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lah71\Desktop\"/>
    </mc:Choice>
  </mc:AlternateContent>
  <bookViews>
    <workbookView xWindow="1260" yWindow="108" windowWidth="20736" windowHeight="9852"/>
  </bookViews>
  <sheets>
    <sheet name="Sheet1" sheetId="1" r:id="rId1"/>
    <sheet name="Sheet2" sheetId="2" r:id="rId2"/>
    <sheet name="Sheet3" sheetId="3" r:id="rId3"/>
  </sheets>
  <definedNames>
    <definedName name="serviceTotal">Sheet1!$F$11:$F$17</definedName>
  </definedNames>
  <calcPr calcId="152511"/>
</workbook>
</file>

<file path=xl/calcChain.xml><?xml version="1.0" encoding="utf-8"?>
<calcChain xmlns="http://schemas.openxmlformats.org/spreadsheetml/2006/main">
  <c r="D5" i="1" l="1"/>
  <c r="E17" i="1"/>
  <c r="E16" i="1"/>
  <c r="E15" i="1"/>
  <c r="E14" i="1"/>
  <c r="E13" i="1"/>
  <c r="E12" i="1"/>
  <c r="F11" i="1" l="1"/>
  <c r="D8" i="1"/>
  <c r="F12" i="1" l="1"/>
  <c r="F15" i="1"/>
  <c r="F14" i="1"/>
  <c r="F17" i="1"/>
  <c r="F13" i="1"/>
  <c r="F16" i="1"/>
  <c r="F18" i="1" l="1"/>
  <c r="F5" i="1" s="1"/>
  <c r="I12" i="1" l="1"/>
  <c r="F8" i="1"/>
  <c r="I5" i="1"/>
  <c r="I17" i="1"/>
  <c r="I14" i="1"/>
  <c r="I16" i="1"/>
  <c r="I11" i="1"/>
  <c r="I13" i="1"/>
  <c r="I15" i="1"/>
</calcChain>
</file>

<file path=xl/sharedStrings.xml><?xml version="1.0" encoding="utf-8"?>
<sst xmlns="http://schemas.openxmlformats.org/spreadsheetml/2006/main" count="49" uniqueCount="40">
  <si>
    <t>Select Home Care Rating</t>
  </si>
  <si>
    <t>Daily Resource Limit</t>
  </si>
  <si>
    <t>Amount Still Available</t>
  </si>
  <si>
    <t>Status</t>
  </si>
  <si>
    <t>PCA</t>
  </si>
  <si>
    <t>Service</t>
  </si>
  <si>
    <t>Units</t>
  </si>
  <si>
    <t>Cost per Unit</t>
  </si>
  <si>
    <t xml:space="preserve">Total </t>
  </si>
  <si>
    <t>Type</t>
  </si>
  <si>
    <t>LPN</t>
  </si>
  <si>
    <t>RN</t>
  </si>
  <si>
    <t>Regular</t>
  </si>
  <si>
    <t>Shared</t>
  </si>
  <si>
    <t>Complex</t>
  </si>
  <si>
    <t>Total</t>
  </si>
  <si>
    <t>Maximum Units</t>
  </si>
  <si>
    <t>1 - PD</t>
  </si>
  <si>
    <t>2 - EN, CA, or IN</t>
  </si>
  <si>
    <t>3 - HL</t>
  </si>
  <si>
    <t>Avaliable for CAP</t>
  </si>
  <si>
    <t>PCA*</t>
  </si>
  <si>
    <t>2. Enter the number of requested service units for each type in the units column.</t>
  </si>
  <si>
    <t xml:space="preserve">Instructions:  </t>
  </si>
  <si>
    <t xml:space="preserve">3. Adjust the units accordingly to be within the budget limit for the  daily CAP amount.  </t>
  </si>
  <si>
    <t>4. Verify the result by checking the status box confirming services are within budget.</t>
  </si>
  <si>
    <t>LPN - Regular</t>
  </si>
  <si>
    <t>LPN - Shared</t>
  </si>
  <si>
    <t>LPN - Complex</t>
  </si>
  <si>
    <t>RN - Regular</t>
  </si>
  <si>
    <t>RN - Shared</t>
  </si>
  <si>
    <t>RN - Complex</t>
  </si>
  <si>
    <t xml:space="preserve">*PCA maximum units cannot exceed the PCA assessed limit. </t>
  </si>
  <si>
    <t>Annual Resource Limit</t>
  </si>
  <si>
    <t>Annual Amount Still Available</t>
  </si>
  <si>
    <t>Combined HCN codes cannot exceed 96 units/day.</t>
  </si>
  <si>
    <t>Combined PCA/HCN units cannot exceed 112 units/day.</t>
  </si>
  <si>
    <t xml:space="preserve">1. Select the HCN home care rating from the drop down box above to display daily CAP limits. </t>
  </si>
  <si>
    <t>Rates Effective 7/1/19</t>
  </si>
  <si>
    <r>
      <t xml:space="preserve">Home Care Nursing CAP - Services Determination </t>
    </r>
    <r>
      <rPr>
        <b/>
        <i/>
        <sz val="12"/>
        <color theme="1"/>
        <rFont val="Calibri"/>
        <family val="2"/>
        <scheme val="minor"/>
      </rPr>
      <t>(Revised 5/28/2019)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</si>
</sst>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8" xfId="0" applyFont="1" applyFill="1" applyBorder="1"/>
    <xf numFmtId="0" fontId="0" fillId="2" borderId="8" xfId="0" applyFill="1" applyBorder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44" fontId="0" fillId="2" borderId="1" xfId="2" applyFont="1" applyFill="1" applyBorder="1"/>
    <xf numFmtId="44" fontId="0" fillId="2" borderId="1" xfId="0" applyNumberFormat="1" applyFill="1" applyBorder="1"/>
    <xf numFmtId="0" fontId="2" fillId="2" borderId="0" xfId="0" applyFont="1" applyFill="1" applyAlignment="1">
      <alignment horizontal="center"/>
    </xf>
    <xf numFmtId="0" fontId="0" fillId="2" borderId="9" xfId="0" applyFill="1" applyBorder="1"/>
    <xf numFmtId="44" fontId="0" fillId="2" borderId="9" xfId="2" applyFont="1" applyFill="1" applyBorder="1"/>
    <xf numFmtId="44" fontId="0" fillId="2" borderId="6" xfId="0" applyNumberFormat="1" applyFill="1" applyBorder="1"/>
    <xf numFmtId="164" fontId="0" fillId="2" borderId="9" xfId="1" applyNumberFormat="1" applyFont="1" applyFill="1" applyBorder="1"/>
    <xf numFmtId="44" fontId="0" fillId="2" borderId="7" xfId="0" applyNumberFormat="1" applyFill="1" applyBorder="1"/>
    <xf numFmtId="44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44" fontId="0" fillId="2" borderId="5" xfId="2" applyFont="1" applyFill="1" applyBorder="1"/>
    <xf numFmtId="0" fontId="2" fillId="2" borderId="0" xfId="0" applyFont="1" applyFill="1" applyAlignment="1"/>
    <xf numFmtId="0" fontId="0" fillId="2" borderId="0" xfId="0" applyFill="1" applyAlignment="1"/>
    <xf numFmtId="0" fontId="0" fillId="2" borderId="12" xfId="0" applyFill="1" applyBorder="1"/>
    <xf numFmtId="0" fontId="0" fillId="2" borderId="13" xfId="0" applyFill="1" applyBorder="1"/>
    <xf numFmtId="0" fontId="0" fillId="4" borderId="9" xfId="0" applyFill="1" applyBorder="1"/>
    <xf numFmtId="0" fontId="0" fillId="3" borderId="9" xfId="0" applyFill="1" applyBorder="1" applyProtection="1">
      <protection locked="0"/>
    </xf>
    <xf numFmtId="0" fontId="0" fillId="3" borderId="1" xfId="0" applyFill="1" applyBorder="1" applyProtection="1">
      <protection locked="0"/>
    </xf>
    <xf numFmtId="44" fontId="0" fillId="2" borderId="9" xfId="0" applyNumberFormat="1" applyFill="1" applyBorder="1"/>
    <xf numFmtId="0" fontId="5" fillId="2" borderId="0" xfId="0" applyFont="1" applyFill="1" applyAlignment="1">
      <alignment wrapText="1"/>
    </xf>
    <xf numFmtId="0" fontId="0" fillId="2" borderId="10" xfId="0" applyFill="1" applyBorder="1" applyAlignment="1"/>
    <xf numFmtId="0" fontId="0" fillId="2" borderId="11" xfId="0" applyFill="1" applyBorder="1" applyAlignment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Q28"/>
  <sheetViews>
    <sheetView tabSelected="1" workbookViewId="0">
      <selection activeCell="C14" sqref="C14"/>
    </sheetView>
  </sheetViews>
  <sheetFormatPr defaultColWidth="9.109375" defaultRowHeight="14.4" x14ac:dyDescent="0.3"/>
  <cols>
    <col min="1" max="1" width="9.109375" style="3"/>
    <col min="2" max="2" width="17.6640625" style="3" customWidth="1"/>
    <col min="3" max="3" width="9.109375" style="3"/>
    <col min="4" max="4" width="12.5546875" style="3" bestFit="1" customWidth="1"/>
    <col min="5" max="5" width="12.44140625" style="3" bestFit="1" customWidth="1"/>
    <col min="6" max="6" width="12.5546875" style="3" bestFit="1" customWidth="1"/>
    <col min="7" max="7" width="9.109375" style="3"/>
    <col min="8" max="8" width="16.44140625" style="3" bestFit="1" customWidth="1"/>
    <col min="9" max="11" width="9.109375" style="3"/>
    <col min="12" max="12" width="14.6640625" style="3" customWidth="1"/>
    <col min="13" max="17" width="9.109375" style="3"/>
    <col min="18" max="18" width="9.109375" style="3" customWidth="1"/>
    <col min="19" max="16384" width="9.109375" style="3"/>
  </cols>
  <sheetData>
    <row r="1" spans="2:17" ht="25.8" x14ac:dyDescent="0.5">
      <c r="B1" s="1" t="s">
        <v>39</v>
      </c>
      <c r="C1" s="2"/>
      <c r="D1" s="2"/>
      <c r="E1" s="2"/>
      <c r="F1" s="2"/>
      <c r="G1" s="2"/>
      <c r="H1" s="2"/>
      <c r="I1" s="2"/>
    </row>
    <row r="2" spans="2:17" x14ac:dyDescent="0.3">
      <c r="B2" s="4" t="s">
        <v>38</v>
      </c>
    </row>
    <row r="4" spans="2:17" x14ac:dyDescent="0.3">
      <c r="B4" s="5" t="s">
        <v>0</v>
      </c>
      <c r="D4" s="5" t="s">
        <v>1</v>
      </c>
      <c r="F4" s="5" t="s">
        <v>2</v>
      </c>
      <c r="I4" s="5" t="s">
        <v>3</v>
      </c>
      <c r="Q4" s="3" t="s">
        <v>17</v>
      </c>
    </row>
    <row r="5" spans="2:17" x14ac:dyDescent="0.3">
      <c r="B5" s="24" t="s">
        <v>19</v>
      </c>
      <c r="D5" s="6">
        <f>IF(B5="1 - PD",407,IF(B5="2 - EN, CA, or IN",1003,669))</f>
        <v>669</v>
      </c>
      <c r="F5" s="7">
        <f>D5-F18</f>
        <v>669</v>
      </c>
      <c r="I5" s="27" t="str">
        <f>IF(F5&gt;0,"Within Budget","Over Budget")</f>
        <v>Within Budget</v>
      </c>
      <c r="J5" s="28"/>
      <c r="Q5" s="3" t="s">
        <v>18</v>
      </c>
    </row>
    <row r="6" spans="2:17" x14ac:dyDescent="0.3">
      <c r="Q6" s="3" t="s">
        <v>19</v>
      </c>
    </row>
    <row r="7" spans="2:17" ht="15" thickBot="1" x14ac:dyDescent="0.35">
      <c r="D7" s="5" t="s">
        <v>33</v>
      </c>
      <c r="F7" s="3" t="s">
        <v>34</v>
      </c>
    </row>
    <row r="8" spans="2:17" ht="15" thickBot="1" x14ac:dyDescent="0.35">
      <c r="D8" s="25">
        <f>D5*365</f>
        <v>244185</v>
      </c>
      <c r="F8" s="25">
        <f>F5*365</f>
        <v>244185</v>
      </c>
    </row>
    <row r="9" spans="2:17" x14ac:dyDescent="0.3">
      <c r="H9" s="18" t="s">
        <v>16</v>
      </c>
      <c r="I9" s="19"/>
    </row>
    <row r="10" spans="2:17" ht="15" thickBot="1" x14ac:dyDescent="0.35">
      <c r="B10" s="8" t="s">
        <v>5</v>
      </c>
      <c r="C10" s="8" t="s">
        <v>9</v>
      </c>
      <c r="D10" s="8" t="s">
        <v>6</v>
      </c>
      <c r="E10" s="8" t="s">
        <v>7</v>
      </c>
      <c r="F10" s="8" t="s">
        <v>8</v>
      </c>
      <c r="G10" s="20"/>
      <c r="H10" s="18" t="s">
        <v>20</v>
      </c>
      <c r="I10" s="19"/>
    </row>
    <row r="11" spans="2:17" ht="15" thickBot="1" x14ac:dyDescent="0.35">
      <c r="B11" s="9" t="s">
        <v>4</v>
      </c>
      <c r="C11" s="22" t="s">
        <v>4</v>
      </c>
      <c r="D11" s="23">
        <v>0</v>
      </c>
      <c r="E11" s="10">
        <v>4.45</v>
      </c>
      <c r="F11" s="11">
        <f>D11*E11</f>
        <v>0</v>
      </c>
      <c r="H11" s="9" t="s">
        <v>21</v>
      </c>
      <c r="I11" s="12">
        <f t="shared" ref="I11:I17" si="0">$F$5/E11</f>
        <v>150.33707865168537</v>
      </c>
    </row>
    <row r="12" spans="2:17" ht="15" thickBot="1" x14ac:dyDescent="0.35">
      <c r="B12" s="9" t="s">
        <v>10</v>
      </c>
      <c r="C12" s="22" t="s">
        <v>12</v>
      </c>
      <c r="D12" s="23">
        <v>0</v>
      </c>
      <c r="E12" s="10">
        <f>6.62*1.01</f>
        <v>6.6862000000000004</v>
      </c>
      <c r="F12" s="13">
        <f t="shared" ref="F12:F17" si="1">D12*E12</f>
        <v>0</v>
      </c>
      <c r="H12" s="9" t="s">
        <v>26</v>
      </c>
      <c r="I12" s="12">
        <f t="shared" si="0"/>
        <v>100.05683347790972</v>
      </c>
    </row>
    <row r="13" spans="2:17" ht="15" thickBot="1" x14ac:dyDescent="0.35">
      <c r="B13" s="9" t="s">
        <v>10</v>
      </c>
      <c r="C13" s="22" t="s">
        <v>13</v>
      </c>
      <c r="D13" s="23">
        <v>0</v>
      </c>
      <c r="E13" s="10">
        <f>4.97*1.01</f>
        <v>5.0196999999999994</v>
      </c>
      <c r="F13" s="13">
        <f t="shared" si="1"/>
        <v>0</v>
      </c>
      <c r="H13" s="9" t="s">
        <v>27</v>
      </c>
      <c r="I13" s="12">
        <f t="shared" si="0"/>
        <v>133.27489690618964</v>
      </c>
    </row>
    <row r="14" spans="2:17" ht="15" thickBot="1" x14ac:dyDescent="0.35">
      <c r="B14" s="9" t="s">
        <v>10</v>
      </c>
      <c r="C14" s="22" t="s">
        <v>14</v>
      </c>
      <c r="D14" s="23">
        <v>0</v>
      </c>
      <c r="E14" s="10">
        <f>7.76*1.01</f>
        <v>7.8376000000000001</v>
      </c>
      <c r="F14" s="13">
        <f t="shared" si="1"/>
        <v>0</v>
      </c>
      <c r="H14" s="9" t="s">
        <v>28</v>
      </c>
      <c r="I14" s="12">
        <f t="shared" si="0"/>
        <v>85.357762580381745</v>
      </c>
    </row>
    <row r="15" spans="2:17" ht="15" thickBot="1" x14ac:dyDescent="0.35">
      <c r="B15" s="9" t="s">
        <v>11</v>
      </c>
      <c r="C15" s="22" t="s">
        <v>12</v>
      </c>
      <c r="D15" s="23">
        <v>0</v>
      </c>
      <c r="E15" s="10">
        <f>8.62*1.01</f>
        <v>8.7061999999999991</v>
      </c>
      <c r="F15" s="13">
        <f t="shared" si="1"/>
        <v>0</v>
      </c>
      <c r="H15" s="9" t="s">
        <v>29</v>
      </c>
      <c r="I15" s="12">
        <f t="shared" si="0"/>
        <v>76.841790907629061</v>
      </c>
    </row>
    <row r="16" spans="2:17" ht="15" thickBot="1" x14ac:dyDescent="0.35">
      <c r="B16" s="9" t="s">
        <v>11</v>
      </c>
      <c r="C16" s="22" t="s">
        <v>13</v>
      </c>
      <c r="D16" s="23">
        <v>0</v>
      </c>
      <c r="E16" s="10">
        <f>6.47*1.01</f>
        <v>6.5347</v>
      </c>
      <c r="F16" s="13">
        <f t="shared" si="1"/>
        <v>0</v>
      </c>
      <c r="H16" s="9" t="s">
        <v>30</v>
      </c>
      <c r="I16" s="12">
        <f t="shared" si="0"/>
        <v>102.37654368218892</v>
      </c>
    </row>
    <row r="17" spans="2:10" ht="15" thickBot="1" x14ac:dyDescent="0.35">
      <c r="B17" s="9" t="s">
        <v>11</v>
      </c>
      <c r="C17" s="22" t="s">
        <v>14</v>
      </c>
      <c r="D17" s="23">
        <v>0</v>
      </c>
      <c r="E17" s="10">
        <f>10.34*1.01</f>
        <v>10.4434</v>
      </c>
      <c r="F17" s="14">
        <f t="shared" si="1"/>
        <v>0</v>
      </c>
      <c r="G17" s="21"/>
      <c r="H17" s="9" t="s">
        <v>31</v>
      </c>
      <c r="I17" s="12">
        <f t="shared" si="0"/>
        <v>64.059597449106604</v>
      </c>
    </row>
    <row r="18" spans="2:10" ht="15" thickBot="1" x14ac:dyDescent="0.35">
      <c r="B18" s="15" t="s">
        <v>15</v>
      </c>
      <c r="C18" s="16"/>
      <c r="D18" s="16"/>
      <c r="E18" s="16"/>
      <c r="F18" s="17">
        <f>SUMPRODUCT(serviceTotal)</f>
        <v>0</v>
      </c>
      <c r="H18" s="26" t="s">
        <v>32</v>
      </c>
      <c r="I18" s="29"/>
      <c r="J18" s="29"/>
    </row>
    <row r="19" spans="2:10" x14ac:dyDescent="0.3">
      <c r="H19" s="29"/>
      <c r="I19" s="29"/>
      <c r="J19" s="29"/>
    </row>
    <row r="20" spans="2:10" x14ac:dyDescent="0.3">
      <c r="H20" s="26" t="s">
        <v>35</v>
      </c>
      <c r="I20" s="30"/>
      <c r="J20" s="30"/>
    </row>
    <row r="21" spans="2:10" x14ac:dyDescent="0.3">
      <c r="H21" s="30"/>
      <c r="I21" s="30"/>
      <c r="J21" s="30"/>
    </row>
    <row r="22" spans="2:10" x14ac:dyDescent="0.3">
      <c r="H22" s="26" t="s">
        <v>36</v>
      </c>
      <c r="I22" s="26"/>
      <c r="J22" s="26"/>
    </row>
    <row r="23" spans="2:10" x14ac:dyDescent="0.3">
      <c r="H23" s="26"/>
      <c r="I23" s="26"/>
      <c r="J23" s="26"/>
    </row>
    <row r="24" spans="2:10" x14ac:dyDescent="0.3">
      <c r="B24" s="5" t="s">
        <v>23</v>
      </c>
    </row>
    <row r="25" spans="2:10" x14ac:dyDescent="0.3">
      <c r="B25" s="3" t="s">
        <v>37</v>
      </c>
    </row>
    <row r="26" spans="2:10" x14ac:dyDescent="0.3">
      <c r="B26" s="3" t="s">
        <v>22</v>
      </c>
    </row>
    <row r="27" spans="2:10" x14ac:dyDescent="0.3">
      <c r="B27" s="3" t="s">
        <v>24</v>
      </c>
    </row>
    <row r="28" spans="2:10" x14ac:dyDescent="0.3">
      <c r="B28" s="3" t="s">
        <v>25</v>
      </c>
    </row>
  </sheetData>
  <sheetProtection selectLockedCells="1"/>
  <mergeCells count="4">
    <mergeCell ref="H22:J23"/>
    <mergeCell ref="I5:J5"/>
    <mergeCell ref="H18:J19"/>
    <mergeCell ref="H20:J21"/>
  </mergeCells>
  <conditionalFormatting sqref="I5:J5">
    <cfRule type="containsText" dxfId="1" priority="2" operator="containsText" text="Over Budget">
      <formula>NOT(ISERROR(SEARCH("Over Budget",I5)))</formula>
    </cfRule>
    <cfRule type="containsText" dxfId="0" priority="1" operator="containsText" text="Within Budget">
      <formula>NOT(ISERROR(SEARCH("Within Budget",I5)))</formula>
    </cfRule>
  </conditionalFormatting>
  <dataValidations disablePrompts="1" count="1">
    <dataValidation type="list" allowBlank="1" showInputMessage="1" showErrorMessage="1" sqref="B5">
      <formula1>$Q$4:$Q$6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666496BE03A244889365730CF02356" ma:contentTypeVersion="3" ma:contentTypeDescription="Create a new document." ma:contentTypeScope="" ma:versionID="f0c72ce21b1aa639a274f1b1ce77dab7">
  <xsd:schema xmlns:xsd="http://www.w3.org/2001/XMLSchema" xmlns:xs="http://www.w3.org/2001/XMLSchema" xmlns:p="http://schemas.microsoft.com/office/2006/metadata/properties" xmlns:ns2="9f46bb46-3e43-4a94-b131-8a2c3d0a0042" xmlns:ns3="0cdeeaad-74a8-4021-893f-c7b31297a14c" targetNamespace="http://schemas.microsoft.com/office/2006/metadata/properties" ma:root="true" ma:fieldsID="871e14ecfabe4c188c1713806072aa7d" ns2:_="" ns3:_="">
    <xsd:import namespace="9f46bb46-3e43-4a94-b131-8a2c3d0a0042"/>
    <xsd:import namespace="0cdeeaad-74a8-4021-893f-c7b31297a14c"/>
    <xsd:element name="properties">
      <xsd:complexType>
        <xsd:sequence>
          <xsd:element name="documentManagement">
            <xsd:complexType>
              <xsd:all>
                <xsd:element ref="ns2:Cateogry" minOccurs="0"/>
                <xsd:element ref="ns2:Year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6bb46-3e43-4a94-b131-8a2c3d0a0042" elementFormDefault="qualified">
    <xsd:import namespace="http://schemas.microsoft.com/office/2006/documentManagement/types"/>
    <xsd:import namespace="http://schemas.microsoft.com/office/infopath/2007/PartnerControls"/>
    <xsd:element name="Cateogry" ma:index="8" nillable="true" ma:displayName="Category" ma:description="Enter appropriate category here" ma:format="Dropdown" ma:internalName="Cateogry">
      <xsd:simpleType>
        <xsd:restriction base="dms:Choice">
          <xsd:enumeration value="Automation Process"/>
          <xsd:enumeration value="Bulletin"/>
          <xsd:enumeration value="Communications - Elist"/>
          <xsd:enumeration value="Communications - MNITs drops"/>
          <xsd:enumeration value="Rate Sheets"/>
          <xsd:enumeration value="Workplan"/>
          <xsd:enumeration value="Other"/>
        </xsd:restriction>
      </xsd:simpleType>
    </xsd:element>
    <xsd:element name="Year" ma:index="9" nillable="true" ma:displayName="Year" ma:description="Choose year here" ma:format="Dropdown" ma:internalName="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eeaad-74a8-4021-893f-c7b31297a14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ogry xmlns="9f46bb46-3e43-4a94-b131-8a2c3d0a0042">Rate Sheets</Cateogry>
    <Year xmlns="9f46bb46-3e43-4a94-b131-8a2c3d0a0042">2019</Year>
    <_dlc_DocId xmlns="0cdeeaad-74a8-4021-893f-c7b31297a14c">S2EJPDAADAY4-1993861210-14</_dlc_DocId>
    <_dlc_DocIdUrl xmlns="0cdeeaad-74a8-4021-893f-c7b31297a14c">
      <Url>https://workplace/cc/CCOA_CSCOLA/_layouts/15/DocIdRedir.aspx?ID=S2EJPDAADAY4-1993861210-14</Url>
      <Description>S2EJPDAADAY4-1993861210-14</Description>
    </_dlc_DocIdUrl>
  </documentManagement>
</p:properties>
</file>

<file path=customXml/itemProps1.xml><?xml version="1.0" encoding="utf-8"?>
<ds:datastoreItem xmlns:ds="http://schemas.openxmlformats.org/officeDocument/2006/customXml" ds:itemID="{2CDF0D21-5CE1-4BE8-BD70-A4253DA5D0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CA5D64-64A1-494A-A798-F7E1142DD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46bb46-3e43-4a94-b131-8a2c3d0a0042"/>
    <ds:schemaRef ds:uri="0cdeeaad-74a8-4021-893f-c7b31297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57A290-0ED2-439F-B7AF-863526719A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184B533-A6B2-45CA-9A82-DCB719A9665C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0cdeeaad-74a8-4021-893f-c7b31297a14c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f46bb46-3e43-4a94-b131-8a2c3d0a004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serviceTotal</vt:lpstr>
    </vt:vector>
  </TitlesOfParts>
  <Company>MN Dept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Leibert, James</dc:creator>
  <cp:lastModifiedBy>Henschell, Laurie</cp:lastModifiedBy>
  <dcterms:created xsi:type="dcterms:W3CDTF">2011-08-24T11:05:17Z</dcterms:created>
  <dcterms:modified xsi:type="dcterms:W3CDTF">2019-10-18T15:57:56Z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0x01010023666496BE03A244889365730CF02356</vt:lpwstr>
  </property>
  <property fmtid="{D5CDD505-2E9C-101B-9397-08002B2CF9AE}" pid="3" name="_dlc_DocIdItemGuid">
    <vt:lpwstr>f9a8d5d3-534e-480b-8086-e75140770d20</vt:lpwstr>
  </property>
</Properties>
</file>