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pwbar27\Desktop\"/>
    </mc:Choice>
  </mc:AlternateContent>
  <xr:revisionPtr revIDLastSave="0" documentId="8_{ECD388A0-F544-48A9-BDD8-BA712AE7CA50}" xr6:coauthVersionLast="47" xr6:coauthVersionMax="47" xr10:uidLastSave="{00000000-0000-0000-0000-000000000000}"/>
  <bookViews>
    <workbookView xWindow="-110" yWindow="-110" windowWidth="19420" windowHeight="10300" tabRatio="847" xr2:uid="{00000000-000D-0000-FFFF-FFFF00000000}"/>
  </bookViews>
  <sheets>
    <sheet name="Cover" sheetId="14" r:id="rId1"/>
    <sheet name="Structure" sheetId="15" r:id="rId2"/>
    <sheet name="Calculator Instructions" sheetId="13" r:id="rId3"/>
    <sheet name="Interactive Calculator" sheetId="29" r:id="rId4"/>
    <sheet name="DRG Table" sheetId="24" r:id="rId5"/>
    <sheet name="Provider Reference" sheetId="30" r:id="rId6"/>
  </sheets>
  <definedNames>
    <definedName name="_xlnm._FilterDatabase" localSheetId="4" hidden="1">'DRG Table'!$A$7:$L$1365</definedName>
    <definedName name="_xlnm._FilterDatabase" localSheetId="5" hidden="1">'Provider Reference'!$A$5:$R$179</definedName>
    <definedName name="MMIS">'Provider Reference'!$A$6:$R$175</definedName>
    <definedName name="prdata">#REF!</definedName>
    <definedName name="_xlnm.Print_Area" localSheetId="3">'Interactive Calculator'!$B$1:$G$70</definedName>
    <definedName name="_xlnm.Print_Area" localSheetId="5">'Provider Reference'!$A$4:$Q$184</definedName>
    <definedName name="_xlnm.Print_Titles" localSheetId="4">'DRG Table'!$1:$7</definedName>
    <definedName name="_xlnm.Print_Titles" localSheetId="5">'Provider Reference'!$4:$5</definedName>
    <definedName name="V42_DRG">'DRG Table'!$A$7:$L$1365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 i="30" l="1"/>
  <c r="A76" i="30"/>
  <c r="A82" i="30"/>
  <c r="A8" i="30"/>
  <c r="A17" i="30"/>
  <c r="A40" i="30"/>
  <c r="A78" i="30"/>
  <c r="A57" i="30"/>
  <c r="A74" i="30"/>
  <c r="A24" i="30"/>
  <c r="A67" i="30"/>
  <c r="A85" i="30"/>
  <c r="A88" i="30"/>
  <c r="A22" i="30"/>
  <c r="A59" i="30"/>
  <c r="A38" i="30"/>
  <c r="A12" i="30"/>
  <c r="A58" i="30"/>
  <c r="A10" i="30"/>
  <c r="A63" i="30"/>
  <c r="A73" i="30"/>
  <c r="A62" i="30"/>
  <c r="A41" i="30"/>
  <c r="A28" i="30"/>
  <c r="A89" i="30"/>
  <c r="A29" i="30"/>
  <c r="A9" i="30"/>
  <c r="A21" i="30"/>
  <c r="A6" i="30"/>
  <c r="A7" i="30"/>
  <c r="A100" i="30"/>
  <c r="A101" i="30"/>
  <c r="A103" i="30"/>
  <c r="A104" i="30"/>
  <c r="A105" i="30"/>
  <c r="A106" i="30"/>
  <c r="A107" i="30"/>
  <c r="A108" i="30"/>
  <c r="A109" i="30"/>
  <c r="A110" i="30"/>
  <c r="A111" i="30"/>
  <c r="A112" i="30"/>
  <c r="A113" i="30"/>
  <c r="A114" i="30"/>
  <c r="A115" i="30"/>
  <c r="A116" i="30"/>
  <c r="A117" i="30"/>
  <c r="A118" i="30"/>
  <c r="A119" i="30"/>
  <c r="A120" i="30"/>
  <c r="A121" i="30"/>
  <c r="A122" i="30"/>
  <c r="A123" i="30"/>
  <c r="A124" i="30"/>
  <c r="A125" i="30"/>
  <c r="A126" i="30"/>
  <c r="A127" i="30"/>
  <c r="A128" i="30"/>
  <c r="A129" i="30"/>
  <c r="A130" i="30"/>
  <c r="A131" i="30"/>
  <c r="A132" i="30"/>
  <c r="A133" i="30"/>
  <c r="A134" i="30"/>
  <c r="A135" i="30"/>
  <c r="A136" i="30"/>
  <c r="A137" i="30"/>
  <c r="A138" i="30"/>
  <c r="A139" i="30"/>
  <c r="A140" i="30"/>
  <c r="A141" i="30"/>
  <c r="A142" i="30"/>
  <c r="A143" i="30"/>
  <c r="A144" i="30"/>
  <c r="A145" i="30"/>
  <c r="A146" i="30"/>
  <c r="A147" i="30"/>
  <c r="A148" i="30"/>
  <c r="A149" i="30"/>
  <c r="A150" i="30"/>
  <c r="A151" i="30"/>
  <c r="A152" i="30"/>
  <c r="A153" i="30"/>
  <c r="A154" i="30"/>
  <c r="A155" i="30"/>
  <c r="A156" i="30"/>
  <c r="A157" i="30"/>
  <c r="A158" i="30"/>
  <c r="A159" i="30"/>
  <c r="A160" i="30"/>
  <c r="A161" i="30"/>
  <c r="A162" i="30"/>
  <c r="A163" i="30"/>
  <c r="A164" i="30"/>
  <c r="A165" i="30"/>
  <c r="A166" i="30"/>
  <c r="A167" i="30"/>
  <c r="A168" i="30"/>
  <c r="A169" i="30"/>
  <c r="A170" i="30"/>
  <c r="A171" i="30"/>
  <c r="A172" i="30"/>
  <c r="A173" i="30"/>
  <c r="A174" i="30"/>
  <c r="A175" i="30"/>
  <c r="A176" i="30"/>
  <c r="A177" i="30"/>
  <c r="A178" i="30"/>
  <c r="A179" i="30"/>
  <c r="A97" i="30"/>
  <c r="A98" i="30"/>
  <c r="A99" i="30"/>
  <c r="A79" i="30"/>
  <c r="A44" i="30"/>
  <c r="A91" i="30"/>
  <c r="A46" i="30"/>
  <c r="A96" i="30"/>
  <c r="A14" i="30"/>
  <c r="A13" i="30"/>
  <c r="A18" i="30"/>
  <c r="A86" i="30"/>
  <c r="A25" i="30"/>
  <c r="A83" i="30"/>
  <c r="A20" i="30"/>
  <c r="A39" i="30"/>
  <c r="A52" i="30"/>
  <c r="A11" i="30"/>
  <c r="A45" i="30"/>
  <c r="A27" i="30"/>
  <c r="A35" i="30"/>
  <c r="A53" i="30"/>
  <c r="A94" i="30"/>
  <c r="A26" i="30"/>
  <c r="A69" i="30"/>
  <c r="A51" i="30"/>
  <c r="A47" i="30"/>
  <c r="A56" i="30"/>
  <c r="A65" i="30"/>
  <c r="A50" i="30"/>
  <c r="A75" i="30"/>
  <c r="A93" i="30"/>
  <c r="A31" i="30"/>
  <c r="A71" i="30"/>
  <c r="A15" i="30"/>
  <c r="A34" i="30"/>
  <c r="A19" i="30"/>
  <c r="A77" i="30"/>
  <c r="A54" i="30"/>
  <c r="A68" i="30"/>
  <c r="A64" i="30"/>
  <c r="A23" i="30"/>
  <c r="A61" i="30"/>
  <c r="A90" i="30"/>
  <c r="A32" i="30"/>
  <c r="A36" i="30"/>
  <c r="A95" i="30"/>
  <c r="A43" i="30"/>
  <c r="A48" i="30"/>
  <c r="A72" i="30"/>
  <c r="A30" i="30"/>
  <c r="A80" i="30"/>
  <c r="A60" i="30"/>
  <c r="A55" i="30"/>
  <c r="A87" i="30"/>
  <c r="A66" i="30"/>
  <c r="A33" i="30"/>
  <c r="A70" i="30"/>
  <c r="A81" i="30"/>
  <c r="A84" i="30"/>
  <c r="A37" i="30"/>
  <c r="A92" i="30"/>
  <c r="A49" i="30"/>
  <c r="A42" i="30"/>
  <c r="A102" i="30"/>
  <c r="B6" i="29" l="1"/>
  <c r="E25" i="29"/>
  <c r="E29" i="29" l="1"/>
  <c r="E37" i="29"/>
  <c r="B3" i="29" l="1"/>
  <c r="B4" i="29" s="1"/>
  <c r="B5" i="29" s="1"/>
  <c r="B7" i="29" s="1"/>
  <c r="B8" i="29" s="1"/>
  <c r="B9" i="29" s="1"/>
  <c r="B10" i="29" s="1"/>
  <c r="B11" i="29" s="1"/>
  <c r="B12" i="29" s="1"/>
  <c r="B13" i="29" s="1"/>
  <c r="B14" i="29" s="1"/>
  <c r="B15" i="29" s="1"/>
  <c r="B16" i="29" s="1"/>
  <c r="B17" i="29" s="1"/>
  <c r="B18" i="29" s="1"/>
  <c r="B19" i="29" s="1"/>
  <c r="B20" i="29" s="1"/>
  <c r="B21" i="29" s="1"/>
  <c r="B22" i="29" s="1"/>
  <c r="B23" i="29" s="1"/>
  <c r="B24" i="29" s="1"/>
  <c r="B25" i="29" s="1"/>
  <c r="B26" i="29" s="1"/>
  <c r="B27" i="29" s="1"/>
  <c r="B28" i="29" s="1"/>
  <c r="B29" i="29" s="1"/>
  <c r="B30" i="29" s="1"/>
  <c r="B31" i="29" s="1"/>
  <c r="B32" i="29" s="1"/>
  <c r="B33" i="29" s="1"/>
  <c r="B34" i="29" s="1"/>
  <c r="B35" i="29" s="1"/>
  <c r="B36" i="29" s="1"/>
  <c r="B37" i="29" s="1"/>
  <c r="B38" i="29" s="1"/>
  <c r="B39" i="29" s="1"/>
  <c r="B40" i="29" s="1"/>
  <c r="B41" i="29" s="1"/>
  <c r="B42" i="29" s="1"/>
  <c r="B43" i="29" s="1"/>
  <c r="B44" i="29" s="1"/>
  <c r="B45" i="29" s="1"/>
  <c r="B46" i="29" s="1"/>
  <c r="B47" i="29" s="1"/>
  <c r="B48" i="29" s="1"/>
  <c r="B49" i="29" s="1"/>
  <c r="B50" i="29" s="1"/>
  <c r="B51" i="29" s="1"/>
  <c r="B52" i="29" s="1"/>
  <c r="B53" i="29" s="1"/>
  <c r="B54" i="29" s="1"/>
  <c r="B55" i="29" s="1"/>
  <c r="B56" i="29" s="1"/>
  <c r="B57" i="29" s="1"/>
  <c r="B58" i="29" s="1"/>
  <c r="B59" i="29" s="1"/>
  <c r="B60" i="29" s="1"/>
  <c r="B61" i="29" s="1"/>
  <c r="B62" i="29" s="1"/>
  <c r="B63" i="29" s="1"/>
  <c r="B64" i="29" s="1"/>
  <c r="B65" i="29" s="1"/>
  <c r="B66" i="29" s="1"/>
  <c r="B67" i="29" s="1"/>
  <c r="B68" i="29" s="1"/>
  <c r="B69" i="29" s="1"/>
  <c r="E30" i="29" l="1"/>
  <c r="E35" i="29"/>
  <c r="E63" i="29" s="1"/>
  <c r="E27" i="29"/>
  <c r="E26" i="29"/>
  <c r="E43" i="29" l="1"/>
  <c r="E32" i="29"/>
  <c r="E41" i="29"/>
  <c r="E46" i="29" s="1"/>
  <c r="E40" i="29"/>
  <c r="E39" i="29"/>
  <c r="E21" i="29"/>
  <c r="E36" i="29" l="1"/>
  <c r="E34" i="29"/>
  <c r="E44" i="29" l="1"/>
  <c r="E31" i="29"/>
  <c r="E48" i="29"/>
  <c r="E38" i="29"/>
  <c r="E55" i="29" s="1"/>
  <c r="E49" i="29" l="1"/>
  <c r="E51" i="29" s="1"/>
  <c r="E52" i="29" s="1"/>
  <c r="E54" i="29" l="1"/>
  <c r="E56" i="29"/>
  <c r="E57" i="29" l="1"/>
  <c r="E59" i="29" s="1"/>
  <c r="E60" i="29" s="1"/>
  <c r="E61" i="29" s="1"/>
  <c r="E62" i="29" s="1"/>
  <c r="E64" i="29" s="1"/>
  <c r="E65" i="29" s="1"/>
  <c r="E66" i="29" s="1"/>
  <c r="E67" i="29" s="1"/>
  <c r="E68" i="29" s="1"/>
  <c r="E69" i="29" s="1"/>
</calcChain>
</file>

<file path=xl/sharedStrings.xml><?xml version="1.0" encoding="utf-8"?>
<sst xmlns="http://schemas.openxmlformats.org/spreadsheetml/2006/main" count="9646" uniqueCount="2783">
  <si>
    <t>Indicates data to be input by the user</t>
  </si>
  <si>
    <t>C</t>
  </si>
  <si>
    <t>D</t>
  </si>
  <si>
    <t>E</t>
  </si>
  <si>
    <t>APR-DRG</t>
  </si>
  <si>
    <t>APR-DRG Description</t>
  </si>
  <si>
    <t>Information</t>
  </si>
  <si>
    <t>Data</t>
  </si>
  <si>
    <t>Comments or Formula</t>
  </si>
  <si>
    <t>Is a transfer adjustment potentially applicable?</t>
  </si>
  <si>
    <t>APR-DRG description</t>
  </si>
  <si>
    <t>Average Length of Stay</t>
  </si>
  <si>
    <t>Length of stay</t>
  </si>
  <si>
    <t>PAYMENT POLICY PARAMETERS SET BY MEDICAID</t>
  </si>
  <si>
    <t>Average length of stay for this APR-DRG</t>
  </si>
  <si>
    <t>CALCULATOR VALUES ARE FOR PURPOSES OF ILLUSTRATION ONLY.</t>
  </si>
  <si>
    <t>INFORMATION FROM THE HOSPITAL</t>
  </si>
  <si>
    <t>Used for cost outlier adjustments</t>
  </si>
  <si>
    <t>Patient age (in years)</t>
  </si>
  <si>
    <t>Look up from DRG table</t>
  </si>
  <si>
    <t>Used for age adjustor</t>
  </si>
  <si>
    <t>APR-DRG INFORMATION</t>
  </si>
  <si>
    <t>Indicates payment policy parameters set by Medicaid</t>
  </si>
  <si>
    <t>F</t>
  </si>
  <si>
    <t>E13</t>
  </si>
  <si>
    <t>E12</t>
  </si>
  <si>
    <t>G</t>
  </si>
  <si>
    <t>HOSPITAL INFORMATION</t>
  </si>
  <si>
    <t>Cost outlier threshold</t>
  </si>
  <si>
    <t>COST OUTLIER</t>
  </si>
  <si>
    <t>Does this claim require an outlier payment?</t>
  </si>
  <si>
    <t>TRANSFER PAYMENT ADJUSTMENT</t>
  </si>
  <si>
    <t>DRG BASE PAYMENT</t>
  </si>
  <si>
    <t>DRG standardized base rate</t>
  </si>
  <si>
    <t>Col ID</t>
  </si>
  <si>
    <t>Column/Field Name</t>
  </si>
  <si>
    <t>Description</t>
  </si>
  <si>
    <t>E7</t>
  </si>
  <si>
    <t>General Comments</t>
  </si>
  <si>
    <t>E8</t>
  </si>
  <si>
    <t>E9</t>
  </si>
  <si>
    <t>E10</t>
  </si>
  <si>
    <t>E11</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</si>
  <si>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</si>
  <si>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</si>
  <si>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</si>
  <si>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</si>
  <si>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</si>
  <si>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</si>
  <si>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</si>
  <si>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</si>
  <si>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</si>
  <si>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Information About the Hospital Stay (Entered by the User)</t>
  </si>
  <si>
    <t>Change History</t>
  </si>
  <si>
    <t>Minnesota Medicaid DRG Pricing Calculator</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</si>
  <si>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</si>
  <si>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</si>
  <si>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</si>
  <si>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</si>
  <si>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</si>
  <si>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</si>
  <si>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</si>
  <si>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</si>
  <si>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</si>
  <si>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</si>
  <si>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</si>
  <si>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</si>
  <si>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</si>
  <si>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</si>
  <si>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</si>
  <si>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</si>
  <si>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</si>
  <si>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</si>
  <si>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</si>
  <si>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</si>
  <si>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</si>
  <si>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</si>
  <si>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</si>
  <si>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</si>
  <si>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</si>
  <si>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</si>
  <si>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</si>
  <si>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</si>
  <si>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</si>
  <si>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</si>
  <si>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</si>
  <si>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</si>
  <si>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</si>
  <si>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</si>
  <si>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</si>
  <si>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</si>
  <si>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</si>
  <si>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</si>
  <si>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</si>
  <si>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</si>
  <si>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</si>
  <si>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</si>
  <si>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</si>
  <si>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</si>
  <si>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</si>
  <si>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</si>
  <si>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</si>
  <si>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</si>
  <si>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</si>
  <si>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</si>
  <si>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</si>
  <si>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</si>
  <si>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</si>
  <si>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</si>
  <si>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</si>
  <si>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</si>
  <si>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</si>
  <si>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</si>
  <si>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</si>
  <si>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</si>
  <si>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</si>
  <si>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</si>
  <si>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</si>
  <si>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</si>
  <si>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</si>
  <si>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</si>
  <si>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</si>
  <si>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</si>
  <si>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</si>
  <si>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</si>
  <si>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</si>
  <si>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</si>
  <si>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</si>
  <si>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</si>
  <si>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</si>
  <si>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</si>
  <si>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</si>
  <si>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</si>
  <si>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</si>
  <si>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</si>
  <si>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</si>
  <si>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</si>
  <si>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</si>
  <si>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</si>
  <si>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</si>
  <si>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</si>
  <si>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</si>
  <si>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</si>
  <si>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</si>
  <si>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</si>
  <si>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</si>
  <si>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</si>
  <si>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</si>
  <si>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</si>
  <si>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</si>
  <si>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</si>
  <si>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</si>
  <si>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</si>
  <si>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</si>
  <si>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</si>
  <si>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</si>
  <si>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</si>
  <si>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</si>
  <si>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</si>
  <si>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</si>
  <si>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</si>
  <si>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</si>
  <si>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</si>
  <si>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</si>
  <si>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</si>
  <si>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</si>
  <si>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</si>
  <si>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</si>
  <si>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</si>
  <si>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</si>
  <si>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</si>
  <si>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</si>
  <si>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</si>
  <si>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</si>
  <si>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</si>
  <si>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</si>
  <si>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</si>
  <si>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</si>
  <si>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</si>
  <si>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</si>
  <si>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</si>
  <si>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</si>
  <si>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</si>
  <si>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</si>
  <si>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</si>
  <si>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</si>
  <si>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</si>
  <si>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</si>
  <si>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</si>
  <si>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</si>
  <si>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</si>
  <si>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</si>
  <si>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</si>
  <si>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</si>
  <si>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</si>
  <si>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</si>
  <si>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</si>
  <si>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</si>
  <si>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</si>
  <si>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</si>
  <si>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</si>
  <si>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</si>
  <si>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</si>
  <si>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</si>
  <si>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</si>
  <si>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</si>
  <si>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</si>
  <si>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</si>
  <si>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</si>
  <si>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</si>
  <si>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</si>
  <si>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</si>
  <si>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</si>
  <si>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</si>
  <si>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</si>
  <si>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</si>
  <si>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</si>
  <si>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</si>
  <si>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</si>
  <si>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</si>
  <si>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</si>
  <si>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</si>
  <si>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</si>
  <si>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</si>
  <si>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</si>
  <si>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</si>
  <si>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</si>
  <si>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</si>
  <si>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</si>
  <si>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</si>
  <si>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</si>
  <si>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</si>
  <si>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</si>
  <si>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</si>
  <si>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</si>
  <si>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</si>
  <si>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</si>
  <si>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</si>
  <si>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</si>
  <si>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</si>
  <si>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</si>
  <si>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</si>
  <si>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</si>
  <si>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</si>
  <si>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</si>
  <si>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</si>
  <si>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</si>
  <si>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</si>
  <si>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</si>
  <si>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</si>
  <si>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</si>
  <si>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</si>
  <si>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</si>
  <si>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</si>
  <si>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</si>
  <si>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</si>
  <si>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</si>
  <si>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</si>
  <si>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</si>
  <si>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</si>
  <si>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</si>
  <si>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</si>
  <si>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</si>
  <si>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</si>
  <si>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</si>
  <si>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</si>
  <si>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</si>
  <si>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</si>
  <si>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</si>
  <si>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</si>
  <si>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</si>
  <si>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</si>
  <si>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</si>
  <si>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</si>
  <si>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</si>
  <si>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</si>
  <si>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</si>
  <si>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</si>
  <si>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</si>
  <si>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</si>
  <si>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</si>
  <si>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</si>
  <si>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</si>
  <si>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</si>
  <si>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</si>
  <si>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</si>
  <si>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</si>
  <si>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</si>
  <si>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</si>
  <si>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</si>
  <si>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</si>
  <si>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</si>
  <si>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</si>
  <si>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</si>
  <si>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</si>
  <si>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</si>
  <si>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</si>
  <si>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</si>
  <si>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</si>
  <si>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</si>
  <si>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</si>
  <si>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</si>
  <si>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</si>
  <si>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</si>
  <si>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</si>
  <si>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</si>
  <si>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</si>
  <si>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</si>
  <si>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</si>
  <si>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</si>
  <si>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</si>
  <si>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</si>
  <si>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</si>
  <si>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</si>
  <si>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</si>
  <si>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</si>
  <si>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</si>
  <si>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</si>
  <si>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</si>
  <si>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</si>
  <si>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</si>
  <si>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</si>
  <si>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</si>
  <si>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</si>
  <si>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</si>
  <si>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</si>
  <si>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</si>
  <si>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</si>
  <si>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</si>
  <si>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</si>
  <si>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</si>
  <si>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</si>
  <si>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</si>
  <si>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</si>
  <si>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</si>
  <si>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</si>
  <si>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</si>
  <si>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</si>
  <si>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</si>
  <si>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</si>
  <si>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</si>
  <si>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</si>
  <si>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</si>
  <si>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</si>
  <si>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</si>
  <si>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</si>
  <si>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</si>
  <si>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</si>
  <si>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</si>
  <si>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</si>
  <si>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</si>
  <si>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</si>
  <si>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</si>
  <si>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</si>
  <si>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</si>
  <si>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</si>
  <si>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</si>
  <si>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</si>
  <si>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</si>
  <si>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</si>
  <si>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</si>
  <si>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</si>
  <si>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</si>
  <si>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</si>
  <si>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</si>
  <si>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</si>
  <si>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</si>
  <si>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</si>
  <si>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</si>
  <si>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</si>
  <si>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</si>
  <si>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</si>
  <si>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</si>
  <si>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</si>
  <si>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</si>
  <si>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</si>
  <si>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</si>
  <si>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</si>
  <si>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</si>
  <si>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</si>
  <si>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</si>
  <si>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</si>
  <si>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</si>
  <si>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</si>
  <si>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</si>
  <si>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</si>
  <si>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</si>
  <si>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</si>
  <si>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</si>
  <si>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</si>
  <si>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</si>
  <si>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</si>
  <si>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</si>
  <si>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</si>
  <si>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</si>
  <si>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</si>
  <si>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</si>
  <si>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</si>
  <si>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</si>
  <si>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</si>
  <si>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</si>
  <si>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</si>
  <si>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</si>
  <si>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</si>
  <si>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</si>
  <si>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</si>
  <si>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</si>
  <si>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</si>
  <si>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</si>
  <si>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</si>
  <si>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</si>
  <si>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</si>
  <si>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</si>
  <si>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</si>
  <si>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</si>
  <si>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</si>
  <si>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</si>
  <si>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</si>
  <si>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</si>
  <si>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</si>
  <si>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</si>
  <si>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</si>
  <si>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</si>
  <si>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</si>
  <si>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</si>
  <si>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</si>
  <si>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</si>
  <si>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</si>
  <si>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</si>
  <si>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</si>
  <si>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</si>
  <si>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</si>
  <si>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</si>
  <si>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</si>
  <si>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</si>
  <si>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</si>
  <si>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</si>
  <si>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</si>
  <si>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</si>
  <si>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</si>
  <si>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</si>
  <si>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</si>
  <si>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</si>
  <si>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</si>
  <si>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</si>
  <si>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</si>
  <si>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</si>
  <si>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</si>
  <si>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</si>
  <si>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</si>
  <si>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</si>
  <si>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</si>
  <si>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</si>
  <si>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</si>
  <si>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</si>
  <si>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</si>
  <si>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</si>
  <si>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</si>
  <si>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</si>
  <si>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</si>
  <si>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</si>
  <si>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</si>
  <si>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</si>
  <si>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</si>
  <si>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</si>
  <si>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</si>
  <si>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</si>
  <si>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</si>
  <si>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</si>
  <si>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</si>
  <si>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</si>
  <si>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</si>
  <si>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</si>
  <si>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</si>
  <si>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</si>
  <si>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</si>
  <si>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</si>
  <si>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</si>
  <si>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</si>
  <si>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</si>
  <si>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</si>
  <si>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</si>
  <si>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</si>
  <si>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</si>
  <si>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</si>
  <si>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</si>
  <si>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</si>
  <si>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</si>
  <si>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</si>
  <si>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</si>
  <si>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</si>
  <si>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</si>
  <si>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</si>
  <si>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</si>
  <si>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</si>
  <si>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</si>
  <si>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</si>
  <si>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</si>
  <si>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</si>
  <si>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</si>
  <si>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</si>
  <si>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</si>
  <si>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</si>
  <si>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</si>
  <si>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</si>
  <si>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</si>
  <si>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</si>
  <si>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</si>
  <si>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</si>
  <si>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</si>
  <si>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</si>
  <si>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</si>
  <si>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</si>
  <si>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</si>
  <si>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</si>
  <si>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</si>
  <si>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</si>
  <si>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</si>
  <si>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</si>
  <si>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</si>
  <si>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</si>
  <si>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</si>
  <si>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</si>
  <si>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</si>
  <si>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</si>
  <si>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</si>
  <si>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</si>
  <si>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</si>
  <si>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</si>
  <si>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</si>
  <si>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</si>
  <si>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</si>
  <si>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</si>
  <si>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</si>
  <si>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</si>
  <si>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</si>
  <si>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</si>
  <si>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</si>
  <si>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</si>
  <si>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</si>
  <si>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</si>
  <si>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</si>
  <si>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</si>
  <si>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</si>
  <si>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</si>
  <si>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</si>
  <si>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</si>
  <si>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</si>
  <si>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</si>
  <si>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</si>
  <si>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</si>
  <si>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</si>
  <si>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</si>
  <si>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</si>
  <si>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</si>
  <si>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</si>
  <si>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</si>
  <si>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</si>
  <si>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</si>
  <si>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</si>
  <si>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</si>
  <si>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</si>
  <si>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</si>
  <si>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</si>
  <si>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</si>
  <si>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</si>
  <si>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</si>
  <si>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</si>
  <si>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</si>
  <si>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</si>
  <si>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</si>
  <si>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</si>
  <si>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</si>
  <si>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</si>
  <si>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</si>
  <si>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</si>
  <si>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</si>
  <si>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</si>
  <si>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</si>
  <si>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</si>
  <si>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</si>
  <si>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</si>
  <si>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</si>
  <si>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</si>
  <si>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</si>
  <si>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</si>
  <si>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</si>
  <si>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</si>
  <si>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</si>
  <si>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</si>
  <si>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</si>
  <si>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</si>
  <si>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</si>
  <si>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</si>
  <si>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</si>
  <si>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</si>
  <si>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</si>
  <si>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</si>
  <si>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</si>
  <si>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</si>
  <si>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</si>
  <si>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</si>
  <si>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</si>
  <si>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</si>
  <si>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</si>
  <si>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</si>
  <si>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</si>
  <si>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</si>
  <si>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</si>
  <si>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</si>
  <si>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</si>
  <si>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</si>
  <si>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</si>
  <si>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</si>
  <si>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</si>
  <si>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</si>
  <si>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</si>
  <si>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</si>
  <si>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</si>
  <si>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</si>
  <si>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</si>
  <si>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</si>
  <si>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</si>
  <si>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</si>
  <si>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</si>
  <si>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</si>
  <si>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</si>
  <si>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</si>
  <si>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</si>
  <si>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</si>
  <si>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</si>
  <si>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</si>
  <si>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</si>
  <si>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</si>
  <si>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</si>
  <si>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</si>
  <si>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</si>
  <si>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</si>
  <si>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</si>
  <si>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</si>
  <si>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</si>
  <si>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</si>
  <si>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</si>
  <si>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</si>
  <si>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</si>
  <si>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</si>
  <si>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</si>
  <si>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</si>
  <si>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</si>
  <si>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</si>
  <si>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</si>
  <si>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</si>
  <si>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</si>
  <si>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</si>
  <si>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</si>
  <si>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</si>
  <si>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</si>
  <si>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</si>
  <si>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</si>
  <si>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</si>
  <si>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</si>
  <si>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</si>
  <si>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</si>
  <si>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</si>
  <si>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</si>
  <si>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</si>
  <si>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</si>
  <si>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</si>
  <si>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</si>
  <si>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</si>
  <si>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</si>
  <si>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</si>
  <si>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</si>
  <si>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</si>
  <si>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</si>
  <si>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</si>
  <si>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</si>
  <si>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</si>
  <si>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</si>
  <si>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</si>
  <si>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</si>
  <si>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</si>
  <si>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</si>
  <si>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</si>
  <si>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</si>
  <si>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</si>
  <si>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</si>
  <si>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</si>
  <si>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</si>
  <si>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</si>
  <si>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</si>
  <si>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</si>
  <si>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</si>
  <si>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</si>
  <si>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</si>
  <si>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</si>
  <si>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</si>
  <si>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</si>
  <si>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</si>
  <si>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</si>
  <si>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</si>
  <si>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</si>
  <si>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</si>
  <si>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</si>
  <si>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</si>
  <si>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</si>
  <si>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</si>
  <si>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</si>
  <si>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</si>
  <si>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</si>
  <si>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</si>
  <si>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</si>
  <si>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</si>
  <si>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</si>
  <si>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</si>
  <si>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</si>
  <si>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</si>
  <si>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</si>
  <si>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</si>
  <si>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</si>
  <si>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</si>
  <si>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</si>
  <si>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</si>
  <si>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</si>
  <si>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</si>
  <si>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</si>
  <si>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</si>
  <si>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</si>
  <si>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</si>
  <si>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</si>
  <si>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</si>
  <si>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</si>
  <si>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</si>
  <si>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</si>
  <si>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</si>
  <si>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</si>
  <si>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</si>
  <si>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</si>
  <si>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</si>
  <si>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</si>
  <si>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</si>
  <si>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</si>
  <si>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</si>
  <si>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</si>
  <si>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</si>
  <si>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</si>
  <si>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</si>
  <si>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</si>
  <si>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</si>
  <si>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</si>
  <si>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</si>
  <si>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</si>
  <si>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</si>
  <si>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</si>
  <si>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</si>
  <si>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</si>
  <si>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</si>
  <si>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</si>
  <si>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</si>
  <si>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</si>
  <si>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</si>
  <si>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</si>
  <si>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</si>
  <si>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</si>
  <si>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</si>
  <si>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</si>
  <si>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</si>
  <si>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</si>
  <si>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</si>
  <si>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</si>
  <si>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</si>
  <si>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</si>
  <si>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</si>
  <si>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</si>
  <si>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</si>
  <si>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</si>
  <si>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</si>
  <si>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</si>
  <si>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</si>
  <si>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</si>
  <si>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</si>
  <si>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</si>
  <si>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</si>
  <si>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</si>
  <si>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</si>
  <si>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</si>
  <si>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</si>
  <si>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</si>
  <si>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</si>
  <si>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</si>
  <si>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</si>
  <si>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</si>
  <si>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</si>
  <si>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</si>
  <si>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</si>
  <si>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</si>
  <si>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</si>
  <si>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</si>
  <si>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</si>
  <si>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</si>
  <si>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</si>
  <si>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</si>
  <si>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</si>
  <si>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</si>
  <si>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</si>
  <si>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</si>
  <si>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</si>
  <si>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</si>
  <si>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</si>
  <si>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</si>
  <si>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</si>
  <si>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</si>
  <si>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</si>
  <si>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</si>
  <si>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</si>
  <si>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</si>
  <si>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</si>
  <si>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</si>
  <si>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</si>
  <si>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</si>
  <si>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</si>
  <si>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</si>
  <si>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</si>
  <si>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</si>
  <si>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</si>
  <si>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</si>
  <si>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</si>
  <si>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</si>
  <si>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</si>
  <si>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</si>
  <si>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</si>
  <si>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</si>
  <si>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</si>
  <si>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</si>
  <si>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</si>
  <si>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</si>
  <si>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</si>
  <si>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</si>
  <si>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</si>
  <si>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</si>
  <si>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</si>
  <si>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</si>
  <si>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</si>
  <si>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</si>
  <si>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</si>
  <si>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</si>
  <si>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</si>
  <si>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</si>
  <si>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</si>
  <si>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</si>
  <si>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</si>
  <si>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</si>
  <si>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</si>
  <si>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</si>
  <si>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</si>
  <si>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</si>
  <si>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</si>
  <si>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</si>
  <si>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</si>
  <si>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</si>
  <si>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</si>
  <si>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</si>
  <si>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</si>
  <si>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</si>
  <si>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</si>
  <si>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</si>
  <si>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</si>
  <si>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</si>
  <si>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</si>
  <si>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</si>
  <si>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</si>
  <si>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</si>
  <si>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</si>
  <si>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</si>
  <si>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</si>
  <si>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</si>
  <si>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</si>
  <si>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</si>
  <si>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</si>
  <si>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</si>
  <si>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</si>
  <si>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</si>
  <si>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</si>
  <si>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</si>
  <si>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</si>
  <si>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</si>
  <si>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</si>
  <si>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</si>
  <si>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</si>
  <si>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</si>
  <si>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</si>
  <si>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</si>
  <si>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</si>
  <si>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</si>
  <si>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</si>
  <si>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</si>
  <si>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</si>
  <si>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</si>
  <si>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</si>
  <si>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</si>
  <si>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</si>
  <si>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</si>
  <si>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</si>
  <si>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</si>
  <si>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</si>
  <si>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</si>
  <si>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</si>
  <si>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</si>
  <si>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</si>
  <si>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</si>
  <si>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</si>
  <si>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</si>
  <si>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</si>
  <si>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</si>
  <si>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</si>
  <si>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</si>
  <si>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</si>
  <si>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</si>
  <si>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</si>
  <si>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</si>
  <si>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</si>
  <si>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</si>
  <si>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</si>
  <si>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</si>
  <si>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</si>
  <si>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</si>
  <si>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</si>
  <si>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</si>
  <si>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</si>
  <si>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</si>
  <si>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</si>
  <si>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</si>
  <si>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</si>
  <si>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</si>
  <si>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</si>
  <si>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</si>
  <si>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</si>
  <si>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</si>
  <si>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</si>
  <si>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</si>
  <si>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</si>
  <si>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</si>
  <si>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</si>
  <si>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</si>
  <si>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</si>
  <si>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</si>
  <si>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</si>
  <si>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</si>
  <si>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</si>
  <si>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</si>
  <si>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</si>
  <si>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</si>
  <si>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</si>
  <si>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</si>
  <si>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</si>
  <si>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</si>
  <si>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</si>
  <si>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</si>
  <si>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</si>
  <si>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</si>
  <si>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</si>
  <si>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</si>
  <si>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</si>
  <si>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</si>
  <si>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</si>
  <si>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</si>
  <si>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</si>
  <si>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</si>
  <si>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</si>
  <si>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</si>
  <si>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</si>
  <si>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</si>
  <si>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</si>
  <si>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</si>
  <si>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</si>
  <si>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</si>
  <si>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</si>
  <si>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</si>
  <si>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</si>
  <si>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</si>
  <si>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</si>
  <si>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</si>
  <si>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</si>
  <si>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</si>
  <si>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</si>
  <si>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</si>
  <si>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</si>
  <si>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</si>
  <si>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</si>
  <si>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</si>
  <si>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</si>
  <si>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</si>
  <si>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</si>
  <si>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</si>
  <si>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</si>
  <si>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</si>
  <si>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</si>
  <si>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</si>
  <si>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</si>
  <si>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</si>
  <si>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</si>
  <si>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</si>
  <si>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</si>
  <si>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</si>
  <si>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</si>
  <si>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</si>
  <si>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</si>
  <si>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</si>
  <si>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</si>
  <si>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</si>
  <si>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</si>
  <si>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</si>
  <si>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</si>
  <si>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</si>
  <si>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</si>
  <si>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</si>
  <si>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</si>
  <si>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</si>
  <si>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</si>
  <si>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</si>
  <si>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</si>
  <si>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</si>
  <si>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</si>
  <si>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</si>
  <si>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</si>
  <si>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</si>
  <si>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</si>
  <si>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</si>
  <si>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</si>
  <si>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</si>
  <si>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</si>
  <si>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</si>
  <si>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</si>
  <si>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</si>
  <si>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</si>
  <si>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</si>
  <si>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</si>
  <si>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</si>
  <si>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</si>
  <si>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</si>
  <si>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</si>
  <si>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</si>
  <si>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</si>
  <si>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</si>
  <si>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</si>
  <si>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</si>
  <si>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</si>
  <si>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</si>
  <si>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</si>
  <si>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</si>
  <si>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</si>
  <si>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</si>
  <si>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</si>
  <si>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</si>
  <si>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</si>
  <si>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</si>
  <si>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</si>
  <si>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</si>
  <si>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</si>
  <si>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</si>
  <si>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</si>
  <si>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</si>
  <si>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</si>
  <si>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</si>
  <si>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</si>
  <si>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</si>
  <si>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</si>
  <si>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</si>
  <si>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</si>
  <si>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</si>
  <si>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</si>
  <si>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</si>
  <si>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</si>
  <si>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</si>
  <si>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</si>
  <si>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</si>
  <si>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</si>
  <si>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</si>
  <si>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</si>
  <si>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</si>
  <si>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</si>
  <si>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</si>
  <si>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</si>
  <si>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</si>
  <si>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</si>
  <si>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</si>
  <si>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</si>
  <si>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</si>
  <si>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</si>
  <si>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</si>
  <si>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</si>
  <si>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</si>
  <si>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</si>
  <si>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</si>
  <si>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</si>
  <si>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</si>
  <si>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</si>
  <si>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</si>
  <si>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</si>
  <si>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</si>
  <si>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</si>
  <si>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</si>
  <si>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</si>
  <si>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</si>
  <si>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</si>
  <si>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</si>
  <si>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</si>
  <si>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</si>
  <si>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</si>
  <si>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</si>
  <si>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</si>
  <si>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</si>
  <si>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</si>
  <si>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</si>
  <si>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</si>
  <si>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</si>
  <si>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</si>
  <si>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</si>
  <si>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</si>
  <si>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</si>
  <si>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</si>
  <si>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</si>
  <si>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</si>
  <si>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</si>
  <si>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</si>
  <si>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</si>
  <si>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</si>
  <si>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</si>
  <si>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</si>
  <si>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</si>
  <si>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</si>
  <si>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</si>
  <si>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</si>
  <si>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</si>
  <si>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</si>
  <si>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</si>
  <si>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</si>
  <si>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</si>
  <si>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</si>
  <si>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</si>
  <si>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</si>
  <si>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</si>
  <si>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</si>
  <si>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</si>
  <si>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</si>
  <si>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</si>
  <si>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</si>
  <si>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</si>
  <si>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</si>
  <si>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</si>
  <si>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</si>
  <si>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</si>
  <si>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</si>
  <si>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</si>
  <si>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</si>
  <si>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</si>
  <si>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</si>
  <si>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</si>
  <si>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</si>
  <si>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</si>
  <si>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</si>
  <si>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</si>
  <si>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</si>
  <si>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</si>
  <si>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</si>
  <si>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</si>
  <si>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</si>
  <si>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</si>
  <si>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</si>
  <si>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</si>
  <si>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</si>
  <si>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</si>
  <si>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</si>
  <si>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</si>
  <si>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</si>
  <si>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</si>
  <si>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</si>
  <si>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</si>
  <si>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</si>
  <si>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</si>
  <si>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</si>
  <si>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</si>
  <si>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</si>
  <si>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</si>
  <si>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</si>
  <si>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</si>
  <si>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</si>
  <si>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</si>
  <si>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</si>
  <si>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</si>
  <si>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</si>
  <si>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</si>
  <si>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</si>
  <si>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</si>
  <si>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</si>
  <si>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</si>
  <si>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</si>
  <si>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</si>
  <si>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</si>
  <si>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</si>
  <si>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</si>
  <si>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</si>
  <si>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</si>
  <si>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</si>
  <si>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</si>
  <si>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</si>
  <si>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</si>
  <si>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</si>
  <si>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</si>
  <si>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</si>
  <si>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</si>
  <si>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</si>
  <si>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</si>
  <si>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</si>
  <si>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</si>
  <si>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</si>
  <si>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</si>
  <si>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</si>
  <si>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</si>
  <si>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Medicare ID</t>
  </si>
  <si>
    <t>Facility Name</t>
  </si>
  <si>
    <t>City</t>
  </si>
  <si>
    <t>State</t>
  </si>
  <si>
    <t>Wage Index</t>
  </si>
  <si>
    <t>MN</t>
  </si>
  <si>
    <t>ND</t>
  </si>
  <si>
    <t>SD</t>
  </si>
  <si>
    <t>WI</t>
  </si>
  <si>
    <t>From separate APR-DRG grouping software</t>
  </si>
  <si>
    <t>Provider Reference</t>
  </si>
  <si>
    <t>Policy Adjuster</t>
  </si>
  <si>
    <t>Pediatric Age Cap</t>
  </si>
  <si>
    <t>POLICY ADJUSTMENT FACTORS</t>
  </si>
  <si>
    <t>Minnesota Department of Human Services</t>
  </si>
  <si>
    <t>National Weight</t>
  </si>
  <si>
    <t>Freestanding Children Provider Policy Adjuster</t>
  </si>
  <si>
    <t>001</t>
  </si>
  <si>
    <t>002</t>
  </si>
  <si>
    <t>004</t>
  </si>
  <si>
    <t>005</t>
  </si>
  <si>
    <t>006</t>
  </si>
  <si>
    <t>020</t>
  </si>
  <si>
    <t>021</t>
  </si>
  <si>
    <t>022</t>
  </si>
  <si>
    <t>023</t>
  </si>
  <si>
    <t>024</t>
  </si>
  <si>
    <t>026</t>
  </si>
  <si>
    <t>040</t>
  </si>
  <si>
    <t>041</t>
  </si>
  <si>
    <t>042</t>
  </si>
  <si>
    <t>043</t>
  </si>
  <si>
    <t>044</t>
  </si>
  <si>
    <t>045</t>
  </si>
  <si>
    <t>046</t>
  </si>
  <si>
    <t>047</t>
  </si>
  <si>
    <t>048</t>
  </si>
  <si>
    <t>049</t>
  </si>
  <si>
    <t>050</t>
  </si>
  <si>
    <t>051</t>
  </si>
  <si>
    <t>052</t>
  </si>
  <si>
    <t>053</t>
  </si>
  <si>
    <t>054</t>
  </si>
  <si>
    <t>055</t>
  </si>
  <si>
    <t>056</t>
  </si>
  <si>
    <t>057</t>
  </si>
  <si>
    <t>058</t>
  </si>
  <si>
    <t>073</t>
  </si>
  <si>
    <t>082</t>
  </si>
  <si>
    <t>089</t>
  </si>
  <si>
    <t>091</t>
  </si>
  <si>
    <t>092</t>
  </si>
  <si>
    <t>095</t>
  </si>
  <si>
    <t>097</t>
  </si>
  <si>
    <t>098</t>
  </si>
  <si>
    <t>Rural</t>
  </si>
  <si>
    <t>Other</t>
  </si>
  <si>
    <t>Adjuster Type</t>
  </si>
  <si>
    <t>Provider Type</t>
  </si>
  <si>
    <t>APR-DRG code</t>
  </si>
  <si>
    <t>TPL Payment</t>
  </si>
  <si>
    <t>DSH Factor</t>
  </si>
  <si>
    <t>Provider tax payment</t>
  </si>
  <si>
    <t>Final allowed amount</t>
  </si>
  <si>
    <t>Newborn addon</t>
  </si>
  <si>
    <t>Children, Rural or "Other" provider</t>
  </si>
  <si>
    <t>Policy adjuster type</t>
  </si>
  <si>
    <t>APR-DRG information</t>
  </si>
  <si>
    <t>Policy adjustment factors</t>
  </si>
  <si>
    <t>Hospital information</t>
  </si>
  <si>
    <t>DRG base payment</t>
  </si>
  <si>
    <t>Transfer payment adjustment</t>
  </si>
  <si>
    <t>Cost outlier</t>
  </si>
  <si>
    <t>DRG Pricing Calculation</t>
  </si>
  <si>
    <t>Third Party Liability Payment amount</t>
  </si>
  <si>
    <t>DRG relative weight</t>
  </si>
  <si>
    <t>Used for look ups to the provider reference table</t>
  </si>
  <si>
    <t>Provider Name</t>
  </si>
  <si>
    <t>Used for Other Pediatric DRG policy adjuster</t>
  </si>
  <si>
    <t>All Other Provider Policy Adjuster - Adult</t>
  </si>
  <si>
    <t>All Other Provider Policy Adjuster - Pediatric</t>
  </si>
  <si>
    <t>Admission date</t>
  </si>
  <si>
    <t>Date of Birth</t>
  </si>
  <si>
    <t>Birth of newborn at this hospital</t>
  </si>
  <si>
    <t>Date of admission on claim - used only to calculate newborn addon</t>
  </si>
  <si>
    <t>Yes/No field indicating birth of newborn</t>
  </si>
  <si>
    <t>E14</t>
  </si>
  <si>
    <t>E15</t>
  </si>
  <si>
    <t>E16</t>
  </si>
  <si>
    <t>This is a "Yes/No" field indicating whether or not the claim is for the birth of a newborn.</t>
  </si>
  <si>
    <t>Yes/No field used for transfer pricing adjustment</t>
  </si>
  <si>
    <t>Payment policy parameters set by Medicaid</t>
  </si>
  <si>
    <t>Used for transfer pricing</t>
  </si>
  <si>
    <t>Category of Service</t>
  </si>
  <si>
    <t>Category of Service indicator on claim</t>
  </si>
  <si>
    <t>Payment Method</t>
  </si>
  <si>
    <t>Based on provider / COS combination</t>
  </si>
  <si>
    <t>PER DIEM BASE PAYMENT</t>
  </si>
  <si>
    <t>Hospital Per Diem Rate</t>
  </si>
  <si>
    <t>Applicable per diem rate based on Provider Reference Table</t>
  </si>
  <si>
    <t>Look up from Provider Reference table</t>
  </si>
  <si>
    <t>E17</t>
  </si>
  <si>
    <t>Per Diem Base Payment</t>
  </si>
  <si>
    <t>Charge cap applied</t>
  </si>
  <si>
    <t>Payment with Charge cap applied</t>
  </si>
  <si>
    <t>Charge cap applied for claims with TPL payments</t>
  </si>
  <si>
    <t>Allowed amount after application of charge cap</t>
  </si>
  <si>
    <t>LOOKUP</t>
  </si>
  <si>
    <t>Labor Portion</t>
  </si>
  <si>
    <t>Payment parameters including the cost outlier threshold, marginal cost percentage and DSH factors.</t>
  </si>
  <si>
    <t xml:space="preserve"> </t>
  </si>
  <si>
    <t>Total Outlier Payment</t>
  </si>
  <si>
    <t>Transfer Base Payment Calculation</t>
  </si>
  <si>
    <t>Allowed amount before adjustment, DSH and tax</t>
  </si>
  <si>
    <t>Allowed amount plus DSH payment</t>
  </si>
  <si>
    <t>Allowed amount before provider tax</t>
  </si>
  <si>
    <t>Allowed amount before adjustment and DSH</t>
  </si>
  <si>
    <t>Claim specific outlier threshold</t>
  </si>
  <si>
    <t>Allowed amount before adjustment, DSH and tax are applied.</t>
  </si>
  <si>
    <t>E60</t>
  </si>
  <si>
    <t>E61</t>
  </si>
  <si>
    <t>Final paid amount</t>
  </si>
  <si>
    <t>CALCULATION OF PAID AMOUNT</t>
  </si>
  <si>
    <t>Final Paid amount</t>
  </si>
  <si>
    <t>Estimated cost of the stay</t>
  </si>
  <si>
    <t>Submitted charges</t>
  </si>
  <si>
    <t>UB-04 Field Locator 47 minus FL 48</t>
  </si>
  <si>
    <t>Standardized Amount</t>
  </si>
  <si>
    <t>E63</t>
  </si>
  <si>
    <t>Non Metro Provider Policy Adjuster (DRG 560 only)</t>
  </si>
  <si>
    <t>Hospitals do not need to submit APR-DRG codes on their claims when billing Minnesota Medicaid. However, users of this DRG Calculator must have a way to identify the appropriate APR-DRG code for a hospital stay and enter the DRG code as one of the data fields needed for calculating a Medicaid payment amount. Many hospitals purchase APR-DRG grouping software from 3M Health Information Systems which allows them to determine the APR-DRG for individual admissions. If a hospital in Minnesota does not license this software, 3M makes available a website in which information for an individual admission can be entered and the website will return the APR-DRG.</t>
  </si>
  <si>
    <t>This is the date of admission indicated on the claim. This field is used when calculating the newborn addon amount.</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</si>
  <si>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Also, the day of discharge is not a covered day.  </t>
  </si>
  <si>
    <t>This is a numerical value. If the patient is less than one year old, a value of zero should be entered. This field is used to determine whether or not a pediatric age adjustor is applicable to the claim.</t>
  </si>
  <si>
    <t xml:space="preserve">Outlier payments are made on admissions in which the estimated cost to the hospital far exceeds the Full Stay DRG Base Payment. Outlier payments are based on estimated hospital cost, not on length of stay. When applicable, an outlier payment is made in addition to DRG base payment. </t>
  </si>
  <si>
    <t>The "Calculator Instructions" worksheet contains a description of the data that must be entered to estimate the Minnesota Medicaid payment amount for an inpatient hospital stay. The instructions also describe the calculations being made to determine the payment amount.</t>
  </si>
  <si>
    <t>The "Interactive Calculator" worksheet is the primary worksheet in the DRG Calculator spreadsheet.  All other worksheets exist to support the "Interactive Calculator." The user can enter just a few data elements describing an individual hospital admission at the top of the "Interactive Calculator" and an estimate of the Minnesota Medicaid payment for that admission will be displayed at the bottom of the Calculator.</t>
  </si>
  <si>
    <t xml:space="preserve">The "DRG Table" worksheet contains a list of the APR-DRG codes and parameters used in pricing individual hospital inpatient stays. Associated policy adjusters depending on whether the provider is a non-metro, children's or "other" hospital are also included. APR-DRG codes, descriptions, average lengths of stay, and national relative weights are determined by 3M Health Information Systems. </t>
  </si>
  <si>
    <t xml:space="preserve">The "Provider Reference" worksheet contains a list of hospital providers participating in the Minnesota Medicaid program. It also includes each provider's numerical parameters used in the DRG pricing calculation.  </t>
  </si>
  <si>
    <t>Date of birth on claim - used only to calculate newborn addon</t>
  </si>
  <si>
    <t>Transplant</t>
  </si>
  <si>
    <t>PANCREAS TRANSPLANT</t>
  </si>
  <si>
    <t>007-1</t>
  </si>
  <si>
    <t>007</t>
  </si>
  <si>
    <t>ALLOGENEIC BONE MARROW TRANSPLANT</t>
  </si>
  <si>
    <t>007-2</t>
  </si>
  <si>
    <t>007-3</t>
  </si>
  <si>
    <t>007-4</t>
  </si>
  <si>
    <t>008-1</t>
  </si>
  <si>
    <t>008</t>
  </si>
  <si>
    <t>008-2</t>
  </si>
  <si>
    <t>008-3</t>
  </si>
  <si>
    <t>008-4</t>
  </si>
  <si>
    <t>009-1</t>
  </si>
  <si>
    <t>009</t>
  </si>
  <si>
    <t>EXTRACORPOREAL MEMBRANE OXYGENATION (ECMO)</t>
  </si>
  <si>
    <t>009-2</t>
  </si>
  <si>
    <t>009-3</t>
  </si>
  <si>
    <t>009-4</t>
  </si>
  <si>
    <t>VENTRICULAR SHUNT PROCEDURES</t>
  </si>
  <si>
    <t>SPINAL PROCEDURES</t>
  </si>
  <si>
    <t>NERVOUS SYSTEM MALIGNANCY</t>
  </si>
  <si>
    <t>INTRACRANIAL HEMORRHAGE</t>
  </si>
  <si>
    <t>TRANSIENT ISCHEMIA</t>
  </si>
  <si>
    <t>VIRAL MENINGITIS</t>
  </si>
  <si>
    <t>ALTERATION IN CONSCIOUSNESS</t>
  </si>
  <si>
    <t>SEIZURE</t>
  </si>
  <si>
    <t>OTHER DISORDERS OF NERVOUS SYSTEM</t>
  </si>
  <si>
    <t>059-1</t>
  </si>
  <si>
    <t>059</t>
  </si>
  <si>
    <t>059-2</t>
  </si>
  <si>
    <t>059-3</t>
  </si>
  <si>
    <t>059-4</t>
  </si>
  <si>
    <t>ORBIT AND EYE PROCEDURES</t>
  </si>
  <si>
    <t>EYE INFECTIONS AND OTHER EYE DISORDERS</t>
  </si>
  <si>
    <t>INFECTIONS OF UPPER RESPIRATORY TRACT</t>
  </si>
  <si>
    <t>DENTAL DISEASES AND DISORDERS</t>
  </si>
  <si>
    <t>CYSTIC FIBROSIS - PULMONARY DISEASE</t>
  </si>
  <si>
    <t>RESPIRATORY FAILURE</t>
  </si>
  <si>
    <t>PULMONARY EMBOLISM</t>
  </si>
  <si>
    <t>RESPIRATORY MALIGNANCY</t>
  </si>
  <si>
    <t>OTHER PNEUMONIA</t>
  </si>
  <si>
    <t>CHRONIC OBSTRUCTIVE PULMONARY DISEASE</t>
  </si>
  <si>
    <t>ASTHMA</t>
  </si>
  <si>
    <t>145-1</t>
  </si>
  <si>
    <t>ACUTE BRONCHITIS AND RELATED SYMPTOMS</t>
  </si>
  <si>
    <t>145-2</t>
  </si>
  <si>
    <t>145-3</t>
  </si>
  <si>
    <t>145-4</t>
  </si>
  <si>
    <t>MAJOR CARDIOTHORACIC REPAIR OF HEART ANOMALY</t>
  </si>
  <si>
    <t>MAJOR ABDOMINAL VASCULAR PROCEDURES</t>
  </si>
  <si>
    <t>OTHER CIRCULATORY SYSTEM PROCEDURES</t>
  </si>
  <si>
    <t>181-1</t>
  </si>
  <si>
    <t>181-2</t>
  </si>
  <si>
    <t>181-3</t>
  </si>
  <si>
    <t>181-4</t>
  </si>
  <si>
    <t>182-1</t>
  </si>
  <si>
    <t>182-2</t>
  </si>
  <si>
    <t>182-3</t>
  </si>
  <si>
    <t>182-4</t>
  </si>
  <si>
    <t>ACUTE MYOCARDIAL INFARCTION</t>
  </si>
  <si>
    <t>CARDIAC CATHETERIZATION FOR CORONARY ARTERY DISEASE</t>
  </si>
  <si>
    <t>CARDIAC CATHETERIZATION FOR OTHER NON-CORONARY CONDITIONS</t>
  </si>
  <si>
    <t>HEART FAILURE</t>
  </si>
  <si>
    <t>HYPERTENSION</t>
  </si>
  <si>
    <t>CHEST PAIN</t>
  </si>
  <si>
    <t>CARDIOMYOPATHY</t>
  </si>
  <si>
    <t>OTHER CIRCULATORY SYSTEM DIAGNOSES</t>
  </si>
  <si>
    <t>PERITONEAL ADHESIOLYSIS</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</si>
  <si>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</si>
  <si>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</si>
  <si>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</si>
  <si>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</si>
  <si>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</si>
  <si>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</si>
  <si>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</si>
  <si>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</si>
  <si>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</si>
  <si>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</si>
  <si>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</si>
  <si>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</si>
  <si>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</si>
  <si>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</si>
  <si>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</si>
  <si>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</si>
  <si>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APPENDECTOMY WITH COMPLEX PRINCIPAL DIAGNOSIS</t>
  </si>
  <si>
    <t>233-2</t>
  </si>
  <si>
    <t>233-3</t>
  </si>
  <si>
    <t>233-4</t>
  </si>
  <si>
    <t>234-1</t>
  </si>
  <si>
    <t>APPENDECTOMY WITHOUT COMPLEX PRINCIPAL DIAGNOSIS</t>
  </si>
  <si>
    <t>234-2</t>
  </si>
  <si>
    <t>234-3</t>
  </si>
  <si>
    <t>234-4</t>
  </si>
  <si>
    <t>DIGESTIVE MALIGNANCY</t>
  </si>
  <si>
    <t>MAJOR ESOPHAGEAL DISORDERS</t>
  </si>
  <si>
    <t>OTHER ESOPHAGEAL DISORDERS</t>
  </si>
  <si>
    <t>INFLAMMATORY BOWEL DISEASE</t>
  </si>
  <si>
    <t>GASTROINTESTINAL VASCULAR INSUFFICIENCY</t>
  </si>
  <si>
    <t>INTESTINAL OBSTRUCTION</t>
  </si>
  <si>
    <t>ABDOMINAL PAIN</t>
  </si>
  <si>
    <t>OTHER DIGESTIVE SYSTEM DIAGNOSES</t>
  </si>
  <si>
    <t>MAJOR BILIARY TRACT PROCEDURES</t>
  </si>
  <si>
    <t>CHOLECYSTECTOMY</t>
  </si>
  <si>
    <t>ALCOHOLIC LIVER DISEASE</t>
  </si>
  <si>
    <t>DISORDERS OF PANCREAS EXCEPT MALIGNANCY</t>
  </si>
  <si>
    <t>OTHER DISORDERS OF THE LIVER</t>
  </si>
  <si>
    <t>AMPUTATION OF LOWER LIMB EXCEPT TOES</t>
  </si>
  <si>
    <t>322-1</t>
  </si>
  <si>
    <t>322-2</t>
  </si>
  <si>
    <t>322-3</t>
  </si>
  <si>
    <t>322-4</t>
  </si>
  <si>
    <t>FRACTURE OF FEMUR</t>
  </si>
  <si>
    <t>FRACTURE OF PELVIS OR DISLOCATION OF HIP</t>
  </si>
  <si>
    <t>CONNECTIVE TISSUE DISORDERS</t>
  </si>
  <si>
    <t>MASTECTOMY PROCEDURES</t>
  </si>
  <si>
    <t>BREAST PROCEDURES EXCEPT MASTECTOMY</t>
  </si>
  <si>
    <t>SKIN ULCERS</t>
  </si>
  <si>
    <t>MAJOR SKIN DISORDERS</t>
  </si>
  <si>
    <t>MALIGNANT BREAST DISORDERS</t>
  </si>
  <si>
    <t>ADRENAL PROCEDURES</t>
  </si>
  <si>
    <t>PROCEDURES FOR OBESITY</t>
  </si>
  <si>
    <t>DIABETES</t>
  </si>
  <si>
    <t>INBORN ERRORS OF METABOLISM</t>
  </si>
  <si>
    <t>OTHER ENDOCRINE DISORDERS</t>
  </si>
  <si>
    <t>OTHER NON-HYPOVOLEMIC ELECTROLYTE DISORDERS</t>
  </si>
  <si>
    <t>426-1</t>
  </si>
  <si>
    <t>NON-HYPOVOLEMIC SODIUM DISORDERS</t>
  </si>
  <si>
    <t>426-2</t>
  </si>
  <si>
    <t>426-3</t>
  </si>
  <si>
    <t>426-4</t>
  </si>
  <si>
    <t>427-1</t>
  </si>
  <si>
    <t>THYROID DISORDERS</t>
  </si>
  <si>
    <t>427-2</t>
  </si>
  <si>
    <t>427-3</t>
  </si>
  <si>
    <t>427-4</t>
  </si>
  <si>
    <t>KIDNEY TRANSPLANT</t>
  </si>
  <si>
    <t>MAJOR BLADDER PROCEDURES</t>
  </si>
  <si>
    <t>OTHER BLADDER PROCEDURES</t>
  </si>
  <si>
    <t>469-1</t>
  </si>
  <si>
    <t>ACUTE KIDNEY INJURY</t>
  </si>
  <si>
    <t>469-2</t>
  </si>
  <si>
    <t>469-3</t>
  </si>
  <si>
    <t>469-4</t>
  </si>
  <si>
    <t>470-1</t>
  </si>
  <si>
    <t>CHRONIC KIDNEY DISEASE</t>
  </si>
  <si>
    <t>470-2</t>
  </si>
  <si>
    <t>470-3</t>
  </si>
  <si>
    <t>470-4</t>
  </si>
  <si>
    <t>TRANSURETHRAL PROSTATECTOMY</t>
  </si>
  <si>
    <t>MALIGNANCY, MALE REPRODUCTIVE SYSTEM</t>
  </si>
  <si>
    <t>MALE REPRODUCTIVE SYSTEM DIAGNOSES EXCEPT MALIGNANCY</t>
  </si>
  <si>
    <t>FEMALE REPRODUCTIVE SYSTEM RECONSTRUCTIVE PROCEDURES</t>
  </si>
  <si>
    <t>FEMALE REPRODUCTIVE SYSTEM MALIGNANCY</t>
  </si>
  <si>
    <t>FEMALE REPRODUCTIVE SYSTEM INFECTIONS</t>
  </si>
  <si>
    <t>VAGINAL DELIVERY</t>
  </si>
  <si>
    <t>NEONATE, TRANSFERRED &lt; 5 DAYS OLD, BORN HERE</t>
  </si>
  <si>
    <t>SICKLE CELL ANEMIA CRISIS</t>
  </si>
  <si>
    <t>ACUTE LEUKEMIA</t>
  </si>
  <si>
    <t>RADIOTHERAPY</t>
  </si>
  <si>
    <t>695-1</t>
  </si>
  <si>
    <t>CHEMOTHERAPY FOR ACUTE LEUKEMIA</t>
  </si>
  <si>
    <t>695-2</t>
  </si>
  <si>
    <t>695-3</t>
  </si>
  <si>
    <t>695-4</t>
  </si>
  <si>
    <t>696-1</t>
  </si>
  <si>
    <t>OTHER CHEMOTHERAPY</t>
  </si>
  <si>
    <t>696-2</t>
  </si>
  <si>
    <t>696-3</t>
  </si>
  <si>
    <t>696-4</t>
  </si>
  <si>
    <t>POST-OPERATIVE, POST-TRAUMATIC, OTHER DEVICE INFECTIONS</t>
  </si>
  <si>
    <t>VIRAL ILLNESS</t>
  </si>
  <si>
    <t>BIPOLAR DISORDERS</t>
  </si>
  <si>
    <t>EATING DISORDERS</t>
  </si>
  <si>
    <t>792-1</t>
  </si>
  <si>
    <t>792-2</t>
  </si>
  <si>
    <t>792-3</t>
  </si>
  <si>
    <t>792-4</t>
  </si>
  <si>
    <t>793-1</t>
  </si>
  <si>
    <t>793-2</t>
  </si>
  <si>
    <t>793-3</t>
  </si>
  <si>
    <t>793-4</t>
  </si>
  <si>
    <t>794-1</t>
  </si>
  <si>
    <t>794-2</t>
  </si>
  <si>
    <t>794-3</t>
  </si>
  <si>
    <t>794-4</t>
  </si>
  <si>
    <t>810-1</t>
  </si>
  <si>
    <t>HEMORRHAGE OR HEMATOMA DUE TO COMPLICATION</t>
  </si>
  <si>
    <t>810-2</t>
  </si>
  <si>
    <t>810-3</t>
  </si>
  <si>
    <t>810-4</t>
  </si>
  <si>
    <t>ALLERGIC REACTIONS</t>
  </si>
  <si>
    <t>POISONING OF MEDICINAL AGENTS</t>
  </si>
  <si>
    <t>OTHER COMPLICATIONS OF TREATMENT</t>
  </si>
  <si>
    <t>TOXIC EFFECTS OF NON-MEDICINAL SUBSTANCES</t>
  </si>
  <si>
    <t>817-1</t>
  </si>
  <si>
    <t>817-2</t>
  </si>
  <si>
    <t>817-3</t>
  </si>
  <si>
    <t>817-4</t>
  </si>
  <si>
    <t>REHABILITATION</t>
  </si>
  <si>
    <t>NEONATAL AFTERCARE</t>
  </si>
  <si>
    <t>CRANIOTOMY FOR MULTIPLE SIGNIFICANT TRAUMA</t>
  </si>
  <si>
    <t>PRINCIPAL DIAGNOSIS INVALID AS DISCHARGE DIAGNOSIS</t>
  </si>
  <si>
    <t>UNGROUPABLE</t>
  </si>
  <si>
    <t>Adult Adjuster Type</t>
  </si>
  <si>
    <t>Pediatric Adjuster Type</t>
  </si>
  <si>
    <t>NORTH MEMORIAL HEALTH CARE</t>
  </si>
  <si>
    <t>HENNEPIN COUNTY MEDICAL CENTER</t>
  </si>
  <si>
    <t>OLMSTED MEDICAL CENTER</t>
  </si>
  <si>
    <t>MAYO CLINIC HOSPITAL ROCHESTER</t>
  </si>
  <si>
    <t>NORTHFIELD HOSPITAL</t>
  </si>
  <si>
    <t>ESSENTIA HEALTH DULUTH</t>
  </si>
  <si>
    <t>CAMBRIDGE MEDICAL CENTER</t>
  </si>
  <si>
    <t>SANFORD WORTHINGTON MEDICAL CENTER</t>
  </si>
  <si>
    <t>DOUGLAS COUNTY HOSPITAL</t>
  </si>
  <si>
    <t>ST CLOUD HOSPITAL</t>
  </si>
  <si>
    <t>UNITED HOSPITAL</t>
  </si>
  <si>
    <t>FAIRVIEW UNIV MEDICAL CENTER MESABI</t>
  </si>
  <si>
    <t>MCHS ALBERT LEA &amp; AUSTIN</t>
  </si>
  <si>
    <t>WINONA HEALTH SERVICES</t>
  </si>
  <si>
    <t>ST LUKES HOSPITAL</t>
  </si>
  <si>
    <t>LAKE REGION HEALTHCARE CORP</t>
  </si>
  <si>
    <t>RIDGEVIEW MEDICAL CENTER</t>
  </si>
  <si>
    <t>ABBOTT NORTHWESTERN HOSPITAL</t>
  </si>
  <si>
    <t>GRAND ITASCA CLINIC &amp; HOSPITAL</t>
  </si>
  <si>
    <t>LAKEVIEW MEMORIAL HOSPITAL</t>
  </si>
  <si>
    <t>OWATONNA HOSPITAL</t>
  </si>
  <si>
    <t>FAIRVIEW SOUTHDALE HOSPITAL</t>
  </si>
  <si>
    <t>UNIVERSITY OF MINNESOTA MED CTR</t>
  </si>
  <si>
    <t>ESSENTIA HEALTH VIRGINIA</t>
  </si>
  <si>
    <t>MAYO CLINIC HEALTH SYSTEM - MANKATO</t>
  </si>
  <si>
    <t>SANFORD BEMIDJI MEDICAL CENTER</t>
  </si>
  <si>
    <t>ST MARYS INNOVIS HEALTH</t>
  </si>
  <si>
    <t>ST FRANCIS REGIONAL MEDICAL CENTER</t>
  </si>
  <si>
    <t>REGIONS HOSPITAL</t>
  </si>
  <si>
    <t>HUTCHINSON COMMUNITY HOSPITAL</t>
  </si>
  <si>
    <t>HEALTHEAST ST JOHNS HOSPITAL</t>
  </si>
  <si>
    <t>MAPLE GROVE HOSPITAL CORP</t>
  </si>
  <si>
    <t>SANFORD MEDICAL CENTER FARGO</t>
  </si>
  <si>
    <t>ALTRU HOSPITAL</t>
  </si>
  <si>
    <t>ESSENTIA HEALTH 32ND AVENUE CLINIC</t>
  </si>
  <si>
    <t>PRAIRIE ST JOHNS LLC</t>
  </si>
  <si>
    <t>SANFORD USD MEDICAL CENTER</t>
  </si>
  <si>
    <t>SIOUX FALLS SURGICAL HOSPITAL LLP</t>
  </si>
  <si>
    <t>AVERA HEART HOSP OF SOUTH DAKOTA</t>
  </si>
  <si>
    <t>FRANCISCAN SKEMP MEDICAL CENTER INC</t>
  </si>
  <si>
    <t>GUNDERSEN LUTHERAN MEDICAL CENTER</t>
  </si>
  <si>
    <t>Base APR-DRG</t>
  </si>
  <si>
    <t>2. Average length of stay are the trimmed arithmetic values.</t>
  </si>
  <si>
    <t>DRG Values Including Policy Adjusters for Non-Metro, Freestanding Childrens and All Other Providers</t>
  </si>
  <si>
    <t>Reimbursement from another payer (Third Party Liability)</t>
  </si>
  <si>
    <t>Pre-Transfer DRG Base Payment</t>
  </si>
  <si>
    <t>Statewide Standardized DRG Base Rate</t>
  </si>
  <si>
    <t xml:space="preserve">Marginal cost percentage </t>
  </si>
  <si>
    <t>Look up from DRG table depending on Provider Type and Recipient Age</t>
  </si>
  <si>
    <t>Targeted policy adjustors applied to specific claims for the purpose of increasing or decreasing payment. They can be applied to individual claims in the form of a multiplier, or through other unique payment calculation parameters.</t>
  </si>
  <si>
    <t>Provider Medicare ID</t>
  </si>
  <si>
    <t>No</t>
  </si>
  <si>
    <t>Six digit national provider identifier for health care providers that participate in the Minnesota Medicaid program. Out of state non-LTA CAH providers can enter a Medicare ID of 888888 and out of state non-LTA non-CAH providers can enter 999999.</t>
  </si>
  <si>
    <t>This the date of birth indicated on the claims. This field is used when calculating the newborn addon amount.</t>
  </si>
  <si>
    <t xml:space="preserve">This spreadsheet is designed to enable interested parties to predict payment under an APR-DRG payment method for inpatient fee-for-service stays covered by Minnesota Medicaid. This calculator spreadsheet is intended to be helpful to users, but it cannot capture all the editing and pricing complexity of the Minnesota  Billing System. If there is ever a difference in payment amounts calculated through this spreadsheet versus the Minnesota Medicaid Billing System, the Minnesota Medicaid Billing System is correct.  </t>
  </si>
  <si>
    <t>Category of Service (COS)</t>
  </si>
  <si>
    <t>The "Cover" worksheet contains an introduction to the Diagnosis Related Group (DRG) Calculator and includes a history of changes made to the Calculator.</t>
  </si>
  <si>
    <t>Third Party Liability (TPL) Payment</t>
  </si>
  <si>
    <t>E64</t>
  </si>
  <si>
    <t>E62</t>
  </si>
  <si>
    <t>1</t>
  </si>
  <si>
    <t>LIVER TRANSPLANT AND/OR INTESTINAL TRANSPLANT</t>
  </si>
  <si>
    <t>2</t>
  </si>
  <si>
    <t>3</t>
  </si>
  <si>
    <t>4</t>
  </si>
  <si>
    <t>HEART AND/OR LUNG TRANSPLANT</t>
  </si>
  <si>
    <t>TRACHEOSTOMY WITH MV &gt;96 HOURS WITH EXTENSIVE PROCEDURE</t>
  </si>
  <si>
    <t>Other Pediatric</t>
  </si>
  <si>
    <t>Other Adult</t>
  </si>
  <si>
    <t>TRACHEOSTOMY WITH MV &gt;96 HOURS WITHOUT EXTENSIVE PROCEDURE</t>
  </si>
  <si>
    <t>OPEN CRANIOTOMY FOR TRAUMA</t>
  </si>
  <si>
    <t>OPEN CRANIOTOMY EXCEPT TRAUMA</t>
  </si>
  <si>
    <t>OPEN EXTRACRANIAL VASCULAR PROCEDURES</t>
  </si>
  <si>
    <t>OTHER NERVOUS SYSTEM AND RELATED PROCEDURES</t>
  </si>
  <si>
    <t>027-1</t>
  </si>
  <si>
    <t>027</t>
  </si>
  <si>
    <t>OTHER OPEN CRANIOTOMY</t>
  </si>
  <si>
    <t>027-2</t>
  </si>
  <si>
    <t>027-3</t>
  </si>
  <si>
    <t>027-4</t>
  </si>
  <si>
    <t>029-1</t>
  </si>
  <si>
    <t>029</t>
  </si>
  <si>
    <t>OTHER PERCUTANEOUS INTRACRANIAL PROCEDURES</t>
  </si>
  <si>
    <t>029-2</t>
  </si>
  <si>
    <t>029-3</t>
  </si>
  <si>
    <t>029-4</t>
  </si>
  <si>
    <t>030-1</t>
  </si>
  <si>
    <t>030</t>
  </si>
  <si>
    <t>PERCUTANEOUS INTRACRANIAL AND EXTRACRANIAL VASCULAR PROCEDURES</t>
  </si>
  <si>
    <t>030-2</t>
  </si>
  <si>
    <t>030-3</t>
  </si>
  <si>
    <t>030-4</t>
  </si>
  <si>
    <t>SPINAL DISORDERS AND INJURIES</t>
  </si>
  <si>
    <t>DEGENERATIVE NERVOUS SYSTEM DISORDERS EXCEPT MULTIPLE SCLEROSIS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</si>
  <si>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</si>
  <si>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</si>
  <si>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</si>
  <si>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</si>
  <si>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</si>
  <si>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</si>
  <si>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</si>
  <si>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</si>
  <si>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</si>
  <si>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</si>
  <si>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ANOXIC AND OTHER SEVERE BRAIN DAMAGE</t>
  </si>
  <si>
    <t>MAJOR CRANIAL OR FACIAL BONE PROCEDURES</t>
  </si>
  <si>
    <t>OTHER MAJOR HEAD AND NECK PROCEDURES</t>
  </si>
  <si>
    <t>FACIAL BONE PROCEDURES EXCEPT MAJOR CRANIAL OR FACIAL BONE PROCEDURES</t>
  </si>
  <si>
    <t>CLEFT LIP AND PALATE REPAIR</t>
  </si>
  <si>
    <t>TONSIL AND ADENOID PROCEDURES</t>
  </si>
  <si>
    <t>110</t>
  </si>
  <si>
    <t>EAR, NOSE, MOUTH, THROAT AND CRANIAL OR FACIAL MALIGNANCIES</t>
  </si>
  <si>
    <t>111</t>
  </si>
  <si>
    <t>VERTIGO AND OTHER LABYRINTH DISORDERS</t>
  </si>
  <si>
    <t>113</t>
  </si>
  <si>
    <t>114</t>
  </si>
  <si>
    <t>115</t>
  </si>
  <si>
    <t>OTHER EAR, NOSE, MOUTH, THROAT AND CRANIAL OR FACIAL DIAGNOSES</t>
  </si>
  <si>
    <t>120</t>
  </si>
  <si>
    <t>MAJOR RESPIRATORY AND CHEST PROCEDURES</t>
  </si>
  <si>
    <t>121</t>
  </si>
  <si>
    <t>OTHER RESPIRATORY AND CHEST PROCEDURES</t>
  </si>
  <si>
    <t>130</t>
  </si>
  <si>
    <t>RESPIRATORY SYSTEM DIAGNOSIS WITH VENTILATOR SUPPORT &gt; 96 HOURS</t>
  </si>
  <si>
    <t>131</t>
  </si>
  <si>
    <t>132</t>
  </si>
  <si>
    <t>BPD AND OTHER CHRONIC RESPIRATORY DISEASES ARISING IN PERINATAL PERIOD</t>
  </si>
  <si>
    <t>133</t>
  </si>
  <si>
    <t>134</t>
  </si>
  <si>
    <t>135</t>
  </si>
  <si>
    <t>MAJOR CHEST AND RESPIRATORY TRAUMA</t>
  </si>
  <si>
    <t>136</t>
  </si>
  <si>
    <t>137</t>
  </si>
  <si>
    <t>MAJOR RESPIRATORY INFECTIONS AND INFLAMMATIONS</t>
  </si>
  <si>
    <t>138</t>
  </si>
  <si>
    <t>BRONCHIOLITIS AND RSV PNEUMONIA</t>
  </si>
  <si>
    <t>139</t>
  </si>
  <si>
    <t>140</t>
  </si>
  <si>
    <t>141</t>
  </si>
  <si>
    <t>142</t>
  </si>
  <si>
    <t>INTERSTITIAL AND ALVEOLAR LUNG DISEASES</t>
  </si>
  <si>
    <t>143</t>
  </si>
  <si>
    <t>OTHER RESPIRATORY DIAGNOSES EXCEPT SIGNS, SYMPTOMS AND MISCELLANEOUS DIAGNOSES</t>
  </si>
  <si>
    <t>144</t>
  </si>
  <si>
    <t>RESPIRATORY SIGNS, SYMPTOMS AND MISCELLANEOUS DIAGNOSES</t>
  </si>
  <si>
    <t>145</t>
  </si>
  <si>
    <t>160</t>
  </si>
  <si>
    <t>161</t>
  </si>
  <si>
    <t>IMPLANTABLE HEART ASSIST SYSTEMS</t>
  </si>
  <si>
    <t>162</t>
  </si>
  <si>
    <t>CARDIAC VALVE PROCEDURES WITH AMI OR COMPLEX PRINCIPAL DIAGNOSIS</t>
  </si>
  <si>
    <t>163</t>
  </si>
  <si>
    <t>CARDIAC VALVE PROCEDURES WITHOUT AMI OR COMPLEX PRINCIPAL DIAGNOSIS</t>
  </si>
  <si>
    <t>165</t>
  </si>
  <si>
    <t>CORONARY BYPASS WITH AMI OR COMPLEX PRINCIPAL DIAGNOSIS</t>
  </si>
  <si>
    <t>166</t>
  </si>
  <si>
    <t>CORONARY BYPASS WITHOUT AMI OR COMPLEX PRINCIPAL DIAGNOSIS</t>
  </si>
  <si>
    <t>167</t>
  </si>
  <si>
    <t>169</t>
  </si>
  <si>
    <t>170</t>
  </si>
  <si>
    <t>PERMANENT CARDIAC PACEMAKER IMPLANT WITH AMI, HEART FAILURE OR SHOCK</t>
  </si>
  <si>
    <t>171</t>
  </si>
  <si>
    <t>PERMANENT CARDIAC PACEMAKER IMPLANT WITHOUT AMI, HEART FAILURE OR SHOCK</t>
  </si>
  <si>
    <t>174</t>
  </si>
  <si>
    <t>PERCUTANEOUS CARDIAC INTERVENTION WITH AMI</t>
  </si>
  <si>
    <t>175</t>
  </si>
  <si>
    <t>PERCUTANEOUS CARDIAC INTERVENTION WITHOUT AMI</t>
  </si>
  <si>
    <t>176</t>
  </si>
  <si>
    <t>INSERTION, REVISION AND REPLACEMENTS OF PACEMAKER AND OTHER CARDIAC DEVICES</t>
  </si>
  <si>
    <t>177</t>
  </si>
  <si>
    <t>CARDIAC PACEMAKER AND DEFIBRILLATOR REVISION EXCEPT DEVICE REPLACEMENT</t>
  </si>
  <si>
    <t>178-1</t>
  </si>
  <si>
    <t>178</t>
  </si>
  <si>
    <t>178-2</t>
  </si>
  <si>
    <t>178-3</t>
  </si>
  <si>
    <t>178-4</t>
  </si>
  <si>
    <t>179-1</t>
  </si>
  <si>
    <t>179</t>
  </si>
  <si>
    <t>DEFIBRILLATOR IMPLANTS</t>
  </si>
  <si>
    <t>179-2</t>
  </si>
  <si>
    <t>179-3</t>
  </si>
  <si>
    <t>179-4</t>
  </si>
  <si>
    <t>180</t>
  </si>
  <si>
    <t>181</t>
  </si>
  <si>
    <t>182</t>
  </si>
  <si>
    <t>183-1</t>
  </si>
  <si>
    <t>183</t>
  </si>
  <si>
    <t>PERCUTANEOUS STRUCTURAL CARDIAC PROCEDURES</t>
  </si>
  <si>
    <t>183-2</t>
  </si>
  <si>
    <t>183-3</t>
  </si>
  <si>
    <t>183-4</t>
  </si>
  <si>
    <t>190</t>
  </si>
  <si>
    <t>191</t>
  </si>
  <si>
    <t>192</t>
  </si>
  <si>
    <t>193</t>
  </si>
  <si>
    <t>ACUTE AND SUBACUTE ENDOCARDITIS</t>
  </si>
  <si>
    <t>194</t>
  </si>
  <si>
    <t>196</t>
  </si>
  <si>
    <t>CARDIAC ARREST AND SHOCK</t>
  </si>
  <si>
    <t>197</t>
  </si>
  <si>
    <t>PERIPHERAL AND OTHER VASCULAR DISORDERS</t>
  </si>
  <si>
    <t>198</t>
  </si>
  <si>
    <t>ANGINA PECTORIS AND CORONARY ATHEROSCLEROSIS</t>
  </si>
  <si>
    <t>199</t>
  </si>
  <si>
    <t>200</t>
  </si>
  <si>
    <t>CARDIAC STRUCTURAL AND VALVULAR DISORDERS</t>
  </si>
  <si>
    <t>201</t>
  </si>
  <si>
    <t>CARDIAC ARRHYTHMIA AND CONDUCTION DISORDERS</t>
  </si>
  <si>
    <t>203</t>
  </si>
  <si>
    <t>204</t>
  </si>
  <si>
    <t>SYNCOPE AND COLLAPSE</t>
  </si>
  <si>
    <t>205</t>
  </si>
  <si>
    <t>206</t>
  </si>
  <si>
    <t>MALFUNCTION, REACTION, COMPLICATION OF CARDIAC OR VASCULAR DEVICE OR PROCEDURE</t>
  </si>
  <si>
    <t>207</t>
  </si>
  <si>
    <t>220</t>
  </si>
  <si>
    <t>MAJOR STOMACH, ESOPHAGEAL AND DUODENAL PROCEDURES</t>
  </si>
  <si>
    <t>222</t>
  </si>
  <si>
    <t>OTHER STOMACH, ESOPHAGEAL AND DUODENAL PROCEDURES</t>
  </si>
  <si>
    <t>223</t>
  </si>
  <si>
    <t>OTHER SMALL AND LARGE BOWEL PROCEDURES</t>
  </si>
  <si>
    <t>224</t>
  </si>
  <si>
    <t>226</t>
  </si>
  <si>
    <t>227</t>
  </si>
  <si>
    <t>HERNIA PROCEDURES EXCEPT INGUINAL, FEMORAL AND UMBILICAL</t>
  </si>
  <si>
    <t>228</t>
  </si>
  <si>
    <t>INGUINAL, FEMORAL AND UMBILICAL HERNIA PROCEDURES</t>
  </si>
  <si>
    <t>229</t>
  </si>
  <si>
    <t>OTHER DIGESTIVE SYSTEM AND ABDOMINAL PROCEDURES</t>
  </si>
  <si>
    <t>230</t>
  </si>
  <si>
    <t>231</t>
  </si>
  <si>
    <t>232</t>
  </si>
  <si>
    <t>233</t>
  </si>
  <si>
    <t>234</t>
  </si>
  <si>
    <t>240</t>
  </si>
  <si>
    <t>241</t>
  </si>
  <si>
    <t>PEPTIC ULCER AND GASTRITIS</t>
  </si>
  <si>
    <t>242</t>
  </si>
  <si>
    <t>243</t>
  </si>
  <si>
    <t>244</t>
  </si>
  <si>
    <t>DIVERTICULITIS AND DIVERTICULOSIS</t>
  </si>
  <si>
    <t>245</t>
  </si>
  <si>
    <t>246</t>
  </si>
  <si>
    <t>247</t>
  </si>
  <si>
    <t>248</t>
  </si>
  <si>
    <t>MAJOR GASTROINTESTINAL AND PERITONEAL INFECTIONS</t>
  </si>
  <si>
    <t>249</t>
  </si>
  <si>
    <t>OTHER GASTROENTERITIS, NAUSEA AND VOMITING</t>
  </si>
  <si>
    <t>251</t>
  </si>
  <si>
    <t>252</t>
  </si>
  <si>
    <t>MALFUNCTION, REACTION AND COMPLICATION OF GASTROINTESTINAL DEVICE OR PROCEDURE</t>
  </si>
  <si>
    <t>253</t>
  </si>
  <si>
    <t>OTHER AND UNSPECIFIED GASTROINTESTINAL HEMORRHAGE</t>
  </si>
  <si>
    <t>254</t>
  </si>
  <si>
    <t>260</t>
  </si>
  <si>
    <t>MAJOR PANCREAS, LIVER AND SHUNT PROCEDURES</t>
  </si>
  <si>
    <t>261</t>
  </si>
  <si>
    <t>263</t>
  </si>
  <si>
    <t>264</t>
  </si>
  <si>
    <t>OTHER HEPATOBILIARY, PANCREAS AND ABDOMINAL PROCEDURES</t>
  </si>
  <si>
    <t>279</t>
  </si>
  <si>
    <t>HEPATIC COMA AND OTHER MAJOR ACUTE LIVER DISORDERS</t>
  </si>
  <si>
    <t>280</t>
  </si>
  <si>
    <t>281</t>
  </si>
  <si>
    <t>MALIGNANCY OF HEPATOBILIARY SYSTEM AND PANCREAS</t>
  </si>
  <si>
    <t>282</t>
  </si>
  <si>
    <t>283</t>
  </si>
  <si>
    <t>284</t>
  </si>
  <si>
    <t>DISORDERS OF GALLBLADDER AND BILIARY TRACT</t>
  </si>
  <si>
    <t>303</t>
  </si>
  <si>
    <t>DORSAL AND LUMBAR FUSION PROCEDURE FOR CURVATURE OF BACK</t>
  </si>
  <si>
    <t>304</t>
  </si>
  <si>
    <t>DORSAL AND LUMBAR FUSION PROCEDURE EXCEPT FOR CURVATURE OF BACK</t>
  </si>
  <si>
    <t>305</t>
  </si>
  <si>
    <t>308</t>
  </si>
  <si>
    <t>HIP AND FEMUR FRACTURE REPAIR</t>
  </si>
  <si>
    <t>309</t>
  </si>
  <si>
    <t>OTHER SIGNIFICANT HIP AND FEMUR SURGERY</t>
  </si>
  <si>
    <t>310</t>
  </si>
  <si>
    <t>312</t>
  </si>
  <si>
    <t>313</t>
  </si>
  <si>
    <t>KNEE AND LOWER LEG PROCEDURES EXCEPT FOOT</t>
  </si>
  <si>
    <t>314</t>
  </si>
  <si>
    <t>FOOT AND TOE PROCEDURES</t>
  </si>
  <si>
    <t>315</t>
  </si>
  <si>
    <t>SHOULDER, UPPER ARM AND FOREARM PROCEDURES EXCEPT JOINT REPLACEMENT</t>
  </si>
  <si>
    <t>316</t>
  </si>
  <si>
    <t>HAND AND WRIST PROCEDURES</t>
  </si>
  <si>
    <t>317</t>
  </si>
  <si>
    <t>TENDON, MUSCLE AND OTHER SOFT TISSUE PROCEDURES</t>
  </si>
  <si>
    <t>320</t>
  </si>
  <si>
    <t>OTHER MUSCULOSKELETAL SYSTEM AND CONNECTIVE TISSUE PROCEDURES</t>
  </si>
  <si>
    <t>321</t>
  </si>
  <si>
    <t>322</t>
  </si>
  <si>
    <t>SHOULDER AND ELBOW JOINT REPLACEMENT</t>
  </si>
  <si>
    <t>323-1</t>
  </si>
  <si>
    <t>323</t>
  </si>
  <si>
    <t>NON-ELECTIVE OR COMPLEX HIP JOINT REPLACEMENT</t>
  </si>
  <si>
    <t>323-2</t>
  </si>
  <si>
    <t>323-3</t>
  </si>
  <si>
    <t>323-4</t>
  </si>
  <si>
    <t>324-1</t>
  </si>
  <si>
    <t>324</t>
  </si>
  <si>
    <t>ELECTIVE HIP JOINT REPLACEMENT</t>
  </si>
  <si>
    <t>324-2</t>
  </si>
  <si>
    <t>324-3</t>
  </si>
  <si>
    <t>324-4</t>
  </si>
  <si>
    <t>325-1</t>
  </si>
  <si>
    <t>325</t>
  </si>
  <si>
    <t>NON-ELECTIVE OR COMPLEX KNEE JOINT REPLACEMENT</t>
  </si>
  <si>
    <t>325-2</t>
  </si>
  <si>
    <t>325-3</t>
  </si>
  <si>
    <t>325-4</t>
  </si>
  <si>
    <t>326-1</t>
  </si>
  <si>
    <t>326</t>
  </si>
  <si>
    <t>ELECTIVE KNEE JOINT REPLACEMENT</t>
  </si>
  <si>
    <t>326-2</t>
  </si>
  <si>
    <t>326-3</t>
  </si>
  <si>
    <t>326-4</t>
  </si>
  <si>
    <t>340</t>
  </si>
  <si>
    <t>341</t>
  </si>
  <si>
    <t>342</t>
  </si>
  <si>
    <t>FRACTURES AND DISLOCATIONS EXCEPT FEMUR, PELVIS AND BACK</t>
  </si>
  <si>
    <t>343</t>
  </si>
  <si>
    <t>MUSCULOSKELETAL MALIGNANCY AND PATHOLOGICAL FRACTURE DUE TO MUSCULOSKELETAL MALIGNANCY</t>
  </si>
  <si>
    <t>344</t>
  </si>
  <si>
    <t>OSTEOMYELITIS, SEPTIC ARTHRITIS AND OTHER MUSCULOSKELETAL INFECTIONS</t>
  </si>
  <si>
    <t>346</t>
  </si>
  <si>
    <t>347</t>
  </si>
  <si>
    <t>OTHER BACK AND NECK DISORDERS, FRACTURES AND INJURIES</t>
  </si>
  <si>
    <t>349</t>
  </si>
  <si>
    <t>MALFUNCTION, REACTION, COMPLICATION OF ORTHOPEDIC DEVICE OR PROCEDURE</t>
  </si>
  <si>
    <t>351</t>
  </si>
  <si>
    <t>OTHER MUSCULOSKELETAL SYSTEM AND CONNECTIVE TISSUE DIAGNOSES</t>
  </si>
  <si>
    <t>361</t>
  </si>
  <si>
    <t>SKIN GRAFT FOR SKIN AND SUBCUTANEOUS TISSUE DIAGNOSES</t>
  </si>
  <si>
    <t>362</t>
  </si>
  <si>
    <t>363</t>
  </si>
  <si>
    <t>364</t>
  </si>
  <si>
    <t>OTHER SKIN, SUBCUTANEOUS TISSUE AND RELATED PROCEDURES</t>
  </si>
  <si>
    <t>380</t>
  </si>
  <si>
    <t>381</t>
  </si>
  <si>
    <t>382</t>
  </si>
  <si>
    <t>383</t>
  </si>
  <si>
    <t>CELLULITIS AND OTHER SKIN INFECTIONS</t>
  </si>
  <si>
    <t>384</t>
  </si>
  <si>
    <t>CONTUSION, OPEN WOUND AND OTHER TRAUMA TO SKIN AND SUBCUTANEOUS TISSUE</t>
  </si>
  <si>
    <t>385</t>
  </si>
  <si>
    <t>OTHER SKIN, SUBCUTANEOUS TISSUE AND BREAST DISORDERS</t>
  </si>
  <si>
    <t>401</t>
  </si>
  <si>
    <t>403</t>
  </si>
  <si>
    <t>404</t>
  </si>
  <si>
    <t>THYROID, PARATHYROID AND THYROGLOSSAL PROCEDURES</t>
  </si>
  <si>
    <t>405</t>
  </si>
  <si>
    <t>OTHER PROCEDURES FOR ENDOCRINE, NUTRITIONAL AND METABOLIC DISORDERS</t>
  </si>
  <si>
    <t>420</t>
  </si>
  <si>
    <t>421</t>
  </si>
  <si>
    <t>MALNUTRITION, FAILURE TO THRIVE AND OTHER NUTRITIONAL DISORDERS</t>
  </si>
  <si>
    <t>422</t>
  </si>
  <si>
    <t>HYPOVOLEMIA AND RELATED ELECTROLYTE DISORDERS</t>
  </si>
  <si>
    <t>423</t>
  </si>
  <si>
    <t>424</t>
  </si>
  <si>
    <t>425</t>
  </si>
  <si>
    <t>426</t>
  </si>
  <si>
    <t>427</t>
  </si>
  <si>
    <t>440</t>
  </si>
  <si>
    <t>441</t>
  </si>
  <si>
    <t>442</t>
  </si>
  <si>
    <t>KIDNEY AND URINARY TRACT PROCEDURES FOR MALIGNANCY</t>
  </si>
  <si>
    <t>443</t>
  </si>
  <si>
    <t>KIDNEY AND URINARY TRACT PROCEDURES FOR NON-MALIGNANCY</t>
  </si>
  <si>
    <t>444</t>
  </si>
  <si>
    <t>445</t>
  </si>
  <si>
    <t>446</t>
  </si>
  <si>
    <t>URETHRAL AND TRANSURETHRAL PROCEDURES</t>
  </si>
  <si>
    <t>447</t>
  </si>
  <si>
    <t>461</t>
  </si>
  <si>
    <t>KIDNEY AND URINARY TRACT MALIGNANCY</t>
  </si>
  <si>
    <t>462</t>
  </si>
  <si>
    <t>NEPHRITIS AND NEPHROSIS</t>
  </si>
  <si>
    <t>463</t>
  </si>
  <si>
    <t>KIDNEY AND URINARY TRACT INFECTIONS</t>
  </si>
  <si>
    <t>465</t>
  </si>
  <si>
    <t>URINARY STONES AND ACQUIRED UPPER URINARY TRACT OBSTRUCTION</t>
  </si>
  <si>
    <t>466</t>
  </si>
  <si>
    <t>MALFUNCTION, REACTION, COMPLICATION OF GENITOURINARY DEVICE OR PROCEDURE</t>
  </si>
  <si>
    <t>468</t>
  </si>
  <si>
    <t>OTHER KIDNEY AND URINARY TRACT DIAGNOSES, SIGNS AND SYMPTOMS</t>
  </si>
  <si>
    <t>469</t>
  </si>
  <si>
    <t>470</t>
  </si>
  <si>
    <t>482</t>
  </si>
  <si>
    <t>483</t>
  </si>
  <si>
    <t>PENIS, TESTES AND SCROTAL PROCEDURES</t>
  </si>
  <si>
    <t>484</t>
  </si>
  <si>
    <t>OTHER MALE REPRODUCTIVE SYSTEM AND RELATED PROCEDURES</t>
  </si>
  <si>
    <t>500</t>
  </si>
  <si>
    <t>501</t>
  </si>
  <si>
    <t>511</t>
  </si>
  <si>
    <t>UTERINE AND ADNEXA PROCEDURES FOR OVARIAN AND ADNEXAL MALIGNANCY</t>
  </si>
  <si>
    <t>512</t>
  </si>
  <si>
    <t>UTERINE AND ADNEXA PROCEDURES FOR NON-OVARIAN AND NON-ADNEXAL MALIGNANCY</t>
  </si>
  <si>
    <t>513</t>
  </si>
  <si>
    <t>UTERINE AND ADNEXA PROCEDURES FOR NON-MALIGNANCY EXCEPT LEIOMYOMA</t>
  </si>
  <si>
    <t>514</t>
  </si>
  <si>
    <t>517</t>
  </si>
  <si>
    <t>DILATION AND CURETTAGE FOR NON-OBSTETRIC DIAGNOSES</t>
  </si>
  <si>
    <t>518</t>
  </si>
  <si>
    <t>OTHER FEMALE REPRODUCTIVE SYSTEM AND RELATED PROCEDURES</t>
  </si>
  <si>
    <t>519</t>
  </si>
  <si>
    <t>UTERINE AND ADNEXA PROCEDURES FOR LEIOMYOMA</t>
  </si>
  <si>
    <t>530</t>
  </si>
  <si>
    <t>531</t>
  </si>
  <si>
    <t>532</t>
  </si>
  <si>
    <t>MENSTRUAL AND OTHER FEMALE REPRODUCTIVE SYSTEM DISORDERS</t>
  </si>
  <si>
    <t>539-1</t>
  </si>
  <si>
    <t>539</t>
  </si>
  <si>
    <t>CESAREAN SECTION WITH STERILIZATION</t>
  </si>
  <si>
    <t>539-2</t>
  </si>
  <si>
    <t>539-3</t>
  </si>
  <si>
    <t>539-4</t>
  </si>
  <si>
    <t>540</t>
  </si>
  <si>
    <t>CESAREAN SECTION WITHOUT STERILIZATION</t>
  </si>
  <si>
    <t>All Other Obstetric Services</t>
  </si>
  <si>
    <t>541</t>
  </si>
  <si>
    <t>VAGINAL DELIVERY WITH STERILIZATION AND/OR D&amp;C</t>
  </si>
  <si>
    <t>542</t>
  </si>
  <si>
    <t>VAGINAL DELIVERY WITH O.R. PROCEDURE EXCEPT STERILIZATION AND/OR D&amp;C</t>
  </si>
  <si>
    <t>543-1</t>
  </si>
  <si>
    <t>543</t>
  </si>
  <si>
    <t>ABORTION WITH D&amp;C, ASPIRATION CURETTAGE OR HYSTEROTOMY</t>
  </si>
  <si>
    <t>543-2</t>
  </si>
  <si>
    <t>543-3</t>
  </si>
  <si>
    <t>543-4</t>
  </si>
  <si>
    <t>547-1</t>
  </si>
  <si>
    <t>547</t>
  </si>
  <si>
    <t>ANTEPARTUM WITH O.R. PROCEDURE</t>
  </si>
  <si>
    <t>547-2</t>
  </si>
  <si>
    <t>547-3</t>
  </si>
  <si>
    <t>547-4</t>
  </si>
  <si>
    <t>548-1</t>
  </si>
  <si>
    <t>548</t>
  </si>
  <si>
    <t>POSTPARTUM AND POST ABORTION DIAGNOSIS WITH O.R. PROCEDURE</t>
  </si>
  <si>
    <t>548-2</t>
  </si>
  <si>
    <t>548-3</t>
  </si>
  <si>
    <t>548-4</t>
  </si>
  <si>
    <t>560</t>
  </si>
  <si>
    <t>561</t>
  </si>
  <si>
    <t>POSTPARTUM AND POST ABORTION DIAGNOSES WITHOUT PROCEDURE</t>
  </si>
  <si>
    <t>564</t>
  </si>
  <si>
    <t>ABORTION WITHOUT D&amp;C, ASPIRATION CURETTAGE OR HYSTEROTOMY</t>
  </si>
  <si>
    <t>566</t>
  </si>
  <si>
    <t>ANTEPARTUM WITHOUT O.R. PROCEDURE</t>
  </si>
  <si>
    <t>580</t>
  </si>
  <si>
    <t>NEONATE, TRANSFERRED &lt; 5 DAYS OLD, NOT BORN HERE</t>
  </si>
  <si>
    <t>Neonate</t>
  </si>
  <si>
    <t>581</t>
  </si>
  <si>
    <t>583</t>
  </si>
  <si>
    <t>NEONATE WITH ECMO</t>
  </si>
  <si>
    <t>588</t>
  </si>
  <si>
    <t>NEONATE BIRTH WEIGHT &lt; 1500 GRAMS WITH MAJOR PROCEDURE</t>
  </si>
  <si>
    <t>589</t>
  </si>
  <si>
    <t>NEONATE BIRTH WEIGHT &lt; 500 GRAMS, OR BIRTH WEIGHT 500-999 GRAMS AND GESTATIONAL AGE &lt;24 WEEKS, OR BIRTH WEIGHT 500-749 GRAMS WITH MAJOR ANOMALY OR WITHOUT LIFE SUSTAINING INTERVENTION</t>
  </si>
  <si>
    <t>591</t>
  </si>
  <si>
    <t>NEONATE BIRTH WEIGHT 500-749 GRAMS WITHOUT MAJOR PROCEDURE</t>
  </si>
  <si>
    <t>593</t>
  </si>
  <si>
    <t>NEONATE BIRTH WEIGHT 750-999 GRAMS WITHOUT MAJOR PROCEDURE</t>
  </si>
  <si>
    <t>602</t>
  </si>
  <si>
    <t>NEONATE BIRTH WEIGHT 1000-1249 GRAMS WITH RESPIRATORY DISTRESS SYNDROME OR OTHER MAJOR RESPIRATORY CONDITION OR MAJOR ANOMALY</t>
  </si>
  <si>
    <t>603</t>
  </si>
  <si>
    <t>NEONATE BIRTH WEIGHT 1000-1249 GRAMS WITH OR WITHOUT SIGNIFICANT CONDITION</t>
  </si>
  <si>
    <t>607</t>
  </si>
  <si>
    <t>NEONATE BIRTH WEIGHT 1250-1499 GRAMS WITH RESPIRATORY DISTRESS SYNDROME OR OTHER MAJOR RESPIRATORY CONDITION OR MAJOR ANOMALY</t>
  </si>
  <si>
    <t>608</t>
  </si>
  <si>
    <t>NEONATE BIRTH WEIGHT 1250-1499 GRAMS WITH OR WITHOUT SIGNIFICANT CONDITION</t>
  </si>
  <si>
    <t>609</t>
  </si>
  <si>
    <t>NEONATE BIRTH WEIGHT 1500-2499 GRAMS WITH MAJOR PROCEDURE</t>
  </si>
  <si>
    <t>611</t>
  </si>
  <si>
    <t>NEONATE BIRTH WEIGHT 1500-1999 GRAMS WITH MAJOR ANOMALY</t>
  </si>
  <si>
    <t>612</t>
  </si>
  <si>
    <t>NEONATE BIRTH WEIGHT 1500-1999 GRAMS WITH RESPIRATORY DISTRESS SYNDROME OR OTHER MAJOR RESPIRATORY CONDITION</t>
  </si>
  <si>
    <t>613</t>
  </si>
  <si>
    <t>NEONATE BIRTH WEIGHT 1500-1999 GRAMS WITH CONGENITAL OR PERINATAL INFECTION</t>
  </si>
  <si>
    <t>614</t>
  </si>
  <si>
    <t>NEONATE BIRTH WEIGHT 1500-1999 GRAMS WITH OR WITHOUT OTHER SIGNIFICANT CONDITION</t>
  </si>
  <si>
    <t>621</t>
  </si>
  <si>
    <t>NEONATE BIRTH WEIGHT 2000-2499 GRAMS WITH MAJOR ANOMALY</t>
  </si>
  <si>
    <t>622</t>
  </si>
  <si>
    <t>NEONATE BIRTH WEIGHT 2000-2499 GRAMS WITH RESPIRATORY DISTRESS SYNDROME OR OTHER MAJOR RESPIRATORY CONDITION</t>
  </si>
  <si>
    <t>623</t>
  </si>
  <si>
    <t>NEONATE BIRTH WEIGHT 2000-2499 GRAMS WITH CONGENITAL OR PERINATAL INFECTION</t>
  </si>
  <si>
    <t>625</t>
  </si>
  <si>
    <t>NEONATE BIRTH WEIGHT 2000-2499 GRAMS WITH OTHER SIGNIFICANT CONDITION</t>
  </si>
  <si>
    <t>626</t>
  </si>
  <si>
    <t>NEONATE BIRTH WEIGHT 2000-2499 GRAMS, NORMAL NEWBORN OR NEONATE WITH OTHER PROBLEM</t>
  </si>
  <si>
    <t>Normal Newborn</t>
  </si>
  <si>
    <t>630</t>
  </si>
  <si>
    <t>NEONATE BIRTH WEIGHT &gt; 2499 GRAMS WITH MAJOR CARDIOVASCULAR PROCEDURE</t>
  </si>
  <si>
    <t>631</t>
  </si>
  <si>
    <t>NEONATE BIRTH WEIGHT &gt; 2499 GRAMS WITH OTHER MAJOR PROCEDURE</t>
  </si>
  <si>
    <t>633</t>
  </si>
  <si>
    <t>NEONATE BIRTH WEIGHT &gt; 2499 GRAMS WITH MAJOR ANOMALY</t>
  </si>
  <si>
    <t>634</t>
  </si>
  <si>
    <t>NEONATE BIRTH WEIGHT &gt; 2499 GRAMS WITH RESPIRATORY DISTRESS SYNDROME OR OTHER MAJOR RESPIRATORY CONDITION</t>
  </si>
  <si>
    <t>636</t>
  </si>
  <si>
    <t>NEONATE BIRTH WEIGHT &gt; 2499 GRAMS WITH CONGENITAL OR PERINATAL INFECTION</t>
  </si>
  <si>
    <t>639</t>
  </si>
  <si>
    <t>NEONATE BIRTH WEIGHT &gt; 2499 GRAMS WITH OTHER SIGNIFICANT CONDITION</t>
  </si>
  <si>
    <t>640</t>
  </si>
  <si>
    <t>NEONATE BIRTH WEIGHT &gt; 2499 GRAMS, NORMAL NEWBORN OR NEONATE WITH OTHER PROBLEM</t>
  </si>
  <si>
    <t>650</t>
  </si>
  <si>
    <t>651</t>
  </si>
  <si>
    <t>OTHER PROCEDURES OF BLOOD AND BLOOD-FORMING ORGANS</t>
  </si>
  <si>
    <t>660</t>
  </si>
  <si>
    <t>MAJOR HEMATOLOGIC OR IMMUNOLOGIC DIAGNOSES EXCEPT SICKLE CELL CRISIS AND COAGULATION</t>
  </si>
  <si>
    <t>661</t>
  </si>
  <si>
    <t>COAGULATION AND PLATELET DISORDERS</t>
  </si>
  <si>
    <t>662</t>
  </si>
  <si>
    <t>663</t>
  </si>
  <si>
    <t>OTHER ANEMIA AND DISORDERS OF BLOOD AND BLOOD-FORMING ORGANS</t>
  </si>
  <si>
    <t>680</t>
  </si>
  <si>
    <t>MAJOR O.R. PROCEDURES FOR LYMPHATIC, HEMATOPOIETIC OR OTHER NEOPLASMS</t>
  </si>
  <si>
    <t>681</t>
  </si>
  <si>
    <t>OTHER  O.R. PROCEDURES FOR LYMPHATIC, HEMATOPOIETIC OR OTHER NEOPLASMS</t>
  </si>
  <si>
    <t>690</t>
  </si>
  <si>
    <t>691</t>
  </si>
  <si>
    <t>LYMPHOMA, MYELOMA AND NON-ACUTE LEUKEMIA</t>
  </si>
  <si>
    <t>692</t>
  </si>
  <si>
    <t>694</t>
  </si>
  <si>
    <t>LYMPHATIC AND OTHER MALIGNANCIES AND NEOPLASMS OF UNCERTAIN BEHAVIOR</t>
  </si>
  <si>
    <t>695</t>
  </si>
  <si>
    <t>696</t>
  </si>
  <si>
    <t>710</t>
  </si>
  <si>
    <t>INFECTIOUS AND PARASITIC DISEASES INCLUDING HIV WITH O.R. PROCEDURE</t>
  </si>
  <si>
    <t>711</t>
  </si>
  <si>
    <t>POST-OPERATIVE, POST-TRAUMA, OTHER DEVICE INFECTIONS WITH O.R. PROCEDURE</t>
  </si>
  <si>
    <t>720</t>
  </si>
  <si>
    <t>SEPTICEMIA AND DISSEMINATED INFECTIONS</t>
  </si>
  <si>
    <t>721</t>
  </si>
  <si>
    <t>722</t>
  </si>
  <si>
    <t>FEVER AND INFLAMMATORY CONDITIONS</t>
  </si>
  <si>
    <t>723</t>
  </si>
  <si>
    <t>724</t>
  </si>
  <si>
    <t>OTHER INFECTIOUS AND PARASITIC DISEASES</t>
  </si>
  <si>
    <t>740</t>
  </si>
  <si>
    <t>MENTAL ILLNESS DIAGNOSIS WITH O.R. PROCEDURE</t>
  </si>
  <si>
    <t>MH DRG SOI 1</t>
  </si>
  <si>
    <t>MH DRG SOI 2</t>
  </si>
  <si>
    <t>MH DRG SOI 3</t>
  </si>
  <si>
    <t>MH DRG SOI 4</t>
  </si>
  <si>
    <t>750</t>
  </si>
  <si>
    <t>751</t>
  </si>
  <si>
    <t>752</t>
  </si>
  <si>
    <t>753</t>
  </si>
  <si>
    <t>755</t>
  </si>
  <si>
    <t>756</t>
  </si>
  <si>
    <t>757</t>
  </si>
  <si>
    <t>758</t>
  </si>
  <si>
    <t>759</t>
  </si>
  <si>
    <t>760</t>
  </si>
  <si>
    <t>770</t>
  </si>
  <si>
    <t>DRUG AND ALCOHOL ABUSE OR DEPENDENCE, LEFT AGAINST MEDICAL ADVICE</t>
  </si>
  <si>
    <t>772</t>
  </si>
  <si>
    <t>ALCOHOL AND DRUG DEPENDENCE WITH REHABILITATION AND/OR DETOXIFICATION THERAPY</t>
  </si>
  <si>
    <t>773</t>
  </si>
  <si>
    <t>OPIOID ABUSE AND DEPENDENCE</t>
  </si>
  <si>
    <t>774</t>
  </si>
  <si>
    <t>COCAINE ABUSE AND DEPENDENCE</t>
  </si>
  <si>
    <t>775</t>
  </si>
  <si>
    <t>ALCOHOL ABUSE AND DEPENDENCE</t>
  </si>
  <si>
    <t>776</t>
  </si>
  <si>
    <t>OTHER DRUG ABUSE AND DEPENDENCE</t>
  </si>
  <si>
    <t>792</t>
  </si>
  <si>
    <t>EXTENSIVE O.R. PROCEDURES FOR OTHER COMPLICATIONS OF TREATMENT</t>
  </si>
  <si>
    <t>793</t>
  </si>
  <si>
    <t>MODERATELY EXTENSIVE O.R. PROCEDURES FOR OTHER COMPLICATIONS OF TREATMENT</t>
  </si>
  <si>
    <t>794</t>
  </si>
  <si>
    <t>NON-EXTENSIVE O.R. PROCEDURES FOR OTHER COMPLICATIONS OF TREATMENT</t>
  </si>
  <si>
    <t>810</t>
  </si>
  <si>
    <t>811</t>
  </si>
  <si>
    <t>812</t>
  </si>
  <si>
    <t>813</t>
  </si>
  <si>
    <t>815</t>
  </si>
  <si>
    <t>OTHER INJURY, POISONING AND TOXIC EFFECT DIAGNOSES</t>
  </si>
  <si>
    <t>816</t>
  </si>
  <si>
    <t>817</t>
  </si>
  <si>
    <t>INTENTIONAL SELF-HARM AND ATTEMPTED SUICIDE</t>
  </si>
  <si>
    <t>841</t>
  </si>
  <si>
    <t>EXTENSIVE THIRD DEGREE BURNS WITH SKIN GRAFT</t>
  </si>
  <si>
    <t>842</t>
  </si>
  <si>
    <t>BURNS WITH SKIN GRAFT EXCEPT EXTENSIVE THIRD DEGREE BURNS</t>
  </si>
  <si>
    <t>843</t>
  </si>
  <si>
    <t>EXTENSIVE THIRD DEGREE BURNS WITHOUT SKIN GRAFT</t>
  </si>
  <si>
    <t>844</t>
  </si>
  <si>
    <t>PARTIAL THICKNESS BURNS WITHOUT SKIN GRAFT</t>
  </si>
  <si>
    <t>850</t>
  </si>
  <si>
    <t>PROCEDURE WITH DIAGNOSIS OF REHABILITATION, AFTERCARE OR OTHER CONTACT WITH HEALTH SERVICES</t>
  </si>
  <si>
    <t>860</t>
  </si>
  <si>
    <t>Rehab</t>
  </si>
  <si>
    <t>861</t>
  </si>
  <si>
    <t>SIGNS, SYMPTOMS AND OTHER FACTORS INFLUENCING HEALTH STATUS</t>
  </si>
  <si>
    <t>862</t>
  </si>
  <si>
    <t>OTHER AFTERCARE AND CONVALESCENCE</t>
  </si>
  <si>
    <t>863</t>
  </si>
  <si>
    <t>890</t>
  </si>
  <si>
    <t>HIV WITH MULTIPLE MAJOR HIV RELATED CONDITIONS</t>
  </si>
  <si>
    <t>892</t>
  </si>
  <si>
    <t>HIV WITH MAJOR HIV RELATED CONDITION</t>
  </si>
  <si>
    <t>893</t>
  </si>
  <si>
    <t>HIV WITH MULTIPLE SIGNIFICANT HIV RELATED CONDITIONS</t>
  </si>
  <si>
    <t>894</t>
  </si>
  <si>
    <t>HIV WITH ONE SIGNIFICANT HIV CONDITION OR WITHOUT SIGNIFICANT RELATED CONDITIONS</t>
  </si>
  <si>
    <t>910</t>
  </si>
  <si>
    <t>911</t>
  </si>
  <si>
    <t>EXTENSIVE ABDOMINAL OR THORACIC PROCEDURES FOR MULTIPLE SIGNIFICANT TRAUMA</t>
  </si>
  <si>
    <t>912</t>
  </si>
  <si>
    <t>MUSCULOSKELETAL AND OTHER PROCEDURES FOR MULTIPLE SIGNIFICANT TRAUMA</t>
  </si>
  <si>
    <t>930</t>
  </si>
  <si>
    <t>MULTIPLE SIGNIFICANT TRAUMA WITHOUT O.R. PROCEDURE</t>
  </si>
  <si>
    <t>950</t>
  </si>
  <si>
    <t>EXTENSIVE O.R. PROCEDURE UNRELATED TO PRINCIPAL DIAGNOSIS</t>
  </si>
  <si>
    <t>951</t>
  </si>
  <si>
    <t>MODERATELY EXTENSIVE O.R. PROCEDURE UNRELATED TO PRINCIPAL DIAGNOSIS</t>
  </si>
  <si>
    <t>952</t>
  </si>
  <si>
    <t>NON-EXTENSIVE O.R. PROCEDURE UNRELATED TO PRINCIPAL DIAGNOSIS</t>
  </si>
  <si>
    <t>955</t>
  </si>
  <si>
    <t>956</t>
  </si>
  <si>
    <t>PPS</t>
  </si>
  <si>
    <t>IA</t>
  </si>
  <si>
    <t>BROOKINGS HOSPITAL</t>
  </si>
  <si>
    <t>CHILDRENS CARE HOSPITAL AND SCHOOL</t>
  </si>
  <si>
    <t>LAKES REGIONAL HEALTHCARE</t>
  </si>
  <si>
    <t>SANFORD TRF BEHAVIORAL HEALTH</t>
  </si>
  <si>
    <t>Payment Type</t>
  </si>
  <si>
    <t>This DRG Pricing calculator will provide an estimated payment for inpatient hospital services for Minnesota Medicaid recipients.</t>
  </si>
  <si>
    <t>This is the Critical Access Hospital (CAH) cost based Per Diem Rate</t>
  </si>
  <si>
    <t xml:space="preserve"> SOI </t>
  </si>
  <si>
    <t>This is a drop down option where the user selects the category of service indicated on the claim. Three options are available:  "COS 001 - Acute", "COS 006 - Rehab", and "COS 014 - Psych".</t>
  </si>
  <si>
    <t>For DRG pricing, a value equal DRG Base Rate times DRG Relative Weight.  This is the DRG Base Payment before considering the transfer policy.</t>
  </si>
  <si>
    <t>E59</t>
  </si>
  <si>
    <t>For DRG pricing, equals small add-on payment for a claim for the birth of a baby.  For per diem pricing equals $0.</t>
  </si>
  <si>
    <t xml:space="preserve">The spreadsheet allows calculation of payment for a single claim with the input of only a few data elements. One of those data elements is the All patient Refined Diagnosis Related Group or APR-DRG. The APR-DRG for the hospital stay must be determined outside of this calculator and entered as a data element by the user. For more information on APR-DRGs, contact 3M Health Information Systems, which developed and maintains the software.  </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</si>
  <si>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</si>
  <si>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Minneapolis</t>
  </si>
  <si>
    <t>Grand Forks</t>
  </si>
  <si>
    <t>Sioux Falls</t>
  </si>
  <si>
    <t>Brookings</t>
  </si>
  <si>
    <t>Buffalo</t>
  </si>
  <si>
    <t>Cambridge</t>
  </si>
  <si>
    <t>Willmar</t>
  </si>
  <si>
    <t>Minneapolis/ St. Paul</t>
  </si>
  <si>
    <t>Faribault</t>
  </si>
  <si>
    <t>Alexandria</t>
  </si>
  <si>
    <t>Fargo</t>
  </si>
  <si>
    <t>Duluth</t>
  </si>
  <si>
    <t>Virginia</t>
  </si>
  <si>
    <t>Brainerd</t>
  </si>
  <si>
    <t>Fairmont</t>
  </si>
  <si>
    <t>Wyoming</t>
  </si>
  <si>
    <t>Princeton</t>
  </si>
  <si>
    <t>Burnsville</t>
  </si>
  <si>
    <t>Hibbing</t>
  </si>
  <si>
    <t>LaCrosse</t>
  </si>
  <si>
    <t>St. Paul</t>
  </si>
  <si>
    <t>Grand Rapids</t>
  </si>
  <si>
    <t>Maplewood</t>
  </si>
  <si>
    <t>Woodbury</t>
  </si>
  <si>
    <t>Hutchinson</t>
  </si>
  <si>
    <t>Fergus Falls</t>
  </si>
  <si>
    <t>Spirit Lake</t>
  </si>
  <si>
    <t>Stillwater</t>
  </si>
  <si>
    <t>Maple Grove</t>
  </si>
  <si>
    <t>Mankato</t>
  </si>
  <si>
    <t>Red Wing</t>
  </si>
  <si>
    <t>Rochester</t>
  </si>
  <si>
    <t>Albert Lea</t>
  </si>
  <si>
    <t>Coon Rapids</t>
  </si>
  <si>
    <t>Robbinsdale</t>
  </si>
  <si>
    <t>Northfield</t>
  </si>
  <si>
    <t>Owatonna</t>
  </si>
  <si>
    <t>St. Louis Park</t>
  </si>
  <si>
    <t>Waconia</t>
  </si>
  <si>
    <t>Bemidji</t>
  </si>
  <si>
    <t>Thief River Falls</t>
  </si>
  <si>
    <t>Worthington</t>
  </si>
  <si>
    <t>St. Cloud</t>
  </si>
  <si>
    <t>Shakopee</t>
  </si>
  <si>
    <t>Detroit Lakes</t>
  </si>
  <si>
    <t>Winona</t>
  </si>
  <si>
    <t>011-1</t>
  </si>
  <si>
    <t>011-2</t>
  </si>
  <si>
    <t>011-3</t>
  </si>
  <si>
    <t>011-4</t>
  </si>
  <si>
    <t>011</t>
  </si>
  <si>
    <t>CHIMERIC ANTIGEN RECEPTOR (CAR) T-CELL AND OTHER IMMUNOTHERAPIES</t>
  </si>
  <si>
    <t>Inside Seven-County Metro area</t>
  </si>
  <si>
    <t>DSH/APM Adjustment</t>
  </si>
  <si>
    <t>Child</t>
  </si>
  <si>
    <t>Metro Designation</t>
  </si>
  <si>
    <t>COS 001 - Acute</t>
  </si>
  <si>
    <t>Metro</t>
  </si>
  <si>
    <t>OOS</t>
  </si>
  <si>
    <t>E46-E47</t>
  </si>
  <si>
    <t>E65</t>
  </si>
  <si>
    <t>Was patient transferred - discharge status = '2', '5', '65', ‘66’ ,'81', '82' ,'83', '84', '85', '86', '87', '88', '89', '90', '91', '92', '93', '94' and '95'</t>
  </si>
  <si>
    <t>This is a "Yes/No" field indicating whether or not the patient was transferred from one acute care hospital to another. Acute-to-acute transfers are identified by patient discharge status values  2', '5', '65', ‘66’ ,'81', '82' ,'83', '84', '85', '86', '87', '88', '89', '90', '91', '92', '93', '94' and '95'</t>
  </si>
  <si>
    <t>Four digit APR-DRG version 40 classification, consisting of a 3-digit base APR-DRG code followed by a 1-digit severity of illness. A hyphen should be entered between the base APR-DRG and the severity of illness.</t>
  </si>
  <si>
    <t>This Diagnosis-Related Group (DRG) pricing calculator spreadsheet was prepared by Myers &amp; Stauffer, a consultant for the Minnesota Department of Human Services (DHS). The basic format of the DRG calculator was copied from a similar product created by Xerox State Healthcare (updated by Guidehouse) and was modified by Myers &amp; Stauffer.</t>
  </si>
  <si>
    <t>Was patient transferred - discharge status = 02, 05, 65, 66, 81, 82, 83, 84, 85, 86, 87, 88, 89, 90, 91, 92, 93, 94, 95</t>
  </si>
  <si>
    <t>B</t>
  </si>
  <si>
    <t xml:space="preserve">Out of State (OOS) Provider </t>
  </si>
  <si>
    <t>Discharge Date</t>
  </si>
  <si>
    <t>MERC Adjuster/ Add-On</t>
  </si>
  <si>
    <t>Allowed Amount plus DSH + MERC</t>
  </si>
  <si>
    <t>MERC Payment Amount</t>
  </si>
  <si>
    <t>IF E35="Per Diem" then "N/A", else IF wage index &gt; 1, 0.676 else 0.620</t>
  </si>
  <si>
    <t>IF E35="Per Diem" then "N/A", else (DRG base rate*E40*E39)+(DRG base rate*(1-E40))</t>
  </si>
  <si>
    <t>IF E35 = "Per Diem", then E43 * E13 , Else 0</t>
  </si>
  <si>
    <t>Full Stay Per Diem Base Payment</t>
  </si>
  <si>
    <t>Wage Adjusted Base Rate</t>
  </si>
  <si>
    <t>Wage Index Labor Portion</t>
  </si>
  <si>
    <t>Hospital-Specific Cost-to-Charge Ratio</t>
  </si>
  <si>
    <t>Initial DRG Base Payment</t>
  </si>
  <si>
    <t>DRG Base Payment with Policy Adjustment</t>
  </si>
  <si>
    <t>IF E35="Per Diem" then "N/A", else E41*E26</t>
  </si>
  <si>
    <t>IF E35="Per Diem" then "No", else E14</t>
  </si>
  <si>
    <t>IF E48="Yes" then ((E41*E26)/E27)*(E13+1), else "N/A"</t>
  </si>
  <si>
    <t>IF E35="Per Diem" then "N/A", else If E48="Yes", then Lessor of E46 and E49, else E46</t>
  </si>
  <si>
    <t>IF E35="Per Diem" then "N/A", else E51*E32</t>
  </si>
  <si>
    <t>IF E35="Per Diem" then "N/A", else E52+E20</t>
  </si>
  <si>
    <t>IF E35="Per Diem" then "N/A", else E8 * E38</t>
  </si>
  <si>
    <t>IF E35="Per Diem" then "N/A", else IF (E55-E52) &lt; E20 Then "No" Else "Yes"</t>
  </si>
  <si>
    <t>IF E56= "Yes" Then (E55 - E54) * E21, Else 0</t>
  </si>
  <si>
    <t>IF E35="Per Diem" then E44, else E52+E57</t>
  </si>
  <si>
    <t>IF E35="Per Diem" then E59, else E59 * (1 + E36)</t>
  </si>
  <si>
    <t>E60 + E61</t>
  </si>
  <si>
    <t>IF E35="Per Diem" then E62, else E62+E63</t>
  </si>
  <si>
    <t>IF E64&gt;E8, Then Yes, Else No</t>
  </si>
  <si>
    <t>If E65 = "Yes", Then E8, Else E64</t>
  </si>
  <si>
    <t>E66 + E67</t>
  </si>
  <si>
    <t>Final allowed less TPL (IF E18&gt;=E66 Then 0, else E68-E18). Does not consider copay or spenddown.</t>
  </si>
  <si>
    <t>E18</t>
  </si>
  <si>
    <t>E20-E23</t>
  </si>
  <si>
    <t>E25-E27</t>
  </si>
  <si>
    <t>E29-E32</t>
  </si>
  <si>
    <t>E34-E341</t>
  </si>
  <si>
    <t>If the hospital is participating in the Minnesota Medicaid program, and you have its Medicare number then the rate information for that hospital will be in the worksheet called "Provider Reference". Values in this section are retrieved from the worksheet based on the Medicare ID entered in cell E16.</t>
  </si>
  <si>
    <t>Values in this section are retrieved from the worksheet called "DRG Table" based on the DRG code entered in cell E17.</t>
  </si>
  <si>
    <t>E43-E44</t>
  </si>
  <si>
    <t>E48-E49</t>
  </si>
  <si>
    <t>E51-E52</t>
  </si>
  <si>
    <t>E54-E57</t>
  </si>
  <si>
    <t>Allowed Amount + DSH + MERC</t>
  </si>
  <si>
    <t>E66</t>
  </si>
  <si>
    <t>E67</t>
  </si>
  <si>
    <t>E68</t>
  </si>
  <si>
    <t>E69</t>
  </si>
  <si>
    <t>Equals E60 + E61</t>
  </si>
  <si>
    <t>Equals E62 + E64</t>
  </si>
  <si>
    <t xml:space="preserve">Sum of payment with charge cap applied (E66) and provider tax payment (E67). </t>
  </si>
  <si>
    <t>This is the final amount paid on the claim. It is equal to the final allowed amount (E68) less TPL (E18). The final paid amount does not consider copay or spenddown.</t>
  </si>
  <si>
    <t>A Transfer Base Payment is only calculated if the value in cell E14 is "Yes". This indicates the discharge status is one included in the transfer policy. The Transfer Base Payment is a per-diem type of calculation in which the per diem amount is determined using the Pre-Transfer DRG Base Payment and the DRG national average length of stay.</t>
  </si>
  <si>
    <t xml:space="preserve">E51 is the base DRG payment, before applicable transfer adjustments. E52 is the rate adjusted DRG base payment adjusted by the policy adjuster in E32.  </t>
  </si>
  <si>
    <t>For DRG pricing, equals E59 times (1 plus Provider DSH Factor). For Per Diem pricing, equals E59.</t>
  </si>
  <si>
    <t>Effective 7/1/2025</t>
  </si>
  <si>
    <t>1. Average length of stay and casemix relative values were calculated by 3M Health Information Systems for APR-DRG Version 42 which was released on 10/1/2024.</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</si>
  <si>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</si>
  <si>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</si>
  <si>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</si>
  <si>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</si>
  <si>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</si>
  <si>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</si>
  <si>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</si>
  <si>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</si>
  <si>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</si>
  <si>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</si>
  <si>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</si>
  <si>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</si>
  <si>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</si>
  <si>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</si>
  <si>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</si>
  <si>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</si>
  <si>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</si>
  <si>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</si>
  <si>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</si>
  <si>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</si>
  <si>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</si>
  <si>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</si>
  <si>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</si>
  <si>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</si>
  <si>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</si>
  <si>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</si>
  <si>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</si>
  <si>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</si>
  <si>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</si>
  <si>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</si>
  <si>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</si>
  <si>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</si>
  <si>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851-1</t>
  </si>
  <si>
    <t>851-2</t>
  </si>
  <si>
    <t>851-3</t>
  </si>
  <si>
    <t>851-4</t>
  </si>
  <si>
    <t>299</t>
  </si>
  <si>
    <t>300</t>
  </si>
  <si>
    <t>428</t>
  </si>
  <si>
    <t>448</t>
  </si>
  <si>
    <t>485</t>
  </si>
  <si>
    <t>520</t>
  </si>
  <si>
    <t>761</t>
  </si>
  <si>
    <t>762</t>
  </si>
  <si>
    <t>851</t>
  </si>
  <si>
    <t/>
  </si>
  <si>
    <t>AUTOLOGOUS BONE MARROW TRANSPLANT</t>
  </si>
  <si>
    <t>OTHER EAR, NOSE, MOUTH, THROAT, CRANIOFACIAL, AND NECK PROCEDURES</t>
  </si>
  <si>
    <t>OTHER CARDIOTHORACIC AND THORACIC CIRCULATORY PROCEDURES</t>
  </si>
  <si>
    <t>EXTERNAL HEART ASSIST DEVICES</t>
  </si>
  <si>
    <t>LOWER EXTREMITY VASCULAR PROCEDURES</t>
  </si>
  <si>
    <t>OTHER PERIPHERAL VASCULAR AND RELATED PROCEDURES</t>
  </si>
  <si>
    <t>ANAL AND PERINEAL PROCEDURES</t>
  </si>
  <si>
    <t>MULTIPLE LEVEL COMBINED ANTERIOR AND POSTERIOR SPINAL FUSION EXCEPT CERVICAL</t>
  </si>
  <si>
    <t>SINGLE LEVEL COMBINED ANTERIOR AND POSTERIOR SPINAL FUSION EXCEPT CERVICAL</t>
  </si>
  <si>
    <t>VERTEBRAL AND INTERVERTEBRAL SPINAL PROCEDURES INCLUDING DISC PROCEDURES</t>
  </si>
  <si>
    <t>SKIN GRAFT FOR MUSCULOSKELETAL AND CONNECTIVE TISSUE DIAGNOSES</t>
  </si>
  <si>
    <t>SPINAL FUSION AND OTHER BACK AND NECK PROCEDURES EXCEPT FOR DISC PROCEDURES</t>
  </si>
  <si>
    <t>GENETIC DISORDERS</t>
  </si>
  <si>
    <t>RENAL DIALYSIS ACCESS DEVICE PROCEDURES</t>
  </si>
  <si>
    <t>OTHER KIDNEY, URINARY TRACT AND RELATED NON-PERCUTANEOUS PROCEDURES</t>
  </si>
  <si>
    <t>OTHER KIDNEY, URINARY TRACT AND RELATED PERCUTANEOUS PROCEDURES</t>
  </si>
  <si>
    <t>PROSTATECTOMY PROCEDURES</t>
  </si>
  <si>
    <t>OTHER GYN PROCEDURES FOR MALIGNANCY</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</si>
  <si>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</si>
  <si>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</si>
  <si>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</si>
  <si>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</si>
  <si>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</si>
  <si>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</si>
  <si>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</si>
  <si>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</si>
  <si>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</si>
  <si>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</si>
  <si>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</si>
  <si>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GENDER RELATED PROCEDURES</t>
  </si>
  <si>
    <t>ST MARYS MEDICAL CENTER</t>
  </si>
  <si>
    <t>MAYO CLINIC HEALTH SYSTEM - SOUTHEA</t>
  </si>
  <si>
    <t>M HEALTH FAIRVIEW LAKES MEDICAL CEN</t>
  </si>
  <si>
    <t>PARK NICOLLET METHODIST HOSPITAL</t>
  </si>
  <si>
    <t>ALLINA HEALTH FARIBAULT MEDICAL CEN</t>
  </si>
  <si>
    <t>ESSENTIA HEALTH ST JOSEPHS MEDICAL</t>
  </si>
  <si>
    <t>ALLINA HEALTH SYSTEM</t>
  </si>
  <si>
    <t>CENTRACARE - RICE MEMORIAL HOSPITAL</t>
  </si>
  <si>
    <t>M HEALTH FAIRVIEW NORTHLAND MEDICAL</t>
  </si>
  <si>
    <t>MAYO CLINIC HEALTH SYSTEM - FAIRMON</t>
  </si>
  <si>
    <t>M HEALTH FAIRVIEW RIDGES HOSPITAL</t>
  </si>
  <si>
    <t>M HEALTH FAIRVIEW WOODWINDS HOSPITA</t>
  </si>
  <si>
    <t>GILLETTE CHILDRENS SPECIALTY HEALTH</t>
  </si>
  <si>
    <t>PRAIRIECARE LLC</t>
  </si>
  <si>
    <t>AVERA MCKENNAN</t>
  </si>
  <si>
    <t>Minnesota Medicaid DRG Pricing Calculator - Rates Effective 7/1/2025 &amp; 7/1/2026</t>
  </si>
  <si>
    <t>7/1/2026 Final Rate*</t>
  </si>
  <si>
    <t>7/1/2025 Final Rate</t>
  </si>
  <si>
    <t>014</t>
  </si>
  <si>
    <t>IF E34="Per Diem", then E13 * E37, IF E34="DRG" then E57 * (1 + E35) else 0</t>
  </si>
  <si>
    <t xml:space="preserve">IF (E18&gt;=E66 OR OOS provider) then $0, Else (E68-E18) * 0.018 </t>
  </si>
  <si>
    <t>242004</t>
  </si>
  <si>
    <t>242005</t>
  </si>
  <si>
    <t>352004</t>
  </si>
  <si>
    <t>241375</t>
  </si>
  <si>
    <t>MINNESOTA VALLEY HEALTH CENTER INC</t>
  </si>
  <si>
    <t>241338</t>
  </si>
  <si>
    <t>LAKE CITY MED CTR MAYO HEALTH SYS</t>
  </si>
  <si>
    <t>521331</t>
  </si>
  <si>
    <t>BURNETT MEDICAL CENTER</t>
  </si>
  <si>
    <t>241340</t>
  </si>
  <si>
    <t>ESSENTIA HEALTH NORTHERN PINES</t>
  </si>
  <si>
    <t>521349</t>
  </si>
  <si>
    <t>RIVER FALLS AREA HOSPITAL</t>
  </si>
  <si>
    <t>241304</t>
  </si>
  <si>
    <t>SANFORD WHEATON</t>
  </si>
  <si>
    <t>241303</t>
  </si>
  <si>
    <t>SANFORD TRACY MEDICAL CENTER</t>
  </si>
  <si>
    <t>241309</t>
  </si>
  <si>
    <t>ESSENTIA HEALTH SANDSTONE</t>
  </si>
  <si>
    <t>351329</t>
  </si>
  <si>
    <t>SANFORD MEDICAL CENTER HILLSBORO</t>
  </si>
  <si>
    <t>241317</t>
  </si>
  <si>
    <t>NORTH SHORE HEALTH</t>
  </si>
  <si>
    <t>241379</t>
  </si>
  <si>
    <t>PRAIRIE RIDGE HOSPITAL &amp; HLTH SVCS</t>
  </si>
  <si>
    <t>241312</t>
  </si>
  <si>
    <t>COOK HOSPITAL</t>
  </si>
  <si>
    <t>241333</t>
  </si>
  <si>
    <t>MCHS - ST JAMES</t>
  </si>
  <si>
    <t>241346</t>
  </si>
  <si>
    <t>MCHS - CANNON FALLS</t>
  </si>
  <si>
    <t>241301</t>
  </si>
  <si>
    <t>LAKEWOOD HEALTH CENTER</t>
  </si>
  <si>
    <t>241339</t>
  </si>
  <si>
    <t>HENDRICKS COMMUNITY HOSPITAL</t>
  </si>
  <si>
    <t>241319</t>
  </si>
  <si>
    <t>MURRAY COUNTY MEMORIAL HOSPITAL</t>
  </si>
  <si>
    <t>241328</t>
  </si>
  <si>
    <t>SANFORD BAGLEY MEDICAL CENTER</t>
  </si>
  <si>
    <t>241347</t>
  </si>
  <si>
    <t>SANFORD CANBY MEDICAL CENTER</t>
  </si>
  <si>
    <t>521345</t>
  </si>
  <si>
    <t>WESTFIELDS HOSPITAL INC</t>
  </si>
  <si>
    <t>241318</t>
  </si>
  <si>
    <t>ELY BLOOMENSON COMMUNITY HOSPITAL</t>
  </si>
  <si>
    <t>241365</t>
  </si>
  <si>
    <t>241345</t>
  </si>
  <si>
    <t>MCHS - WASECA MEDICAL CENTER</t>
  </si>
  <si>
    <t>241341</t>
  </si>
  <si>
    <t>APPLETON MUNICIPAL HOSPITAL</t>
  </si>
  <si>
    <t>241350</t>
  </si>
  <si>
    <t>MERCY HOSPITAL &amp; HEALTH CARE CENTER</t>
  </si>
  <si>
    <t>241361</t>
  </si>
  <si>
    <t>MAYO CLINIC HLTH SYSTEM NEW PRAGUE</t>
  </si>
  <si>
    <t>241344</t>
  </si>
  <si>
    <t>LIFECARE MEDICAL CENTER</t>
  </si>
  <si>
    <t>241371</t>
  </si>
  <si>
    <t>SANFORD HOSPITAL</t>
  </si>
  <si>
    <t>521337</t>
  </si>
  <si>
    <t>ST CROIX REGIONAL MEDICAL CENTER</t>
  </si>
  <si>
    <t>241323</t>
  </si>
  <si>
    <t>MADELIA COMMUNITY HOSPITAL</t>
  </si>
  <si>
    <t>241367</t>
  </si>
  <si>
    <t>FIRSTLIGHT HEALTH SYSTEM</t>
  </si>
  <si>
    <t>241305</t>
  </si>
  <si>
    <t>RIVERWOOD HEALTHCARE CENTER</t>
  </si>
  <si>
    <t>241327</t>
  </si>
  <si>
    <t>SLEEPY EYE MEDICAL CENTER</t>
  </si>
  <si>
    <t>241311</t>
  </si>
  <si>
    <t>RIDGEVIEW SIBLEY MEDICAL CENTER</t>
  </si>
  <si>
    <t>241373</t>
  </si>
  <si>
    <t>PERHAM HEALTH</t>
  </si>
  <si>
    <t>241348</t>
  </si>
  <si>
    <t>AVERA TYLER HOSPITAL</t>
  </si>
  <si>
    <t>241364</t>
  </si>
  <si>
    <t>COMMUNITY MEMORIAL HOSPITAL</t>
  </si>
  <si>
    <t>241360</t>
  </si>
  <si>
    <t>241315</t>
  </si>
  <si>
    <t>SANFORD JACKSON MEDICAL CENTER</t>
  </si>
  <si>
    <t>241356</t>
  </si>
  <si>
    <t>MILLE LACS HEALTH SYSTEM</t>
  </si>
  <si>
    <t>521329</t>
  </si>
  <si>
    <t>ESSENTIA HLTH ST MARYS HOSP-SUPERIO</t>
  </si>
  <si>
    <t>241325</t>
  </si>
  <si>
    <t>CHIPPEWA COUNTY-MONTEVIDEO HOSPITAL</t>
  </si>
  <si>
    <t>241329</t>
  </si>
  <si>
    <t>LAKEWOOD HEALTH SYSTEM</t>
  </si>
  <si>
    <t>521347</t>
  </si>
  <si>
    <t>WESTERN WISCONSIN HEALTH</t>
  </si>
  <si>
    <t>241337</t>
  </si>
  <si>
    <t>NORTH VALLEY HEALTH CENTER</t>
  </si>
  <si>
    <t>241342</t>
  </si>
  <si>
    <t>ORTONVILLE MUNICIPAL HOSPITAL</t>
  </si>
  <si>
    <t>241368</t>
  </si>
  <si>
    <t>CENTRACARE HLTH SYSTEM SAUK CENTRE</t>
  </si>
  <si>
    <t>241322</t>
  </si>
  <si>
    <t>FALLS MEMORIAL HOSPITAL</t>
  </si>
  <si>
    <t>241376</t>
  </si>
  <si>
    <t>GLACIAL RIDGE HOSPITAL</t>
  </si>
  <si>
    <t>241355</t>
  </si>
  <si>
    <t>GLENCOE REGIONAL HEALTH SERVICES</t>
  </si>
  <si>
    <t>241349</t>
  </si>
  <si>
    <t>CENTRACARE HEALTH-PAYNESVILLE HOSP</t>
  </si>
  <si>
    <t>431339</t>
  </si>
  <si>
    <t>COTEAU DES PRAIRIES HOSPITAL</t>
  </si>
  <si>
    <t>241362</t>
  </si>
  <si>
    <t>CENTRACARE HEALTH MONTICELLO HOSP</t>
  </si>
  <si>
    <t>241326</t>
  </si>
  <si>
    <t>CENTRACARE HLTH SYSTEM LONG PRAIRIE</t>
  </si>
  <si>
    <t>241366</t>
  </si>
  <si>
    <t>MEEKER COUNTY MEMORIAL HOSPITAL</t>
  </si>
  <si>
    <t>241377</t>
  </si>
  <si>
    <t>ST FRANCIS HEALTHCARE CAMPUS</t>
  </si>
  <si>
    <t>241380</t>
  </si>
  <si>
    <t>ST JOSEPHS AREA HEALTH SERVICES</t>
  </si>
  <si>
    <t>241330</t>
  </si>
  <si>
    <t>CENTRACARE HEALTH SYSTEM - MELROSE</t>
  </si>
  <si>
    <t>521335</t>
  </si>
  <si>
    <t>HUDSON HOSPITAL &amp; CLINICS</t>
  </si>
  <si>
    <t>241343</t>
  </si>
  <si>
    <t>GRANITE FALLS MUNICIPAL HOSPITAL</t>
  </si>
  <si>
    <t>241336</t>
  </si>
  <si>
    <t>KITTSON MEMORIAL HOSPITAL</t>
  </si>
  <si>
    <t>241306</t>
  </si>
  <si>
    <t>RENVILLE COUNTY HOSPITAL</t>
  </si>
  <si>
    <t>241372</t>
  </si>
  <si>
    <t>MADISON HOSPITAL</t>
  </si>
  <si>
    <t>241378</t>
  </si>
  <si>
    <t>NEW ULM MEDICAL CENTER</t>
  </si>
  <si>
    <t>161328</t>
  </si>
  <si>
    <t>REGIONAL HEALTH SVCS OF HOWARD CO</t>
  </si>
  <si>
    <t>241308</t>
  </si>
  <si>
    <t>LAKE VIEW MEMORIAL HOSPITAL</t>
  </si>
  <si>
    <t>241334</t>
  </si>
  <si>
    <t>ST PETER COMMUNITY HOSPITAL</t>
  </si>
  <si>
    <t>241374</t>
  </si>
  <si>
    <t>PIPESTONE COUNTY MEDICAL CENTER</t>
  </si>
  <si>
    <t>241351</t>
  </si>
  <si>
    <t>REDWOOD AREA HOSPITAL</t>
  </si>
  <si>
    <t>241370</t>
  </si>
  <si>
    <t>ST GABRIELS HOSPITAL</t>
  </si>
  <si>
    <t>241316</t>
  </si>
  <si>
    <t>BIGFORK VALLEY HOSPITAL</t>
  </si>
  <si>
    <t>241363</t>
  </si>
  <si>
    <t>STEVENS COMMUNITY MEDICAL CENTER</t>
  </si>
  <si>
    <t>241381</t>
  </si>
  <si>
    <t>SANFORD THIEF RIVER FALLS</t>
  </si>
  <si>
    <t>521308</t>
  </si>
  <si>
    <t>AMERY REGIONAL MEDICAL CENTER</t>
  </si>
  <si>
    <t>241314</t>
  </si>
  <si>
    <t>JOHNSON MEMORIAL HOSPITAL</t>
  </si>
  <si>
    <t>241354</t>
  </si>
  <si>
    <t>TRI COUNTY HOSPITAL</t>
  </si>
  <si>
    <t>241332</t>
  </si>
  <si>
    <t>WINDOM AREA HOSPITAL</t>
  </si>
  <si>
    <t>241302</t>
  </si>
  <si>
    <t>SANFORD WESTBROOK HOSPITAL</t>
  </si>
  <si>
    <t>241353</t>
  </si>
  <si>
    <t>CUYUNA REGIONAL MEDICAL CENTER</t>
  </si>
  <si>
    <t>161371</t>
  </si>
  <si>
    <t>WINNESHIEK MEDICAL CENTER</t>
  </si>
  <si>
    <t>241359</t>
  </si>
  <si>
    <t>AVERA MARSHALL REG MED CENTER</t>
  </si>
  <si>
    <t>241369</t>
  </si>
  <si>
    <t>BLUE EARTH - UNITED HOSPITAL DISTRICT</t>
  </si>
  <si>
    <t>241357</t>
  </si>
  <si>
    <t>ESSENTIA HEALTH FOSSTON</t>
  </si>
  <si>
    <t>241335</t>
  </si>
  <si>
    <t>ST ELIZABETHS MEDICAL CENTER</t>
  </si>
  <si>
    <t>241320</t>
  </si>
  <si>
    <t>RIVERVIEW HOSPITAL &amp; NSG HOME</t>
  </si>
  <si>
    <t>521318</t>
  </si>
  <si>
    <t>OSCEOLA MEDICAL CENTER</t>
  </si>
  <si>
    <t>241321</t>
  </si>
  <si>
    <t>GRACEVILLE HEALTH CENTER</t>
  </si>
  <si>
    <t>161345</t>
  </si>
  <si>
    <t>OSCEOLA COMMUNITY HOSP INC</t>
  </si>
  <si>
    <t>241313</t>
  </si>
  <si>
    <t>ESSENTIA HEALTH ADA</t>
  </si>
  <si>
    <t>Healtheast Bethesda Hospital</t>
  </si>
  <si>
    <t>Regency Hospital Of Minneapolis Llc</t>
  </si>
  <si>
    <t>Vibra Hospital Of Fargo</t>
  </si>
  <si>
    <t>Golden Valley</t>
  </si>
  <si>
    <t>Le Sueur</t>
  </si>
  <si>
    <t>CAH</t>
  </si>
  <si>
    <t>Lake City</t>
  </si>
  <si>
    <t>Grantsburg</t>
  </si>
  <si>
    <t>Aurora</t>
  </si>
  <si>
    <t>River Falls</t>
  </si>
  <si>
    <t>Wheaton</t>
  </si>
  <si>
    <t>Tracy</t>
  </si>
  <si>
    <t>Sandstone</t>
  </si>
  <si>
    <t>Hillsboro</t>
  </si>
  <si>
    <t>Grand Marais</t>
  </si>
  <si>
    <t>Elbow Lake</t>
  </si>
  <si>
    <t>Cook</t>
  </si>
  <si>
    <t>St. James</t>
  </si>
  <si>
    <t>Cannon Falls</t>
  </si>
  <si>
    <t>Baudette</t>
  </si>
  <si>
    <t>Hendricks</t>
  </si>
  <si>
    <t>Slayton</t>
  </si>
  <si>
    <t>Bagley</t>
  </si>
  <si>
    <t>Canby</t>
  </si>
  <si>
    <t>New Richmond</t>
  </si>
  <si>
    <t>Ely</t>
  </si>
  <si>
    <t>Benson</t>
  </si>
  <si>
    <t>Waseca</t>
  </si>
  <si>
    <t>Appleton</t>
  </si>
  <si>
    <t>Moose Lake</t>
  </si>
  <si>
    <t>New Prague</t>
  </si>
  <si>
    <t>Roseau</t>
  </si>
  <si>
    <t>Luverne</t>
  </si>
  <si>
    <t>St. Croix Falls</t>
  </si>
  <si>
    <t>Madelia</t>
  </si>
  <si>
    <t>Mora</t>
  </si>
  <si>
    <t>Aitkin</t>
  </si>
  <si>
    <t>Sleepy Eye</t>
  </si>
  <si>
    <t>Arlington</t>
  </si>
  <si>
    <t>Perham</t>
  </si>
  <si>
    <t>Tyler</t>
  </si>
  <si>
    <t>Cloquet</t>
  </si>
  <si>
    <t>Deer River</t>
  </si>
  <si>
    <t>Jackson</t>
  </si>
  <si>
    <t>Onamia</t>
  </si>
  <si>
    <t>Superior</t>
  </si>
  <si>
    <t>Montevideo</t>
  </si>
  <si>
    <t>Staples</t>
  </si>
  <si>
    <t>Baldwin</t>
  </si>
  <si>
    <t>Warren</t>
  </si>
  <si>
    <t>Ortonville</t>
  </si>
  <si>
    <t>Sauk Centre</t>
  </si>
  <si>
    <t>International Falls</t>
  </si>
  <si>
    <t>Glenwood</t>
  </si>
  <si>
    <t>Glencoe</t>
  </si>
  <si>
    <t>Paynesville</t>
  </si>
  <si>
    <t>Sisseton</t>
  </si>
  <si>
    <t>Monticello</t>
  </si>
  <si>
    <t>Long Prairie</t>
  </si>
  <si>
    <t>Litchfield</t>
  </si>
  <si>
    <t>Breckenridge</t>
  </si>
  <si>
    <t>Park Rapids</t>
  </si>
  <si>
    <t>Melrose</t>
  </si>
  <si>
    <t>Hudson</t>
  </si>
  <si>
    <t>Granite Falls</t>
  </si>
  <si>
    <t>Hallock</t>
  </si>
  <si>
    <t>Olivia</t>
  </si>
  <si>
    <t>Madison</t>
  </si>
  <si>
    <t>New Ulm</t>
  </si>
  <si>
    <t>Cresco</t>
  </si>
  <si>
    <t>Two Harbors</t>
  </si>
  <si>
    <t>St. Peter</t>
  </si>
  <si>
    <t>Pipestone</t>
  </si>
  <si>
    <t>Redwood Falls</t>
  </si>
  <si>
    <t>Little Falls</t>
  </si>
  <si>
    <t>Big Fork</t>
  </si>
  <si>
    <t>Morris</t>
  </si>
  <si>
    <t>Amery</t>
  </si>
  <si>
    <t>Dawson</t>
  </si>
  <si>
    <t>Wadena</t>
  </si>
  <si>
    <t>Windom</t>
  </si>
  <si>
    <t>Westbrook</t>
  </si>
  <si>
    <t>Crosby</t>
  </si>
  <si>
    <t>Decorah</t>
  </si>
  <si>
    <t>Marshall</t>
  </si>
  <si>
    <t>Blue Earth</t>
  </si>
  <si>
    <t>Fosston</t>
  </si>
  <si>
    <t>Wabasha</t>
  </si>
  <si>
    <t>Crookston</t>
  </si>
  <si>
    <t>Osceola</t>
  </si>
  <si>
    <t>Graceville</t>
  </si>
  <si>
    <t>Sibley</t>
  </si>
  <si>
    <t>Ada</t>
  </si>
  <si>
    <t>015</t>
  </si>
  <si>
    <t>LTAC</t>
  </si>
  <si>
    <t>160124</t>
  </si>
  <si>
    <t>240001</t>
  </si>
  <si>
    <t>240002</t>
  </si>
  <si>
    <t>240004</t>
  </si>
  <si>
    <t>240006</t>
  </si>
  <si>
    <t>240010</t>
  </si>
  <si>
    <t>240014</t>
  </si>
  <si>
    <t>240018</t>
  </si>
  <si>
    <t>240019</t>
  </si>
  <si>
    <t>240020</t>
  </si>
  <si>
    <t>240022</t>
  </si>
  <si>
    <t>240030</t>
  </si>
  <si>
    <t>240036</t>
  </si>
  <si>
    <t>240038</t>
  </si>
  <si>
    <t>240040</t>
  </si>
  <si>
    <t>240043</t>
  </si>
  <si>
    <t>240044</t>
  </si>
  <si>
    <t>240047</t>
  </si>
  <si>
    <t>240050</t>
  </si>
  <si>
    <t>240052</t>
  </si>
  <si>
    <t>240053</t>
  </si>
  <si>
    <t>240056</t>
  </si>
  <si>
    <t>240057</t>
  </si>
  <si>
    <t>240064</t>
  </si>
  <si>
    <t>240066</t>
  </si>
  <si>
    <t>240069</t>
  </si>
  <si>
    <t>240071</t>
  </si>
  <si>
    <t>240075</t>
  </si>
  <si>
    <t>240076</t>
  </si>
  <si>
    <t>240078</t>
  </si>
  <si>
    <t>240080</t>
  </si>
  <si>
    <t>240084</t>
  </si>
  <si>
    <t>240088</t>
  </si>
  <si>
    <t>240093</t>
  </si>
  <si>
    <t>240100</t>
  </si>
  <si>
    <t>240101</t>
  </si>
  <si>
    <t>240104</t>
  </si>
  <si>
    <t>240106</t>
  </si>
  <si>
    <t>240115</t>
  </si>
  <si>
    <t>240141</t>
  </si>
  <si>
    <t>240166</t>
  </si>
  <si>
    <t>240187</t>
  </si>
  <si>
    <t>240207</t>
  </si>
  <si>
    <t>240210</t>
  </si>
  <si>
    <t>240213</t>
  </si>
  <si>
    <t>240214</t>
  </si>
  <si>
    <t>243300</t>
  </si>
  <si>
    <t>243302</t>
  </si>
  <si>
    <t>244016</t>
  </si>
  <si>
    <t>244018</t>
  </si>
  <si>
    <t>350011</t>
  </si>
  <si>
    <t>350019</t>
  </si>
  <si>
    <t>350070</t>
  </si>
  <si>
    <t>354004</t>
  </si>
  <si>
    <t>430008</t>
  </si>
  <si>
    <t>430016</t>
  </si>
  <si>
    <t>430027</t>
  </si>
  <si>
    <t>430090</t>
  </si>
  <si>
    <t>430095</t>
  </si>
  <si>
    <t>433300</t>
  </si>
  <si>
    <t>520004</t>
  </si>
  <si>
    <t>520087</t>
  </si>
  <si>
    <t>This Calculator is intended to mimic the actual DRG pricing calculations within the Minnesota Medicaid Billing System, Minnesota Medicaid Billing Systems rates effective 7/1/2025 &amp; 7/1/2026. However, if there is ever a difference in payment amounts calculated through this spreadsheet versus the Minnesota Medicaid Billing System, the Minnesota Medicaid Billing System is correct.</t>
  </si>
  <si>
    <t>*CAH Year 2 Rate Update Occurs 7/1/2026</t>
  </si>
  <si>
    <t>Federal Fiscal Year (FFY) 2025 Wage Index</t>
  </si>
  <si>
    <t>Aggregate Cost-to-charge (CCR) Ratio FFY25</t>
  </si>
  <si>
    <t>Out of State Non LTA Non-CAH Providers</t>
  </si>
  <si>
    <t>N/A</t>
  </si>
  <si>
    <t xml:space="preserve">This value is zero if the TPL payment (E18) is greater than the payment with charge cap applied (E66). Otherwise provider tax payment is equal to (E66-E18) x 0.018 (provider tax percentage). </t>
  </si>
  <si>
    <t>For  all claims recieivng MERC funds. Merc Payment Amount equals E60 * MERC Adjuster in E37</t>
  </si>
  <si>
    <t>Out of State Non LTA CAH Providers</t>
  </si>
  <si>
    <t xml:space="preserve">OOS       </t>
  </si>
  <si>
    <t>Also referred to as "covered charges." Generally this equals hospital billed amount because there are rarely non-covered charges on a claim. Field equals Field Locator 47 minus Field Locator 48 on the UB-04 paper claim form for charges incurred during patient stay. Please Note: Charges must EXCLUDE Vertex Drug Charges.</t>
  </si>
  <si>
    <t>Date of discharge on claim - only to trigger provider rates</t>
  </si>
  <si>
    <t>This is the date of discharge indicated on the claim. This field is used when considering effective rates.</t>
  </si>
  <si>
    <t>IF E35="Per Diem" then "N/A", else IF E12 = "Yes" and E9=E11 then $112.35, else 0</t>
  </si>
  <si>
    <t>NonMetro</t>
  </si>
  <si>
    <t>Calculator Version: January 2026</t>
  </si>
  <si>
    <t xml:space="preserve">CHILDRENS HEALTH CARE </t>
  </si>
  <si>
    <t>CENTRACARE BENSON HOSPITAL</t>
  </si>
  <si>
    <t xml:space="preserve">ESSENTIA DEER RIVER </t>
  </si>
  <si>
    <t xml:space="preserve">Only the fields highlighted in green need to be populated by the user. When that is done, the Calculator will retrieve applicable data elements for the DRG code and for the provider, then 
calculate the Medicaid allowed amount for the hospital stay.  The final allowed amount is displayed on Line 68. Line 69 will show a final payment amount net of any third-party payment 
amounts when applicable.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</si>
</sst>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_(* #,##0.0000_);_(* \(#,##0.0000\);_(* &quot;-&quot;??_);_(@_)"/>
    <numFmt numFmtId="167" formatCode="0.0_);[Red]\(0.0\)"/>
    <numFmt numFmtId="168" formatCode="#,##0.0000_);\(#,##0.0000\)"/>
    <numFmt numFmtId="169" formatCode="0.0000"/>
    <numFmt numFmtId="170" formatCode="###,###,###,##0"/>
    <numFmt numFmtId="171" formatCode="_(* #,##0.000_);_(* \(#,##0.000\);_(* &quot;-&quot;???_);_(@_)"/>
    <numFmt numFmtId="172" formatCode="&quot;$&quot;#,##0"/>
    <numFmt numFmtId="173" formatCode="_(* #,##0.0000_);_(* \(#,##0.0000\);_(* &quot;-&quot;???_);_(@_)"/>
    <numFmt numFmtId="174" formatCode="_(* #,##0.0000_);_(* \(#,##0.0000\);_(* &quot;-&quot;????_);_(@_)"/>
    <numFmt numFmtId="175" formatCode="0.000"/>
  </numFmts>
  <fonts count="14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theme="1"/>
      <name val="Arial"/>
      <family val="2"/>
    </font>
    <font>
      <sz val="11"/>
      <color theme="1"/>
      <name val="Arial Narrow"/>
      <family val="2"/>
    </font>
    <font>
      <sz val="10"/>
      <color theme="1"/>
      <name val="Arial"/>
      <family val="2"/>
    </font>
    <font>
      <sz val="11"/>
      <color indexed="8"/>
      <name val="Palatino Linotype"/>
      <family val="2"/>
    </font>
    <font>
      <sz val="10"/>
      <color indexed="8"/>
      <name val="Arial Narrow"/>
      <family val="2"/>
    </font>
    <font>
      <sz val="10"/>
      <color theme="1"/>
      <name val="Arial Narrow"/>
      <family val="2"/>
    </font>
    <font>
      <sz val="11"/>
      <color theme="1"/>
      <name val="Palatino Linotyp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7"/>
      <color rgb="FF000000"/>
      <name val="Arial"/>
      <family val="2"/>
    </font>
    <font>
      <u/>
      <sz val="10"/>
      <color rgb="FF004488"/>
      <name val="Arial"/>
      <family val="2"/>
    </font>
    <font>
      <u/>
      <sz val="11"/>
      <color theme="10"/>
      <name val="Calibri"/>
      <family val="2"/>
    </font>
    <font>
      <u/>
      <sz val="10"/>
      <color rgb="FF0066AA"/>
      <name val="Arial"/>
      <family val="2"/>
    </font>
    <font>
      <u/>
      <sz val="12.1"/>
      <color theme="10"/>
      <name val="Calibri"/>
      <family val="2"/>
    </font>
    <font>
      <sz val="8"/>
      <color theme="1"/>
      <name val="Arial"/>
      <family val="2"/>
    </font>
    <font>
      <sz val="8"/>
      <color indexed="8"/>
      <name val="Arial"/>
      <family val="2"/>
    </font>
    <font>
      <sz val="8"/>
      <color theme="0"/>
      <name val="Arial"/>
      <family val="2"/>
    </font>
    <font>
      <sz val="8"/>
      <color indexed="9"/>
      <name val="Arial"/>
      <family val="2"/>
    </font>
    <font>
      <sz val="8"/>
      <color rgb="FF9C0006"/>
      <name val="Arial"/>
      <family val="2"/>
    </font>
    <font>
      <sz val="8"/>
      <color indexed="20"/>
      <name val="Arial"/>
      <family val="2"/>
    </font>
    <font>
      <b/>
      <sz val="8"/>
      <color rgb="FFFA7D00"/>
      <name val="Arial"/>
      <family val="2"/>
    </font>
    <font>
      <b/>
      <sz val="8"/>
      <color indexed="52"/>
      <name val="Arial"/>
      <family val="2"/>
    </font>
    <font>
      <b/>
      <sz val="8"/>
      <color theme="0"/>
      <name val="Arial"/>
      <family val="2"/>
    </font>
    <font>
      <b/>
      <sz val="8"/>
      <color indexed="9"/>
      <name val="Arial"/>
      <family val="2"/>
    </font>
    <font>
      <sz val="8"/>
      <name val="Arial"/>
      <family val="2"/>
    </font>
    <font>
      <sz val="10"/>
      <color theme="1"/>
      <name val="Palatino Linotype"/>
      <family val="2"/>
    </font>
    <font>
      <sz val="10"/>
      <name val="Palatino Linotype"/>
      <family val="1"/>
    </font>
    <font>
      <sz val="10"/>
      <color theme="1"/>
      <name val="Times New Roman"/>
      <family val="2"/>
    </font>
    <font>
      <sz val="9"/>
      <color theme="1"/>
      <name val="Palatino Linotype"/>
      <family val="2"/>
    </font>
    <font>
      <sz val="10"/>
      <name val="Helv"/>
    </font>
    <font>
      <sz val="10"/>
      <name val="Arial "/>
    </font>
    <font>
      <sz val="10"/>
      <name val="System"/>
      <family val="2"/>
    </font>
    <font>
      <i/>
      <sz val="8"/>
      <color rgb="FF7F7F7F"/>
      <name val="Arial"/>
      <family val="2"/>
    </font>
    <font>
      <i/>
      <sz val="8"/>
      <color indexed="23"/>
      <name val="Arial"/>
      <family val="2"/>
    </font>
    <font>
      <sz val="8"/>
      <color rgb="FF006100"/>
      <name val="Arial"/>
      <family val="2"/>
    </font>
    <font>
      <sz val="8"/>
      <color indexed="17"/>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indexed="62"/>
      <name val="Arial"/>
      <family val="2"/>
    </font>
    <font>
      <sz val="8"/>
      <color rgb="FFFA7D00"/>
      <name val="Arial"/>
      <family val="2"/>
    </font>
    <font>
      <sz val="8"/>
      <color indexed="52"/>
      <name val="Arial"/>
      <family val="2"/>
    </font>
    <font>
      <sz val="8"/>
      <color rgb="FF9C6500"/>
      <name val="Arial"/>
      <family val="2"/>
    </font>
    <font>
      <sz val="8"/>
      <color indexed="60"/>
      <name val="Arial"/>
      <family val="2"/>
    </font>
    <font>
      <sz val="11"/>
      <color theme="1"/>
      <name val="Times New Roman"/>
      <family val="1"/>
    </font>
    <font>
      <sz val="10"/>
      <name val="Courier"/>
      <family val="3"/>
    </font>
    <font>
      <sz val="12"/>
      <name val="Times New Roman"/>
      <family val="1"/>
    </font>
    <font>
      <sz val="12"/>
      <name val="Arial"/>
      <family val="2"/>
    </font>
    <font>
      <b/>
      <sz val="8"/>
      <color rgb="FF3F3F3F"/>
      <name val="Arial"/>
      <family val="2"/>
    </font>
    <font>
      <b/>
      <sz val="8"/>
      <color indexed="63"/>
      <name val="Arial"/>
      <family val="2"/>
    </font>
    <font>
      <b/>
      <sz val="8"/>
      <color theme="1"/>
      <name val="Arial"/>
      <family val="2"/>
    </font>
    <font>
      <b/>
      <sz val="8"/>
      <color indexed="8"/>
      <name val="Arial"/>
      <family val="2"/>
    </font>
    <font>
      <sz val="8"/>
      <color rgb="FFFF0000"/>
      <name val="Arial"/>
      <family val="2"/>
    </font>
    <font>
      <sz val="8"/>
      <color indexed="10"/>
      <name val="Arial"/>
      <family val="2"/>
    </font>
    <font>
      <b/>
      <sz val="11"/>
      <color theme="1"/>
      <name val="Arial"/>
      <family val="2"/>
    </font>
    <font>
      <sz val="11"/>
      <name val="Arial"/>
      <family val="2"/>
    </font>
    <font>
      <b/>
      <sz val="10"/>
      <name val="Arial"/>
      <family val="2"/>
    </font>
    <font>
      <b/>
      <i/>
      <sz val="10"/>
      <color indexed="8"/>
      <name val="Arial"/>
      <family val="2"/>
    </font>
    <font>
      <b/>
      <i/>
      <vertAlign val="superscript"/>
      <sz val="10"/>
      <color indexed="8"/>
      <name val="Arial"/>
      <family val="2"/>
    </font>
    <font>
      <sz val="11"/>
      <color theme="0"/>
      <name val="Arial"/>
      <family val="2"/>
    </font>
    <font>
      <b/>
      <sz val="11"/>
      <name val="Arial"/>
      <family val="2"/>
    </font>
    <font>
      <sz val="11"/>
      <color rgb="FFFF0000"/>
      <name val="Arial"/>
      <family val="2"/>
    </font>
    <font>
      <b/>
      <sz val="10"/>
      <color theme="0"/>
      <name val="Arial"/>
      <family val="2"/>
    </font>
    <font>
      <b/>
      <sz val="14"/>
      <color theme="0"/>
      <name val="Arial"/>
      <family val="2"/>
    </font>
    <font>
      <b/>
      <sz val="12"/>
      <color theme="0"/>
      <name val="Arial"/>
      <family val="2"/>
    </font>
    <font>
      <b/>
      <sz val="11"/>
      <color theme="0"/>
      <name val="Arial"/>
      <family val="2"/>
    </font>
    <font>
      <i/>
      <sz val="10"/>
      <color theme="1"/>
      <name val="Arial"/>
      <family val="2"/>
    </font>
    <font>
      <b/>
      <i/>
      <sz val="10"/>
      <color theme="1"/>
      <name val="Arial"/>
      <family val="2"/>
    </font>
    <font>
      <sz val="10"/>
      <color theme="0"/>
      <name val="Arial"/>
      <family val="2"/>
    </font>
    <font>
      <b/>
      <i/>
      <sz val="10"/>
      <color theme="0"/>
      <name val="Arial"/>
      <family val="2"/>
    </font>
    <font>
      <sz val="8"/>
      <name val="Arial"/>
      <family val="2"/>
    </font>
    <font>
      <b/>
      <sz val="12"/>
      <name val="Arial"/>
      <family val="2"/>
    </font>
    <font>
      <b/>
      <sz val="11"/>
      <color rgb="FF098088"/>
      <name val="Arial"/>
      <family val="2"/>
    </font>
    <font>
      <b/>
      <sz val="12"/>
      <color theme="3" tint="-0.499984740745262"/>
      <name val="Arial"/>
      <family val="2"/>
    </font>
    <font>
      <b/>
      <sz val="11"/>
      <color theme="3" tint="-0.499984740745262"/>
      <name val="Arial"/>
      <family val="2"/>
    </font>
    <font>
      <b/>
      <sz val="10"/>
      <color theme="3" tint="-0.499984740745262"/>
      <name val="Arial"/>
      <family val="2"/>
    </font>
    <font>
      <b/>
      <sz val="10"/>
      <color theme="1"/>
      <name val="Arial"/>
      <family val="2"/>
    </font>
  </fonts>
  <fills count="63">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38939B"/>
        <bgColor indexed="64"/>
      </patternFill>
    </fill>
    <fill>
      <patternFill patternType="solid">
        <fgColor rgb="FF7AC142"/>
        <bgColor indexed="64"/>
      </patternFill>
    </fill>
    <fill>
      <patternFill patternType="solid">
        <fgColor rgb="FF9CC5CA"/>
        <bgColor indexed="64"/>
      </patternFill>
    </fill>
    <fill>
      <patternFill patternType="solid">
        <fgColor rgb="FF000000"/>
        <bgColor indexed="64"/>
      </patternFill>
    </fill>
    <fill>
      <patternFill patternType="solid">
        <fgColor rgb="FF999999"/>
        <bgColor indexed="64"/>
      </patternFill>
    </fill>
    <fill>
      <patternFill patternType="solid">
        <fgColor rgb="FFF8971D"/>
        <bgColor indexed="64"/>
      </patternFill>
    </fill>
  </fills>
  <borders count="75">
    <border>
      <left/>
      <right/>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auto="1"/>
      </left>
      <right/>
      <top/>
      <bottom/>
      <diagonal/>
    </border>
    <border>
      <left/>
      <right style="thin">
        <color auto="1"/>
      </right>
      <top style="thin">
        <color theme="0"/>
      </top>
      <bottom/>
      <diagonal/>
    </border>
    <border>
      <left/>
      <right style="thin">
        <color auto="1"/>
      </right>
      <top/>
      <bottom/>
      <diagonal/>
    </border>
    <border>
      <left/>
      <right style="thin">
        <color auto="1"/>
      </right>
      <top style="thin">
        <color theme="0"/>
      </top>
      <bottom style="thin">
        <color theme="0"/>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053AA"/>
      </left>
      <right style="thin">
        <color rgb="FF7053AA"/>
      </right>
      <top style="thin">
        <color rgb="FF7053AA"/>
      </top>
      <bottom style="medium">
        <color rgb="FF7053AA"/>
      </bottom>
      <diagonal/>
    </border>
    <border>
      <left/>
      <right style="thin">
        <color rgb="FF7053AA"/>
      </right>
      <top/>
      <bottom/>
      <diagonal/>
    </border>
    <border>
      <left style="thin">
        <color auto="1"/>
      </left>
      <right/>
      <top style="thin">
        <color theme="0"/>
      </top>
      <bottom style="thin">
        <color theme="0"/>
      </bottom>
      <diagonal/>
    </border>
    <border>
      <left style="thin">
        <color auto="1"/>
      </left>
      <right/>
      <top style="thin">
        <color theme="0"/>
      </top>
      <bottom/>
      <diagonal/>
    </border>
    <border>
      <left style="thin">
        <color auto="1"/>
      </left>
      <right style="thin">
        <color auto="1"/>
      </right>
      <top style="thin">
        <color auto="1"/>
      </top>
      <bottom style="thin">
        <color auto="1"/>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top/>
      <bottom style="thin">
        <color auto="1"/>
      </bottom>
      <diagonal/>
    </border>
    <border>
      <left style="medium">
        <color auto="1"/>
      </left>
      <right/>
      <top style="medium">
        <color auto="1"/>
      </top>
      <bottom/>
      <diagonal/>
    </border>
    <border>
      <left style="medium">
        <color auto="1"/>
      </left>
      <right style="dotted">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style="medium">
        <color auto="1"/>
      </left>
      <right style="dotted">
        <color auto="1"/>
      </right>
      <top style="medium">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style="medium">
        <color auto="1"/>
      </right>
      <top style="dotted">
        <color auto="1"/>
      </top>
      <bottom style="thin">
        <color theme="0"/>
      </bottom>
      <diagonal/>
    </border>
    <border>
      <left/>
      <right/>
      <top style="medium">
        <color indexed="64"/>
      </top>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style="dotted">
        <color auto="1"/>
      </left>
      <right style="dotted">
        <color auto="1"/>
      </right>
      <top/>
      <bottom/>
      <diagonal/>
    </border>
    <border>
      <left style="dotted">
        <color auto="1"/>
      </left>
      <right style="dotted">
        <color auto="1"/>
      </right>
      <top style="dotted">
        <color auto="1"/>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s>
  <cellStyleXfs count="28178">
    <xf numFmtId="0" fontId="0" fillId="0" borderId="0"/>
    <xf numFmtId="43" fontId="9"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11" fillId="0" borderId="0" applyFont="0" applyFill="0" applyBorder="0" applyAlignment="0" applyProtection="0"/>
    <xf numFmtId="44" fontId="16" fillId="0" borderId="0" applyFont="0" applyFill="0" applyBorder="0" applyAlignment="0" applyProtection="0"/>
    <xf numFmtId="44" fontId="13" fillId="0" borderId="0" applyFont="0" applyFill="0" applyBorder="0" applyAlignment="0" applyProtection="0"/>
    <xf numFmtId="44" fontId="17" fillId="0" borderId="0" applyFont="0" applyFill="0" applyBorder="0" applyAlignment="0" applyProtection="0"/>
    <xf numFmtId="44" fontId="9" fillId="0" borderId="0" applyFont="0" applyFill="0" applyBorder="0" applyAlignment="0" applyProtection="0"/>
    <xf numFmtId="0" fontId="16" fillId="0" borderId="0"/>
    <xf numFmtId="0" fontId="11" fillId="0" borderId="0"/>
    <xf numFmtId="0" fontId="17" fillId="0" borderId="0"/>
    <xf numFmtId="0" fontId="9" fillId="0" borderId="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43" fontId="19" fillId="0" borderId="0" applyFont="0" applyFill="0" applyBorder="0" applyAlignment="0" applyProtection="0"/>
    <xf numFmtId="0" fontId="8"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0" fontId="22" fillId="0" borderId="0"/>
    <xf numFmtId="9" fontId="9" fillId="0" borderId="0" applyFont="0" applyFill="0" applyBorder="0" applyAlignment="0" applyProtection="0"/>
    <xf numFmtId="0" fontId="7" fillId="0" borderId="0"/>
    <xf numFmtId="0" fontId="43" fillId="34" borderId="0" applyNumberFormat="0" applyBorder="0" applyAlignment="0" applyProtection="0"/>
    <xf numFmtId="0" fontId="6" fillId="11" borderId="0" applyNumberFormat="0" applyBorder="0" applyAlignment="0" applyProtection="0"/>
    <xf numFmtId="0" fontId="43" fillId="34" borderId="0" applyNumberFormat="0" applyBorder="0" applyAlignment="0" applyProtection="0"/>
    <xf numFmtId="0" fontId="10" fillId="34" borderId="0" applyNumberFormat="0" applyBorder="0" applyAlignment="0" applyProtection="0"/>
    <xf numFmtId="0" fontId="43" fillId="35" borderId="0" applyNumberFormat="0" applyBorder="0" applyAlignment="0" applyProtection="0"/>
    <xf numFmtId="0" fontId="6" fillId="15" borderId="0" applyNumberFormat="0" applyBorder="0" applyAlignment="0" applyProtection="0"/>
    <xf numFmtId="0" fontId="43" fillId="35" borderId="0" applyNumberFormat="0" applyBorder="0" applyAlignment="0" applyProtection="0"/>
    <xf numFmtId="0" fontId="10" fillId="35" borderId="0" applyNumberFormat="0" applyBorder="0" applyAlignment="0" applyProtection="0"/>
    <xf numFmtId="0" fontId="43" fillId="36" borderId="0" applyNumberFormat="0" applyBorder="0" applyAlignment="0" applyProtection="0"/>
    <xf numFmtId="0" fontId="6" fillId="19" borderId="0" applyNumberFormat="0" applyBorder="0" applyAlignment="0" applyProtection="0"/>
    <xf numFmtId="0" fontId="43" fillId="36" borderId="0" applyNumberFormat="0" applyBorder="0" applyAlignment="0" applyProtection="0"/>
    <xf numFmtId="0" fontId="10" fillId="36" borderId="0" applyNumberFormat="0" applyBorder="0" applyAlignment="0" applyProtection="0"/>
    <xf numFmtId="0" fontId="43" fillId="37" borderId="0" applyNumberFormat="0" applyBorder="0" applyAlignment="0" applyProtection="0"/>
    <xf numFmtId="0" fontId="6" fillId="23" borderId="0" applyNumberFormat="0" applyBorder="0" applyAlignment="0" applyProtection="0"/>
    <xf numFmtId="0" fontId="43" fillId="37" borderId="0" applyNumberFormat="0" applyBorder="0" applyAlignment="0" applyProtection="0"/>
    <xf numFmtId="0" fontId="10" fillId="37" borderId="0" applyNumberFormat="0" applyBorder="0" applyAlignment="0" applyProtection="0"/>
    <xf numFmtId="0" fontId="6" fillId="23" borderId="0" applyNumberFormat="0" applyBorder="0" applyAlignment="0" applyProtection="0"/>
    <xf numFmtId="0" fontId="43" fillId="38" borderId="0" applyNumberFormat="0" applyBorder="0" applyAlignment="0" applyProtection="0"/>
    <xf numFmtId="0" fontId="6" fillId="27" borderId="0" applyNumberFormat="0" applyBorder="0" applyAlignment="0" applyProtection="0"/>
    <xf numFmtId="0" fontId="43" fillId="38" borderId="0" applyNumberFormat="0" applyBorder="0" applyAlignment="0" applyProtection="0"/>
    <xf numFmtId="0" fontId="10" fillId="38" borderId="0" applyNumberFormat="0" applyBorder="0" applyAlignment="0" applyProtection="0"/>
    <xf numFmtId="0" fontId="43" fillId="39" borderId="0" applyNumberFormat="0" applyBorder="0" applyAlignment="0" applyProtection="0"/>
    <xf numFmtId="0" fontId="6" fillId="31" borderId="0" applyNumberFormat="0" applyBorder="0" applyAlignment="0" applyProtection="0"/>
    <xf numFmtId="0" fontId="43" fillId="39" borderId="0" applyNumberFormat="0" applyBorder="0" applyAlignment="0" applyProtection="0"/>
    <xf numFmtId="0" fontId="10" fillId="39" borderId="0" applyNumberFormat="0" applyBorder="0" applyAlignment="0" applyProtection="0"/>
    <xf numFmtId="0" fontId="43" fillId="40" borderId="0" applyNumberFormat="0" applyBorder="0" applyAlignment="0" applyProtection="0"/>
    <xf numFmtId="0" fontId="6" fillId="12" borderId="0" applyNumberFormat="0" applyBorder="0" applyAlignment="0" applyProtection="0"/>
    <xf numFmtId="0" fontId="43" fillId="40" borderId="0" applyNumberFormat="0" applyBorder="0" applyAlignment="0" applyProtection="0"/>
    <xf numFmtId="0" fontId="10" fillId="40" borderId="0" applyNumberFormat="0" applyBorder="0" applyAlignment="0" applyProtection="0"/>
    <xf numFmtId="0" fontId="43" fillId="41" borderId="0" applyNumberFormat="0" applyBorder="0" applyAlignment="0" applyProtection="0"/>
    <xf numFmtId="0" fontId="6" fillId="16" borderId="0" applyNumberFormat="0" applyBorder="0" applyAlignment="0" applyProtection="0"/>
    <xf numFmtId="0" fontId="43" fillId="41" borderId="0" applyNumberFormat="0" applyBorder="0" applyAlignment="0" applyProtection="0"/>
    <xf numFmtId="0" fontId="10" fillId="41" borderId="0" applyNumberFormat="0" applyBorder="0" applyAlignment="0" applyProtection="0"/>
    <xf numFmtId="0" fontId="43" fillId="42" borderId="0" applyNumberFormat="0" applyBorder="0" applyAlignment="0" applyProtection="0"/>
    <xf numFmtId="0" fontId="6" fillId="20" borderId="0" applyNumberFormat="0" applyBorder="0" applyAlignment="0" applyProtection="0"/>
    <xf numFmtId="0" fontId="43" fillId="42" borderId="0" applyNumberFormat="0" applyBorder="0" applyAlignment="0" applyProtection="0"/>
    <xf numFmtId="0" fontId="10" fillId="42" borderId="0" applyNumberFormat="0" applyBorder="0" applyAlignment="0" applyProtection="0"/>
    <xf numFmtId="0" fontId="43" fillId="37" borderId="0" applyNumberFormat="0" applyBorder="0" applyAlignment="0" applyProtection="0"/>
    <xf numFmtId="0" fontId="6" fillId="24" borderId="0" applyNumberFormat="0" applyBorder="0" applyAlignment="0" applyProtection="0"/>
    <xf numFmtId="0" fontId="43" fillId="37" borderId="0" applyNumberFormat="0" applyBorder="0" applyAlignment="0" applyProtection="0"/>
    <xf numFmtId="0" fontId="10" fillId="37" borderId="0" applyNumberFormat="0" applyBorder="0" applyAlignment="0" applyProtection="0"/>
    <xf numFmtId="0" fontId="43" fillId="40" borderId="0" applyNumberFormat="0" applyBorder="0" applyAlignment="0" applyProtection="0"/>
    <xf numFmtId="0" fontId="6" fillId="28" borderId="0" applyNumberFormat="0" applyBorder="0" applyAlignment="0" applyProtection="0"/>
    <xf numFmtId="0" fontId="43" fillId="40" borderId="0" applyNumberFormat="0" applyBorder="0" applyAlignment="0" applyProtection="0"/>
    <xf numFmtId="0" fontId="10" fillId="40" borderId="0" applyNumberFormat="0" applyBorder="0" applyAlignment="0" applyProtection="0"/>
    <xf numFmtId="0" fontId="43" fillId="43" borderId="0" applyNumberFormat="0" applyBorder="0" applyAlignment="0" applyProtection="0"/>
    <xf numFmtId="0" fontId="6" fillId="32" borderId="0" applyNumberFormat="0" applyBorder="0" applyAlignment="0" applyProtection="0"/>
    <xf numFmtId="0" fontId="43" fillId="43" borderId="0" applyNumberFormat="0" applyBorder="0" applyAlignment="0" applyProtection="0"/>
    <xf numFmtId="0" fontId="10" fillId="43" borderId="0" applyNumberFormat="0" applyBorder="0" applyAlignment="0" applyProtection="0"/>
    <xf numFmtId="0" fontId="46" fillId="44" borderId="0" applyNumberFormat="0" applyBorder="0" applyAlignment="0" applyProtection="0"/>
    <xf numFmtId="0" fontId="38" fillId="13" borderId="0" applyNumberFormat="0" applyBorder="0" applyAlignment="0" applyProtection="0"/>
    <xf numFmtId="0" fontId="46" fillId="44" borderId="0" applyNumberFormat="0" applyBorder="0" applyAlignment="0" applyProtection="0"/>
    <xf numFmtId="0" fontId="15" fillId="44" borderId="0" applyNumberFormat="0" applyBorder="0" applyAlignment="0" applyProtection="0"/>
    <xf numFmtId="0" fontId="46" fillId="41" borderId="0" applyNumberFormat="0" applyBorder="0" applyAlignment="0" applyProtection="0"/>
    <xf numFmtId="0" fontId="38" fillId="17" borderId="0" applyNumberFormat="0" applyBorder="0" applyAlignment="0" applyProtection="0"/>
    <xf numFmtId="0" fontId="46" fillId="41" borderId="0" applyNumberFormat="0" applyBorder="0" applyAlignment="0" applyProtection="0"/>
    <xf numFmtId="0" fontId="15" fillId="41" borderId="0" applyNumberFormat="0" applyBorder="0" applyAlignment="0" applyProtection="0"/>
    <xf numFmtId="0" fontId="46" fillId="42" borderId="0" applyNumberFormat="0" applyBorder="0" applyAlignment="0" applyProtection="0"/>
    <xf numFmtId="0" fontId="38" fillId="21" borderId="0" applyNumberFormat="0" applyBorder="0" applyAlignment="0" applyProtection="0"/>
    <xf numFmtId="0" fontId="46" fillId="42" borderId="0" applyNumberFormat="0" applyBorder="0" applyAlignment="0" applyProtection="0"/>
    <xf numFmtId="0" fontId="15" fillId="42" borderId="0" applyNumberFormat="0" applyBorder="0" applyAlignment="0" applyProtection="0"/>
    <xf numFmtId="0" fontId="46" fillId="45" borderId="0" applyNumberFormat="0" applyBorder="0" applyAlignment="0" applyProtection="0"/>
    <xf numFmtId="0" fontId="38" fillId="25"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46" fillId="46" borderId="0" applyNumberFormat="0" applyBorder="0" applyAlignment="0" applyProtection="0"/>
    <xf numFmtId="0" fontId="38" fillId="29" borderId="0" applyNumberFormat="0" applyBorder="0" applyAlignment="0" applyProtection="0"/>
    <xf numFmtId="0" fontId="46" fillId="46" borderId="0" applyNumberFormat="0" applyBorder="0" applyAlignment="0" applyProtection="0"/>
    <xf numFmtId="0" fontId="15" fillId="46" borderId="0" applyNumberFormat="0" applyBorder="0" applyAlignment="0" applyProtection="0"/>
    <xf numFmtId="0" fontId="46" fillId="47" borderId="0" applyNumberFormat="0" applyBorder="0" applyAlignment="0" applyProtection="0"/>
    <xf numFmtId="0" fontId="38" fillId="33" borderId="0" applyNumberFormat="0" applyBorder="0" applyAlignment="0" applyProtection="0"/>
    <xf numFmtId="0" fontId="46" fillId="47" borderId="0" applyNumberFormat="0" applyBorder="0" applyAlignment="0" applyProtection="0"/>
    <xf numFmtId="0" fontId="15" fillId="47" borderId="0" applyNumberFormat="0" applyBorder="0" applyAlignment="0" applyProtection="0"/>
    <xf numFmtId="0" fontId="46" fillId="48" borderId="0" applyNumberFormat="0" applyBorder="0" applyAlignment="0" applyProtection="0"/>
    <xf numFmtId="0" fontId="38" fillId="10" borderId="0" applyNumberFormat="0" applyBorder="0" applyAlignment="0" applyProtection="0"/>
    <xf numFmtId="0" fontId="46" fillId="48" borderId="0" applyNumberFormat="0" applyBorder="0" applyAlignment="0" applyProtection="0"/>
    <xf numFmtId="0" fontId="15" fillId="48" borderId="0" applyNumberFormat="0" applyBorder="0" applyAlignment="0" applyProtection="0"/>
    <xf numFmtId="0" fontId="46" fillId="49" borderId="0" applyNumberFormat="0" applyBorder="0" applyAlignment="0" applyProtection="0"/>
    <xf numFmtId="0" fontId="38" fillId="14" borderId="0" applyNumberFormat="0" applyBorder="0" applyAlignment="0" applyProtection="0"/>
    <xf numFmtId="0" fontId="46" fillId="49" borderId="0" applyNumberFormat="0" applyBorder="0" applyAlignment="0" applyProtection="0"/>
    <xf numFmtId="0" fontId="15" fillId="49" borderId="0" applyNumberFormat="0" applyBorder="0" applyAlignment="0" applyProtection="0"/>
    <xf numFmtId="0" fontId="46" fillId="50" borderId="0" applyNumberFormat="0" applyBorder="0" applyAlignment="0" applyProtection="0"/>
    <xf numFmtId="0" fontId="38" fillId="18" borderId="0" applyNumberFormat="0" applyBorder="0" applyAlignment="0" applyProtection="0"/>
    <xf numFmtId="0" fontId="46" fillId="50" borderId="0" applyNumberFormat="0" applyBorder="0" applyAlignment="0" applyProtection="0"/>
    <xf numFmtId="0" fontId="15" fillId="50" borderId="0" applyNumberFormat="0" applyBorder="0" applyAlignment="0" applyProtection="0"/>
    <xf numFmtId="0" fontId="46" fillId="45" borderId="0" applyNumberFormat="0" applyBorder="0" applyAlignment="0" applyProtection="0"/>
    <xf numFmtId="0" fontId="38" fillId="22"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38" fillId="22" borderId="0" applyNumberFormat="0" applyBorder="0" applyAlignment="0" applyProtection="0"/>
    <xf numFmtId="0" fontId="46" fillId="46" borderId="0" applyNumberFormat="0" applyBorder="0" applyAlignment="0" applyProtection="0"/>
    <xf numFmtId="0" fontId="38" fillId="26" borderId="0" applyNumberFormat="0" applyBorder="0" applyAlignment="0" applyProtection="0"/>
    <xf numFmtId="0" fontId="46" fillId="46" borderId="0" applyNumberFormat="0" applyBorder="0" applyAlignment="0" applyProtection="0"/>
    <xf numFmtId="0" fontId="15" fillId="46" borderId="0" applyNumberFormat="0" applyBorder="0" applyAlignment="0" applyProtection="0"/>
    <xf numFmtId="0" fontId="46" fillId="51" borderId="0" applyNumberFormat="0" applyBorder="0" applyAlignment="0" applyProtection="0"/>
    <xf numFmtId="0" fontId="38" fillId="30" borderId="0" applyNumberFormat="0" applyBorder="0" applyAlignment="0" applyProtection="0"/>
    <xf numFmtId="0" fontId="46" fillId="51" borderId="0" applyNumberFormat="0" applyBorder="0" applyAlignment="0" applyProtection="0"/>
    <xf numFmtId="0" fontId="15" fillId="51" borderId="0" applyNumberFormat="0" applyBorder="0" applyAlignment="0" applyProtection="0"/>
    <xf numFmtId="0" fontId="47" fillId="35" borderId="0" applyNumberFormat="0" applyBorder="0" applyAlignment="0" applyProtection="0"/>
    <xf numFmtId="0" fontId="28" fillId="4" borderId="0" applyNumberFormat="0" applyBorder="0" applyAlignment="0" applyProtection="0"/>
    <xf numFmtId="0" fontId="47" fillId="35" borderId="0" applyNumberFormat="0" applyBorder="0" applyAlignment="0" applyProtection="0"/>
    <xf numFmtId="0" fontId="60" fillId="35" borderId="0" applyNumberFormat="0" applyBorder="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32" fillId="7" borderId="14"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61" fillId="52" borderId="20" applyNumberFormat="0" applyAlignment="0" applyProtection="0"/>
    <xf numFmtId="0" fontId="61" fillId="52" borderId="20" applyNumberFormat="0" applyAlignment="0" applyProtection="0"/>
    <xf numFmtId="0" fontId="61" fillId="52" borderId="20" applyNumberFormat="0" applyAlignment="0" applyProtection="0"/>
    <xf numFmtId="0" fontId="49" fillId="53" borderId="21" applyNumberFormat="0" applyAlignment="0" applyProtection="0"/>
    <xf numFmtId="0" fontId="34" fillId="8" borderId="17" applyNumberFormat="0" applyAlignment="0" applyProtection="0"/>
    <xf numFmtId="0" fontId="49" fillId="53" borderId="21" applyNumberFormat="0" applyAlignment="0" applyProtection="0"/>
    <xf numFmtId="0" fontId="14" fillId="53" borderId="21" applyNumberFormat="0" applyAlignment="0" applyProtection="0"/>
    <xf numFmtId="43" fontId="9" fillId="0" borderId="0" applyFont="0" applyFill="0" applyBorder="0" applyAlignment="0" applyProtection="0"/>
    <xf numFmtId="43" fontId="43" fillId="0" borderId="0" applyFont="0" applyFill="0" applyBorder="0" applyAlignment="0" applyProtection="0"/>
    <xf numFmtId="43" fontId="9" fillId="0" borderId="0" applyFont="0" applyFill="0" applyBorder="0" applyAlignment="0" applyProtection="0"/>
    <xf numFmtId="43" fontId="4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2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73" fillId="0" borderId="29">
      <alignment horizontal="left"/>
    </xf>
    <xf numFmtId="0" fontId="50" fillId="0" borderId="0" applyNumberFormat="0" applyFill="0" applyBorder="0" applyAlignment="0" applyProtection="0"/>
    <xf numFmtId="0" fontId="36"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xf numFmtId="0" fontId="74" fillId="0" borderId="0" applyNumberFormat="0" applyFill="0" applyBorder="0" applyAlignment="0" applyProtection="0"/>
    <xf numFmtId="0" fontId="51" fillId="36" borderId="0" applyNumberFormat="0" applyBorder="0" applyAlignment="0" applyProtection="0"/>
    <xf numFmtId="0" fontId="27" fillId="3" borderId="0" applyNumberFormat="0" applyBorder="0" applyAlignment="0" applyProtection="0"/>
    <xf numFmtId="0" fontId="51" fillId="36" borderId="0" applyNumberFormat="0" applyBorder="0" applyAlignment="0" applyProtection="0"/>
    <xf numFmtId="0" fontId="63" fillId="36" borderId="0" applyNumberFormat="0" applyBorder="0" applyAlignment="0" applyProtection="0"/>
    <xf numFmtId="0" fontId="52" fillId="0" borderId="22" applyNumberFormat="0" applyFill="0" applyAlignment="0" applyProtection="0"/>
    <xf numFmtId="0" fontId="24" fillId="0" borderId="11" applyNumberFormat="0" applyFill="0" applyAlignment="0" applyProtection="0"/>
    <xf numFmtId="0" fontId="52" fillId="0" borderId="22" applyNumberFormat="0" applyFill="0" applyAlignment="0" applyProtection="0"/>
    <xf numFmtId="0" fontId="64" fillId="0" borderId="22" applyNumberFormat="0" applyFill="0" applyAlignment="0" applyProtection="0"/>
    <xf numFmtId="0" fontId="53" fillId="0" borderId="23" applyNumberFormat="0" applyFill="0" applyAlignment="0" applyProtection="0"/>
    <xf numFmtId="0" fontId="25" fillId="0" borderId="12" applyNumberFormat="0" applyFill="0" applyAlignment="0" applyProtection="0"/>
    <xf numFmtId="0" fontId="53" fillId="0" borderId="23" applyNumberFormat="0" applyFill="0" applyAlignment="0" applyProtection="0"/>
    <xf numFmtId="0" fontId="65" fillId="0" borderId="23" applyNumberFormat="0" applyFill="0" applyAlignment="0" applyProtection="0"/>
    <xf numFmtId="0" fontId="54" fillId="0" borderId="24" applyNumberFormat="0" applyFill="0" applyAlignment="0" applyProtection="0"/>
    <xf numFmtId="0" fontId="26" fillId="0" borderId="13" applyNumberFormat="0" applyFill="0" applyAlignment="0" applyProtection="0"/>
    <xf numFmtId="0" fontId="54" fillId="0" borderId="24" applyNumberFormat="0" applyFill="0" applyAlignment="0" applyProtection="0"/>
    <xf numFmtId="0" fontId="66" fillId="0" borderId="2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66" fillId="0" borderId="0" applyNumberFormat="0" applyFill="0" applyBorder="0" applyAlignment="0" applyProtection="0"/>
    <xf numFmtId="0" fontId="75" fillId="0" borderId="0" applyNumberFormat="0" applyFill="0" applyBorder="0" applyAlignment="0" applyProtection="0">
      <alignment vertical="top"/>
      <protection locked="0"/>
    </xf>
    <xf numFmtId="0" fontId="76" fillId="0" borderId="0" applyNumberFormat="0" applyFill="0" applyBorder="0" applyAlignment="0" applyProtection="0"/>
    <xf numFmtId="0" fontId="40"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30" fillId="6" borderId="14"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67" fillId="39" borderId="20" applyNumberFormat="0" applyAlignment="0" applyProtection="0"/>
    <xf numFmtId="0" fontId="67" fillId="39" borderId="20" applyNumberFormat="0" applyAlignment="0" applyProtection="0"/>
    <xf numFmtId="0" fontId="67" fillId="39" borderId="20" applyNumberFormat="0" applyAlignment="0" applyProtection="0"/>
    <xf numFmtId="0" fontId="56" fillId="0" borderId="25" applyNumberFormat="0" applyFill="0" applyAlignment="0" applyProtection="0"/>
    <xf numFmtId="0" fontId="33" fillId="0" borderId="16" applyNumberFormat="0" applyFill="0" applyAlignment="0" applyProtection="0"/>
    <xf numFmtId="0" fontId="56" fillId="0" borderId="25" applyNumberFormat="0" applyFill="0" applyAlignment="0" applyProtection="0"/>
    <xf numFmtId="0" fontId="68" fillId="0" borderId="25" applyNumberFormat="0" applyFill="0" applyAlignment="0" applyProtection="0"/>
    <xf numFmtId="0" fontId="57" fillId="54" borderId="0" applyNumberFormat="0" applyBorder="0" applyAlignment="0" applyProtection="0"/>
    <xf numFmtId="0" fontId="29" fillId="5" borderId="0" applyNumberFormat="0" applyBorder="0" applyAlignment="0" applyProtection="0"/>
    <xf numFmtId="0" fontId="57" fillId="54" borderId="0" applyNumberFormat="0" applyBorder="0" applyAlignment="0" applyProtection="0"/>
    <xf numFmtId="0" fontId="69" fillId="5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72" fillId="0" borderId="0"/>
    <xf numFmtId="0" fontId="72" fillId="0" borderId="0"/>
    <xf numFmtId="0" fontId="21" fillId="0" borderId="0"/>
    <xf numFmtId="0" fontId="9" fillId="0" borderId="0"/>
    <xf numFmtId="0" fontId="72" fillId="0" borderId="0"/>
    <xf numFmtId="0" fontId="9" fillId="0" borderId="0"/>
    <xf numFmtId="0" fontId="18" fillId="0" borderId="0"/>
    <xf numFmtId="0" fontId="6" fillId="0" borderId="0"/>
    <xf numFmtId="0" fontId="18" fillId="0" borderId="0"/>
    <xf numFmtId="0" fontId="6" fillId="0" borderId="0"/>
    <xf numFmtId="0" fontId="9" fillId="0" borderId="0"/>
    <xf numFmtId="0" fontId="6" fillId="0" borderId="0"/>
    <xf numFmtId="0" fontId="9" fillId="0" borderId="0"/>
    <xf numFmtId="0" fontId="17" fillId="0" borderId="0"/>
    <xf numFmtId="0" fontId="6" fillId="0" borderId="0"/>
    <xf numFmtId="0" fontId="9" fillId="0" borderId="0"/>
    <xf numFmtId="0" fontId="6" fillId="0" borderId="0"/>
    <xf numFmtId="0" fontId="44" fillId="0" borderId="0"/>
    <xf numFmtId="0" fontId="39"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43" fillId="0" borderId="0"/>
    <xf numFmtId="0" fontId="9" fillId="0" borderId="0"/>
    <xf numFmtId="0" fontId="9" fillId="0" borderId="0"/>
    <xf numFmtId="0" fontId="43" fillId="0" borderId="0"/>
    <xf numFmtId="0" fontId="10" fillId="0" borderId="0"/>
    <xf numFmtId="0" fontId="18" fillId="0" borderId="0"/>
    <xf numFmtId="0" fontId="18" fillId="0" borderId="0"/>
    <xf numFmtId="0" fontId="18"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9" borderId="18"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9" fillId="55" borderId="26" applyNumberFormat="0" applyFont="0" applyAlignment="0" applyProtection="0"/>
    <xf numFmtId="0" fontId="9" fillId="55" borderId="26" applyNumberFormat="0" applyFont="0" applyAlignment="0" applyProtection="0"/>
    <xf numFmtId="0" fontId="9" fillId="55" borderId="26" applyNumberFormat="0" applyFon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31" fillId="7" borderId="15"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70" fillId="52" borderId="27" applyNumberFormat="0" applyAlignment="0" applyProtection="0"/>
    <xf numFmtId="0" fontId="70" fillId="52" borderId="27" applyNumberFormat="0" applyAlignment="0" applyProtection="0"/>
    <xf numFmtId="9" fontId="4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41" fontId="10" fillId="0" borderId="30">
      <alignment horizontal="left"/>
    </xf>
    <xf numFmtId="0" fontId="41" fillId="0" borderId="0" applyNumberFormat="0" applyFill="0" applyBorder="0" applyAlignment="0" applyProtection="0"/>
    <xf numFmtId="0" fontId="23" fillId="0" borderId="0" applyNumberFormat="0" applyFill="0" applyBorder="0" applyAlignment="0" applyProtection="0"/>
    <xf numFmtId="0" fontId="41" fillId="0" borderId="0" applyNumberFormat="0" applyFill="0" applyBorder="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37" fillId="0" borderId="19"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2" fillId="0" borderId="28" applyNumberFormat="0" applyFill="0" applyAlignment="0" applyProtection="0"/>
    <xf numFmtId="0" fontId="42" fillId="0" borderId="28" applyNumberFormat="0" applyFill="0" applyAlignment="0" applyProtection="0"/>
    <xf numFmtId="0" fontId="42" fillId="0" borderId="28" applyNumberFormat="0" applyFill="0" applyAlignment="0" applyProtection="0"/>
    <xf numFmtId="0" fontId="59" fillId="0" borderId="0" applyNumberFormat="0" applyFill="0" applyBorder="0" applyAlignment="0" applyProtection="0"/>
    <xf numFmtId="0" fontId="35"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78" fillId="0" borderId="0"/>
    <xf numFmtId="0" fontId="9" fillId="0" borderId="0"/>
    <xf numFmtId="0" fontId="9" fillId="0" borderId="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5" fillId="52" borderId="35"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7" fillId="53" borderId="21" applyNumberFormat="0" applyAlignment="0" applyProtection="0"/>
    <xf numFmtId="0" fontId="87" fillId="53" borderId="21" applyNumberFormat="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8" fillId="0" borderId="0" applyFont="0" applyFill="0" applyBorder="0" applyAlignment="0" applyProtection="0"/>
    <xf numFmtId="43" fontId="8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88" fillId="0" borderId="0" applyFont="0" applyFill="0" applyBorder="0" applyAlignment="0" applyProtection="0"/>
    <xf numFmtId="43" fontId="9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92" fillId="0" borderId="0" applyFont="0" applyFill="0" applyBorder="0" applyAlignment="0" applyProtection="0"/>
    <xf numFmtId="3" fontId="9" fillId="0" borderId="0" applyFont="0" applyFill="0" applyBorder="0" applyAlignment="0" applyProtection="0"/>
    <xf numFmtId="0" fontId="93" fillId="0" borderId="0"/>
    <xf numFmtId="44" fontId="90" fillId="0" borderId="0" applyFont="0" applyFill="0" applyBorder="0" applyAlignment="0" applyProtection="0"/>
    <xf numFmtId="44" fontId="91" fillId="0" borderId="0" applyFont="0" applyFill="0" applyBorder="0" applyAlignment="0" applyProtection="0"/>
    <xf numFmtId="44" fontId="91" fillId="0" borderId="0" applyFont="0" applyFill="0" applyBorder="0" applyAlignment="0" applyProtection="0"/>
    <xf numFmtId="44" fontId="78" fillId="0" borderId="0" applyFont="0" applyFill="0" applyBorder="0" applyAlignment="0" applyProtection="0"/>
    <xf numFmtId="44" fontId="94"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2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 fillId="0" borderId="0" applyFont="0" applyFill="0" applyBorder="0" applyAlignment="0" applyProtection="0"/>
    <xf numFmtId="44" fontId="7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9" fillId="0" borderId="0" applyFont="0" applyFill="0" applyBorder="0" applyAlignment="0" applyProtection="0"/>
    <xf numFmtId="5" fontId="95" fillId="0" borderId="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3" fillId="0" borderId="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4" fillId="39" borderId="35" applyNumberFormat="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6" fillId="0" borderId="25" applyNumberFormat="0" applyFill="0" applyAlignment="0" applyProtection="0"/>
    <xf numFmtId="0" fontId="106" fillId="0" borderId="25" applyNumberFormat="0" applyFill="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89" fillId="0" borderId="0"/>
    <xf numFmtId="0" fontId="78" fillId="0" borderId="0"/>
    <xf numFmtId="0" fontId="78" fillId="0" borderId="0"/>
    <xf numFmtId="0" fontId="78" fillId="0" borderId="0"/>
    <xf numFmtId="0" fontId="18" fillId="0" borderId="0"/>
    <xf numFmtId="0" fontId="89" fillId="0" borderId="0"/>
    <xf numFmtId="0" fontId="43" fillId="0" borderId="0"/>
    <xf numFmtId="0" fontId="9" fillId="0" borderId="0"/>
    <xf numFmtId="0" fontId="9" fillId="0" borderId="0"/>
    <xf numFmtId="0" fontId="2" fillId="0" borderId="0"/>
    <xf numFmtId="0" fontId="88" fillId="0" borderId="0"/>
    <xf numFmtId="0" fontId="88" fillId="0" borderId="0"/>
    <xf numFmtId="0" fontId="88" fillId="0" borderId="0"/>
    <xf numFmtId="0" fontId="88" fillId="0" borderId="0"/>
    <xf numFmtId="0" fontId="9" fillId="0" borderId="0"/>
    <xf numFmtId="0" fontId="2" fillId="0" borderId="0"/>
    <xf numFmtId="0" fontId="2" fillId="0" borderId="0"/>
    <xf numFmtId="0" fontId="9" fillId="0" borderId="0"/>
    <xf numFmtId="0" fontId="90" fillId="0" borderId="0"/>
    <xf numFmtId="0" fontId="90" fillId="0" borderId="0"/>
    <xf numFmtId="0" fontId="9" fillId="0" borderId="0"/>
    <xf numFmtId="0" fontId="22" fillId="0" borderId="0"/>
    <xf numFmtId="0" fontId="9" fillId="0" borderId="0"/>
    <xf numFmtId="0" fontId="89" fillId="0" borderId="0"/>
    <xf numFmtId="0" fontId="9" fillId="0" borderId="0"/>
    <xf numFmtId="0" fontId="2" fillId="0" borderId="0"/>
    <xf numFmtId="0" fontId="2" fillId="0" borderId="0"/>
    <xf numFmtId="0" fontId="72" fillId="0" borderId="0"/>
    <xf numFmtId="0" fontId="22" fillId="0" borderId="0"/>
    <xf numFmtId="0" fontId="72" fillId="0" borderId="0"/>
    <xf numFmtId="0" fontId="78" fillId="0" borderId="0"/>
    <xf numFmtId="0" fontId="2" fillId="0" borderId="0"/>
    <xf numFmtId="0" fontId="88" fillId="0" borderId="0"/>
    <xf numFmtId="0" fontId="2" fillId="0" borderId="0"/>
    <xf numFmtId="0" fontId="2" fillId="0" borderId="0"/>
    <xf numFmtId="0" fontId="88" fillId="0" borderId="0"/>
    <xf numFmtId="0" fontId="2" fillId="0" borderId="0"/>
    <xf numFmtId="0" fontId="2" fillId="0" borderId="0"/>
    <xf numFmtId="0" fontId="88" fillId="0" borderId="0"/>
    <xf numFmtId="0" fontId="88" fillId="0" borderId="0"/>
    <xf numFmtId="0" fontId="88" fillId="0" borderId="0"/>
    <xf numFmtId="0" fontId="2" fillId="0" borderId="0"/>
    <xf numFmtId="0" fontId="88" fillId="0" borderId="0"/>
    <xf numFmtId="0" fontId="2" fillId="0" borderId="0"/>
    <xf numFmtId="0" fontId="88" fillId="0" borderId="0"/>
    <xf numFmtId="170" fontId="109" fillId="0" borderId="0"/>
    <xf numFmtId="170" fontId="109" fillId="0" borderId="0"/>
    <xf numFmtId="0" fontId="89" fillId="0" borderId="0"/>
    <xf numFmtId="0" fontId="72" fillId="0" borderId="0"/>
    <xf numFmtId="0" fontId="110" fillId="0" borderId="0"/>
    <xf numFmtId="0" fontId="2" fillId="0" borderId="0"/>
    <xf numFmtId="0" fontId="22" fillId="0" borderId="0"/>
    <xf numFmtId="0" fontId="22" fillId="0" borderId="0"/>
    <xf numFmtId="0" fontId="22" fillId="0" borderId="0"/>
    <xf numFmtId="0" fontId="92" fillId="0" borderId="0"/>
    <xf numFmtId="0" fontId="2" fillId="0" borderId="0"/>
    <xf numFmtId="0" fontId="2" fillId="0" borderId="0"/>
    <xf numFmtId="0" fontId="2" fillId="0" borderId="0"/>
    <xf numFmtId="0" fontId="78" fillId="0" borderId="0"/>
    <xf numFmtId="0" fontId="9" fillId="0" borderId="0"/>
    <xf numFmtId="0" fontId="72" fillId="0" borderId="0"/>
    <xf numFmtId="0" fontId="72" fillId="0" borderId="0"/>
    <xf numFmtId="0" fontId="72" fillId="0" borderId="0"/>
    <xf numFmtId="0" fontId="72" fillId="0" borderId="0"/>
    <xf numFmtId="0" fontId="9" fillId="0" borderId="0"/>
    <xf numFmtId="0" fontId="72" fillId="0" borderId="0"/>
    <xf numFmtId="0" fontId="72" fillId="0" borderId="0"/>
    <xf numFmtId="0" fontId="72" fillId="0" borderId="0"/>
    <xf numFmtId="0" fontId="72" fillId="0" borderId="0"/>
    <xf numFmtId="37" fontId="111" fillId="0" borderId="0"/>
    <xf numFmtId="37" fontId="111" fillId="0" borderId="0"/>
    <xf numFmtId="0" fontId="72" fillId="0" borderId="0"/>
    <xf numFmtId="0" fontId="72" fillId="0" borderId="0"/>
    <xf numFmtId="0" fontId="72" fillId="0" borderId="0"/>
    <xf numFmtId="0" fontId="2" fillId="0" borderId="0"/>
    <xf numFmtId="0" fontId="72" fillId="0" borderId="0"/>
    <xf numFmtId="0" fontId="72" fillId="0" borderId="0"/>
    <xf numFmtId="0" fontId="9" fillId="0" borderId="0"/>
    <xf numFmtId="0" fontId="94" fillId="0" borderId="0"/>
    <xf numFmtId="0" fontId="72" fillId="0" borderId="0"/>
    <xf numFmtId="0" fontId="112" fillId="0" borderId="0"/>
    <xf numFmtId="0" fontId="89" fillId="0" borderId="0"/>
    <xf numFmtId="0" fontId="89" fillId="0" borderId="0"/>
    <xf numFmtId="0" fontId="2" fillId="0" borderId="0"/>
    <xf numFmtId="0" fontId="89" fillId="0" borderId="0"/>
    <xf numFmtId="0" fontId="89" fillId="0" borderId="0"/>
    <xf numFmtId="0" fontId="89"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78" fillId="0" borderId="0"/>
    <xf numFmtId="0" fontId="78" fillId="0" borderId="0"/>
    <xf numFmtId="0" fontId="2" fillId="0" borderId="0"/>
    <xf numFmtId="0" fontId="78" fillId="0" borderId="0"/>
    <xf numFmtId="0" fontId="78" fillId="0" borderId="0"/>
    <xf numFmtId="0" fontId="78" fillId="0" borderId="0"/>
    <xf numFmtId="0" fontId="2" fillId="0" borderId="0"/>
    <xf numFmtId="0" fontId="72" fillId="0" borderId="0"/>
    <xf numFmtId="0" fontId="72" fillId="0" borderId="0"/>
    <xf numFmtId="0" fontId="9" fillId="0" borderId="0"/>
    <xf numFmtId="0" fontId="72" fillId="0" borderId="0"/>
    <xf numFmtId="0" fontId="78" fillId="0" borderId="0"/>
    <xf numFmtId="0" fontId="78" fillId="0" borderId="0"/>
    <xf numFmtId="0" fontId="78" fillId="0" borderId="0"/>
    <xf numFmtId="0" fontId="78" fillId="0" borderId="0"/>
    <xf numFmtId="0" fontId="9" fillId="0" borderId="0"/>
    <xf numFmtId="0" fontId="78" fillId="9" borderId="18" applyNumberFormat="0" applyFont="0" applyAlignment="0" applyProtection="0"/>
    <xf numFmtId="0" fontId="78" fillId="9" borderId="18" applyNumberFormat="0" applyFont="0" applyAlignment="0" applyProtection="0"/>
    <xf numFmtId="0" fontId="2"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79" fillId="55" borderId="36" applyNumberFormat="0" applyFon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9" fontId="90" fillId="0" borderId="0" applyFont="0" applyFill="0" applyBorder="0" applyAlignment="0" applyProtection="0"/>
    <xf numFmtId="9" fontId="9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8"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7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9"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88"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90"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43" fillId="0" borderId="0" applyFont="0" applyFill="0" applyBorder="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6" fillId="0" borderId="38"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90"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296">
    <xf numFmtId="0" fontId="0" fillId="0" borderId="0" xfId="0"/>
    <xf numFmtId="0" fontId="9" fillId="0" borderId="0" xfId="0" applyFont="1"/>
    <xf numFmtId="0" fontId="16" fillId="0" borderId="0" xfId="848" applyFont="1"/>
    <xf numFmtId="0" fontId="16" fillId="0" borderId="0" xfId="848" applyFont="1" applyBorder="1" applyAlignment="1">
      <alignment horizontal="center"/>
    </xf>
    <xf numFmtId="0" fontId="16" fillId="0" borderId="0" xfId="848" applyFont="1" applyBorder="1"/>
    <xf numFmtId="0" fontId="16" fillId="0" borderId="0" xfId="848" applyFont="1" applyAlignment="1">
      <alignment horizontal="center"/>
    </xf>
    <xf numFmtId="2" fontId="16" fillId="0" borderId="0" xfId="848" applyNumberFormat="1" applyFont="1"/>
    <xf numFmtId="0" fontId="120" fillId="2" borderId="0" xfId="0" applyFont="1" applyFill="1" applyBorder="1" applyAlignment="1" applyProtection="1">
      <alignment horizontal="left" vertical="center" wrapText="1"/>
    </xf>
    <xf numFmtId="169" fontId="16" fillId="0" borderId="0" xfId="5" applyNumberFormat="1" applyFont="1" applyFill="1" applyBorder="1" applyAlignment="1" applyProtection="1">
      <alignment horizontal="center" vertical="center" wrapText="1"/>
    </xf>
    <xf numFmtId="2" fontId="16" fillId="0" borderId="0" xfId="848" applyNumberFormat="1" applyFont="1" applyBorder="1" applyAlignment="1">
      <alignment horizontal="center"/>
    </xf>
    <xf numFmtId="2" fontId="16" fillId="0" borderId="0" xfId="848" applyNumberFormat="1" applyFont="1" applyAlignment="1">
      <alignment horizontal="center"/>
    </xf>
    <xf numFmtId="169" fontId="16" fillId="0" borderId="0" xfId="848" applyNumberFormat="1" applyFont="1"/>
    <xf numFmtId="0" fontId="16" fillId="0" borderId="0" xfId="848" applyFont="1" applyFill="1" applyBorder="1" applyAlignment="1">
      <alignment horizontal="center"/>
    </xf>
    <xf numFmtId="0" fontId="120" fillId="0" borderId="0" xfId="0" applyFont="1" applyFill="1" applyProtection="1"/>
    <xf numFmtId="0" fontId="120" fillId="0" borderId="0" xfId="0" applyFont="1" applyFill="1" applyAlignment="1" applyProtection="1">
      <alignment wrapText="1"/>
    </xf>
    <xf numFmtId="0" fontId="120" fillId="0" borderId="0" xfId="0" quotePrefix="1" applyFont="1" applyFill="1" applyProtection="1"/>
    <xf numFmtId="0" fontId="125" fillId="0" borderId="0" xfId="0" applyFont="1" applyFill="1" applyAlignment="1" applyProtection="1">
      <alignment wrapText="1"/>
    </xf>
    <xf numFmtId="0" fontId="126" fillId="0" borderId="0" xfId="0" quotePrefix="1" applyFont="1" applyFill="1" applyAlignment="1" applyProtection="1">
      <alignment wrapText="1"/>
    </xf>
    <xf numFmtId="0" fontId="124" fillId="0" borderId="0" xfId="0" applyNumberFormat="1" applyFont="1" applyFill="1" applyAlignment="1" applyProtection="1">
      <alignment wrapText="1"/>
    </xf>
    <xf numFmtId="0" fontId="124" fillId="0" borderId="0" xfId="0" applyFont="1" applyFill="1" applyProtection="1"/>
    <xf numFmtId="0" fontId="9" fillId="0" borderId="0" xfId="0" applyFont="1" applyFill="1" applyAlignment="1" applyProtection="1"/>
    <xf numFmtId="0" fontId="9" fillId="0" borderId="0" xfId="0" applyFont="1" applyFill="1" applyProtection="1"/>
    <xf numFmtId="0" fontId="9" fillId="0" borderId="0" xfId="0" quotePrefix="1" applyFont="1" applyFill="1" applyProtection="1"/>
    <xf numFmtId="7" fontId="120" fillId="0" borderId="0" xfId="0" applyNumberFormat="1" applyFont="1" applyFill="1" applyAlignment="1" applyProtection="1">
      <alignment wrapText="1"/>
    </xf>
    <xf numFmtId="0" fontId="120" fillId="0" borderId="0" xfId="0" quotePrefix="1" applyFont="1" applyFill="1" applyAlignment="1" applyProtection="1">
      <alignment wrapText="1"/>
    </xf>
    <xf numFmtId="0" fontId="120" fillId="0" borderId="0" xfId="0" applyFont="1" applyFill="1" applyAlignment="1" applyProtection="1">
      <alignment horizontal="left" vertical="top" wrapText="1"/>
    </xf>
    <xf numFmtId="0" fontId="16" fillId="0" borderId="0" xfId="0" applyFont="1" applyFill="1" applyProtection="1"/>
    <xf numFmtId="165" fontId="120" fillId="0" borderId="0" xfId="0" applyNumberFormat="1" applyFont="1" applyFill="1" applyAlignment="1" applyProtection="1">
      <alignment wrapText="1"/>
    </xf>
    <xf numFmtId="0" fontId="120" fillId="0" borderId="0" xfId="0" applyFont="1" applyAlignment="1" applyProtection="1">
      <alignment horizontal="left"/>
    </xf>
    <xf numFmtId="0" fontId="120" fillId="0" borderId="0" xfId="0" applyFont="1" applyProtection="1"/>
    <xf numFmtId="165" fontId="120" fillId="0" borderId="0" xfId="0" applyNumberFormat="1" applyFont="1" applyAlignment="1" applyProtection="1">
      <alignment horizontal="center"/>
    </xf>
    <xf numFmtId="0" fontId="120" fillId="0" borderId="0" xfId="0" applyFont="1" applyAlignment="1" applyProtection="1">
      <alignment wrapText="1"/>
    </xf>
    <xf numFmtId="7" fontId="120" fillId="0" borderId="0" xfId="0" quotePrefix="1" applyNumberFormat="1" applyFont="1" applyAlignment="1" applyProtection="1">
      <alignment horizontal="center"/>
    </xf>
    <xf numFmtId="0" fontId="120" fillId="0" borderId="0" xfId="0" quotePrefix="1" applyFont="1" applyProtection="1"/>
    <xf numFmtId="40" fontId="120" fillId="0" borderId="0" xfId="0" applyNumberFormat="1" applyFont="1" applyAlignment="1" applyProtection="1">
      <alignment horizontal="center"/>
    </xf>
    <xf numFmtId="40" fontId="120" fillId="0" borderId="0" xfId="0" applyNumberFormat="1" applyFont="1" applyBorder="1" applyAlignment="1" applyProtection="1">
      <alignment horizontal="center"/>
    </xf>
    <xf numFmtId="8" fontId="120" fillId="0" borderId="0" xfId="0" applyNumberFormat="1" applyFont="1" applyBorder="1" applyAlignment="1" applyProtection="1">
      <alignment horizontal="center"/>
    </xf>
    <xf numFmtId="0" fontId="120" fillId="0" borderId="0" xfId="0" applyFont="1" applyBorder="1" applyAlignment="1" applyProtection="1">
      <alignment horizontal="center"/>
    </xf>
    <xf numFmtId="165" fontId="120" fillId="0" borderId="0" xfId="0" applyNumberFormat="1" applyFont="1" applyBorder="1" applyAlignment="1" applyProtection="1">
      <alignment horizontal="center"/>
    </xf>
    <xf numFmtId="2" fontId="120" fillId="0" borderId="0" xfId="0" applyNumberFormat="1" applyFont="1" applyAlignment="1" applyProtection="1">
      <alignment wrapText="1"/>
    </xf>
    <xf numFmtId="8" fontId="120" fillId="0" borderId="0" xfId="0" applyNumberFormat="1" applyFont="1" applyAlignment="1" applyProtection="1">
      <alignment horizontal="center"/>
    </xf>
    <xf numFmtId="0" fontId="120" fillId="0" borderId="0" xfId="0" applyFont="1" applyAlignment="1" applyProtection="1">
      <alignment horizontal="center"/>
    </xf>
    <xf numFmtId="7" fontId="120" fillId="0" borderId="0" xfId="0" applyNumberFormat="1" applyFont="1" applyFill="1" applyBorder="1" applyAlignment="1" applyProtection="1">
      <alignment horizontal="left" vertical="center"/>
    </xf>
    <xf numFmtId="0" fontId="9" fillId="56" borderId="4" xfId="27" applyFont="1" applyFill="1" applyBorder="1" applyAlignment="1">
      <alignment wrapText="1"/>
    </xf>
    <xf numFmtId="0" fontId="9" fillId="56" borderId="0" xfId="27" applyFont="1" applyFill="1" applyBorder="1" applyAlignment="1">
      <alignment wrapText="1"/>
    </xf>
    <xf numFmtId="0" fontId="9" fillId="56" borderId="6" xfId="27" applyFont="1" applyFill="1" applyBorder="1" applyAlignment="1">
      <alignment wrapText="1"/>
    </xf>
    <xf numFmtId="165" fontId="9" fillId="0" borderId="59" xfId="0" applyNumberFormat="1" applyFont="1" applyFill="1" applyBorder="1" applyAlignment="1" applyProtection="1">
      <alignment horizontal="center" vertical="center"/>
    </xf>
    <xf numFmtId="165" fontId="9" fillId="2" borderId="52" xfId="5" applyNumberFormat="1" applyFont="1" applyFill="1" applyBorder="1" applyAlignment="1" applyProtection="1">
      <alignment horizontal="center" vertical="center"/>
    </xf>
    <xf numFmtId="165" fontId="9" fillId="2" borderId="52" xfId="5" applyNumberFormat="1" applyFont="1" applyFill="1" applyBorder="1" applyAlignment="1" applyProtection="1">
      <alignment horizontal="center" vertical="center" wrapText="1"/>
    </xf>
    <xf numFmtId="165" fontId="9" fillId="0" borderId="52" xfId="5" applyNumberFormat="1" applyFont="1" applyFill="1" applyBorder="1" applyAlignment="1" applyProtection="1">
      <alignment horizontal="center" vertical="center"/>
    </xf>
    <xf numFmtId="165" fontId="9" fillId="2" borderId="59" xfId="5" applyNumberFormat="1" applyFont="1" applyFill="1" applyBorder="1" applyAlignment="1" applyProtection="1">
      <alignment horizontal="center" vertical="center"/>
    </xf>
    <xf numFmtId="165" fontId="9" fillId="2" borderId="52" xfId="0" applyNumberFormat="1" applyFont="1" applyFill="1" applyBorder="1" applyAlignment="1" applyProtection="1">
      <alignment horizontal="center" vertical="center"/>
    </xf>
    <xf numFmtId="165" fontId="9" fillId="2" borderId="58" xfId="5" applyNumberFormat="1" applyFont="1" applyFill="1" applyBorder="1" applyAlignment="1" applyProtection="1">
      <alignment horizontal="center" vertical="center"/>
    </xf>
    <xf numFmtId="0" fontId="18" fillId="2" borderId="59" xfId="0" applyFont="1" applyFill="1" applyBorder="1" applyAlignment="1" applyProtection="1">
      <alignment horizontal="center" vertical="center"/>
    </xf>
    <xf numFmtId="7" fontId="9" fillId="2" borderId="58" xfId="0" applyNumberFormat="1" applyFont="1" applyFill="1" applyBorder="1" applyAlignment="1" applyProtection="1">
      <alignment horizontal="center" vertical="center"/>
    </xf>
    <xf numFmtId="165" fontId="18" fillId="2" borderId="60" xfId="0" applyNumberFormat="1" applyFont="1" applyFill="1" applyBorder="1" applyAlignment="1" applyProtection="1">
      <alignment horizontal="center" vertical="center"/>
    </xf>
    <xf numFmtId="1" fontId="9" fillId="59" borderId="52" xfId="5" applyNumberFormat="1" applyFont="1" applyFill="1" applyBorder="1" applyAlignment="1">
      <alignment horizontal="center"/>
    </xf>
    <xf numFmtId="169" fontId="9" fillId="59" borderId="52" xfId="5" applyNumberFormat="1" applyFont="1" applyFill="1" applyBorder="1" applyAlignment="1">
      <alignment horizontal="center"/>
    </xf>
    <xf numFmtId="172" fontId="9" fillId="59" borderId="58" xfId="5" applyNumberFormat="1" applyFont="1" applyFill="1" applyBorder="1" applyAlignment="1">
      <alignment horizontal="center"/>
    </xf>
    <xf numFmtId="0" fontId="9" fillId="0" borderId="59" xfId="0" applyFont="1" applyFill="1" applyBorder="1" applyAlignment="1" applyProtection="1">
      <alignment horizontal="centerContinuous" vertical="center"/>
    </xf>
    <xf numFmtId="0" fontId="9" fillId="0" borderId="52" xfId="0" applyFont="1" applyFill="1" applyBorder="1" applyAlignment="1" applyProtection="1">
      <alignment horizontal="center" vertical="center"/>
    </xf>
    <xf numFmtId="0" fontId="9" fillId="0" borderId="52" xfId="0" applyFont="1" applyFill="1" applyBorder="1" applyAlignment="1" applyProtection="1">
      <alignment horizontal="center" vertical="center" wrapText="1"/>
    </xf>
    <xf numFmtId="2" fontId="9" fillId="0" borderId="58" xfId="0" applyNumberFormat="1" applyFont="1" applyFill="1" applyBorder="1" applyAlignment="1" applyProtection="1">
      <alignment horizontal="center" vertical="center" wrapText="1"/>
    </xf>
    <xf numFmtId="0" fontId="9" fillId="0" borderId="59" xfId="0" applyFont="1" applyFill="1" applyBorder="1" applyAlignment="1" applyProtection="1">
      <alignment horizontal="center" vertical="center" wrapText="1"/>
    </xf>
    <xf numFmtId="168" fontId="9" fillId="0" borderId="52" xfId="1" applyNumberFormat="1" applyFont="1" applyFill="1" applyBorder="1" applyAlignment="1" applyProtection="1">
      <alignment horizontal="center" vertical="center"/>
    </xf>
    <xf numFmtId="172" fontId="9" fillId="59" borderId="52" xfId="5" applyNumberFormat="1" applyFont="1" applyFill="1" applyBorder="1" applyAlignment="1">
      <alignment horizontal="center"/>
    </xf>
    <xf numFmtId="9" fontId="9" fillId="59" borderId="52" xfId="16" applyFont="1" applyFill="1" applyBorder="1" applyAlignment="1">
      <alignment horizontal="center"/>
    </xf>
    <xf numFmtId="1" fontId="9" fillId="59" borderId="58" xfId="5" applyNumberFormat="1" applyFont="1" applyFill="1" applyBorder="1" applyAlignment="1">
      <alignment horizontal="center"/>
    </xf>
    <xf numFmtId="0" fontId="9" fillId="58" borderId="51" xfId="0" applyFont="1" applyFill="1" applyBorder="1" applyAlignment="1" applyProtection="1">
      <alignment horizontal="center"/>
      <protection locked="0"/>
    </xf>
    <xf numFmtId="14" fontId="9" fillId="58" borderId="52" xfId="0" applyNumberFormat="1" applyFont="1" applyFill="1" applyBorder="1" applyAlignment="1" applyProtection="1">
      <alignment horizontal="center"/>
      <protection locked="0"/>
    </xf>
    <xf numFmtId="0" fontId="9" fillId="58" borderId="52" xfId="0" applyFont="1" applyFill="1" applyBorder="1" applyAlignment="1" applyProtection="1">
      <alignment horizontal="center"/>
      <protection locked="0"/>
    </xf>
    <xf numFmtId="0" fontId="9" fillId="0" borderId="50" xfId="0" applyFont="1" applyBorder="1" applyAlignment="1">
      <alignment horizontal="left" vertical="center" wrapText="1" indent="1"/>
    </xf>
    <xf numFmtId="0" fontId="9" fillId="58" borderId="52" xfId="0" quotePrefix="1" applyFont="1" applyFill="1" applyBorder="1" applyAlignment="1" applyProtection="1">
      <alignment horizontal="center"/>
      <protection locked="0"/>
    </xf>
    <xf numFmtId="165" fontId="9" fillId="58" borderId="52" xfId="5" applyNumberFormat="1" applyFont="1" applyFill="1" applyBorder="1" applyAlignment="1" applyProtection="1">
      <alignment horizontal="center"/>
      <protection locked="0"/>
    </xf>
    <xf numFmtId="165" fontId="9" fillId="58" borderId="52" xfId="0" applyNumberFormat="1" applyFont="1" applyFill="1" applyBorder="1" applyAlignment="1" applyProtection="1">
      <alignment horizontal="center"/>
      <protection locked="0"/>
    </xf>
    <xf numFmtId="0" fontId="9" fillId="0" borderId="0" xfId="0" applyFont="1" applyBorder="1"/>
    <xf numFmtId="0" fontId="9" fillId="0" borderId="52" xfId="0" applyFont="1" applyBorder="1" applyAlignment="1">
      <alignment horizontal="center" vertical="center"/>
    </xf>
    <xf numFmtId="0" fontId="9" fillId="0" borderId="52" xfId="0" applyFont="1" applyBorder="1" applyAlignment="1">
      <alignment vertical="center"/>
    </xf>
    <xf numFmtId="0" fontId="9" fillId="0" borderId="52" xfId="0" applyFont="1" applyBorder="1" applyAlignment="1">
      <alignment wrapText="1"/>
    </xf>
    <xf numFmtId="0" fontId="9" fillId="0" borderId="52" xfId="0" applyFont="1" applyBorder="1"/>
    <xf numFmtId="0" fontId="9" fillId="0" borderId="52" xfId="0" applyFont="1" applyBorder="1" applyAlignment="1">
      <alignment horizontal="left" wrapText="1"/>
    </xf>
    <xf numFmtId="0" fontId="9" fillId="0" borderId="52" xfId="0" applyFont="1" applyBorder="1" applyAlignment="1">
      <alignment vertical="center" wrapText="1"/>
    </xf>
    <xf numFmtId="0" fontId="9" fillId="0" borderId="52" xfId="0" applyFont="1" applyFill="1" applyBorder="1" applyAlignment="1">
      <alignment wrapText="1"/>
    </xf>
    <xf numFmtId="0" fontId="9" fillId="0" borderId="52" xfId="0" applyFont="1" applyFill="1" applyBorder="1" applyAlignment="1">
      <alignment vertical="center" wrapText="1"/>
    </xf>
    <xf numFmtId="0" fontId="9" fillId="0" borderId="52" xfId="0" applyFont="1" applyFill="1" applyBorder="1" applyAlignment="1" applyProtection="1">
      <alignment horizontal="left" vertical="center"/>
    </xf>
    <xf numFmtId="0" fontId="16" fillId="0" borderId="0" xfId="848" applyFont="1" applyAlignment="1">
      <alignment wrapText="1"/>
    </xf>
    <xf numFmtId="0" fontId="9" fillId="0" borderId="52" xfId="0" applyFont="1" applyBorder="1" applyAlignment="1">
      <alignment horizontal="center"/>
    </xf>
    <xf numFmtId="2" fontId="9" fillId="0" borderId="52" xfId="0" applyNumberFormat="1" applyFont="1" applyBorder="1"/>
    <xf numFmtId="169" fontId="9" fillId="0" borderId="52" xfId="0" applyNumberFormat="1" applyFont="1" applyBorder="1"/>
    <xf numFmtId="2" fontId="9" fillId="0" borderId="52" xfId="0" applyNumberFormat="1" applyFont="1" applyBorder="1" applyAlignment="1">
      <alignment horizontal="center"/>
    </xf>
    <xf numFmtId="0" fontId="9" fillId="0" borderId="52" xfId="0" quotePrefix="1" applyFont="1" applyBorder="1" applyAlignment="1">
      <alignment horizontal="center"/>
    </xf>
    <xf numFmtId="0" fontId="9" fillId="0" borderId="52" xfId="0" applyFont="1" applyBorder="1" applyAlignment="1">
      <alignment horizontal="left"/>
    </xf>
    <xf numFmtId="0" fontId="9" fillId="0" borderId="59" xfId="0" applyFont="1" applyBorder="1" applyAlignment="1">
      <alignment horizontal="center"/>
    </xf>
    <xf numFmtId="0" fontId="9" fillId="0" borderId="59" xfId="0" applyFont="1" applyBorder="1"/>
    <xf numFmtId="169" fontId="9" fillId="0" borderId="59" xfId="0" applyNumberFormat="1" applyFont="1" applyBorder="1"/>
    <xf numFmtId="2" fontId="9" fillId="0" borderId="59" xfId="0" applyNumberFormat="1" applyFont="1" applyBorder="1" applyAlignment="1">
      <alignment horizontal="center"/>
    </xf>
    <xf numFmtId="0" fontId="18" fillId="0" borderId="0" xfId="848" applyFont="1" applyFill="1" applyBorder="1" applyAlignment="1"/>
    <xf numFmtId="0" fontId="16" fillId="0" borderId="0" xfId="848" applyFont="1" applyBorder="1" applyAlignment="1"/>
    <xf numFmtId="2" fontId="16" fillId="0" borderId="0" xfId="848" applyNumberFormat="1" applyFont="1" applyBorder="1" applyAlignment="1"/>
    <xf numFmtId="169" fontId="16" fillId="0" borderId="0" xfId="848" applyNumberFormat="1" applyFont="1" applyBorder="1" applyAlignment="1"/>
    <xf numFmtId="0" fontId="18" fillId="0" borderId="8" xfId="848" applyFont="1" applyBorder="1" applyAlignment="1"/>
    <xf numFmtId="0" fontId="131" fillId="0" borderId="0" xfId="848" applyFont="1" applyFill="1" applyBorder="1" applyAlignment="1"/>
    <xf numFmtId="0" fontId="131" fillId="0" borderId="40" xfId="848" applyFont="1" applyBorder="1" applyAlignment="1"/>
    <xf numFmtId="0" fontId="18" fillId="0" borderId="52" xfId="848" applyFont="1" applyBorder="1" applyAlignment="1">
      <alignment horizontal="center"/>
    </xf>
    <xf numFmtId="0" fontId="18" fillId="0" borderId="52" xfId="848" applyFont="1" applyBorder="1"/>
    <xf numFmtId="2" fontId="18" fillId="0" borderId="52" xfId="848" applyNumberFormat="1" applyFont="1" applyBorder="1" applyAlignment="1">
      <alignment horizontal="center"/>
    </xf>
    <xf numFmtId="43" fontId="9" fillId="0" borderId="0" xfId="1" applyFont="1"/>
    <xf numFmtId="0" fontId="9" fillId="0" borderId="50" xfId="0" applyFont="1" applyBorder="1" applyAlignment="1">
      <alignment horizontal="left" vertical="center" indent="1"/>
    </xf>
    <xf numFmtId="0" fontId="9" fillId="0" borderId="54" xfId="0" applyFont="1" applyBorder="1" applyAlignment="1">
      <alignment horizontal="left" vertical="center" wrapText="1"/>
    </xf>
    <xf numFmtId="0" fontId="9" fillId="0" borderId="55" xfId="0" applyFont="1" applyBorder="1" applyAlignment="1">
      <alignment horizontal="left" vertical="center" wrapText="1"/>
    </xf>
    <xf numFmtId="0" fontId="9" fillId="0" borderId="56" xfId="0" applyFont="1" applyBorder="1" applyAlignment="1">
      <alignment horizontal="left" vertical="center" wrapText="1"/>
    </xf>
    <xf numFmtId="0" fontId="9" fillId="0" borderId="49" xfId="0" applyFont="1" applyBorder="1" applyAlignment="1">
      <alignment horizontal="left" vertical="center" wrapText="1" indent="1"/>
    </xf>
    <xf numFmtId="0" fontId="9" fillId="0" borderId="53" xfId="0" applyFont="1" applyBorder="1" applyAlignment="1">
      <alignment horizontal="left" vertical="center" wrapText="1" indent="1"/>
    </xf>
    <xf numFmtId="165" fontId="9" fillId="62" borderId="61" xfId="0" applyNumberFormat="1" applyFont="1" applyFill="1" applyBorder="1" applyAlignment="1">
      <alignment horizontal="center"/>
    </xf>
    <xf numFmtId="0" fontId="132" fillId="0" borderId="42" xfId="0" applyFont="1" applyBorder="1" applyAlignment="1">
      <alignment horizontal="center" vertical="center"/>
    </xf>
    <xf numFmtId="0" fontId="132" fillId="0" borderId="66" xfId="0" applyFont="1" applyBorder="1" applyAlignment="1">
      <alignment horizontal="center" vertical="center"/>
    </xf>
    <xf numFmtId="0" fontId="132" fillId="0" borderId="67" xfId="0" applyFont="1" applyBorder="1" applyAlignment="1">
      <alignment horizontal="center" vertical="center"/>
    </xf>
    <xf numFmtId="0" fontId="132" fillId="0" borderId="64" xfId="0" applyFont="1" applyBorder="1" applyAlignment="1">
      <alignment horizontal="center" vertical="center"/>
    </xf>
    <xf numFmtId="0" fontId="132" fillId="0" borderId="65" xfId="0" applyFont="1" applyBorder="1" applyAlignment="1">
      <alignment horizontal="center" vertical="center"/>
    </xf>
    <xf numFmtId="0" fontId="127" fillId="57" borderId="34" xfId="0" applyFont="1" applyFill="1" applyBorder="1" applyAlignment="1">
      <alignment horizontal="centerContinuous" vertical="center"/>
    </xf>
    <xf numFmtId="0" fontId="127" fillId="57" borderId="45" xfId="0" applyFont="1" applyFill="1" applyBorder="1" applyAlignment="1">
      <alignment horizontal="centerContinuous" vertical="center"/>
    </xf>
    <xf numFmtId="0" fontId="127" fillId="57" borderId="0" xfId="0" applyFont="1" applyFill="1" applyBorder="1" applyAlignment="1">
      <alignment horizontal="centerContinuous" vertical="center"/>
    </xf>
    <xf numFmtId="0" fontId="121" fillId="59" borderId="43" xfId="0" applyFont="1" applyFill="1" applyBorder="1" applyAlignment="1">
      <alignment horizontal="center" vertical="center"/>
    </xf>
    <xf numFmtId="0" fontId="127" fillId="60" borderId="44" xfId="0" applyFont="1" applyFill="1" applyBorder="1" applyAlignment="1">
      <alignment horizontal="center"/>
    </xf>
    <xf numFmtId="0" fontId="127" fillId="57" borderId="45" xfId="0" applyFont="1" applyFill="1" applyBorder="1" applyAlignment="1">
      <alignment horizontal="center"/>
    </xf>
    <xf numFmtId="0" fontId="133" fillId="61" borderId="47" xfId="0" applyFont="1" applyFill="1" applyBorder="1"/>
    <xf numFmtId="0" fontId="133" fillId="61" borderId="48" xfId="0" applyFont="1" applyFill="1" applyBorder="1"/>
    <xf numFmtId="0" fontId="9" fillId="2" borderId="0" xfId="0" applyFont="1" applyFill="1" applyBorder="1" applyAlignment="1" applyProtection="1">
      <alignment horizontal="left" vertical="center"/>
    </xf>
    <xf numFmtId="164" fontId="15" fillId="0" borderId="3" xfId="1" applyNumberFormat="1" applyFont="1" applyBorder="1" applyAlignment="1" applyProtection="1">
      <alignment horizontal="left" vertical="center"/>
    </xf>
    <xf numFmtId="164" fontId="15" fillId="2" borderId="2" xfId="1" applyNumberFormat="1" applyFont="1" applyFill="1" applyBorder="1" applyAlignment="1" applyProtection="1">
      <alignment horizontal="left" vertical="center"/>
    </xf>
    <xf numFmtId="0" fontId="133" fillId="61" borderId="48" xfId="0" applyFont="1" applyFill="1" applyBorder="1" applyAlignment="1">
      <alignment wrapText="1"/>
    </xf>
    <xf numFmtId="164" fontId="9" fillId="2" borderId="0" xfId="1" applyNumberFormat="1" applyFont="1" applyFill="1" applyBorder="1" applyAlignment="1" applyProtection="1">
      <alignment horizontal="left" vertical="center"/>
    </xf>
    <xf numFmtId="164" fontId="15" fillId="0" borderId="0" xfId="1" applyNumberFormat="1" applyFont="1" applyBorder="1" applyAlignment="1" applyProtection="1">
      <alignment horizontal="left" vertical="center"/>
    </xf>
    <xf numFmtId="164" fontId="15" fillId="2" borderId="0" xfId="1" applyNumberFormat="1" applyFont="1" applyFill="1" applyBorder="1" applyAlignment="1" applyProtection="1">
      <alignment horizontal="left" vertical="center"/>
    </xf>
    <xf numFmtId="0" fontId="15" fillId="0" borderId="1" xfId="0" applyFont="1" applyFill="1" applyBorder="1" applyAlignment="1" applyProtection="1">
      <alignment horizontal="left" vertical="center"/>
    </xf>
    <xf numFmtId="164" fontId="15" fillId="0" borderId="1" xfId="1" applyNumberFormat="1" applyFont="1" applyBorder="1" applyAlignment="1" applyProtection="1">
      <alignment horizontal="left" vertical="center"/>
    </xf>
    <xf numFmtId="0" fontId="9" fillId="0" borderId="0" xfId="0" applyFont="1" applyFill="1" applyBorder="1" applyAlignment="1" applyProtection="1">
      <alignment horizontal="left" vertical="center"/>
    </xf>
    <xf numFmtId="164" fontId="15" fillId="0" borderId="0" xfId="1" applyNumberFormat="1" applyFont="1" applyFill="1" applyBorder="1" applyAlignment="1" applyProtection="1">
      <alignment horizontal="left" vertical="center"/>
    </xf>
    <xf numFmtId="0" fontId="9" fillId="0" borderId="1" xfId="0" applyFont="1" applyFill="1" applyBorder="1" applyAlignment="1" applyProtection="1">
      <alignment horizontal="left"/>
    </xf>
    <xf numFmtId="0" fontId="18" fillId="2" borderId="0" xfId="0" applyFont="1" applyFill="1" applyBorder="1" applyAlignment="1" applyProtection="1">
      <alignment horizontal="left" vertical="center"/>
    </xf>
    <xf numFmtId="164" fontId="18" fillId="2" borderId="0" xfId="1" applyNumberFormat="1" applyFont="1" applyFill="1" applyBorder="1" applyAlignment="1" applyProtection="1">
      <alignment horizontal="left" vertical="center"/>
    </xf>
    <xf numFmtId="0" fontId="9" fillId="2" borderId="0" xfId="0" applyFont="1" applyFill="1" applyBorder="1" applyAlignment="1" applyProtection="1">
      <alignment horizontal="left" vertical="center" wrapText="1"/>
    </xf>
    <xf numFmtId="164" fontId="15" fillId="2" borderId="1" xfId="1" applyNumberFormat="1" applyFont="1" applyFill="1" applyBorder="1" applyAlignment="1" applyProtection="1">
      <alignment horizontal="left" vertical="center" wrapText="1"/>
    </xf>
    <xf numFmtId="164" fontId="15" fillId="2" borderId="1" xfId="1" applyNumberFormat="1" applyFont="1" applyFill="1" applyBorder="1" applyAlignment="1" applyProtection="1">
      <alignment horizontal="left" vertical="center"/>
    </xf>
    <xf numFmtId="0" fontId="9" fillId="2" borderId="1"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xf>
    <xf numFmtId="0" fontId="9" fillId="0" borderId="1" xfId="0" applyFont="1" applyFill="1" applyBorder="1" applyAlignment="1" applyProtection="1">
      <alignment horizontal="left" vertical="center"/>
    </xf>
    <xf numFmtId="0" fontId="134" fillId="57" borderId="47" xfId="0" applyFont="1" applyFill="1" applyBorder="1" applyAlignment="1">
      <alignment horizontal="centerContinuous" vertical="center"/>
    </xf>
    <xf numFmtId="0" fontId="134" fillId="57" borderId="48" xfId="0" applyFont="1" applyFill="1" applyBorder="1" applyAlignment="1">
      <alignment horizontal="centerContinuous" vertical="center"/>
    </xf>
    <xf numFmtId="0" fontId="129" fillId="57" borderId="41" xfId="0" applyFont="1" applyFill="1" applyBorder="1" applyAlignment="1">
      <alignment horizontal="centerContinuous" vertical="center"/>
    </xf>
    <xf numFmtId="0" fontId="129" fillId="57" borderId="34" xfId="0" applyFont="1" applyFill="1" applyBorder="1" applyAlignment="1">
      <alignment horizontal="centerContinuous" vertical="center"/>
    </xf>
    <xf numFmtId="0" fontId="129" fillId="57" borderId="43" xfId="0" applyFont="1" applyFill="1" applyBorder="1" applyAlignment="1">
      <alignment horizontal="centerContinuous" vertical="center"/>
    </xf>
    <xf numFmtId="0" fontId="129" fillId="57" borderId="62" xfId="0" applyFont="1" applyFill="1" applyBorder="1" applyAlignment="1">
      <alignment horizontal="centerContinuous" vertical="center"/>
    </xf>
    <xf numFmtId="0" fontId="130" fillId="61" borderId="47" xfId="0" applyFont="1" applyFill="1" applyBorder="1"/>
    <xf numFmtId="0" fontId="130" fillId="61" borderId="48" xfId="0" applyFont="1" applyFill="1" applyBorder="1"/>
    <xf numFmtId="0" fontId="129" fillId="61" borderId="47" xfId="0" applyFont="1" applyFill="1" applyBorder="1"/>
    <xf numFmtId="0" fontId="129" fillId="61" borderId="48" xfId="0" applyFont="1" applyFill="1" applyBorder="1"/>
    <xf numFmtId="0" fontId="129" fillId="60" borderId="43" xfId="0" applyFont="1" applyFill="1" applyBorder="1" applyAlignment="1">
      <alignment horizontal="center"/>
    </xf>
    <xf numFmtId="0" fontId="128" fillId="57" borderId="57" xfId="0" applyFont="1" applyFill="1" applyBorder="1" applyAlignment="1">
      <alignment horizontal="centerContinuous" vertical="center"/>
    </xf>
    <xf numFmtId="0" fontId="128" fillId="57" borderId="63" xfId="0" applyFont="1" applyFill="1" applyBorder="1" applyAlignment="1">
      <alignment horizontal="left" vertical="center"/>
    </xf>
    <xf numFmtId="0" fontId="128" fillId="57" borderId="41" xfId="0" applyFont="1" applyFill="1" applyBorder="1" applyAlignment="1">
      <alignment horizontal="left" vertical="center"/>
    </xf>
    <xf numFmtId="0" fontId="128" fillId="57" borderId="68" xfId="0" applyFont="1" applyFill="1" applyBorder="1" applyAlignment="1">
      <alignment horizontal="left" vertical="center"/>
    </xf>
    <xf numFmtId="0" fontId="128" fillId="57" borderId="69" xfId="0" applyFont="1" applyFill="1" applyBorder="1" applyAlignment="1">
      <alignment horizontal="centerContinuous" vertical="center"/>
    </xf>
    <xf numFmtId="0" fontId="128" fillId="57" borderId="70" xfId="0" applyFont="1" applyFill="1" applyBorder="1" applyAlignment="1">
      <alignment horizontal="left" vertical="center"/>
    </xf>
    <xf numFmtId="0" fontId="18" fillId="0" borderId="39" xfId="0" applyFont="1" applyBorder="1" applyAlignment="1">
      <alignment horizontal="center"/>
    </xf>
    <xf numFmtId="0" fontId="18" fillId="0" borderId="33" xfId="0" applyFont="1" applyBorder="1" applyAlignment="1">
      <alignment horizontal="center"/>
    </xf>
    <xf numFmtId="0" fontId="18" fillId="0" borderId="39" xfId="1" applyNumberFormat="1" applyFont="1" applyBorder="1" applyAlignment="1">
      <alignment horizontal="center"/>
    </xf>
    <xf numFmtId="0" fontId="18" fillId="0" borderId="59" xfId="0" quotePrefix="1" applyFont="1" applyFill="1" applyBorder="1" applyAlignment="1">
      <alignment horizontal="center"/>
    </xf>
    <xf numFmtId="0" fontId="18" fillId="0" borderId="59" xfId="0" applyFont="1" applyFill="1" applyBorder="1"/>
    <xf numFmtId="171" fontId="18" fillId="0" borderId="59" xfId="847" applyNumberFormat="1" applyFont="1" applyFill="1" applyBorder="1"/>
    <xf numFmtId="166" fontId="18" fillId="0" borderId="59" xfId="847" applyNumberFormat="1" applyFont="1" applyFill="1" applyBorder="1"/>
    <xf numFmtId="0" fontId="18" fillId="0" borderId="59" xfId="0" applyFont="1" applyFill="1" applyBorder="1" applyAlignment="1">
      <alignment horizontal="left"/>
    </xf>
    <xf numFmtId="43" fontId="18" fillId="0" borderId="59" xfId="1" applyFont="1" applyFill="1" applyBorder="1" applyAlignment="1">
      <alignment horizontal="right" indent="1"/>
    </xf>
    <xf numFmtId="43" fontId="18" fillId="0" borderId="59" xfId="5" quotePrefix="1" applyNumberFormat="1" applyFont="1" applyFill="1" applyBorder="1" applyAlignment="1">
      <alignment horizontal="right"/>
    </xf>
    <xf numFmtId="0" fontId="18" fillId="0" borderId="0" xfId="0" applyFont="1" applyAlignment="1">
      <alignment horizontal="center"/>
    </xf>
    <xf numFmtId="0" fontId="119" fillId="0" borderId="0" xfId="848" applyFont="1" applyBorder="1" applyAlignment="1"/>
    <xf numFmtId="0" fontId="119" fillId="0" borderId="0" xfId="848" applyFont="1" applyBorder="1" applyAlignment="1">
      <alignment horizontal="centerContinuous"/>
    </xf>
    <xf numFmtId="0" fontId="16" fillId="0" borderId="0" xfId="848" applyFont="1" applyAlignment="1">
      <alignment horizontal="centerContinuous"/>
    </xf>
    <xf numFmtId="2" fontId="16" fillId="0" borderId="0" xfId="848" applyNumberFormat="1" applyFont="1" applyBorder="1" applyAlignment="1">
      <alignment horizontal="centerContinuous"/>
    </xf>
    <xf numFmtId="0" fontId="9" fillId="0" borderId="0" xfId="0" applyFont="1" applyFill="1" applyAlignment="1" applyProtection="1">
      <alignment wrapText="1"/>
    </xf>
    <xf numFmtId="0" fontId="121" fillId="58" borderId="43" xfId="0" applyFont="1" applyFill="1" applyBorder="1" applyAlignment="1">
      <alignment horizontal="center" vertical="center"/>
    </xf>
    <xf numFmtId="0" fontId="15" fillId="0" borderId="3" xfId="0" applyFont="1" applyFill="1" applyBorder="1" applyAlignment="1" applyProtection="1">
      <alignment horizontal="left" vertical="center"/>
    </xf>
    <xf numFmtId="164" fontId="15" fillId="0" borderId="1" xfId="1" applyNumberFormat="1" applyFont="1" applyFill="1" applyBorder="1" applyAlignment="1" applyProtection="1">
      <alignment horizontal="left" vertical="center"/>
    </xf>
    <xf numFmtId="1" fontId="9" fillId="59" borderId="51" xfId="5" applyNumberFormat="1" applyFont="1" applyFill="1" applyBorder="1" applyAlignment="1">
      <alignment horizontal="center" wrapText="1"/>
    </xf>
    <xf numFmtId="164" fontId="15" fillId="0" borderId="1" xfId="1" applyNumberFormat="1" applyFont="1" applyFill="1" applyBorder="1" applyAlignment="1" applyProtection="1">
      <alignment horizontal="left"/>
    </xf>
    <xf numFmtId="165" fontId="9" fillId="0" borderId="51" xfId="5" applyNumberFormat="1" applyFont="1" applyFill="1" applyBorder="1" applyAlignment="1" applyProtection="1">
      <alignment horizontal="center"/>
    </xf>
    <xf numFmtId="165" fontId="9" fillId="0" borderId="61" xfId="5" applyNumberFormat="1" applyFont="1" applyFill="1" applyBorder="1" applyAlignment="1" applyProtection="1">
      <alignment horizontal="center"/>
    </xf>
    <xf numFmtId="0" fontId="18" fillId="0" borderId="0" xfId="0" applyFont="1" applyFill="1" applyBorder="1" applyAlignment="1">
      <alignment horizontal="left"/>
    </xf>
    <xf numFmtId="49" fontId="18" fillId="0" borderId="52" xfId="0" applyNumberFormat="1" applyFont="1" applyFill="1" applyBorder="1" applyAlignment="1">
      <alignment horizontal="center"/>
    </xf>
    <xf numFmtId="49" fontId="18" fillId="0" borderId="52" xfId="0" quotePrefix="1" applyNumberFormat="1" applyFont="1" applyFill="1" applyBorder="1" applyAlignment="1">
      <alignment horizontal="center"/>
    </xf>
    <xf numFmtId="43" fontId="18" fillId="0" borderId="59" xfId="847" applyNumberFormat="1" applyFont="1" applyFill="1" applyBorder="1"/>
    <xf numFmtId="2" fontId="9" fillId="0" borderId="59" xfId="0" applyNumberFormat="1" applyFont="1" applyFill="1" applyBorder="1"/>
    <xf numFmtId="14" fontId="0" fillId="0" borderId="0" xfId="0" applyNumberFormat="1"/>
    <xf numFmtId="0" fontId="16" fillId="0" borderId="0" xfId="848" applyFont="1" applyFill="1"/>
    <xf numFmtId="0" fontId="9" fillId="0" borderId="52" xfId="0" applyFont="1" applyFill="1" applyBorder="1"/>
    <xf numFmtId="2" fontId="9" fillId="0" borderId="52" xfId="0" applyNumberFormat="1" applyFont="1" applyFill="1" applyBorder="1" applyAlignment="1">
      <alignment horizontal="center"/>
    </xf>
    <xf numFmtId="2" fontId="16" fillId="0" borderId="0" xfId="848" applyNumberFormat="1" applyFont="1" applyFill="1" applyBorder="1"/>
    <xf numFmtId="169" fontId="16" fillId="0" borderId="0" xfId="848" applyNumberFormat="1" applyFont="1" applyFill="1" applyBorder="1"/>
    <xf numFmtId="2" fontId="16" fillId="0" borderId="0" xfId="848" applyNumberFormat="1" applyFont="1" applyFill="1" applyBorder="1" applyAlignment="1">
      <alignment horizontal="center"/>
    </xf>
    <xf numFmtId="43" fontId="0" fillId="0" borderId="0" xfId="0" applyNumberFormat="1"/>
    <xf numFmtId="43" fontId="0" fillId="0" borderId="0" xfId="0" quotePrefix="1" applyNumberFormat="1"/>
    <xf numFmtId="0" fontId="18" fillId="0" borderId="0" xfId="0" quotePrefix="1" applyFont="1" applyFill="1" applyBorder="1" applyAlignment="1">
      <alignment horizontal="center"/>
    </xf>
    <xf numFmtId="49" fontId="18" fillId="0" borderId="0" xfId="0" applyNumberFormat="1" applyFont="1" applyFill="1" applyBorder="1" applyAlignment="1">
      <alignment horizontal="center"/>
    </xf>
    <xf numFmtId="0" fontId="18" fillId="0" borderId="0" xfId="0" applyFont="1" applyFill="1" applyBorder="1"/>
    <xf numFmtId="0" fontId="18" fillId="0" borderId="0" xfId="0" applyFont="1" applyFill="1" applyBorder="1" applyAlignment="1">
      <alignment horizontal="center"/>
    </xf>
    <xf numFmtId="43" fontId="18" fillId="0" borderId="0" xfId="5" quotePrefix="1" applyNumberFormat="1" applyFont="1" applyFill="1" applyBorder="1" applyAlignment="1">
      <alignment horizontal="right"/>
    </xf>
    <xf numFmtId="171" fontId="18" fillId="0" borderId="0" xfId="847" applyNumberFormat="1" applyFont="1" applyFill="1" applyBorder="1"/>
    <xf numFmtId="166" fontId="18" fillId="0" borderId="0" xfId="847" applyNumberFormat="1" applyFont="1" applyFill="1" applyBorder="1"/>
    <xf numFmtId="43" fontId="18" fillId="0" borderId="0" xfId="847" applyNumberFormat="1" applyFont="1" applyFill="1" applyBorder="1"/>
    <xf numFmtId="43" fontId="18" fillId="0" borderId="0" xfId="1" applyFont="1" applyFill="1" applyBorder="1" applyAlignment="1">
      <alignment horizontal="right" indent="1"/>
    </xf>
    <xf numFmtId="0" fontId="0" fillId="0" borderId="0" xfId="0" applyFill="1"/>
    <xf numFmtId="165" fontId="9" fillId="59" borderId="52" xfId="5" applyNumberFormat="1" applyFont="1" applyFill="1" applyBorder="1" applyAlignment="1">
      <alignment horizontal="center"/>
    </xf>
    <xf numFmtId="166" fontId="0" fillId="0" borderId="0" xfId="0" quotePrefix="1" applyNumberFormat="1"/>
    <xf numFmtId="173" fontId="18" fillId="0" borderId="59" xfId="847" applyNumberFormat="1" applyFont="1" applyFill="1" applyBorder="1"/>
    <xf numFmtId="173" fontId="18" fillId="0" borderId="59" xfId="5" quotePrefix="1" applyNumberFormat="1" applyFont="1" applyFill="1" applyBorder="1" applyAlignment="1">
      <alignment horizontal="right"/>
    </xf>
    <xf numFmtId="174" fontId="0" fillId="0" borderId="0" xfId="0" applyNumberFormat="1"/>
    <xf numFmtId="49" fontId="0" fillId="0" borderId="0" xfId="0" applyNumberFormat="1"/>
    <xf numFmtId="49" fontId="18" fillId="0" borderId="52" xfId="0" applyNumberFormat="1" applyFont="1" applyBorder="1" applyAlignment="1">
      <alignment horizontal="center"/>
    </xf>
    <xf numFmtId="166" fontId="18" fillId="0" borderId="52" xfId="847" applyNumberFormat="1" applyFont="1" applyFill="1" applyBorder="1"/>
    <xf numFmtId="0" fontId="9" fillId="0" borderId="0" xfId="0" applyNumberFormat="1" applyFont="1"/>
    <xf numFmtId="49" fontId="18" fillId="0" borderId="59" xfId="0" applyNumberFormat="1" applyFont="1" applyBorder="1" applyAlignment="1">
      <alignment horizontal="center"/>
    </xf>
    <xf numFmtId="0" fontId="18" fillId="0" borderId="59" xfId="0" applyFont="1" applyBorder="1"/>
    <xf numFmtId="0" fontId="18" fillId="0" borderId="52" xfId="0" applyFont="1" applyFill="1" applyBorder="1"/>
    <xf numFmtId="0" fontId="18" fillId="0" borderId="59" xfId="0" applyFont="1" applyBorder="1" applyAlignment="1">
      <alignment horizontal="center"/>
    </xf>
    <xf numFmtId="174" fontId="18" fillId="0" borderId="59" xfId="847" applyNumberFormat="1" applyFont="1" applyFill="1" applyBorder="1" applyAlignment="1">
      <alignment horizontal="right"/>
    </xf>
    <xf numFmtId="43" fontId="18" fillId="0" borderId="59" xfId="847" applyFont="1" applyFill="1" applyBorder="1"/>
    <xf numFmtId="0" fontId="18" fillId="0" borderId="59" xfId="0" applyFont="1" applyBorder="1" applyAlignment="1">
      <alignment horizontal="left"/>
    </xf>
    <xf numFmtId="0" fontId="18" fillId="0" borderId="52" xfId="0" applyFont="1" applyFill="1" applyBorder="1" applyAlignment="1">
      <alignment horizontal="left"/>
    </xf>
    <xf numFmtId="0" fontId="18" fillId="0" borderId="52" xfId="0" quotePrefix="1" applyFont="1" applyFill="1" applyBorder="1" applyAlignment="1">
      <alignment horizontal="center"/>
    </xf>
    <xf numFmtId="175" fontId="18" fillId="0" borderId="59" xfId="0" applyNumberFormat="1" applyFont="1" applyBorder="1" applyAlignment="1">
      <alignment horizontal="center"/>
    </xf>
    <xf numFmtId="0" fontId="120" fillId="0" borderId="0" xfId="0" applyFont="1" applyFill="1" applyAlignment="1" applyProtection="1">
      <alignment horizontal="right"/>
    </xf>
    <xf numFmtId="166" fontId="0" fillId="0" borderId="0" xfId="0" applyNumberFormat="1" applyFill="1"/>
    <xf numFmtId="166" fontId="9" fillId="0" borderId="0" xfId="0" quotePrefix="1" applyNumberFormat="1" applyFont="1"/>
    <xf numFmtId="0" fontId="0" fillId="0" borderId="0" xfId="0" applyNumberFormat="1"/>
    <xf numFmtId="0" fontId="9" fillId="56" borderId="4" xfId="27" applyFont="1" applyFill="1" applyBorder="1" applyAlignment="1">
      <alignment wrapText="1"/>
    </xf>
    <xf numFmtId="0" fontId="9" fillId="56" borderId="0" xfId="27" applyFont="1" applyFill="1" applyBorder="1" applyAlignment="1">
      <alignment wrapText="1"/>
    </xf>
    <xf numFmtId="0" fontId="9" fillId="56" borderId="6" xfId="27" applyFont="1" applyFill="1" applyBorder="1" applyAlignment="1">
      <alignment wrapText="1"/>
    </xf>
    <xf numFmtId="0" fontId="9" fillId="56" borderId="4" xfId="27" applyFill="1" applyBorder="1" applyAlignment="1">
      <alignment wrapText="1"/>
    </xf>
    <xf numFmtId="0" fontId="9" fillId="56" borderId="0" xfId="27" applyFill="1" applyAlignment="1">
      <alignment wrapText="1"/>
    </xf>
    <xf numFmtId="0" fontId="9" fillId="56" borderId="6" xfId="27" applyFill="1" applyBorder="1" applyAlignment="1">
      <alignment wrapText="1"/>
    </xf>
    <xf numFmtId="0" fontId="9" fillId="0" borderId="31" xfId="0" applyFont="1" applyBorder="1" applyAlignment="1">
      <alignment wrapText="1"/>
    </xf>
    <xf numFmtId="0" fontId="9" fillId="0" borderId="1" xfId="0" applyFont="1" applyBorder="1" applyAlignment="1">
      <alignment wrapText="1"/>
    </xf>
    <xf numFmtId="0" fontId="9" fillId="0" borderId="7" xfId="0" applyFont="1" applyBorder="1" applyAlignment="1">
      <alignment wrapText="1"/>
    </xf>
    <xf numFmtId="0" fontId="136" fillId="57" borderId="41" xfId="0" applyFont="1" applyFill="1" applyBorder="1" applyAlignment="1">
      <alignment horizontal="centerContinuous" vertical="center"/>
    </xf>
    <xf numFmtId="0" fontId="136" fillId="57" borderId="43" xfId="0" applyFont="1" applyFill="1" applyBorder="1" applyAlignment="1">
      <alignment horizontal="centerContinuous" vertical="center"/>
    </xf>
    <xf numFmtId="0" fontId="136" fillId="57" borderId="68" xfId="0" applyFont="1" applyFill="1" applyBorder="1" applyAlignment="1">
      <alignment horizontal="centerContinuous" vertical="center"/>
    </xf>
    <xf numFmtId="0" fontId="136" fillId="57" borderId="71" xfId="0" applyFont="1" applyFill="1" applyBorder="1" applyAlignment="1">
      <alignment horizontal="centerContinuous" vertical="center"/>
    </xf>
    <xf numFmtId="0" fontId="136" fillId="57" borderId="34" xfId="0" applyFont="1" applyFill="1" applyBorder="1" applyAlignment="1">
      <alignment horizontal="centerContinuous" vertical="center"/>
    </xf>
    <xf numFmtId="0" fontId="138" fillId="61" borderId="46" xfId="0" applyFont="1" applyFill="1" applyBorder="1"/>
    <xf numFmtId="0" fontId="139" fillId="61" borderId="46" xfId="0" applyFont="1" applyFill="1" applyBorder="1"/>
    <xf numFmtId="0" fontId="140" fillId="61" borderId="46" xfId="0" applyFont="1" applyFill="1" applyBorder="1"/>
    <xf numFmtId="0" fontId="132" fillId="57" borderId="46" xfId="0" applyFont="1" applyFill="1" applyBorder="1" applyAlignment="1">
      <alignment horizontal="centerContinuous" vertical="center"/>
    </xf>
    <xf numFmtId="0" fontId="141" fillId="57" borderId="44" xfId="0" applyFont="1" applyFill="1" applyBorder="1" applyAlignment="1">
      <alignment horizontal="center" vertical="center" wrapText="1"/>
    </xf>
    <xf numFmtId="0" fontId="9" fillId="0" borderId="72" xfId="0" applyFont="1" applyBorder="1" applyAlignment="1"/>
    <xf numFmtId="0" fontId="137" fillId="0" borderId="73" xfId="0" applyFont="1" applyBorder="1"/>
    <xf numFmtId="0" fontId="9" fillId="0" borderId="73" xfId="0" applyFont="1" applyBorder="1" applyAlignment="1">
      <alignment vertical="top" wrapText="1"/>
    </xf>
    <xf numFmtId="0" fontId="9" fillId="0" borderId="73" xfId="0" applyFont="1" applyBorder="1" applyAlignment="1"/>
    <xf numFmtId="0" fontId="9" fillId="0" borderId="73" xfId="0" applyFont="1" applyBorder="1" applyAlignment="1">
      <alignment vertical="top"/>
    </xf>
    <xf numFmtId="0" fontId="9" fillId="0" borderId="73" xfId="0" applyFont="1" applyFill="1" applyBorder="1" applyAlignment="1">
      <alignment vertical="top" wrapText="1"/>
    </xf>
    <xf numFmtId="0" fontId="9" fillId="0" borderId="74" xfId="0" applyFont="1" applyBorder="1" applyAlignment="1">
      <alignment vertical="top" wrapText="1"/>
    </xf>
    <xf numFmtId="0" fontId="128" fillId="57" borderId="43" xfId="0" applyFont="1" applyFill="1" applyBorder="1" applyAlignment="1">
      <alignment horizontal="left" vertical="center"/>
    </xf>
    <xf numFmtId="0" fontId="128" fillId="57" borderId="71" xfId="0" applyFont="1" applyFill="1" applyBorder="1" applyAlignment="1">
      <alignment horizontal="left" vertical="center"/>
    </xf>
    <xf numFmtId="0" fontId="9" fillId="0" borderId="10" xfId="0" applyFont="1" applyBorder="1"/>
    <xf numFmtId="0" fontId="121" fillId="0" borderId="4" xfId="0" applyFont="1" applyFill="1" applyBorder="1" applyAlignment="1"/>
    <xf numFmtId="0" fontId="121" fillId="0" borderId="0" xfId="0" applyFont="1" applyFill="1" applyBorder="1" applyAlignment="1"/>
    <xf numFmtId="0" fontId="121" fillId="0" borderId="6" xfId="0" applyFont="1" applyFill="1" applyBorder="1" applyAlignment="1"/>
    <xf numFmtId="0" fontId="9" fillId="0" borderId="31" xfId="0" applyFont="1" applyBorder="1" applyAlignment="1">
      <alignment horizontal="left" wrapText="1"/>
    </xf>
    <xf numFmtId="0" fontId="9" fillId="0" borderId="1" xfId="0" applyFont="1" applyBorder="1" applyAlignment="1">
      <alignment horizontal="left" wrapText="1"/>
    </xf>
    <xf numFmtId="0" fontId="9" fillId="0" borderId="7" xfId="0" applyFont="1" applyBorder="1" applyAlignment="1">
      <alignment horizontal="left" wrapText="1"/>
    </xf>
    <xf numFmtId="167" fontId="122" fillId="56" borderId="10" xfId="27" applyNumberFormat="1" applyFont="1" applyFill="1" applyBorder="1" applyAlignment="1">
      <alignment horizontal="center" wrapText="1"/>
    </xf>
    <xf numFmtId="167" fontId="122" fillId="56" borderId="8" xfId="27" applyNumberFormat="1" applyFont="1" applyFill="1" applyBorder="1" applyAlignment="1">
      <alignment horizontal="center" wrapText="1"/>
    </xf>
    <xf numFmtId="167" fontId="122" fillId="56" borderId="9" xfId="27" applyNumberFormat="1" applyFont="1" applyFill="1" applyBorder="1" applyAlignment="1">
      <alignment horizontal="center" wrapText="1"/>
    </xf>
    <xf numFmtId="0" fontId="9" fillId="56" borderId="4" xfId="27" applyFont="1" applyFill="1" applyBorder="1" applyAlignment="1">
      <alignment horizontal="left" wrapText="1"/>
    </xf>
    <xf numFmtId="0" fontId="9" fillId="56" borderId="0" xfId="27" applyFont="1" applyFill="1" applyBorder="1" applyAlignment="1">
      <alignment horizontal="left" wrapText="1"/>
    </xf>
    <xf numFmtId="0" fontId="9" fillId="56" borderId="6" xfId="27" applyFont="1" applyFill="1" applyBorder="1" applyAlignment="1">
      <alignment horizontal="left" wrapText="1"/>
    </xf>
    <xf numFmtId="0" fontId="9" fillId="56" borderId="4" xfId="27" applyFont="1" applyFill="1" applyBorder="1" applyAlignment="1">
      <alignment horizontal="left" vertical="top" wrapText="1"/>
    </xf>
    <xf numFmtId="0" fontId="9" fillId="56" borderId="0" xfId="27" applyFont="1" applyFill="1" applyBorder="1" applyAlignment="1">
      <alignment horizontal="left" vertical="top" wrapText="1"/>
    </xf>
    <xf numFmtId="0" fontId="9" fillId="56" borderId="6" xfId="27" applyFont="1" applyFill="1" applyBorder="1" applyAlignment="1">
      <alignment horizontal="left" vertical="top" wrapText="1"/>
    </xf>
    <xf numFmtId="0" fontId="9" fillId="56" borderId="4" xfId="27" applyFont="1" applyFill="1" applyBorder="1" applyAlignment="1">
      <alignment vertical="top" wrapText="1"/>
    </xf>
    <xf numFmtId="0" fontId="9" fillId="56" borderId="0" xfId="27" applyFont="1" applyFill="1" applyBorder="1" applyAlignment="1">
      <alignment vertical="top" wrapText="1"/>
    </xf>
    <xf numFmtId="0" fontId="9" fillId="56" borderId="6" xfId="27" applyFont="1" applyFill="1" applyBorder="1" applyAlignment="1">
      <alignment vertical="top" wrapText="1"/>
    </xf>
    <xf numFmtId="0" fontId="9" fillId="56" borderId="4" xfId="27" applyFont="1" applyFill="1" applyBorder="1" applyAlignment="1">
      <alignment wrapText="1"/>
    </xf>
    <xf numFmtId="0" fontId="9" fillId="56" borderId="0" xfId="27" applyFont="1" applyFill="1" applyBorder="1" applyAlignment="1">
      <alignment wrapText="1"/>
    </xf>
    <xf numFmtId="0" fontId="9" fillId="56" borderId="6" xfId="27" applyFont="1" applyFill="1" applyBorder="1" applyAlignment="1">
      <alignment wrapText="1"/>
    </xf>
    <xf numFmtId="0" fontId="121" fillId="56" borderId="4" xfId="27" applyFont="1" applyFill="1" applyBorder="1" applyAlignment="1">
      <alignment wrapText="1"/>
    </xf>
    <xf numFmtId="0" fontId="121" fillId="56" borderId="0" xfId="27" applyFont="1" applyFill="1" applyBorder="1" applyAlignment="1">
      <alignment wrapText="1"/>
    </xf>
    <xf numFmtId="0" fontId="121" fillId="56" borderId="6" xfId="27" applyFont="1" applyFill="1" applyBorder="1" applyAlignment="1">
      <alignment wrapText="1"/>
    </xf>
    <xf numFmtId="0" fontId="9" fillId="0" borderId="32" xfId="0" applyFont="1" applyBorder="1"/>
    <xf numFmtId="0" fontId="9" fillId="0" borderId="3" xfId="0" applyFont="1" applyBorder="1"/>
    <xf numFmtId="0" fontId="9" fillId="0" borderId="5" xfId="0" applyFont="1" applyBorder="1"/>
    <xf numFmtId="0" fontId="9" fillId="0" borderId="31" xfId="0" applyFont="1" applyBorder="1" applyAlignment="1">
      <alignment wrapText="1"/>
    </xf>
    <xf numFmtId="0" fontId="9" fillId="0" borderId="1" xfId="0" applyFont="1" applyBorder="1" applyAlignment="1">
      <alignment wrapText="1"/>
    </xf>
    <xf numFmtId="0" fontId="9" fillId="0" borderId="7" xfId="0" applyFont="1" applyBorder="1" applyAlignment="1">
      <alignment wrapText="1"/>
    </xf>
    <xf numFmtId="0" fontId="9" fillId="0" borderId="31" xfId="0" applyFont="1" applyBorder="1" applyAlignment="1">
      <alignment horizontal="left" wrapText="1"/>
    </xf>
    <xf numFmtId="0" fontId="9" fillId="0" borderId="1" xfId="0" applyFont="1" applyBorder="1" applyAlignment="1">
      <alignment horizontal="left" wrapText="1"/>
    </xf>
    <xf numFmtId="0" fontId="9" fillId="0" borderId="7" xfId="0" applyFont="1" applyBorder="1" applyAlignment="1">
      <alignment horizontal="left" wrapText="1"/>
    </xf>
  </cellXfs>
  <cellStyles count="28178">
    <cellStyle name="£Z_x0004_Ç_x0006_^_x0004_" xfId="854" xr:uid="{00000000-0005-0000-0000-000000000000}"/>
    <cellStyle name="£Z_x0004_Ç_x0006_^_x0004_ 2" xfId="855" xr:uid="{00000000-0005-0000-0000-000001000000}"/>
    <cellStyle name="20% - Accent1 10" xfId="856" xr:uid="{00000000-0005-0000-0000-000002000000}"/>
    <cellStyle name="20% - Accent1 2" xfId="31" xr:uid="{00000000-0005-0000-0000-000003000000}"/>
    <cellStyle name="20% - Accent1 2 2" xfId="32" xr:uid="{00000000-0005-0000-0000-000004000000}"/>
    <cellStyle name="20% - Accent1 2 3" xfId="857" xr:uid="{00000000-0005-0000-0000-000005000000}"/>
    <cellStyle name="20% - Accent1 3" xfId="33" xr:uid="{00000000-0005-0000-0000-000006000000}"/>
    <cellStyle name="20% - Accent1 3 2" xfId="858" xr:uid="{00000000-0005-0000-0000-000007000000}"/>
    <cellStyle name="20% - Accent1 4" xfId="34" xr:uid="{00000000-0005-0000-0000-000008000000}"/>
    <cellStyle name="20% - Accent1 4 2" xfId="859" xr:uid="{00000000-0005-0000-0000-000009000000}"/>
    <cellStyle name="20% - Accent1 5" xfId="860" xr:uid="{00000000-0005-0000-0000-00000A000000}"/>
    <cellStyle name="20% - Accent1 6" xfId="861" xr:uid="{00000000-0005-0000-0000-00000B000000}"/>
    <cellStyle name="20% - Accent1 7" xfId="862" xr:uid="{00000000-0005-0000-0000-00000C000000}"/>
    <cellStyle name="20% - Accent1 8" xfId="863" xr:uid="{00000000-0005-0000-0000-00000D000000}"/>
    <cellStyle name="20% - Accent1 9" xfId="864" xr:uid="{00000000-0005-0000-0000-00000E000000}"/>
    <cellStyle name="20% - Accent2 10" xfId="865" xr:uid="{00000000-0005-0000-0000-00000F000000}"/>
    <cellStyle name="20% - Accent2 2" xfId="35" xr:uid="{00000000-0005-0000-0000-000010000000}"/>
    <cellStyle name="20% - Accent2 2 2" xfId="36" xr:uid="{00000000-0005-0000-0000-000011000000}"/>
    <cellStyle name="20% - Accent2 2 3" xfId="866" xr:uid="{00000000-0005-0000-0000-000012000000}"/>
    <cellStyle name="20% - Accent2 3" xfId="37" xr:uid="{00000000-0005-0000-0000-000013000000}"/>
    <cellStyle name="20% - Accent2 3 2" xfId="867" xr:uid="{00000000-0005-0000-0000-000014000000}"/>
    <cellStyle name="20% - Accent2 4" xfId="38" xr:uid="{00000000-0005-0000-0000-000015000000}"/>
    <cellStyle name="20% - Accent2 4 2" xfId="868" xr:uid="{00000000-0005-0000-0000-000016000000}"/>
    <cellStyle name="20% - Accent2 5" xfId="869" xr:uid="{00000000-0005-0000-0000-000017000000}"/>
    <cellStyle name="20% - Accent2 6" xfId="870" xr:uid="{00000000-0005-0000-0000-000018000000}"/>
    <cellStyle name="20% - Accent2 7" xfId="871" xr:uid="{00000000-0005-0000-0000-000019000000}"/>
    <cellStyle name="20% - Accent2 8" xfId="872" xr:uid="{00000000-0005-0000-0000-00001A000000}"/>
    <cellStyle name="20% - Accent2 9" xfId="873" xr:uid="{00000000-0005-0000-0000-00001B000000}"/>
    <cellStyle name="20% - Accent3 10" xfId="874" xr:uid="{00000000-0005-0000-0000-00001C000000}"/>
    <cellStyle name="20% - Accent3 2" xfId="39" xr:uid="{00000000-0005-0000-0000-00001D000000}"/>
    <cellStyle name="20% - Accent3 2 2" xfId="40" xr:uid="{00000000-0005-0000-0000-00001E000000}"/>
    <cellStyle name="20% - Accent3 2 3" xfId="875" xr:uid="{00000000-0005-0000-0000-00001F000000}"/>
    <cellStyle name="20% - Accent3 3" xfId="41" xr:uid="{00000000-0005-0000-0000-000020000000}"/>
    <cellStyle name="20% - Accent3 3 2" xfId="876" xr:uid="{00000000-0005-0000-0000-000021000000}"/>
    <cellStyle name="20% - Accent3 4" xfId="42" xr:uid="{00000000-0005-0000-0000-000022000000}"/>
    <cellStyle name="20% - Accent3 4 2" xfId="877" xr:uid="{00000000-0005-0000-0000-000023000000}"/>
    <cellStyle name="20% - Accent3 5" xfId="878" xr:uid="{00000000-0005-0000-0000-000024000000}"/>
    <cellStyle name="20% - Accent3 6" xfId="879" xr:uid="{00000000-0005-0000-0000-000025000000}"/>
    <cellStyle name="20% - Accent3 7" xfId="880" xr:uid="{00000000-0005-0000-0000-000026000000}"/>
    <cellStyle name="20% - Accent3 8" xfId="881" xr:uid="{00000000-0005-0000-0000-000027000000}"/>
    <cellStyle name="20% - Accent3 9" xfId="882" xr:uid="{00000000-0005-0000-0000-000028000000}"/>
    <cellStyle name="20% - Accent4 10" xfId="883" xr:uid="{00000000-0005-0000-0000-000029000000}"/>
    <cellStyle name="20% - Accent4 2" xfId="43" xr:uid="{00000000-0005-0000-0000-00002A000000}"/>
    <cellStyle name="20% - Accent4 2 2" xfId="44" xr:uid="{00000000-0005-0000-0000-00002B000000}"/>
    <cellStyle name="20% - Accent4 2 3" xfId="884" xr:uid="{00000000-0005-0000-0000-00002C000000}"/>
    <cellStyle name="20% - Accent4 3" xfId="45" xr:uid="{00000000-0005-0000-0000-00002D000000}"/>
    <cellStyle name="20% - Accent4 3 2" xfId="885" xr:uid="{00000000-0005-0000-0000-00002E000000}"/>
    <cellStyle name="20% - Accent4 4" xfId="46" xr:uid="{00000000-0005-0000-0000-00002F000000}"/>
    <cellStyle name="20% - Accent4 4 2" xfId="886" xr:uid="{00000000-0005-0000-0000-000030000000}"/>
    <cellStyle name="20% - Accent4 5" xfId="47" xr:uid="{00000000-0005-0000-0000-000031000000}"/>
    <cellStyle name="20% - Accent4 5 2" xfId="887" xr:uid="{00000000-0005-0000-0000-000032000000}"/>
    <cellStyle name="20% - Accent4 6" xfId="888" xr:uid="{00000000-0005-0000-0000-000033000000}"/>
    <cellStyle name="20% - Accent4 7" xfId="889" xr:uid="{00000000-0005-0000-0000-000034000000}"/>
    <cellStyle name="20% - Accent4 8" xfId="890" xr:uid="{00000000-0005-0000-0000-000035000000}"/>
    <cellStyle name="20% - Accent4 9" xfId="891" xr:uid="{00000000-0005-0000-0000-000036000000}"/>
    <cellStyle name="20% - Accent5 10" xfId="892" xr:uid="{00000000-0005-0000-0000-000037000000}"/>
    <cellStyle name="20% - Accent5 2" xfId="48" xr:uid="{00000000-0005-0000-0000-000038000000}"/>
    <cellStyle name="20% - Accent5 2 2" xfId="49" xr:uid="{00000000-0005-0000-0000-000039000000}"/>
    <cellStyle name="20% - Accent5 2 3" xfId="893" xr:uid="{00000000-0005-0000-0000-00003A000000}"/>
    <cellStyle name="20% - Accent5 3" xfId="50" xr:uid="{00000000-0005-0000-0000-00003B000000}"/>
    <cellStyle name="20% - Accent5 3 2" xfId="894" xr:uid="{00000000-0005-0000-0000-00003C000000}"/>
    <cellStyle name="20% - Accent5 4" xfId="51" xr:uid="{00000000-0005-0000-0000-00003D000000}"/>
    <cellStyle name="20% - Accent5 4 2" xfId="895" xr:uid="{00000000-0005-0000-0000-00003E000000}"/>
    <cellStyle name="20% - Accent5 5" xfId="896" xr:uid="{00000000-0005-0000-0000-00003F000000}"/>
    <cellStyle name="20% - Accent5 6" xfId="897" xr:uid="{00000000-0005-0000-0000-000040000000}"/>
    <cellStyle name="20% - Accent5 7" xfId="898" xr:uid="{00000000-0005-0000-0000-000041000000}"/>
    <cellStyle name="20% - Accent5 8" xfId="899" xr:uid="{00000000-0005-0000-0000-000042000000}"/>
    <cellStyle name="20% - Accent5 9" xfId="900" xr:uid="{00000000-0005-0000-0000-000043000000}"/>
    <cellStyle name="20% - Accent6 10" xfId="901" xr:uid="{00000000-0005-0000-0000-000044000000}"/>
    <cellStyle name="20% - Accent6 2" xfId="52" xr:uid="{00000000-0005-0000-0000-000045000000}"/>
    <cellStyle name="20% - Accent6 2 2" xfId="53" xr:uid="{00000000-0005-0000-0000-000046000000}"/>
    <cellStyle name="20% - Accent6 2 3" xfId="902" xr:uid="{00000000-0005-0000-0000-000047000000}"/>
    <cellStyle name="20% - Accent6 3" xfId="54" xr:uid="{00000000-0005-0000-0000-000048000000}"/>
    <cellStyle name="20% - Accent6 3 2" xfId="903" xr:uid="{00000000-0005-0000-0000-000049000000}"/>
    <cellStyle name="20% - Accent6 4" xfId="55" xr:uid="{00000000-0005-0000-0000-00004A000000}"/>
    <cellStyle name="20% - Accent6 4 2" xfId="904" xr:uid="{00000000-0005-0000-0000-00004B000000}"/>
    <cellStyle name="20% - Accent6 5" xfId="905" xr:uid="{00000000-0005-0000-0000-00004C000000}"/>
    <cellStyle name="20% - Accent6 6" xfId="906" xr:uid="{00000000-0005-0000-0000-00004D000000}"/>
    <cellStyle name="20% - Accent6 7" xfId="907" xr:uid="{00000000-0005-0000-0000-00004E000000}"/>
    <cellStyle name="20% - Accent6 8" xfId="908" xr:uid="{00000000-0005-0000-0000-00004F000000}"/>
    <cellStyle name="20% - Accent6 9" xfId="909" xr:uid="{00000000-0005-0000-0000-000050000000}"/>
    <cellStyle name="40% - Accent1 10" xfId="910" xr:uid="{00000000-0005-0000-0000-000051000000}"/>
    <cellStyle name="40% - Accent1 2" xfId="56" xr:uid="{00000000-0005-0000-0000-000052000000}"/>
    <cellStyle name="40% - Accent1 2 2" xfId="57" xr:uid="{00000000-0005-0000-0000-000053000000}"/>
    <cellStyle name="40% - Accent1 2 3" xfId="911" xr:uid="{00000000-0005-0000-0000-000054000000}"/>
    <cellStyle name="40% - Accent1 3" xfId="58" xr:uid="{00000000-0005-0000-0000-000055000000}"/>
    <cellStyle name="40% - Accent1 3 2" xfId="912" xr:uid="{00000000-0005-0000-0000-000056000000}"/>
    <cellStyle name="40% - Accent1 4" xfId="59" xr:uid="{00000000-0005-0000-0000-000057000000}"/>
    <cellStyle name="40% - Accent1 4 2" xfId="913" xr:uid="{00000000-0005-0000-0000-000058000000}"/>
    <cellStyle name="40% - Accent1 5" xfId="914" xr:uid="{00000000-0005-0000-0000-000059000000}"/>
    <cellStyle name="40% - Accent1 6" xfId="915" xr:uid="{00000000-0005-0000-0000-00005A000000}"/>
    <cellStyle name="40% - Accent1 7" xfId="916" xr:uid="{00000000-0005-0000-0000-00005B000000}"/>
    <cellStyle name="40% - Accent1 8" xfId="917" xr:uid="{00000000-0005-0000-0000-00005C000000}"/>
    <cellStyle name="40% - Accent1 9" xfId="918" xr:uid="{00000000-0005-0000-0000-00005D000000}"/>
    <cellStyle name="40% - Accent2 10" xfId="919" xr:uid="{00000000-0005-0000-0000-00005E000000}"/>
    <cellStyle name="40% - Accent2 2" xfId="60" xr:uid="{00000000-0005-0000-0000-00005F000000}"/>
    <cellStyle name="40% - Accent2 2 2" xfId="61" xr:uid="{00000000-0005-0000-0000-000060000000}"/>
    <cellStyle name="40% - Accent2 2 3" xfId="920" xr:uid="{00000000-0005-0000-0000-000061000000}"/>
    <cellStyle name="40% - Accent2 3" xfId="62" xr:uid="{00000000-0005-0000-0000-000062000000}"/>
    <cellStyle name="40% - Accent2 3 2" xfId="921" xr:uid="{00000000-0005-0000-0000-000063000000}"/>
    <cellStyle name="40% - Accent2 4" xfId="63" xr:uid="{00000000-0005-0000-0000-000064000000}"/>
    <cellStyle name="40% - Accent2 4 2" xfId="922" xr:uid="{00000000-0005-0000-0000-000065000000}"/>
    <cellStyle name="40% - Accent2 5" xfId="923" xr:uid="{00000000-0005-0000-0000-000066000000}"/>
    <cellStyle name="40% - Accent2 6" xfId="924" xr:uid="{00000000-0005-0000-0000-000067000000}"/>
    <cellStyle name="40% - Accent2 7" xfId="925" xr:uid="{00000000-0005-0000-0000-000068000000}"/>
    <cellStyle name="40% - Accent2 8" xfId="926" xr:uid="{00000000-0005-0000-0000-000069000000}"/>
    <cellStyle name="40% - Accent2 9" xfId="927" xr:uid="{00000000-0005-0000-0000-00006A000000}"/>
    <cellStyle name="40% - Accent3 10" xfId="928" xr:uid="{00000000-0005-0000-0000-00006B000000}"/>
    <cellStyle name="40% - Accent3 2" xfId="64" xr:uid="{00000000-0005-0000-0000-00006C000000}"/>
    <cellStyle name="40% - Accent3 2 2" xfId="65" xr:uid="{00000000-0005-0000-0000-00006D000000}"/>
    <cellStyle name="40% - Accent3 2 3" xfId="929" xr:uid="{00000000-0005-0000-0000-00006E000000}"/>
    <cellStyle name="40% - Accent3 3" xfId="66" xr:uid="{00000000-0005-0000-0000-00006F000000}"/>
    <cellStyle name="40% - Accent3 3 2" xfId="930" xr:uid="{00000000-0005-0000-0000-000070000000}"/>
    <cellStyle name="40% - Accent3 4" xfId="67" xr:uid="{00000000-0005-0000-0000-000071000000}"/>
    <cellStyle name="40% - Accent3 4 2" xfId="931" xr:uid="{00000000-0005-0000-0000-000072000000}"/>
    <cellStyle name="40% - Accent3 5" xfId="932" xr:uid="{00000000-0005-0000-0000-000073000000}"/>
    <cellStyle name="40% - Accent3 6" xfId="933" xr:uid="{00000000-0005-0000-0000-000074000000}"/>
    <cellStyle name="40% - Accent3 7" xfId="934" xr:uid="{00000000-0005-0000-0000-000075000000}"/>
    <cellStyle name="40% - Accent3 8" xfId="935" xr:uid="{00000000-0005-0000-0000-000076000000}"/>
    <cellStyle name="40% - Accent3 9" xfId="936" xr:uid="{00000000-0005-0000-0000-000077000000}"/>
    <cellStyle name="40% - Accent4 10" xfId="937" xr:uid="{00000000-0005-0000-0000-000078000000}"/>
    <cellStyle name="40% - Accent4 2" xfId="68" xr:uid="{00000000-0005-0000-0000-000079000000}"/>
    <cellStyle name="40% - Accent4 2 2" xfId="69" xr:uid="{00000000-0005-0000-0000-00007A000000}"/>
    <cellStyle name="40% - Accent4 2 3" xfId="938" xr:uid="{00000000-0005-0000-0000-00007B000000}"/>
    <cellStyle name="40% - Accent4 3" xfId="70" xr:uid="{00000000-0005-0000-0000-00007C000000}"/>
    <cellStyle name="40% - Accent4 3 2" xfId="939" xr:uid="{00000000-0005-0000-0000-00007D000000}"/>
    <cellStyle name="40% - Accent4 4" xfId="71" xr:uid="{00000000-0005-0000-0000-00007E000000}"/>
    <cellStyle name="40% - Accent4 4 2" xfId="940" xr:uid="{00000000-0005-0000-0000-00007F000000}"/>
    <cellStyle name="40% - Accent4 5" xfId="941" xr:uid="{00000000-0005-0000-0000-000080000000}"/>
    <cellStyle name="40% - Accent4 6" xfId="942" xr:uid="{00000000-0005-0000-0000-000081000000}"/>
    <cellStyle name="40% - Accent4 7" xfId="943" xr:uid="{00000000-0005-0000-0000-000082000000}"/>
    <cellStyle name="40% - Accent4 8" xfId="944" xr:uid="{00000000-0005-0000-0000-000083000000}"/>
    <cellStyle name="40% - Accent4 9" xfId="945" xr:uid="{00000000-0005-0000-0000-000084000000}"/>
    <cellStyle name="40% - Accent5 10" xfId="946" xr:uid="{00000000-0005-0000-0000-000085000000}"/>
    <cellStyle name="40% - Accent5 2" xfId="72" xr:uid="{00000000-0005-0000-0000-000086000000}"/>
    <cellStyle name="40% - Accent5 2 2" xfId="73" xr:uid="{00000000-0005-0000-0000-000087000000}"/>
    <cellStyle name="40% - Accent5 2 3" xfId="947" xr:uid="{00000000-0005-0000-0000-000088000000}"/>
    <cellStyle name="40% - Accent5 3" xfId="74" xr:uid="{00000000-0005-0000-0000-000089000000}"/>
    <cellStyle name="40% - Accent5 3 2" xfId="948" xr:uid="{00000000-0005-0000-0000-00008A000000}"/>
    <cellStyle name="40% - Accent5 4" xfId="75" xr:uid="{00000000-0005-0000-0000-00008B000000}"/>
    <cellStyle name="40% - Accent5 4 2" xfId="949" xr:uid="{00000000-0005-0000-0000-00008C000000}"/>
    <cellStyle name="40% - Accent5 5" xfId="950" xr:uid="{00000000-0005-0000-0000-00008D000000}"/>
    <cellStyle name="40% - Accent5 6" xfId="951" xr:uid="{00000000-0005-0000-0000-00008E000000}"/>
    <cellStyle name="40% - Accent5 7" xfId="952" xr:uid="{00000000-0005-0000-0000-00008F000000}"/>
    <cellStyle name="40% - Accent5 8" xfId="953" xr:uid="{00000000-0005-0000-0000-000090000000}"/>
    <cellStyle name="40% - Accent5 9" xfId="954" xr:uid="{00000000-0005-0000-0000-000091000000}"/>
    <cellStyle name="40% - Accent6 10" xfId="955" xr:uid="{00000000-0005-0000-0000-000092000000}"/>
    <cellStyle name="40% - Accent6 2" xfId="76" xr:uid="{00000000-0005-0000-0000-000093000000}"/>
    <cellStyle name="40% - Accent6 2 2" xfId="77" xr:uid="{00000000-0005-0000-0000-000094000000}"/>
    <cellStyle name="40% - Accent6 2 3" xfId="956" xr:uid="{00000000-0005-0000-0000-000095000000}"/>
    <cellStyle name="40% - Accent6 3" xfId="78" xr:uid="{00000000-0005-0000-0000-000096000000}"/>
    <cellStyle name="40% - Accent6 3 2" xfId="957" xr:uid="{00000000-0005-0000-0000-000097000000}"/>
    <cellStyle name="40% - Accent6 4" xfId="79" xr:uid="{00000000-0005-0000-0000-000098000000}"/>
    <cellStyle name="40% - Accent6 4 2" xfId="958" xr:uid="{00000000-0005-0000-0000-000099000000}"/>
    <cellStyle name="40% - Accent6 5" xfId="959" xr:uid="{00000000-0005-0000-0000-00009A000000}"/>
    <cellStyle name="40% - Accent6 6" xfId="960" xr:uid="{00000000-0005-0000-0000-00009B000000}"/>
    <cellStyle name="40% - Accent6 7" xfId="961" xr:uid="{00000000-0005-0000-0000-00009C000000}"/>
    <cellStyle name="40% - Accent6 8" xfId="962" xr:uid="{00000000-0005-0000-0000-00009D000000}"/>
    <cellStyle name="40% - Accent6 9" xfId="963" xr:uid="{00000000-0005-0000-0000-00009E000000}"/>
    <cellStyle name="60% - Accent1 10" xfId="964" xr:uid="{00000000-0005-0000-0000-00009F000000}"/>
    <cellStyle name="60% - Accent1 2" xfId="80" xr:uid="{00000000-0005-0000-0000-0000A0000000}"/>
    <cellStyle name="60% - Accent1 2 2" xfId="81" xr:uid="{00000000-0005-0000-0000-0000A1000000}"/>
    <cellStyle name="60% - Accent1 2 3" xfId="965" xr:uid="{00000000-0005-0000-0000-0000A2000000}"/>
    <cellStyle name="60% - Accent1 3" xfId="82" xr:uid="{00000000-0005-0000-0000-0000A3000000}"/>
    <cellStyle name="60% - Accent1 3 2" xfId="966" xr:uid="{00000000-0005-0000-0000-0000A4000000}"/>
    <cellStyle name="60% - Accent1 4" xfId="83" xr:uid="{00000000-0005-0000-0000-0000A5000000}"/>
    <cellStyle name="60% - Accent1 4 2" xfId="967" xr:uid="{00000000-0005-0000-0000-0000A6000000}"/>
    <cellStyle name="60% - Accent1 5" xfId="968" xr:uid="{00000000-0005-0000-0000-0000A7000000}"/>
    <cellStyle name="60% - Accent1 6" xfId="969" xr:uid="{00000000-0005-0000-0000-0000A8000000}"/>
    <cellStyle name="60% - Accent1 7" xfId="970" xr:uid="{00000000-0005-0000-0000-0000A9000000}"/>
    <cellStyle name="60% - Accent1 8" xfId="971" xr:uid="{00000000-0005-0000-0000-0000AA000000}"/>
    <cellStyle name="60% - Accent1 9" xfId="972" xr:uid="{00000000-0005-0000-0000-0000AB000000}"/>
    <cellStyle name="60% - Accent2 10" xfId="973" xr:uid="{00000000-0005-0000-0000-0000AC000000}"/>
    <cellStyle name="60% - Accent2 2" xfId="84" xr:uid="{00000000-0005-0000-0000-0000AD000000}"/>
    <cellStyle name="60% - Accent2 2 2" xfId="85" xr:uid="{00000000-0005-0000-0000-0000AE000000}"/>
    <cellStyle name="60% - Accent2 2 3" xfId="974" xr:uid="{00000000-0005-0000-0000-0000AF000000}"/>
    <cellStyle name="60% - Accent2 3" xfId="86" xr:uid="{00000000-0005-0000-0000-0000B0000000}"/>
    <cellStyle name="60% - Accent2 3 2" xfId="975" xr:uid="{00000000-0005-0000-0000-0000B1000000}"/>
    <cellStyle name="60% - Accent2 4" xfId="87" xr:uid="{00000000-0005-0000-0000-0000B2000000}"/>
    <cellStyle name="60% - Accent2 4 2" xfId="976" xr:uid="{00000000-0005-0000-0000-0000B3000000}"/>
    <cellStyle name="60% - Accent2 5" xfId="977" xr:uid="{00000000-0005-0000-0000-0000B4000000}"/>
    <cellStyle name="60% - Accent2 6" xfId="978" xr:uid="{00000000-0005-0000-0000-0000B5000000}"/>
    <cellStyle name="60% - Accent2 7" xfId="979" xr:uid="{00000000-0005-0000-0000-0000B6000000}"/>
    <cellStyle name="60% - Accent2 8" xfId="980" xr:uid="{00000000-0005-0000-0000-0000B7000000}"/>
    <cellStyle name="60% - Accent2 9" xfId="981" xr:uid="{00000000-0005-0000-0000-0000B8000000}"/>
    <cellStyle name="60% - Accent3 10" xfId="982" xr:uid="{00000000-0005-0000-0000-0000B9000000}"/>
    <cellStyle name="60% - Accent3 2" xfId="88" xr:uid="{00000000-0005-0000-0000-0000BA000000}"/>
    <cellStyle name="60% - Accent3 2 2" xfId="89" xr:uid="{00000000-0005-0000-0000-0000BB000000}"/>
    <cellStyle name="60% - Accent3 2 3" xfId="983" xr:uid="{00000000-0005-0000-0000-0000BC000000}"/>
    <cellStyle name="60% - Accent3 3" xfId="90" xr:uid="{00000000-0005-0000-0000-0000BD000000}"/>
    <cellStyle name="60% - Accent3 3 2" xfId="984" xr:uid="{00000000-0005-0000-0000-0000BE000000}"/>
    <cellStyle name="60% - Accent3 4" xfId="91" xr:uid="{00000000-0005-0000-0000-0000BF000000}"/>
    <cellStyle name="60% - Accent3 4 2" xfId="985" xr:uid="{00000000-0005-0000-0000-0000C0000000}"/>
    <cellStyle name="60% - Accent3 5" xfId="986" xr:uid="{00000000-0005-0000-0000-0000C1000000}"/>
    <cellStyle name="60% - Accent3 6" xfId="987" xr:uid="{00000000-0005-0000-0000-0000C2000000}"/>
    <cellStyle name="60% - Accent3 7" xfId="988" xr:uid="{00000000-0005-0000-0000-0000C3000000}"/>
    <cellStyle name="60% - Accent3 8" xfId="989" xr:uid="{00000000-0005-0000-0000-0000C4000000}"/>
    <cellStyle name="60% - Accent3 9" xfId="990" xr:uid="{00000000-0005-0000-0000-0000C5000000}"/>
    <cellStyle name="60% - Accent4 10" xfId="991" xr:uid="{00000000-0005-0000-0000-0000C6000000}"/>
    <cellStyle name="60% - Accent4 2" xfId="92" xr:uid="{00000000-0005-0000-0000-0000C7000000}"/>
    <cellStyle name="60% - Accent4 2 2" xfId="93" xr:uid="{00000000-0005-0000-0000-0000C8000000}"/>
    <cellStyle name="60% - Accent4 2 3" xfId="992" xr:uid="{00000000-0005-0000-0000-0000C9000000}"/>
    <cellStyle name="60% - Accent4 3" xfId="94" xr:uid="{00000000-0005-0000-0000-0000CA000000}"/>
    <cellStyle name="60% - Accent4 3 2" xfId="993" xr:uid="{00000000-0005-0000-0000-0000CB000000}"/>
    <cellStyle name="60% - Accent4 4" xfId="95" xr:uid="{00000000-0005-0000-0000-0000CC000000}"/>
    <cellStyle name="60% - Accent4 4 2" xfId="994" xr:uid="{00000000-0005-0000-0000-0000CD000000}"/>
    <cellStyle name="60% - Accent4 5" xfId="995" xr:uid="{00000000-0005-0000-0000-0000CE000000}"/>
    <cellStyle name="60% - Accent4 6" xfId="996" xr:uid="{00000000-0005-0000-0000-0000CF000000}"/>
    <cellStyle name="60% - Accent4 7" xfId="997" xr:uid="{00000000-0005-0000-0000-0000D0000000}"/>
    <cellStyle name="60% - Accent4 8" xfId="998" xr:uid="{00000000-0005-0000-0000-0000D1000000}"/>
    <cellStyle name="60% - Accent4 9" xfId="999" xr:uid="{00000000-0005-0000-0000-0000D2000000}"/>
    <cellStyle name="60% - Accent5 10" xfId="1000" xr:uid="{00000000-0005-0000-0000-0000D3000000}"/>
    <cellStyle name="60% - Accent5 2" xfId="96" xr:uid="{00000000-0005-0000-0000-0000D4000000}"/>
    <cellStyle name="60% - Accent5 2 2" xfId="97" xr:uid="{00000000-0005-0000-0000-0000D5000000}"/>
    <cellStyle name="60% - Accent5 2 3" xfId="1001" xr:uid="{00000000-0005-0000-0000-0000D6000000}"/>
    <cellStyle name="60% - Accent5 3" xfId="98" xr:uid="{00000000-0005-0000-0000-0000D7000000}"/>
    <cellStyle name="60% - Accent5 3 2" xfId="1002" xr:uid="{00000000-0005-0000-0000-0000D8000000}"/>
    <cellStyle name="60% - Accent5 4" xfId="99" xr:uid="{00000000-0005-0000-0000-0000D9000000}"/>
    <cellStyle name="60% - Accent5 4 2" xfId="1003" xr:uid="{00000000-0005-0000-0000-0000DA000000}"/>
    <cellStyle name="60% - Accent5 5" xfId="1004" xr:uid="{00000000-0005-0000-0000-0000DB000000}"/>
    <cellStyle name="60% - Accent5 6" xfId="1005" xr:uid="{00000000-0005-0000-0000-0000DC000000}"/>
    <cellStyle name="60% - Accent5 7" xfId="1006" xr:uid="{00000000-0005-0000-0000-0000DD000000}"/>
    <cellStyle name="60% - Accent5 8" xfId="1007" xr:uid="{00000000-0005-0000-0000-0000DE000000}"/>
    <cellStyle name="60% - Accent5 9" xfId="1008" xr:uid="{00000000-0005-0000-0000-0000DF000000}"/>
    <cellStyle name="60% - Accent6 10" xfId="1009" xr:uid="{00000000-0005-0000-0000-0000E0000000}"/>
    <cellStyle name="60% - Accent6 2" xfId="100" xr:uid="{00000000-0005-0000-0000-0000E1000000}"/>
    <cellStyle name="60% - Accent6 2 2" xfId="101" xr:uid="{00000000-0005-0000-0000-0000E2000000}"/>
    <cellStyle name="60% - Accent6 2 3" xfId="1010" xr:uid="{00000000-0005-0000-0000-0000E3000000}"/>
    <cellStyle name="60% - Accent6 3" xfId="102" xr:uid="{00000000-0005-0000-0000-0000E4000000}"/>
    <cellStyle name="60% - Accent6 3 2" xfId="1011" xr:uid="{00000000-0005-0000-0000-0000E5000000}"/>
    <cellStyle name="60% - Accent6 4" xfId="103" xr:uid="{00000000-0005-0000-0000-0000E6000000}"/>
    <cellStyle name="60% - Accent6 4 2" xfId="1012" xr:uid="{00000000-0005-0000-0000-0000E7000000}"/>
    <cellStyle name="60% - Accent6 5" xfId="1013" xr:uid="{00000000-0005-0000-0000-0000E8000000}"/>
    <cellStyle name="60% - Accent6 6" xfId="1014" xr:uid="{00000000-0005-0000-0000-0000E9000000}"/>
    <cellStyle name="60% - Accent6 7" xfId="1015" xr:uid="{00000000-0005-0000-0000-0000EA000000}"/>
    <cellStyle name="60% - Accent6 8" xfId="1016" xr:uid="{00000000-0005-0000-0000-0000EB000000}"/>
    <cellStyle name="60% - Accent6 9" xfId="1017" xr:uid="{00000000-0005-0000-0000-0000EC000000}"/>
    <cellStyle name="Accent1 10" xfId="1018" xr:uid="{00000000-0005-0000-0000-0000ED000000}"/>
    <cellStyle name="Accent1 2" xfId="104" xr:uid="{00000000-0005-0000-0000-0000EE000000}"/>
    <cellStyle name="Accent1 2 2" xfId="105" xr:uid="{00000000-0005-0000-0000-0000EF000000}"/>
    <cellStyle name="Accent1 2 3" xfId="1019" xr:uid="{00000000-0005-0000-0000-0000F0000000}"/>
    <cellStyle name="Accent1 3" xfId="106" xr:uid="{00000000-0005-0000-0000-0000F1000000}"/>
    <cellStyle name="Accent1 3 2" xfId="1020" xr:uid="{00000000-0005-0000-0000-0000F2000000}"/>
    <cellStyle name="Accent1 4" xfId="107" xr:uid="{00000000-0005-0000-0000-0000F3000000}"/>
    <cellStyle name="Accent1 4 2" xfId="1021" xr:uid="{00000000-0005-0000-0000-0000F4000000}"/>
    <cellStyle name="Accent1 5" xfId="1022" xr:uid="{00000000-0005-0000-0000-0000F5000000}"/>
    <cellStyle name="Accent1 6" xfId="1023" xr:uid="{00000000-0005-0000-0000-0000F6000000}"/>
    <cellStyle name="Accent1 7" xfId="1024" xr:uid="{00000000-0005-0000-0000-0000F7000000}"/>
    <cellStyle name="Accent1 8" xfId="1025" xr:uid="{00000000-0005-0000-0000-0000F8000000}"/>
    <cellStyle name="Accent1 9" xfId="1026" xr:uid="{00000000-0005-0000-0000-0000F9000000}"/>
    <cellStyle name="Accent2 10" xfId="1027" xr:uid="{00000000-0005-0000-0000-0000FA000000}"/>
    <cellStyle name="Accent2 2" xfId="108" xr:uid="{00000000-0005-0000-0000-0000FB000000}"/>
    <cellStyle name="Accent2 2 2" xfId="109" xr:uid="{00000000-0005-0000-0000-0000FC000000}"/>
    <cellStyle name="Accent2 2 3" xfId="1028" xr:uid="{00000000-0005-0000-0000-0000FD000000}"/>
    <cellStyle name="Accent2 3" xfId="110" xr:uid="{00000000-0005-0000-0000-0000FE000000}"/>
    <cellStyle name="Accent2 3 2" xfId="1029" xr:uid="{00000000-0005-0000-0000-0000FF000000}"/>
    <cellStyle name="Accent2 4" xfId="111" xr:uid="{00000000-0005-0000-0000-000000010000}"/>
    <cellStyle name="Accent2 4 2" xfId="1030" xr:uid="{00000000-0005-0000-0000-000001010000}"/>
    <cellStyle name="Accent2 5" xfId="1031" xr:uid="{00000000-0005-0000-0000-000002010000}"/>
    <cellStyle name="Accent2 6" xfId="1032" xr:uid="{00000000-0005-0000-0000-000003010000}"/>
    <cellStyle name="Accent2 7" xfId="1033" xr:uid="{00000000-0005-0000-0000-000004010000}"/>
    <cellStyle name="Accent2 8" xfId="1034" xr:uid="{00000000-0005-0000-0000-000005010000}"/>
    <cellStyle name="Accent2 9" xfId="1035" xr:uid="{00000000-0005-0000-0000-000006010000}"/>
    <cellStyle name="Accent3 10" xfId="1036" xr:uid="{00000000-0005-0000-0000-000007010000}"/>
    <cellStyle name="Accent3 2" xfId="112" xr:uid="{00000000-0005-0000-0000-000008010000}"/>
    <cellStyle name="Accent3 2 2" xfId="113" xr:uid="{00000000-0005-0000-0000-000009010000}"/>
    <cellStyle name="Accent3 2 3" xfId="1037" xr:uid="{00000000-0005-0000-0000-00000A010000}"/>
    <cellStyle name="Accent3 3" xfId="114" xr:uid="{00000000-0005-0000-0000-00000B010000}"/>
    <cellStyle name="Accent3 3 2" xfId="1038" xr:uid="{00000000-0005-0000-0000-00000C010000}"/>
    <cellStyle name="Accent3 4" xfId="115" xr:uid="{00000000-0005-0000-0000-00000D010000}"/>
    <cellStyle name="Accent3 4 2" xfId="1039" xr:uid="{00000000-0005-0000-0000-00000E010000}"/>
    <cellStyle name="Accent3 5" xfId="1040" xr:uid="{00000000-0005-0000-0000-00000F010000}"/>
    <cellStyle name="Accent3 6" xfId="1041" xr:uid="{00000000-0005-0000-0000-000010010000}"/>
    <cellStyle name="Accent3 7" xfId="1042" xr:uid="{00000000-0005-0000-0000-000011010000}"/>
    <cellStyle name="Accent3 8" xfId="1043" xr:uid="{00000000-0005-0000-0000-000012010000}"/>
    <cellStyle name="Accent3 9" xfId="1044" xr:uid="{00000000-0005-0000-0000-000013010000}"/>
    <cellStyle name="Accent4 10" xfId="1045" xr:uid="{00000000-0005-0000-0000-000014010000}"/>
    <cellStyle name="Accent4 2" xfId="116" xr:uid="{00000000-0005-0000-0000-000015010000}"/>
    <cellStyle name="Accent4 2 2" xfId="117" xr:uid="{00000000-0005-0000-0000-000016010000}"/>
    <cellStyle name="Accent4 2 3" xfId="1046" xr:uid="{00000000-0005-0000-0000-000017010000}"/>
    <cellStyle name="Accent4 3" xfId="118" xr:uid="{00000000-0005-0000-0000-000018010000}"/>
    <cellStyle name="Accent4 3 2" xfId="1047" xr:uid="{00000000-0005-0000-0000-000019010000}"/>
    <cellStyle name="Accent4 4" xfId="119" xr:uid="{00000000-0005-0000-0000-00001A010000}"/>
    <cellStyle name="Accent4 4 2" xfId="1048" xr:uid="{00000000-0005-0000-0000-00001B010000}"/>
    <cellStyle name="Accent4 5" xfId="120" xr:uid="{00000000-0005-0000-0000-00001C010000}"/>
    <cellStyle name="Accent4 5 2" xfId="1049" xr:uid="{00000000-0005-0000-0000-00001D010000}"/>
    <cellStyle name="Accent4 6" xfId="1050" xr:uid="{00000000-0005-0000-0000-00001E010000}"/>
    <cellStyle name="Accent4 7" xfId="1051" xr:uid="{00000000-0005-0000-0000-00001F010000}"/>
    <cellStyle name="Accent4 8" xfId="1052" xr:uid="{00000000-0005-0000-0000-000020010000}"/>
    <cellStyle name="Accent4 9" xfId="1053" xr:uid="{00000000-0005-0000-0000-000021010000}"/>
    <cellStyle name="Accent5 10" xfId="1054" xr:uid="{00000000-0005-0000-0000-000022010000}"/>
    <cellStyle name="Accent5 2" xfId="121" xr:uid="{00000000-0005-0000-0000-000023010000}"/>
    <cellStyle name="Accent5 2 2" xfId="122" xr:uid="{00000000-0005-0000-0000-000024010000}"/>
    <cellStyle name="Accent5 2 3" xfId="1055" xr:uid="{00000000-0005-0000-0000-000025010000}"/>
    <cellStyle name="Accent5 3" xfId="123" xr:uid="{00000000-0005-0000-0000-000026010000}"/>
    <cellStyle name="Accent5 3 2" xfId="1056" xr:uid="{00000000-0005-0000-0000-000027010000}"/>
    <cellStyle name="Accent5 4" xfId="124" xr:uid="{00000000-0005-0000-0000-000028010000}"/>
    <cellStyle name="Accent5 4 2" xfId="1057" xr:uid="{00000000-0005-0000-0000-000029010000}"/>
    <cellStyle name="Accent5 5" xfId="1058" xr:uid="{00000000-0005-0000-0000-00002A010000}"/>
    <cellStyle name="Accent5 6" xfId="1059" xr:uid="{00000000-0005-0000-0000-00002B010000}"/>
    <cellStyle name="Accent5 7" xfId="1060" xr:uid="{00000000-0005-0000-0000-00002C010000}"/>
    <cellStyle name="Accent5 8" xfId="1061" xr:uid="{00000000-0005-0000-0000-00002D010000}"/>
    <cellStyle name="Accent5 9" xfId="1062" xr:uid="{00000000-0005-0000-0000-00002E010000}"/>
    <cellStyle name="Accent6 10" xfId="1063" xr:uid="{00000000-0005-0000-0000-00002F010000}"/>
    <cellStyle name="Accent6 2" xfId="125" xr:uid="{00000000-0005-0000-0000-000030010000}"/>
    <cellStyle name="Accent6 2 2" xfId="126" xr:uid="{00000000-0005-0000-0000-000031010000}"/>
    <cellStyle name="Accent6 2 3" xfId="1064" xr:uid="{00000000-0005-0000-0000-000032010000}"/>
    <cellStyle name="Accent6 3" xfId="127" xr:uid="{00000000-0005-0000-0000-000033010000}"/>
    <cellStyle name="Accent6 3 2" xfId="1065" xr:uid="{00000000-0005-0000-0000-000034010000}"/>
    <cellStyle name="Accent6 4" xfId="128" xr:uid="{00000000-0005-0000-0000-000035010000}"/>
    <cellStyle name="Accent6 4 2" xfId="1066" xr:uid="{00000000-0005-0000-0000-000036010000}"/>
    <cellStyle name="Accent6 5" xfId="1067" xr:uid="{00000000-0005-0000-0000-000037010000}"/>
    <cellStyle name="Accent6 6" xfId="1068" xr:uid="{00000000-0005-0000-0000-000038010000}"/>
    <cellStyle name="Accent6 7" xfId="1069" xr:uid="{00000000-0005-0000-0000-000039010000}"/>
    <cellStyle name="Accent6 8" xfId="1070" xr:uid="{00000000-0005-0000-0000-00003A010000}"/>
    <cellStyle name="Accent6 9" xfId="1071" xr:uid="{00000000-0005-0000-0000-00003B010000}"/>
    <cellStyle name="Bad 10" xfId="1072" xr:uid="{00000000-0005-0000-0000-00003C010000}"/>
    <cellStyle name="Bad 2" xfId="129" xr:uid="{00000000-0005-0000-0000-00003D010000}"/>
    <cellStyle name="Bad 2 2" xfId="130" xr:uid="{00000000-0005-0000-0000-00003E010000}"/>
    <cellStyle name="Bad 2 3" xfId="1073" xr:uid="{00000000-0005-0000-0000-00003F010000}"/>
    <cellStyle name="Bad 3" xfId="131" xr:uid="{00000000-0005-0000-0000-000040010000}"/>
    <cellStyle name="Bad 3 2" xfId="1074" xr:uid="{00000000-0005-0000-0000-000041010000}"/>
    <cellStyle name="Bad 4" xfId="132" xr:uid="{00000000-0005-0000-0000-000042010000}"/>
    <cellStyle name="Bad 4 2" xfId="1075" xr:uid="{00000000-0005-0000-0000-000043010000}"/>
    <cellStyle name="Bad 5" xfId="1076" xr:uid="{00000000-0005-0000-0000-000044010000}"/>
    <cellStyle name="Bad 6" xfId="1077" xr:uid="{00000000-0005-0000-0000-000045010000}"/>
    <cellStyle name="Bad 7" xfId="1078" xr:uid="{00000000-0005-0000-0000-000046010000}"/>
    <cellStyle name="Bad 8" xfId="1079" xr:uid="{00000000-0005-0000-0000-000047010000}"/>
    <cellStyle name="Bad 9" xfId="1080" xr:uid="{00000000-0005-0000-0000-000048010000}"/>
    <cellStyle name="Calculation 10" xfId="1081" xr:uid="{00000000-0005-0000-0000-000049010000}"/>
    <cellStyle name="Calculation 2" xfId="133" xr:uid="{00000000-0005-0000-0000-00004A010000}"/>
    <cellStyle name="Calculation 2 2" xfId="134" xr:uid="{00000000-0005-0000-0000-00004B010000}"/>
    <cellStyle name="Calculation 2 2 2" xfId="135" xr:uid="{00000000-0005-0000-0000-00004C010000}"/>
    <cellStyle name="Calculation 2 2 2 2" xfId="136" xr:uid="{00000000-0005-0000-0000-00004D010000}"/>
    <cellStyle name="Calculation 2 2 2 2 2" xfId="137" xr:uid="{00000000-0005-0000-0000-00004E010000}"/>
    <cellStyle name="Calculation 2 2 2 2 3" xfId="138" xr:uid="{00000000-0005-0000-0000-00004F010000}"/>
    <cellStyle name="Calculation 2 2 2 3" xfId="139" xr:uid="{00000000-0005-0000-0000-000050010000}"/>
    <cellStyle name="Calculation 2 2 2 4" xfId="140" xr:uid="{00000000-0005-0000-0000-000051010000}"/>
    <cellStyle name="Calculation 2 2 3" xfId="141" xr:uid="{00000000-0005-0000-0000-000052010000}"/>
    <cellStyle name="Calculation 2 2 3 2" xfId="142" xr:uid="{00000000-0005-0000-0000-000053010000}"/>
    <cellStyle name="Calculation 2 2 3 3" xfId="143" xr:uid="{00000000-0005-0000-0000-000054010000}"/>
    <cellStyle name="Calculation 2 2 4" xfId="144" xr:uid="{00000000-0005-0000-0000-000055010000}"/>
    <cellStyle name="Calculation 2 2 5" xfId="145" xr:uid="{00000000-0005-0000-0000-000056010000}"/>
    <cellStyle name="Calculation 2 3" xfId="146" xr:uid="{00000000-0005-0000-0000-000057010000}"/>
    <cellStyle name="Calculation 2 3 2" xfId="147" xr:uid="{00000000-0005-0000-0000-000058010000}"/>
    <cellStyle name="Calculation 2 3 2 2" xfId="148" xr:uid="{00000000-0005-0000-0000-000059010000}"/>
    <cellStyle name="Calculation 2 3 2 3" xfId="149" xr:uid="{00000000-0005-0000-0000-00005A010000}"/>
    <cellStyle name="Calculation 2 3 3" xfId="150" xr:uid="{00000000-0005-0000-0000-00005B010000}"/>
    <cellStyle name="Calculation 2 3 4" xfId="151" xr:uid="{00000000-0005-0000-0000-00005C010000}"/>
    <cellStyle name="Calculation 2 4" xfId="152" xr:uid="{00000000-0005-0000-0000-00005D010000}"/>
    <cellStyle name="Calculation 2 5" xfId="153" xr:uid="{00000000-0005-0000-0000-00005E010000}"/>
    <cellStyle name="Calculation 2 5 2" xfId="154" xr:uid="{00000000-0005-0000-0000-00005F010000}"/>
    <cellStyle name="Calculation 2 5 3" xfId="155" xr:uid="{00000000-0005-0000-0000-000060010000}"/>
    <cellStyle name="Calculation 2 6" xfId="156" xr:uid="{00000000-0005-0000-0000-000061010000}"/>
    <cellStyle name="Calculation 2 7" xfId="157" xr:uid="{00000000-0005-0000-0000-000062010000}"/>
    <cellStyle name="Calculation 2 8" xfId="1082" xr:uid="{00000000-0005-0000-0000-000063010000}"/>
    <cellStyle name="Calculation 3" xfId="158" xr:uid="{00000000-0005-0000-0000-000064010000}"/>
    <cellStyle name="Calculation 3 2" xfId="159" xr:uid="{00000000-0005-0000-0000-000065010000}"/>
    <cellStyle name="Calculation 3 2 2" xfId="160" xr:uid="{00000000-0005-0000-0000-000066010000}"/>
    <cellStyle name="Calculation 3 2 2 2" xfId="161" xr:uid="{00000000-0005-0000-0000-000067010000}"/>
    <cellStyle name="Calculation 3 2 2 3" xfId="162" xr:uid="{00000000-0005-0000-0000-000068010000}"/>
    <cellStyle name="Calculation 3 2 3" xfId="163" xr:uid="{00000000-0005-0000-0000-000069010000}"/>
    <cellStyle name="Calculation 3 2 4" xfId="164" xr:uid="{00000000-0005-0000-0000-00006A010000}"/>
    <cellStyle name="Calculation 3 3" xfId="165" xr:uid="{00000000-0005-0000-0000-00006B010000}"/>
    <cellStyle name="Calculation 3 3 2" xfId="166" xr:uid="{00000000-0005-0000-0000-00006C010000}"/>
    <cellStyle name="Calculation 3 3 3" xfId="167" xr:uid="{00000000-0005-0000-0000-00006D010000}"/>
    <cellStyle name="Calculation 3 4" xfId="168" xr:uid="{00000000-0005-0000-0000-00006E010000}"/>
    <cellStyle name="Calculation 3 5" xfId="169" xr:uid="{00000000-0005-0000-0000-00006F010000}"/>
    <cellStyle name="Calculation 3 6" xfId="1083" xr:uid="{00000000-0005-0000-0000-000070010000}"/>
    <cellStyle name="Calculation 4" xfId="170" xr:uid="{00000000-0005-0000-0000-000071010000}"/>
    <cellStyle name="Calculation 4 2" xfId="171" xr:uid="{00000000-0005-0000-0000-000072010000}"/>
    <cellStyle name="Calculation 4 2 2" xfId="172" xr:uid="{00000000-0005-0000-0000-000073010000}"/>
    <cellStyle name="Calculation 4 2 3" xfId="173" xr:uid="{00000000-0005-0000-0000-000074010000}"/>
    <cellStyle name="Calculation 4 3" xfId="174" xr:uid="{00000000-0005-0000-0000-000075010000}"/>
    <cellStyle name="Calculation 4 4" xfId="175" xr:uid="{00000000-0005-0000-0000-000076010000}"/>
    <cellStyle name="Calculation 4 5" xfId="1084" xr:uid="{00000000-0005-0000-0000-000077010000}"/>
    <cellStyle name="Calculation 5" xfId="176" xr:uid="{00000000-0005-0000-0000-000078010000}"/>
    <cellStyle name="Calculation 5 2" xfId="177" xr:uid="{00000000-0005-0000-0000-000079010000}"/>
    <cellStyle name="Calculation 5 3" xfId="178" xr:uid="{00000000-0005-0000-0000-00007A010000}"/>
    <cellStyle name="Calculation 5 4" xfId="1085" xr:uid="{00000000-0005-0000-0000-00007B010000}"/>
    <cellStyle name="Calculation 6" xfId="1086" xr:uid="{00000000-0005-0000-0000-00007C010000}"/>
    <cellStyle name="Calculation 7" xfId="1087" xr:uid="{00000000-0005-0000-0000-00007D010000}"/>
    <cellStyle name="Calculation 8" xfId="1088" xr:uid="{00000000-0005-0000-0000-00007E010000}"/>
    <cellStyle name="Calculation 8 10" xfId="1089" xr:uid="{00000000-0005-0000-0000-00007F010000}"/>
    <cellStyle name="Calculation 8 10 10" xfId="1090" xr:uid="{00000000-0005-0000-0000-000080010000}"/>
    <cellStyle name="Calculation 8 10 10 2" xfId="1091" xr:uid="{00000000-0005-0000-0000-000081010000}"/>
    <cellStyle name="Calculation 8 10 11" xfId="1092" xr:uid="{00000000-0005-0000-0000-000082010000}"/>
    <cellStyle name="Calculation 8 10 11 2" xfId="1093" xr:uid="{00000000-0005-0000-0000-000083010000}"/>
    <cellStyle name="Calculation 8 10 12" xfId="1094" xr:uid="{00000000-0005-0000-0000-000084010000}"/>
    <cellStyle name="Calculation 8 10 12 2" xfId="1095" xr:uid="{00000000-0005-0000-0000-000085010000}"/>
    <cellStyle name="Calculation 8 10 13" xfId="1096" xr:uid="{00000000-0005-0000-0000-000086010000}"/>
    <cellStyle name="Calculation 8 10 13 2" xfId="1097" xr:uid="{00000000-0005-0000-0000-000087010000}"/>
    <cellStyle name="Calculation 8 10 14" xfId="1098" xr:uid="{00000000-0005-0000-0000-000088010000}"/>
    <cellStyle name="Calculation 8 10 14 2" xfId="1099" xr:uid="{00000000-0005-0000-0000-000089010000}"/>
    <cellStyle name="Calculation 8 10 15" xfId="1100" xr:uid="{00000000-0005-0000-0000-00008A010000}"/>
    <cellStyle name="Calculation 8 10 15 2" xfId="1101" xr:uid="{00000000-0005-0000-0000-00008B010000}"/>
    <cellStyle name="Calculation 8 10 16" xfId="1102" xr:uid="{00000000-0005-0000-0000-00008C010000}"/>
    <cellStyle name="Calculation 8 10 16 2" xfId="1103" xr:uid="{00000000-0005-0000-0000-00008D010000}"/>
    <cellStyle name="Calculation 8 10 17" xfId="1104" xr:uid="{00000000-0005-0000-0000-00008E010000}"/>
    <cellStyle name="Calculation 8 10 17 2" xfId="1105" xr:uid="{00000000-0005-0000-0000-00008F010000}"/>
    <cellStyle name="Calculation 8 10 18" xfId="1106" xr:uid="{00000000-0005-0000-0000-000090010000}"/>
    <cellStyle name="Calculation 8 10 2" xfId="1107" xr:uid="{00000000-0005-0000-0000-000091010000}"/>
    <cellStyle name="Calculation 8 10 2 2" xfId="1108" xr:uid="{00000000-0005-0000-0000-000092010000}"/>
    <cellStyle name="Calculation 8 10 3" xfId="1109" xr:uid="{00000000-0005-0000-0000-000093010000}"/>
    <cellStyle name="Calculation 8 10 3 2" xfId="1110" xr:uid="{00000000-0005-0000-0000-000094010000}"/>
    <cellStyle name="Calculation 8 10 4" xfId="1111" xr:uid="{00000000-0005-0000-0000-000095010000}"/>
    <cellStyle name="Calculation 8 10 4 2" xfId="1112" xr:uid="{00000000-0005-0000-0000-000096010000}"/>
    <cellStyle name="Calculation 8 10 5" xfId="1113" xr:uid="{00000000-0005-0000-0000-000097010000}"/>
    <cellStyle name="Calculation 8 10 5 2" xfId="1114" xr:uid="{00000000-0005-0000-0000-000098010000}"/>
    <cellStyle name="Calculation 8 10 6" xfId="1115" xr:uid="{00000000-0005-0000-0000-000099010000}"/>
    <cellStyle name="Calculation 8 10 6 2" xfId="1116" xr:uid="{00000000-0005-0000-0000-00009A010000}"/>
    <cellStyle name="Calculation 8 10 7" xfId="1117" xr:uid="{00000000-0005-0000-0000-00009B010000}"/>
    <cellStyle name="Calculation 8 10 7 2" xfId="1118" xr:uid="{00000000-0005-0000-0000-00009C010000}"/>
    <cellStyle name="Calculation 8 10 8" xfId="1119" xr:uid="{00000000-0005-0000-0000-00009D010000}"/>
    <cellStyle name="Calculation 8 10 8 2" xfId="1120" xr:uid="{00000000-0005-0000-0000-00009E010000}"/>
    <cellStyle name="Calculation 8 10 9" xfId="1121" xr:uid="{00000000-0005-0000-0000-00009F010000}"/>
    <cellStyle name="Calculation 8 10 9 2" xfId="1122" xr:uid="{00000000-0005-0000-0000-0000A0010000}"/>
    <cellStyle name="Calculation 8 11" xfId="1123" xr:uid="{00000000-0005-0000-0000-0000A1010000}"/>
    <cellStyle name="Calculation 8 11 10" xfId="1124" xr:uid="{00000000-0005-0000-0000-0000A2010000}"/>
    <cellStyle name="Calculation 8 11 10 2" xfId="1125" xr:uid="{00000000-0005-0000-0000-0000A3010000}"/>
    <cellStyle name="Calculation 8 11 11" xfId="1126" xr:uid="{00000000-0005-0000-0000-0000A4010000}"/>
    <cellStyle name="Calculation 8 11 11 2" xfId="1127" xr:uid="{00000000-0005-0000-0000-0000A5010000}"/>
    <cellStyle name="Calculation 8 11 12" xfId="1128" xr:uid="{00000000-0005-0000-0000-0000A6010000}"/>
    <cellStyle name="Calculation 8 11 12 2" xfId="1129" xr:uid="{00000000-0005-0000-0000-0000A7010000}"/>
    <cellStyle name="Calculation 8 11 13" xfId="1130" xr:uid="{00000000-0005-0000-0000-0000A8010000}"/>
    <cellStyle name="Calculation 8 11 13 2" xfId="1131" xr:uid="{00000000-0005-0000-0000-0000A9010000}"/>
    <cellStyle name="Calculation 8 11 14" xfId="1132" xr:uid="{00000000-0005-0000-0000-0000AA010000}"/>
    <cellStyle name="Calculation 8 11 14 2" xfId="1133" xr:uid="{00000000-0005-0000-0000-0000AB010000}"/>
    <cellStyle name="Calculation 8 11 15" xfId="1134" xr:uid="{00000000-0005-0000-0000-0000AC010000}"/>
    <cellStyle name="Calculation 8 11 15 2" xfId="1135" xr:uid="{00000000-0005-0000-0000-0000AD010000}"/>
    <cellStyle name="Calculation 8 11 16" xfId="1136" xr:uid="{00000000-0005-0000-0000-0000AE010000}"/>
    <cellStyle name="Calculation 8 11 16 2" xfId="1137" xr:uid="{00000000-0005-0000-0000-0000AF010000}"/>
    <cellStyle name="Calculation 8 11 17" xfId="1138" xr:uid="{00000000-0005-0000-0000-0000B0010000}"/>
    <cellStyle name="Calculation 8 11 17 2" xfId="1139" xr:uid="{00000000-0005-0000-0000-0000B1010000}"/>
    <cellStyle name="Calculation 8 11 18" xfId="1140" xr:uid="{00000000-0005-0000-0000-0000B2010000}"/>
    <cellStyle name="Calculation 8 11 2" xfId="1141" xr:uid="{00000000-0005-0000-0000-0000B3010000}"/>
    <cellStyle name="Calculation 8 11 2 2" xfId="1142" xr:uid="{00000000-0005-0000-0000-0000B4010000}"/>
    <cellStyle name="Calculation 8 11 3" xfId="1143" xr:uid="{00000000-0005-0000-0000-0000B5010000}"/>
    <cellStyle name="Calculation 8 11 3 2" xfId="1144" xr:uid="{00000000-0005-0000-0000-0000B6010000}"/>
    <cellStyle name="Calculation 8 11 4" xfId="1145" xr:uid="{00000000-0005-0000-0000-0000B7010000}"/>
    <cellStyle name="Calculation 8 11 4 2" xfId="1146" xr:uid="{00000000-0005-0000-0000-0000B8010000}"/>
    <cellStyle name="Calculation 8 11 5" xfId="1147" xr:uid="{00000000-0005-0000-0000-0000B9010000}"/>
    <cellStyle name="Calculation 8 11 5 2" xfId="1148" xr:uid="{00000000-0005-0000-0000-0000BA010000}"/>
    <cellStyle name="Calculation 8 11 6" xfId="1149" xr:uid="{00000000-0005-0000-0000-0000BB010000}"/>
    <cellStyle name="Calculation 8 11 6 2" xfId="1150" xr:uid="{00000000-0005-0000-0000-0000BC010000}"/>
    <cellStyle name="Calculation 8 11 7" xfId="1151" xr:uid="{00000000-0005-0000-0000-0000BD010000}"/>
    <cellStyle name="Calculation 8 11 7 2" xfId="1152" xr:uid="{00000000-0005-0000-0000-0000BE010000}"/>
    <cellStyle name="Calculation 8 11 8" xfId="1153" xr:uid="{00000000-0005-0000-0000-0000BF010000}"/>
    <cellStyle name="Calculation 8 11 8 2" xfId="1154" xr:uid="{00000000-0005-0000-0000-0000C0010000}"/>
    <cellStyle name="Calculation 8 11 9" xfId="1155" xr:uid="{00000000-0005-0000-0000-0000C1010000}"/>
    <cellStyle name="Calculation 8 11 9 2" xfId="1156" xr:uid="{00000000-0005-0000-0000-0000C2010000}"/>
    <cellStyle name="Calculation 8 12" xfId="1157" xr:uid="{00000000-0005-0000-0000-0000C3010000}"/>
    <cellStyle name="Calculation 8 12 10" xfId="1158" xr:uid="{00000000-0005-0000-0000-0000C4010000}"/>
    <cellStyle name="Calculation 8 12 10 2" xfId="1159" xr:uid="{00000000-0005-0000-0000-0000C5010000}"/>
    <cellStyle name="Calculation 8 12 11" xfId="1160" xr:uid="{00000000-0005-0000-0000-0000C6010000}"/>
    <cellStyle name="Calculation 8 12 11 2" xfId="1161" xr:uid="{00000000-0005-0000-0000-0000C7010000}"/>
    <cellStyle name="Calculation 8 12 12" xfId="1162" xr:uid="{00000000-0005-0000-0000-0000C8010000}"/>
    <cellStyle name="Calculation 8 12 12 2" xfId="1163" xr:uid="{00000000-0005-0000-0000-0000C9010000}"/>
    <cellStyle name="Calculation 8 12 13" xfId="1164" xr:uid="{00000000-0005-0000-0000-0000CA010000}"/>
    <cellStyle name="Calculation 8 12 13 2" xfId="1165" xr:uid="{00000000-0005-0000-0000-0000CB010000}"/>
    <cellStyle name="Calculation 8 12 14" xfId="1166" xr:uid="{00000000-0005-0000-0000-0000CC010000}"/>
    <cellStyle name="Calculation 8 12 14 2" xfId="1167" xr:uid="{00000000-0005-0000-0000-0000CD010000}"/>
    <cellStyle name="Calculation 8 12 15" xfId="1168" xr:uid="{00000000-0005-0000-0000-0000CE010000}"/>
    <cellStyle name="Calculation 8 12 15 2" xfId="1169" xr:uid="{00000000-0005-0000-0000-0000CF010000}"/>
    <cellStyle name="Calculation 8 12 16" xfId="1170" xr:uid="{00000000-0005-0000-0000-0000D0010000}"/>
    <cellStyle name="Calculation 8 12 2" xfId="1171" xr:uid="{00000000-0005-0000-0000-0000D1010000}"/>
    <cellStyle name="Calculation 8 12 2 2" xfId="1172" xr:uid="{00000000-0005-0000-0000-0000D2010000}"/>
    <cellStyle name="Calculation 8 12 3" xfId="1173" xr:uid="{00000000-0005-0000-0000-0000D3010000}"/>
    <cellStyle name="Calculation 8 12 3 2" xfId="1174" xr:uid="{00000000-0005-0000-0000-0000D4010000}"/>
    <cellStyle name="Calculation 8 12 4" xfId="1175" xr:uid="{00000000-0005-0000-0000-0000D5010000}"/>
    <cellStyle name="Calculation 8 12 4 2" xfId="1176" xr:uid="{00000000-0005-0000-0000-0000D6010000}"/>
    <cellStyle name="Calculation 8 12 5" xfId="1177" xr:uid="{00000000-0005-0000-0000-0000D7010000}"/>
    <cellStyle name="Calculation 8 12 5 2" xfId="1178" xr:uid="{00000000-0005-0000-0000-0000D8010000}"/>
    <cellStyle name="Calculation 8 12 6" xfId="1179" xr:uid="{00000000-0005-0000-0000-0000D9010000}"/>
    <cellStyle name="Calculation 8 12 6 2" xfId="1180" xr:uid="{00000000-0005-0000-0000-0000DA010000}"/>
    <cellStyle name="Calculation 8 12 7" xfId="1181" xr:uid="{00000000-0005-0000-0000-0000DB010000}"/>
    <cellStyle name="Calculation 8 12 7 2" xfId="1182" xr:uid="{00000000-0005-0000-0000-0000DC010000}"/>
    <cellStyle name="Calculation 8 12 8" xfId="1183" xr:uid="{00000000-0005-0000-0000-0000DD010000}"/>
    <cellStyle name="Calculation 8 12 8 2" xfId="1184" xr:uid="{00000000-0005-0000-0000-0000DE010000}"/>
    <cellStyle name="Calculation 8 12 9" xfId="1185" xr:uid="{00000000-0005-0000-0000-0000DF010000}"/>
    <cellStyle name="Calculation 8 12 9 2" xfId="1186" xr:uid="{00000000-0005-0000-0000-0000E0010000}"/>
    <cellStyle name="Calculation 8 13" xfId="1187" xr:uid="{00000000-0005-0000-0000-0000E1010000}"/>
    <cellStyle name="Calculation 8 13 10" xfId="1188" xr:uid="{00000000-0005-0000-0000-0000E2010000}"/>
    <cellStyle name="Calculation 8 13 10 2" xfId="1189" xr:uid="{00000000-0005-0000-0000-0000E3010000}"/>
    <cellStyle name="Calculation 8 13 11" xfId="1190" xr:uid="{00000000-0005-0000-0000-0000E4010000}"/>
    <cellStyle name="Calculation 8 13 11 2" xfId="1191" xr:uid="{00000000-0005-0000-0000-0000E5010000}"/>
    <cellStyle name="Calculation 8 13 12" xfId="1192" xr:uid="{00000000-0005-0000-0000-0000E6010000}"/>
    <cellStyle name="Calculation 8 13 12 2" xfId="1193" xr:uid="{00000000-0005-0000-0000-0000E7010000}"/>
    <cellStyle name="Calculation 8 13 13" xfId="1194" xr:uid="{00000000-0005-0000-0000-0000E8010000}"/>
    <cellStyle name="Calculation 8 13 13 2" xfId="1195" xr:uid="{00000000-0005-0000-0000-0000E9010000}"/>
    <cellStyle name="Calculation 8 13 14" xfId="1196" xr:uid="{00000000-0005-0000-0000-0000EA010000}"/>
    <cellStyle name="Calculation 8 13 14 2" xfId="1197" xr:uid="{00000000-0005-0000-0000-0000EB010000}"/>
    <cellStyle name="Calculation 8 13 15" xfId="1198" xr:uid="{00000000-0005-0000-0000-0000EC010000}"/>
    <cellStyle name="Calculation 8 13 15 2" xfId="1199" xr:uid="{00000000-0005-0000-0000-0000ED010000}"/>
    <cellStyle name="Calculation 8 13 16" xfId="1200" xr:uid="{00000000-0005-0000-0000-0000EE010000}"/>
    <cellStyle name="Calculation 8 13 2" xfId="1201" xr:uid="{00000000-0005-0000-0000-0000EF010000}"/>
    <cellStyle name="Calculation 8 13 2 2" xfId="1202" xr:uid="{00000000-0005-0000-0000-0000F0010000}"/>
    <cellStyle name="Calculation 8 13 3" xfId="1203" xr:uid="{00000000-0005-0000-0000-0000F1010000}"/>
    <cellStyle name="Calculation 8 13 3 2" xfId="1204" xr:uid="{00000000-0005-0000-0000-0000F2010000}"/>
    <cellStyle name="Calculation 8 13 4" xfId="1205" xr:uid="{00000000-0005-0000-0000-0000F3010000}"/>
    <cellStyle name="Calculation 8 13 4 2" xfId="1206" xr:uid="{00000000-0005-0000-0000-0000F4010000}"/>
    <cellStyle name="Calculation 8 13 5" xfId="1207" xr:uid="{00000000-0005-0000-0000-0000F5010000}"/>
    <cellStyle name="Calculation 8 13 5 2" xfId="1208" xr:uid="{00000000-0005-0000-0000-0000F6010000}"/>
    <cellStyle name="Calculation 8 13 6" xfId="1209" xr:uid="{00000000-0005-0000-0000-0000F7010000}"/>
    <cellStyle name="Calculation 8 13 6 2" xfId="1210" xr:uid="{00000000-0005-0000-0000-0000F8010000}"/>
    <cellStyle name="Calculation 8 13 7" xfId="1211" xr:uid="{00000000-0005-0000-0000-0000F9010000}"/>
    <cellStyle name="Calculation 8 13 7 2" xfId="1212" xr:uid="{00000000-0005-0000-0000-0000FA010000}"/>
    <cellStyle name="Calculation 8 13 8" xfId="1213" xr:uid="{00000000-0005-0000-0000-0000FB010000}"/>
    <cellStyle name="Calculation 8 13 8 2" xfId="1214" xr:uid="{00000000-0005-0000-0000-0000FC010000}"/>
    <cellStyle name="Calculation 8 13 9" xfId="1215" xr:uid="{00000000-0005-0000-0000-0000FD010000}"/>
    <cellStyle name="Calculation 8 13 9 2" xfId="1216" xr:uid="{00000000-0005-0000-0000-0000FE010000}"/>
    <cellStyle name="Calculation 8 14" xfId="1217" xr:uid="{00000000-0005-0000-0000-0000FF010000}"/>
    <cellStyle name="Calculation 8 14 10" xfId="1218" xr:uid="{00000000-0005-0000-0000-000000020000}"/>
    <cellStyle name="Calculation 8 14 10 2" xfId="1219" xr:uid="{00000000-0005-0000-0000-000001020000}"/>
    <cellStyle name="Calculation 8 14 11" xfId="1220" xr:uid="{00000000-0005-0000-0000-000002020000}"/>
    <cellStyle name="Calculation 8 14 11 2" xfId="1221" xr:uid="{00000000-0005-0000-0000-000003020000}"/>
    <cellStyle name="Calculation 8 14 12" xfId="1222" xr:uid="{00000000-0005-0000-0000-000004020000}"/>
    <cellStyle name="Calculation 8 14 12 2" xfId="1223" xr:uid="{00000000-0005-0000-0000-000005020000}"/>
    <cellStyle name="Calculation 8 14 13" xfId="1224" xr:uid="{00000000-0005-0000-0000-000006020000}"/>
    <cellStyle name="Calculation 8 14 13 2" xfId="1225" xr:uid="{00000000-0005-0000-0000-000007020000}"/>
    <cellStyle name="Calculation 8 14 14" xfId="1226" xr:uid="{00000000-0005-0000-0000-000008020000}"/>
    <cellStyle name="Calculation 8 14 14 2" xfId="1227" xr:uid="{00000000-0005-0000-0000-000009020000}"/>
    <cellStyle name="Calculation 8 14 15" xfId="1228" xr:uid="{00000000-0005-0000-0000-00000A020000}"/>
    <cellStyle name="Calculation 8 14 2" xfId="1229" xr:uid="{00000000-0005-0000-0000-00000B020000}"/>
    <cellStyle name="Calculation 8 14 2 2" xfId="1230" xr:uid="{00000000-0005-0000-0000-00000C020000}"/>
    <cellStyle name="Calculation 8 14 3" xfId="1231" xr:uid="{00000000-0005-0000-0000-00000D020000}"/>
    <cellStyle name="Calculation 8 14 3 2" xfId="1232" xr:uid="{00000000-0005-0000-0000-00000E020000}"/>
    <cellStyle name="Calculation 8 14 4" xfId="1233" xr:uid="{00000000-0005-0000-0000-00000F020000}"/>
    <cellStyle name="Calculation 8 14 4 2" xfId="1234" xr:uid="{00000000-0005-0000-0000-000010020000}"/>
    <cellStyle name="Calculation 8 14 5" xfId="1235" xr:uid="{00000000-0005-0000-0000-000011020000}"/>
    <cellStyle name="Calculation 8 14 5 2" xfId="1236" xr:uid="{00000000-0005-0000-0000-000012020000}"/>
    <cellStyle name="Calculation 8 14 6" xfId="1237" xr:uid="{00000000-0005-0000-0000-000013020000}"/>
    <cellStyle name="Calculation 8 14 6 2" xfId="1238" xr:uid="{00000000-0005-0000-0000-000014020000}"/>
    <cellStyle name="Calculation 8 14 7" xfId="1239" xr:uid="{00000000-0005-0000-0000-000015020000}"/>
    <cellStyle name="Calculation 8 14 7 2" xfId="1240" xr:uid="{00000000-0005-0000-0000-000016020000}"/>
    <cellStyle name="Calculation 8 14 8" xfId="1241" xr:uid="{00000000-0005-0000-0000-000017020000}"/>
    <cellStyle name="Calculation 8 14 8 2" xfId="1242" xr:uid="{00000000-0005-0000-0000-000018020000}"/>
    <cellStyle name="Calculation 8 14 9" xfId="1243" xr:uid="{00000000-0005-0000-0000-000019020000}"/>
    <cellStyle name="Calculation 8 14 9 2" xfId="1244" xr:uid="{00000000-0005-0000-0000-00001A020000}"/>
    <cellStyle name="Calculation 8 15" xfId="1245" xr:uid="{00000000-0005-0000-0000-00001B020000}"/>
    <cellStyle name="Calculation 8 15 2" xfId="1246" xr:uid="{00000000-0005-0000-0000-00001C020000}"/>
    <cellStyle name="Calculation 8 16" xfId="1247" xr:uid="{00000000-0005-0000-0000-00001D020000}"/>
    <cellStyle name="Calculation 8 16 2" xfId="1248" xr:uid="{00000000-0005-0000-0000-00001E020000}"/>
    <cellStyle name="Calculation 8 17" xfId="1249" xr:uid="{00000000-0005-0000-0000-00001F020000}"/>
    <cellStyle name="Calculation 8 17 2" xfId="1250" xr:uid="{00000000-0005-0000-0000-000020020000}"/>
    <cellStyle name="Calculation 8 18" xfId="1251" xr:uid="{00000000-0005-0000-0000-000021020000}"/>
    <cellStyle name="Calculation 8 18 2" xfId="1252" xr:uid="{00000000-0005-0000-0000-000022020000}"/>
    <cellStyle name="Calculation 8 19" xfId="1253" xr:uid="{00000000-0005-0000-0000-000023020000}"/>
    <cellStyle name="Calculation 8 19 2" xfId="1254" xr:uid="{00000000-0005-0000-0000-000024020000}"/>
    <cellStyle name="Calculation 8 2" xfId="1255" xr:uid="{00000000-0005-0000-0000-000025020000}"/>
    <cellStyle name="Calculation 8 2 10" xfId="1256" xr:uid="{00000000-0005-0000-0000-000026020000}"/>
    <cellStyle name="Calculation 8 2 10 10" xfId="1257" xr:uid="{00000000-0005-0000-0000-000027020000}"/>
    <cellStyle name="Calculation 8 2 10 10 2" xfId="1258" xr:uid="{00000000-0005-0000-0000-000028020000}"/>
    <cellStyle name="Calculation 8 2 10 11" xfId="1259" xr:uid="{00000000-0005-0000-0000-000029020000}"/>
    <cellStyle name="Calculation 8 2 10 11 2" xfId="1260" xr:uid="{00000000-0005-0000-0000-00002A020000}"/>
    <cellStyle name="Calculation 8 2 10 12" xfId="1261" xr:uid="{00000000-0005-0000-0000-00002B020000}"/>
    <cellStyle name="Calculation 8 2 10 12 2" xfId="1262" xr:uid="{00000000-0005-0000-0000-00002C020000}"/>
    <cellStyle name="Calculation 8 2 10 13" xfId="1263" xr:uid="{00000000-0005-0000-0000-00002D020000}"/>
    <cellStyle name="Calculation 8 2 10 13 2" xfId="1264" xr:uid="{00000000-0005-0000-0000-00002E020000}"/>
    <cellStyle name="Calculation 8 2 10 14" xfId="1265" xr:uid="{00000000-0005-0000-0000-00002F020000}"/>
    <cellStyle name="Calculation 8 2 10 14 2" xfId="1266" xr:uid="{00000000-0005-0000-0000-000030020000}"/>
    <cellStyle name="Calculation 8 2 10 15" xfId="1267" xr:uid="{00000000-0005-0000-0000-000031020000}"/>
    <cellStyle name="Calculation 8 2 10 15 2" xfId="1268" xr:uid="{00000000-0005-0000-0000-000032020000}"/>
    <cellStyle name="Calculation 8 2 10 16" xfId="1269" xr:uid="{00000000-0005-0000-0000-000033020000}"/>
    <cellStyle name="Calculation 8 2 10 16 2" xfId="1270" xr:uid="{00000000-0005-0000-0000-000034020000}"/>
    <cellStyle name="Calculation 8 2 10 17" xfId="1271" xr:uid="{00000000-0005-0000-0000-000035020000}"/>
    <cellStyle name="Calculation 8 2 10 17 2" xfId="1272" xr:uid="{00000000-0005-0000-0000-000036020000}"/>
    <cellStyle name="Calculation 8 2 10 18" xfId="1273" xr:uid="{00000000-0005-0000-0000-000037020000}"/>
    <cellStyle name="Calculation 8 2 10 2" xfId="1274" xr:uid="{00000000-0005-0000-0000-000038020000}"/>
    <cellStyle name="Calculation 8 2 10 2 2" xfId="1275" xr:uid="{00000000-0005-0000-0000-000039020000}"/>
    <cellStyle name="Calculation 8 2 10 3" xfId="1276" xr:uid="{00000000-0005-0000-0000-00003A020000}"/>
    <cellStyle name="Calculation 8 2 10 3 2" xfId="1277" xr:uid="{00000000-0005-0000-0000-00003B020000}"/>
    <cellStyle name="Calculation 8 2 10 4" xfId="1278" xr:uid="{00000000-0005-0000-0000-00003C020000}"/>
    <cellStyle name="Calculation 8 2 10 4 2" xfId="1279" xr:uid="{00000000-0005-0000-0000-00003D020000}"/>
    <cellStyle name="Calculation 8 2 10 5" xfId="1280" xr:uid="{00000000-0005-0000-0000-00003E020000}"/>
    <cellStyle name="Calculation 8 2 10 5 2" xfId="1281" xr:uid="{00000000-0005-0000-0000-00003F020000}"/>
    <cellStyle name="Calculation 8 2 10 6" xfId="1282" xr:uid="{00000000-0005-0000-0000-000040020000}"/>
    <cellStyle name="Calculation 8 2 10 6 2" xfId="1283" xr:uid="{00000000-0005-0000-0000-000041020000}"/>
    <cellStyle name="Calculation 8 2 10 7" xfId="1284" xr:uid="{00000000-0005-0000-0000-000042020000}"/>
    <cellStyle name="Calculation 8 2 10 7 2" xfId="1285" xr:uid="{00000000-0005-0000-0000-000043020000}"/>
    <cellStyle name="Calculation 8 2 10 8" xfId="1286" xr:uid="{00000000-0005-0000-0000-000044020000}"/>
    <cellStyle name="Calculation 8 2 10 8 2" xfId="1287" xr:uid="{00000000-0005-0000-0000-000045020000}"/>
    <cellStyle name="Calculation 8 2 10 9" xfId="1288" xr:uid="{00000000-0005-0000-0000-000046020000}"/>
    <cellStyle name="Calculation 8 2 10 9 2" xfId="1289" xr:uid="{00000000-0005-0000-0000-000047020000}"/>
    <cellStyle name="Calculation 8 2 11" xfId="1290" xr:uid="{00000000-0005-0000-0000-000048020000}"/>
    <cellStyle name="Calculation 8 2 11 10" xfId="1291" xr:uid="{00000000-0005-0000-0000-000049020000}"/>
    <cellStyle name="Calculation 8 2 11 10 2" xfId="1292" xr:uid="{00000000-0005-0000-0000-00004A020000}"/>
    <cellStyle name="Calculation 8 2 11 11" xfId="1293" xr:uid="{00000000-0005-0000-0000-00004B020000}"/>
    <cellStyle name="Calculation 8 2 11 11 2" xfId="1294" xr:uid="{00000000-0005-0000-0000-00004C020000}"/>
    <cellStyle name="Calculation 8 2 11 12" xfId="1295" xr:uid="{00000000-0005-0000-0000-00004D020000}"/>
    <cellStyle name="Calculation 8 2 11 12 2" xfId="1296" xr:uid="{00000000-0005-0000-0000-00004E020000}"/>
    <cellStyle name="Calculation 8 2 11 13" xfId="1297" xr:uid="{00000000-0005-0000-0000-00004F020000}"/>
    <cellStyle name="Calculation 8 2 11 13 2" xfId="1298" xr:uid="{00000000-0005-0000-0000-000050020000}"/>
    <cellStyle name="Calculation 8 2 11 14" xfId="1299" xr:uid="{00000000-0005-0000-0000-000051020000}"/>
    <cellStyle name="Calculation 8 2 11 14 2" xfId="1300" xr:uid="{00000000-0005-0000-0000-000052020000}"/>
    <cellStyle name="Calculation 8 2 11 15" xfId="1301" xr:uid="{00000000-0005-0000-0000-000053020000}"/>
    <cellStyle name="Calculation 8 2 11 15 2" xfId="1302" xr:uid="{00000000-0005-0000-0000-000054020000}"/>
    <cellStyle name="Calculation 8 2 11 16" xfId="1303" xr:uid="{00000000-0005-0000-0000-000055020000}"/>
    <cellStyle name="Calculation 8 2 11 2" xfId="1304" xr:uid="{00000000-0005-0000-0000-000056020000}"/>
    <cellStyle name="Calculation 8 2 11 2 2" xfId="1305" xr:uid="{00000000-0005-0000-0000-000057020000}"/>
    <cellStyle name="Calculation 8 2 11 3" xfId="1306" xr:uid="{00000000-0005-0000-0000-000058020000}"/>
    <cellStyle name="Calculation 8 2 11 3 2" xfId="1307" xr:uid="{00000000-0005-0000-0000-000059020000}"/>
    <cellStyle name="Calculation 8 2 11 4" xfId="1308" xr:uid="{00000000-0005-0000-0000-00005A020000}"/>
    <cellStyle name="Calculation 8 2 11 4 2" xfId="1309" xr:uid="{00000000-0005-0000-0000-00005B020000}"/>
    <cellStyle name="Calculation 8 2 11 5" xfId="1310" xr:uid="{00000000-0005-0000-0000-00005C020000}"/>
    <cellStyle name="Calculation 8 2 11 5 2" xfId="1311" xr:uid="{00000000-0005-0000-0000-00005D020000}"/>
    <cellStyle name="Calculation 8 2 11 6" xfId="1312" xr:uid="{00000000-0005-0000-0000-00005E020000}"/>
    <cellStyle name="Calculation 8 2 11 6 2" xfId="1313" xr:uid="{00000000-0005-0000-0000-00005F020000}"/>
    <cellStyle name="Calculation 8 2 11 7" xfId="1314" xr:uid="{00000000-0005-0000-0000-000060020000}"/>
    <cellStyle name="Calculation 8 2 11 7 2" xfId="1315" xr:uid="{00000000-0005-0000-0000-000061020000}"/>
    <cellStyle name="Calculation 8 2 11 8" xfId="1316" xr:uid="{00000000-0005-0000-0000-000062020000}"/>
    <cellStyle name="Calculation 8 2 11 8 2" xfId="1317" xr:uid="{00000000-0005-0000-0000-000063020000}"/>
    <cellStyle name="Calculation 8 2 11 9" xfId="1318" xr:uid="{00000000-0005-0000-0000-000064020000}"/>
    <cellStyle name="Calculation 8 2 11 9 2" xfId="1319" xr:uid="{00000000-0005-0000-0000-000065020000}"/>
    <cellStyle name="Calculation 8 2 12" xfId="1320" xr:uid="{00000000-0005-0000-0000-000066020000}"/>
    <cellStyle name="Calculation 8 2 12 10" xfId="1321" xr:uid="{00000000-0005-0000-0000-000067020000}"/>
    <cellStyle name="Calculation 8 2 12 10 2" xfId="1322" xr:uid="{00000000-0005-0000-0000-000068020000}"/>
    <cellStyle name="Calculation 8 2 12 11" xfId="1323" xr:uid="{00000000-0005-0000-0000-000069020000}"/>
    <cellStyle name="Calculation 8 2 12 11 2" xfId="1324" xr:uid="{00000000-0005-0000-0000-00006A020000}"/>
    <cellStyle name="Calculation 8 2 12 12" xfId="1325" xr:uid="{00000000-0005-0000-0000-00006B020000}"/>
    <cellStyle name="Calculation 8 2 12 12 2" xfId="1326" xr:uid="{00000000-0005-0000-0000-00006C020000}"/>
    <cellStyle name="Calculation 8 2 12 13" xfId="1327" xr:uid="{00000000-0005-0000-0000-00006D020000}"/>
    <cellStyle name="Calculation 8 2 12 13 2" xfId="1328" xr:uid="{00000000-0005-0000-0000-00006E020000}"/>
    <cellStyle name="Calculation 8 2 12 14" xfId="1329" xr:uid="{00000000-0005-0000-0000-00006F020000}"/>
    <cellStyle name="Calculation 8 2 12 14 2" xfId="1330" xr:uid="{00000000-0005-0000-0000-000070020000}"/>
    <cellStyle name="Calculation 8 2 12 15" xfId="1331" xr:uid="{00000000-0005-0000-0000-000071020000}"/>
    <cellStyle name="Calculation 8 2 12 15 2" xfId="1332" xr:uid="{00000000-0005-0000-0000-000072020000}"/>
    <cellStyle name="Calculation 8 2 12 16" xfId="1333" xr:uid="{00000000-0005-0000-0000-000073020000}"/>
    <cellStyle name="Calculation 8 2 12 2" xfId="1334" xr:uid="{00000000-0005-0000-0000-000074020000}"/>
    <cellStyle name="Calculation 8 2 12 2 2" xfId="1335" xr:uid="{00000000-0005-0000-0000-000075020000}"/>
    <cellStyle name="Calculation 8 2 12 3" xfId="1336" xr:uid="{00000000-0005-0000-0000-000076020000}"/>
    <cellStyle name="Calculation 8 2 12 3 2" xfId="1337" xr:uid="{00000000-0005-0000-0000-000077020000}"/>
    <cellStyle name="Calculation 8 2 12 4" xfId="1338" xr:uid="{00000000-0005-0000-0000-000078020000}"/>
    <cellStyle name="Calculation 8 2 12 4 2" xfId="1339" xr:uid="{00000000-0005-0000-0000-000079020000}"/>
    <cellStyle name="Calculation 8 2 12 5" xfId="1340" xr:uid="{00000000-0005-0000-0000-00007A020000}"/>
    <cellStyle name="Calculation 8 2 12 5 2" xfId="1341" xr:uid="{00000000-0005-0000-0000-00007B020000}"/>
    <cellStyle name="Calculation 8 2 12 6" xfId="1342" xr:uid="{00000000-0005-0000-0000-00007C020000}"/>
    <cellStyle name="Calculation 8 2 12 6 2" xfId="1343" xr:uid="{00000000-0005-0000-0000-00007D020000}"/>
    <cellStyle name="Calculation 8 2 12 7" xfId="1344" xr:uid="{00000000-0005-0000-0000-00007E020000}"/>
    <cellStyle name="Calculation 8 2 12 7 2" xfId="1345" xr:uid="{00000000-0005-0000-0000-00007F020000}"/>
    <cellStyle name="Calculation 8 2 12 8" xfId="1346" xr:uid="{00000000-0005-0000-0000-000080020000}"/>
    <cellStyle name="Calculation 8 2 12 8 2" xfId="1347" xr:uid="{00000000-0005-0000-0000-000081020000}"/>
    <cellStyle name="Calculation 8 2 12 9" xfId="1348" xr:uid="{00000000-0005-0000-0000-000082020000}"/>
    <cellStyle name="Calculation 8 2 12 9 2" xfId="1349" xr:uid="{00000000-0005-0000-0000-000083020000}"/>
    <cellStyle name="Calculation 8 2 13" xfId="1350" xr:uid="{00000000-0005-0000-0000-000084020000}"/>
    <cellStyle name="Calculation 8 2 13 10" xfId="1351" xr:uid="{00000000-0005-0000-0000-000085020000}"/>
    <cellStyle name="Calculation 8 2 13 10 2" xfId="1352" xr:uid="{00000000-0005-0000-0000-000086020000}"/>
    <cellStyle name="Calculation 8 2 13 11" xfId="1353" xr:uid="{00000000-0005-0000-0000-000087020000}"/>
    <cellStyle name="Calculation 8 2 13 11 2" xfId="1354" xr:uid="{00000000-0005-0000-0000-000088020000}"/>
    <cellStyle name="Calculation 8 2 13 12" xfId="1355" xr:uid="{00000000-0005-0000-0000-000089020000}"/>
    <cellStyle name="Calculation 8 2 13 12 2" xfId="1356" xr:uid="{00000000-0005-0000-0000-00008A020000}"/>
    <cellStyle name="Calculation 8 2 13 13" xfId="1357" xr:uid="{00000000-0005-0000-0000-00008B020000}"/>
    <cellStyle name="Calculation 8 2 13 13 2" xfId="1358" xr:uid="{00000000-0005-0000-0000-00008C020000}"/>
    <cellStyle name="Calculation 8 2 13 14" xfId="1359" xr:uid="{00000000-0005-0000-0000-00008D020000}"/>
    <cellStyle name="Calculation 8 2 13 14 2" xfId="1360" xr:uid="{00000000-0005-0000-0000-00008E020000}"/>
    <cellStyle name="Calculation 8 2 13 15" xfId="1361" xr:uid="{00000000-0005-0000-0000-00008F020000}"/>
    <cellStyle name="Calculation 8 2 13 2" xfId="1362" xr:uid="{00000000-0005-0000-0000-000090020000}"/>
    <cellStyle name="Calculation 8 2 13 2 2" xfId="1363" xr:uid="{00000000-0005-0000-0000-000091020000}"/>
    <cellStyle name="Calculation 8 2 13 3" xfId="1364" xr:uid="{00000000-0005-0000-0000-000092020000}"/>
    <cellStyle name="Calculation 8 2 13 3 2" xfId="1365" xr:uid="{00000000-0005-0000-0000-000093020000}"/>
    <cellStyle name="Calculation 8 2 13 4" xfId="1366" xr:uid="{00000000-0005-0000-0000-000094020000}"/>
    <cellStyle name="Calculation 8 2 13 4 2" xfId="1367" xr:uid="{00000000-0005-0000-0000-000095020000}"/>
    <cellStyle name="Calculation 8 2 13 5" xfId="1368" xr:uid="{00000000-0005-0000-0000-000096020000}"/>
    <cellStyle name="Calculation 8 2 13 5 2" xfId="1369" xr:uid="{00000000-0005-0000-0000-000097020000}"/>
    <cellStyle name="Calculation 8 2 13 6" xfId="1370" xr:uid="{00000000-0005-0000-0000-000098020000}"/>
    <cellStyle name="Calculation 8 2 13 6 2" xfId="1371" xr:uid="{00000000-0005-0000-0000-000099020000}"/>
    <cellStyle name="Calculation 8 2 13 7" xfId="1372" xr:uid="{00000000-0005-0000-0000-00009A020000}"/>
    <cellStyle name="Calculation 8 2 13 7 2" xfId="1373" xr:uid="{00000000-0005-0000-0000-00009B020000}"/>
    <cellStyle name="Calculation 8 2 13 8" xfId="1374" xr:uid="{00000000-0005-0000-0000-00009C020000}"/>
    <cellStyle name="Calculation 8 2 13 8 2" xfId="1375" xr:uid="{00000000-0005-0000-0000-00009D020000}"/>
    <cellStyle name="Calculation 8 2 13 9" xfId="1376" xr:uid="{00000000-0005-0000-0000-00009E020000}"/>
    <cellStyle name="Calculation 8 2 13 9 2" xfId="1377" xr:uid="{00000000-0005-0000-0000-00009F020000}"/>
    <cellStyle name="Calculation 8 2 14" xfId="1378" xr:uid="{00000000-0005-0000-0000-0000A0020000}"/>
    <cellStyle name="Calculation 8 2 14 2" xfId="1379" xr:uid="{00000000-0005-0000-0000-0000A1020000}"/>
    <cellStyle name="Calculation 8 2 15" xfId="1380" xr:uid="{00000000-0005-0000-0000-0000A2020000}"/>
    <cellStyle name="Calculation 8 2 15 2" xfId="1381" xr:uid="{00000000-0005-0000-0000-0000A3020000}"/>
    <cellStyle name="Calculation 8 2 16" xfId="1382" xr:uid="{00000000-0005-0000-0000-0000A4020000}"/>
    <cellStyle name="Calculation 8 2 16 2" xfId="1383" xr:uid="{00000000-0005-0000-0000-0000A5020000}"/>
    <cellStyle name="Calculation 8 2 17" xfId="1384" xr:uid="{00000000-0005-0000-0000-0000A6020000}"/>
    <cellStyle name="Calculation 8 2 17 2" xfId="1385" xr:uid="{00000000-0005-0000-0000-0000A7020000}"/>
    <cellStyle name="Calculation 8 2 18" xfId="1386" xr:uid="{00000000-0005-0000-0000-0000A8020000}"/>
    <cellStyle name="Calculation 8 2 18 2" xfId="1387" xr:uid="{00000000-0005-0000-0000-0000A9020000}"/>
    <cellStyle name="Calculation 8 2 19" xfId="1388" xr:uid="{00000000-0005-0000-0000-0000AA020000}"/>
    <cellStyle name="Calculation 8 2 19 2" xfId="1389" xr:uid="{00000000-0005-0000-0000-0000AB020000}"/>
    <cellStyle name="Calculation 8 2 2" xfId="1390" xr:uid="{00000000-0005-0000-0000-0000AC020000}"/>
    <cellStyle name="Calculation 8 2 2 10" xfId="1391" xr:uid="{00000000-0005-0000-0000-0000AD020000}"/>
    <cellStyle name="Calculation 8 2 2 10 2" xfId="1392" xr:uid="{00000000-0005-0000-0000-0000AE020000}"/>
    <cellStyle name="Calculation 8 2 2 11" xfId="1393" xr:uid="{00000000-0005-0000-0000-0000AF020000}"/>
    <cellStyle name="Calculation 8 2 2 11 2" xfId="1394" xr:uid="{00000000-0005-0000-0000-0000B0020000}"/>
    <cellStyle name="Calculation 8 2 2 12" xfId="1395" xr:uid="{00000000-0005-0000-0000-0000B1020000}"/>
    <cellStyle name="Calculation 8 2 2 12 2" xfId="1396" xr:uid="{00000000-0005-0000-0000-0000B2020000}"/>
    <cellStyle name="Calculation 8 2 2 13" xfId="1397" xr:uid="{00000000-0005-0000-0000-0000B3020000}"/>
    <cellStyle name="Calculation 8 2 2 13 2" xfId="1398" xr:uid="{00000000-0005-0000-0000-0000B4020000}"/>
    <cellStyle name="Calculation 8 2 2 14" xfId="1399" xr:uid="{00000000-0005-0000-0000-0000B5020000}"/>
    <cellStyle name="Calculation 8 2 2 14 2" xfId="1400" xr:uid="{00000000-0005-0000-0000-0000B6020000}"/>
    <cellStyle name="Calculation 8 2 2 15" xfId="1401" xr:uid="{00000000-0005-0000-0000-0000B7020000}"/>
    <cellStyle name="Calculation 8 2 2 15 2" xfId="1402" xr:uid="{00000000-0005-0000-0000-0000B8020000}"/>
    <cellStyle name="Calculation 8 2 2 16" xfId="1403" xr:uid="{00000000-0005-0000-0000-0000B9020000}"/>
    <cellStyle name="Calculation 8 2 2 16 2" xfId="1404" xr:uid="{00000000-0005-0000-0000-0000BA020000}"/>
    <cellStyle name="Calculation 8 2 2 17" xfId="1405" xr:uid="{00000000-0005-0000-0000-0000BB020000}"/>
    <cellStyle name="Calculation 8 2 2 17 2" xfId="1406" xr:uid="{00000000-0005-0000-0000-0000BC020000}"/>
    <cellStyle name="Calculation 8 2 2 18" xfId="1407" xr:uid="{00000000-0005-0000-0000-0000BD020000}"/>
    <cellStyle name="Calculation 8 2 2 18 2" xfId="1408" xr:uid="{00000000-0005-0000-0000-0000BE020000}"/>
    <cellStyle name="Calculation 8 2 2 19" xfId="1409" xr:uid="{00000000-0005-0000-0000-0000BF020000}"/>
    <cellStyle name="Calculation 8 2 2 19 2" xfId="1410" xr:uid="{00000000-0005-0000-0000-0000C0020000}"/>
    <cellStyle name="Calculation 8 2 2 2" xfId="1411" xr:uid="{00000000-0005-0000-0000-0000C1020000}"/>
    <cellStyle name="Calculation 8 2 2 2 10" xfId="1412" xr:uid="{00000000-0005-0000-0000-0000C2020000}"/>
    <cellStyle name="Calculation 8 2 2 2 10 2" xfId="1413" xr:uid="{00000000-0005-0000-0000-0000C3020000}"/>
    <cellStyle name="Calculation 8 2 2 2 11" xfId="1414" xr:uid="{00000000-0005-0000-0000-0000C4020000}"/>
    <cellStyle name="Calculation 8 2 2 2 11 2" xfId="1415" xr:uid="{00000000-0005-0000-0000-0000C5020000}"/>
    <cellStyle name="Calculation 8 2 2 2 12" xfId="1416" xr:uid="{00000000-0005-0000-0000-0000C6020000}"/>
    <cellStyle name="Calculation 8 2 2 2 12 2" xfId="1417" xr:uid="{00000000-0005-0000-0000-0000C7020000}"/>
    <cellStyle name="Calculation 8 2 2 2 13" xfId="1418" xr:uid="{00000000-0005-0000-0000-0000C8020000}"/>
    <cellStyle name="Calculation 8 2 2 2 13 2" xfId="1419" xr:uid="{00000000-0005-0000-0000-0000C9020000}"/>
    <cellStyle name="Calculation 8 2 2 2 14" xfId="1420" xr:uid="{00000000-0005-0000-0000-0000CA020000}"/>
    <cellStyle name="Calculation 8 2 2 2 14 2" xfId="1421" xr:uid="{00000000-0005-0000-0000-0000CB020000}"/>
    <cellStyle name="Calculation 8 2 2 2 15" xfId="1422" xr:uid="{00000000-0005-0000-0000-0000CC020000}"/>
    <cellStyle name="Calculation 8 2 2 2 15 2" xfId="1423" xr:uid="{00000000-0005-0000-0000-0000CD020000}"/>
    <cellStyle name="Calculation 8 2 2 2 16" xfId="1424" xr:uid="{00000000-0005-0000-0000-0000CE020000}"/>
    <cellStyle name="Calculation 8 2 2 2 16 2" xfId="1425" xr:uid="{00000000-0005-0000-0000-0000CF020000}"/>
    <cellStyle name="Calculation 8 2 2 2 17" xfId="1426" xr:uid="{00000000-0005-0000-0000-0000D0020000}"/>
    <cellStyle name="Calculation 8 2 2 2 17 2" xfId="1427" xr:uid="{00000000-0005-0000-0000-0000D1020000}"/>
    <cellStyle name="Calculation 8 2 2 2 18" xfId="1428" xr:uid="{00000000-0005-0000-0000-0000D2020000}"/>
    <cellStyle name="Calculation 8 2 2 2 18 2" xfId="1429" xr:uid="{00000000-0005-0000-0000-0000D3020000}"/>
    <cellStyle name="Calculation 8 2 2 2 19" xfId="1430" xr:uid="{00000000-0005-0000-0000-0000D4020000}"/>
    <cellStyle name="Calculation 8 2 2 2 2" xfId="1431" xr:uid="{00000000-0005-0000-0000-0000D5020000}"/>
    <cellStyle name="Calculation 8 2 2 2 2 2" xfId="1432" xr:uid="{00000000-0005-0000-0000-0000D6020000}"/>
    <cellStyle name="Calculation 8 2 2 2 3" xfId="1433" xr:uid="{00000000-0005-0000-0000-0000D7020000}"/>
    <cellStyle name="Calculation 8 2 2 2 3 2" xfId="1434" xr:uid="{00000000-0005-0000-0000-0000D8020000}"/>
    <cellStyle name="Calculation 8 2 2 2 4" xfId="1435" xr:uid="{00000000-0005-0000-0000-0000D9020000}"/>
    <cellStyle name="Calculation 8 2 2 2 4 2" xfId="1436" xr:uid="{00000000-0005-0000-0000-0000DA020000}"/>
    <cellStyle name="Calculation 8 2 2 2 5" xfId="1437" xr:uid="{00000000-0005-0000-0000-0000DB020000}"/>
    <cellStyle name="Calculation 8 2 2 2 5 2" xfId="1438" xr:uid="{00000000-0005-0000-0000-0000DC020000}"/>
    <cellStyle name="Calculation 8 2 2 2 6" xfId="1439" xr:uid="{00000000-0005-0000-0000-0000DD020000}"/>
    <cellStyle name="Calculation 8 2 2 2 6 2" xfId="1440" xr:uid="{00000000-0005-0000-0000-0000DE020000}"/>
    <cellStyle name="Calculation 8 2 2 2 7" xfId="1441" xr:uid="{00000000-0005-0000-0000-0000DF020000}"/>
    <cellStyle name="Calculation 8 2 2 2 7 2" xfId="1442" xr:uid="{00000000-0005-0000-0000-0000E0020000}"/>
    <cellStyle name="Calculation 8 2 2 2 8" xfId="1443" xr:uid="{00000000-0005-0000-0000-0000E1020000}"/>
    <cellStyle name="Calculation 8 2 2 2 8 2" xfId="1444" xr:uid="{00000000-0005-0000-0000-0000E2020000}"/>
    <cellStyle name="Calculation 8 2 2 2 9" xfId="1445" xr:uid="{00000000-0005-0000-0000-0000E3020000}"/>
    <cellStyle name="Calculation 8 2 2 2 9 2" xfId="1446" xr:uid="{00000000-0005-0000-0000-0000E4020000}"/>
    <cellStyle name="Calculation 8 2 2 20" xfId="1447" xr:uid="{00000000-0005-0000-0000-0000E5020000}"/>
    <cellStyle name="Calculation 8 2 2 3" xfId="1448" xr:uid="{00000000-0005-0000-0000-0000E6020000}"/>
    <cellStyle name="Calculation 8 2 2 3 10" xfId="1449" xr:uid="{00000000-0005-0000-0000-0000E7020000}"/>
    <cellStyle name="Calculation 8 2 2 3 10 2" xfId="1450" xr:uid="{00000000-0005-0000-0000-0000E8020000}"/>
    <cellStyle name="Calculation 8 2 2 3 11" xfId="1451" xr:uid="{00000000-0005-0000-0000-0000E9020000}"/>
    <cellStyle name="Calculation 8 2 2 3 11 2" xfId="1452" xr:uid="{00000000-0005-0000-0000-0000EA020000}"/>
    <cellStyle name="Calculation 8 2 2 3 12" xfId="1453" xr:uid="{00000000-0005-0000-0000-0000EB020000}"/>
    <cellStyle name="Calculation 8 2 2 3 12 2" xfId="1454" xr:uid="{00000000-0005-0000-0000-0000EC020000}"/>
    <cellStyle name="Calculation 8 2 2 3 13" xfId="1455" xr:uid="{00000000-0005-0000-0000-0000ED020000}"/>
    <cellStyle name="Calculation 8 2 2 3 13 2" xfId="1456" xr:uid="{00000000-0005-0000-0000-0000EE020000}"/>
    <cellStyle name="Calculation 8 2 2 3 14" xfId="1457" xr:uid="{00000000-0005-0000-0000-0000EF020000}"/>
    <cellStyle name="Calculation 8 2 2 3 14 2" xfId="1458" xr:uid="{00000000-0005-0000-0000-0000F0020000}"/>
    <cellStyle name="Calculation 8 2 2 3 15" xfId="1459" xr:uid="{00000000-0005-0000-0000-0000F1020000}"/>
    <cellStyle name="Calculation 8 2 2 3 15 2" xfId="1460" xr:uid="{00000000-0005-0000-0000-0000F2020000}"/>
    <cellStyle name="Calculation 8 2 2 3 16" xfId="1461" xr:uid="{00000000-0005-0000-0000-0000F3020000}"/>
    <cellStyle name="Calculation 8 2 2 3 16 2" xfId="1462" xr:uid="{00000000-0005-0000-0000-0000F4020000}"/>
    <cellStyle name="Calculation 8 2 2 3 17" xfId="1463" xr:uid="{00000000-0005-0000-0000-0000F5020000}"/>
    <cellStyle name="Calculation 8 2 2 3 17 2" xfId="1464" xr:uid="{00000000-0005-0000-0000-0000F6020000}"/>
    <cellStyle name="Calculation 8 2 2 3 18" xfId="1465" xr:uid="{00000000-0005-0000-0000-0000F7020000}"/>
    <cellStyle name="Calculation 8 2 2 3 18 2" xfId="1466" xr:uid="{00000000-0005-0000-0000-0000F8020000}"/>
    <cellStyle name="Calculation 8 2 2 3 19" xfId="1467" xr:uid="{00000000-0005-0000-0000-0000F9020000}"/>
    <cellStyle name="Calculation 8 2 2 3 2" xfId="1468" xr:uid="{00000000-0005-0000-0000-0000FA020000}"/>
    <cellStyle name="Calculation 8 2 2 3 2 2" xfId="1469" xr:uid="{00000000-0005-0000-0000-0000FB020000}"/>
    <cellStyle name="Calculation 8 2 2 3 3" xfId="1470" xr:uid="{00000000-0005-0000-0000-0000FC020000}"/>
    <cellStyle name="Calculation 8 2 2 3 3 2" xfId="1471" xr:uid="{00000000-0005-0000-0000-0000FD020000}"/>
    <cellStyle name="Calculation 8 2 2 3 4" xfId="1472" xr:uid="{00000000-0005-0000-0000-0000FE020000}"/>
    <cellStyle name="Calculation 8 2 2 3 4 2" xfId="1473" xr:uid="{00000000-0005-0000-0000-0000FF020000}"/>
    <cellStyle name="Calculation 8 2 2 3 5" xfId="1474" xr:uid="{00000000-0005-0000-0000-000000030000}"/>
    <cellStyle name="Calculation 8 2 2 3 5 2" xfId="1475" xr:uid="{00000000-0005-0000-0000-000001030000}"/>
    <cellStyle name="Calculation 8 2 2 3 6" xfId="1476" xr:uid="{00000000-0005-0000-0000-000002030000}"/>
    <cellStyle name="Calculation 8 2 2 3 6 2" xfId="1477" xr:uid="{00000000-0005-0000-0000-000003030000}"/>
    <cellStyle name="Calculation 8 2 2 3 7" xfId="1478" xr:uid="{00000000-0005-0000-0000-000004030000}"/>
    <cellStyle name="Calculation 8 2 2 3 7 2" xfId="1479" xr:uid="{00000000-0005-0000-0000-000005030000}"/>
    <cellStyle name="Calculation 8 2 2 3 8" xfId="1480" xr:uid="{00000000-0005-0000-0000-000006030000}"/>
    <cellStyle name="Calculation 8 2 2 3 8 2" xfId="1481" xr:uid="{00000000-0005-0000-0000-000007030000}"/>
    <cellStyle name="Calculation 8 2 2 3 9" xfId="1482" xr:uid="{00000000-0005-0000-0000-000008030000}"/>
    <cellStyle name="Calculation 8 2 2 3 9 2" xfId="1483" xr:uid="{00000000-0005-0000-0000-000009030000}"/>
    <cellStyle name="Calculation 8 2 2 4" xfId="1484" xr:uid="{00000000-0005-0000-0000-00000A030000}"/>
    <cellStyle name="Calculation 8 2 2 4 10" xfId="1485" xr:uid="{00000000-0005-0000-0000-00000B030000}"/>
    <cellStyle name="Calculation 8 2 2 4 10 2" xfId="1486" xr:uid="{00000000-0005-0000-0000-00000C030000}"/>
    <cellStyle name="Calculation 8 2 2 4 11" xfId="1487" xr:uid="{00000000-0005-0000-0000-00000D030000}"/>
    <cellStyle name="Calculation 8 2 2 4 11 2" xfId="1488" xr:uid="{00000000-0005-0000-0000-00000E030000}"/>
    <cellStyle name="Calculation 8 2 2 4 12" xfId="1489" xr:uid="{00000000-0005-0000-0000-00000F030000}"/>
    <cellStyle name="Calculation 8 2 2 4 12 2" xfId="1490" xr:uid="{00000000-0005-0000-0000-000010030000}"/>
    <cellStyle name="Calculation 8 2 2 4 13" xfId="1491" xr:uid="{00000000-0005-0000-0000-000011030000}"/>
    <cellStyle name="Calculation 8 2 2 4 13 2" xfId="1492" xr:uid="{00000000-0005-0000-0000-000012030000}"/>
    <cellStyle name="Calculation 8 2 2 4 14" xfId="1493" xr:uid="{00000000-0005-0000-0000-000013030000}"/>
    <cellStyle name="Calculation 8 2 2 4 14 2" xfId="1494" xr:uid="{00000000-0005-0000-0000-000014030000}"/>
    <cellStyle name="Calculation 8 2 2 4 15" xfId="1495" xr:uid="{00000000-0005-0000-0000-000015030000}"/>
    <cellStyle name="Calculation 8 2 2 4 15 2" xfId="1496" xr:uid="{00000000-0005-0000-0000-000016030000}"/>
    <cellStyle name="Calculation 8 2 2 4 16" xfId="1497" xr:uid="{00000000-0005-0000-0000-000017030000}"/>
    <cellStyle name="Calculation 8 2 2 4 2" xfId="1498" xr:uid="{00000000-0005-0000-0000-000018030000}"/>
    <cellStyle name="Calculation 8 2 2 4 2 2" xfId="1499" xr:uid="{00000000-0005-0000-0000-000019030000}"/>
    <cellStyle name="Calculation 8 2 2 4 3" xfId="1500" xr:uid="{00000000-0005-0000-0000-00001A030000}"/>
    <cellStyle name="Calculation 8 2 2 4 3 2" xfId="1501" xr:uid="{00000000-0005-0000-0000-00001B030000}"/>
    <cellStyle name="Calculation 8 2 2 4 4" xfId="1502" xr:uid="{00000000-0005-0000-0000-00001C030000}"/>
    <cellStyle name="Calculation 8 2 2 4 4 2" xfId="1503" xr:uid="{00000000-0005-0000-0000-00001D030000}"/>
    <cellStyle name="Calculation 8 2 2 4 5" xfId="1504" xr:uid="{00000000-0005-0000-0000-00001E030000}"/>
    <cellStyle name="Calculation 8 2 2 4 5 2" xfId="1505" xr:uid="{00000000-0005-0000-0000-00001F030000}"/>
    <cellStyle name="Calculation 8 2 2 4 6" xfId="1506" xr:uid="{00000000-0005-0000-0000-000020030000}"/>
    <cellStyle name="Calculation 8 2 2 4 6 2" xfId="1507" xr:uid="{00000000-0005-0000-0000-000021030000}"/>
    <cellStyle name="Calculation 8 2 2 4 7" xfId="1508" xr:uid="{00000000-0005-0000-0000-000022030000}"/>
    <cellStyle name="Calculation 8 2 2 4 7 2" xfId="1509" xr:uid="{00000000-0005-0000-0000-000023030000}"/>
    <cellStyle name="Calculation 8 2 2 4 8" xfId="1510" xr:uid="{00000000-0005-0000-0000-000024030000}"/>
    <cellStyle name="Calculation 8 2 2 4 8 2" xfId="1511" xr:uid="{00000000-0005-0000-0000-000025030000}"/>
    <cellStyle name="Calculation 8 2 2 4 9" xfId="1512" xr:uid="{00000000-0005-0000-0000-000026030000}"/>
    <cellStyle name="Calculation 8 2 2 4 9 2" xfId="1513" xr:uid="{00000000-0005-0000-0000-000027030000}"/>
    <cellStyle name="Calculation 8 2 2 5" xfId="1514" xr:uid="{00000000-0005-0000-0000-000028030000}"/>
    <cellStyle name="Calculation 8 2 2 5 10" xfId="1515" xr:uid="{00000000-0005-0000-0000-000029030000}"/>
    <cellStyle name="Calculation 8 2 2 5 10 2" xfId="1516" xr:uid="{00000000-0005-0000-0000-00002A030000}"/>
    <cellStyle name="Calculation 8 2 2 5 11" xfId="1517" xr:uid="{00000000-0005-0000-0000-00002B030000}"/>
    <cellStyle name="Calculation 8 2 2 5 11 2" xfId="1518" xr:uid="{00000000-0005-0000-0000-00002C030000}"/>
    <cellStyle name="Calculation 8 2 2 5 12" xfId="1519" xr:uid="{00000000-0005-0000-0000-00002D030000}"/>
    <cellStyle name="Calculation 8 2 2 5 12 2" xfId="1520" xr:uid="{00000000-0005-0000-0000-00002E030000}"/>
    <cellStyle name="Calculation 8 2 2 5 13" xfId="1521" xr:uid="{00000000-0005-0000-0000-00002F030000}"/>
    <cellStyle name="Calculation 8 2 2 5 13 2" xfId="1522" xr:uid="{00000000-0005-0000-0000-000030030000}"/>
    <cellStyle name="Calculation 8 2 2 5 14" xfId="1523" xr:uid="{00000000-0005-0000-0000-000031030000}"/>
    <cellStyle name="Calculation 8 2 2 5 14 2" xfId="1524" xr:uid="{00000000-0005-0000-0000-000032030000}"/>
    <cellStyle name="Calculation 8 2 2 5 15" xfId="1525" xr:uid="{00000000-0005-0000-0000-000033030000}"/>
    <cellStyle name="Calculation 8 2 2 5 15 2" xfId="1526" xr:uid="{00000000-0005-0000-0000-000034030000}"/>
    <cellStyle name="Calculation 8 2 2 5 16" xfId="1527" xr:uid="{00000000-0005-0000-0000-000035030000}"/>
    <cellStyle name="Calculation 8 2 2 5 2" xfId="1528" xr:uid="{00000000-0005-0000-0000-000036030000}"/>
    <cellStyle name="Calculation 8 2 2 5 2 2" xfId="1529" xr:uid="{00000000-0005-0000-0000-000037030000}"/>
    <cellStyle name="Calculation 8 2 2 5 3" xfId="1530" xr:uid="{00000000-0005-0000-0000-000038030000}"/>
    <cellStyle name="Calculation 8 2 2 5 3 2" xfId="1531" xr:uid="{00000000-0005-0000-0000-000039030000}"/>
    <cellStyle name="Calculation 8 2 2 5 4" xfId="1532" xr:uid="{00000000-0005-0000-0000-00003A030000}"/>
    <cellStyle name="Calculation 8 2 2 5 4 2" xfId="1533" xr:uid="{00000000-0005-0000-0000-00003B030000}"/>
    <cellStyle name="Calculation 8 2 2 5 5" xfId="1534" xr:uid="{00000000-0005-0000-0000-00003C030000}"/>
    <cellStyle name="Calculation 8 2 2 5 5 2" xfId="1535" xr:uid="{00000000-0005-0000-0000-00003D030000}"/>
    <cellStyle name="Calculation 8 2 2 5 6" xfId="1536" xr:uid="{00000000-0005-0000-0000-00003E030000}"/>
    <cellStyle name="Calculation 8 2 2 5 6 2" xfId="1537" xr:uid="{00000000-0005-0000-0000-00003F030000}"/>
    <cellStyle name="Calculation 8 2 2 5 7" xfId="1538" xr:uid="{00000000-0005-0000-0000-000040030000}"/>
    <cellStyle name="Calculation 8 2 2 5 7 2" xfId="1539" xr:uid="{00000000-0005-0000-0000-000041030000}"/>
    <cellStyle name="Calculation 8 2 2 5 8" xfId="1540" xr:uid="{00000000-0005-0000-0000-000042030000}"/>
    <cellStyle name="Calculation 8 2 2 5 8 2" xfId="1541" xr:uid="{00000000-0005-0000-0000-000043030000}"/>
    <cellStyle name="Calculation 8 2 2 5 9" xfId="1542" xr:uid="{00000000-0005-0000-0000-000044030000}"/>
    <cellStyle name="Calculation 8 2 2 5 9 2" xfId="1543" xr:uid="{00000000-0005-0000-0000-000045030000}"/>
    <cellStyle name="Calculation 8 2 2 6" xfId="1544" xr:uid="{00000000-0005-0000-0000-000046030000}"/>
    <cellStyle name="Calculation 8 2 2 6 10" xfId="1545" xr:uid="{00000000-0005-0000-0000-000047030000}"/>
    <cellStyle name="Calculation 8 2 2 6 10 2" xfId="1546" xr:uid="{00000000-0005-0000-0000-000048030000}"/>
    <cellStyle name="Calculation 8 2 2 6 11" xfId="1547" xr:uid="{00000000-0005-0000-0000-000049030000}"/>
    <cellStyle name="Calculation 8 2 2 6 11 2" xfId="1548" xr:uid="{00000000-0005-0000-0000-00004A030000}"/>
    <cellStyle name="Calculation 8 2 2 6 12" xfId="1549" xr:uid="{00000000-0005-0000-0000-00004B030000}"/>
    <cellStyle name="Calculation 8 2 2 6 12 2" xfId="1550" xr:uid="{00000000-0005-0000-0000-00004C030000}"/>
    <cellStyle name="Calculation 8 2 2 6 13" xfId="1551" xr:uid="{00000000-0005-0000-0000-00004D030000}"/>
    <cellStyle name="Calculation 8 2 2 6 13 2" xfId="1552" xr:uid="{00000000-0005-0000-0000-00004E030000}"/>
    <cellStyle name="Calculation 8 2 2 6 14" xfId="1553" xr:uid="{00000000-0005-0000-0000-00004F030000}"/>
    <cellStyle name="Calculation 8 2 2 6 14 2" xfId="1554" xr:uid="{00000000-0005-0000-0000-000050030000}"/>
    <cellStyle name="Calculation 8 2 2 6 15" xfId="1555" xr:uid="{00000000-0005-0000-0000-000051030000}"/>
    <cellStyle name="Calculation 8 2 2 6 2" xfId="1556" xr:uid="{00000000-0005-0000-0000-000052030000}"/>
    <cellStyle name="Calculation 8 2 2 6 2 2" xfId="1557" xr:uid="{00000000-0005-0000-0000-000053030000}"/>
    <cellStyle name="Calculation 8 2 2 6 3" xfId="1558" xr:uid="{00000000-0005-0000-0000-000054030000}"/>
    <cellStyle name="Calculation 8 2 2 6 3 2" xfId="1559" xr:uid="{00000000-0005-0000-0000-000055030000}"/>
    <cellStyle name="Calculation 8 2 2 6 4" xfId="1560" xr:uid="{00000000-0005-0000-0000-000056030000}"/>
    <cellStyle name="Calculation 8 2 2 6 4 2" xfId="1561" xr:uid="{00000000-0005-0000-0000-000057030000}"/>
    <cellStyle name="Calculation 8 2 2 6 5" xfId="1562" xr:uid="{00000000-0005-0000-0000-000058030000}"/>
    <cellStyle name="Calculation 8 2 2 6 5 2" xfId="1563" xr:uid="{00000000-0005-0000-0000-000059030000}"/>
    <cellStyle name="Calculation 8 2 2 6 6" xfId="1564" xr:uid="{00000000-0005-0000-0000-00005A030000}"/>
    <cellStyle name="Calculation 8 2 2 6 6 2" xfId="1565" xr:uid="{00000000-0005-0000-0000-00005B030000}"/>
    <cellStyle name="Calculation 8 2 2 6 7" xfId="1566" xr:uid="{00000000-0005-0000-0000-00005C030000}"/>
    <cellStyle name="Calculation 8 2 2 6 7 2" xfId="1567" xr:uid="{00000000-0005-0000-0000-00005D030000}"/>
    <cellStyle name="Calculation 8 2 2 6 8" xfId="1568" xr:uid="{00000000-0005-0000-0000-00005E030000}"/>
    <cellStyle name="Calculation 8 2 2 6 8 2" xfId="1569" xr:uid="{00000000-0005-0000-0000-00005F030000}"/>
    <cellStyle name="Calculation 8 2 2 6 9" xfId="1570" xr:uid="{00000000-0005-0000-0000-000060030000}"/>
    <cellStyle name="Calculation 8 2 2 6 9 2" xfId="1571" xr:uid="{00000000-0005-0000-0000-000061030000}"/>
    <cellStyle name="Calculation 8 2 2 7" xfId="1572" xr:uid="{00000000-0005-0000-0000-000062030000}"/>
    <cellStyle name="Calculation 8 2 2 7 2" xfId="1573" xr:uid="{00000000-0005-0000-0000-000063030000}"/>
    <cellStyle name="Calculation 8 2 2 8" xfId="1574" xr:uid="{00000000-0005-0000-0000-000064030000}"/>
    <cellStyle name="Calculation 8 2 2 8 2" xfId="1575" xr:uid="{00000000-0005-0000-0000-000065030000}"/>
    <cellStyle name="Calculation 8 2 2 9" xfId="1576" xr:uid="{00000000-0005-0000-0000-000066030000}"/>
    <cellStyle name="Calculation 8 2 2 9 2" xfId="1577" xr:uid="{00000000-0005-0000-0000-000067030000}"/>
    <cellStyle name="Calculation 8 2 20" xfId="1578" xr:uid="{00000000-0005-0000-0000-000068030000}"/>
    <cellStyle name="Calculation 8 2 20 2" xfId="1579" xr:uid="{00000000-0005-0000-0000-000069030000}"/>
    <cellStyle name="Calculation 8 2 21" xfId="1580" xr:uid="{00000000-0005-0000-0000-00006A030000}"/>
    <cellStyle name="Calculation 8 2 21 2" xfId="1581" xr:uid="{00000000-0005-0000-0000-00006B030000}"/>
    <cellStyle name="Calculation 8 2 22" xfId="1582" xr:uid="{00000000-0005-0000-0000-00006C030000}"/>
    <cellStyle name="Calculation 8 2 22 2" xfId="1583" xr:uid="{00000000-0005-0000-0000-00006D030000}"/>
    <cellStyle name="Calculation 8 2 23" xfId="1584" xr:uid="{00000000-0005-0000-0000-00006E030000}"/>
    <cellStyle name="Calculation 8 2 23 2" xfId="1585" xr:uid="{00000000-0005-0000-0000-00006F030000}"/>
    <cellStyle name="Calculation 8 2 24" xfId="1586" xr:uid="{00000000-0005-0000-0000-000070030000}"/>
    <cellStyle name="Calculation 8 2 24 2" xfId="1587" xr:uid="{00000000-0005-0000-0000-000071030000}"/>
    <cellStyle name="Calculation 8 2 25" xfId="1588" xr:uid="{00000000-0005-0000-0000-000072030000}"/>
    <cellStyle name="Calculation 8 2 25 2" xfId="1589" xr:uid="{00000000-0005-0000-0000-000073030000}"/>
    <cellStyle name="Calculation 8 2 26" xfId="1590" xr:uid="{00000000-0005-0000-0000-000074030000}"/>
    <cellStyle name="Calculation 8 2 26 2" xfId="1591" xr:uid="{00000000-0005-0000-0000-000075030000}"/>
    <cellStyle name="Calculation 8 2 27" xfId="1592" xr:uid="{00000000-0005-0000-0000-000076030000}"/>
    <cellStyle name="Calculation 8 2 3" xfId="1593" xr:uid="{00000000-0005-0000-0000-000077030000}"/>
    <cellStyle name="Calculation 8 2 3 10" xfId="1594" xr:uid="{00000000-0005-0000-0000-000078030000}"/>
    <cellStyle name="Calculation 8 2 3 10 2" xfId="1595" xr:uid="{00000000-0005-0000-0000-000079030000}"/>
    <cellStyle name="Calculation 8 2 3 11" xfId="1596" xr:uid="{00000000-0005-0000-0000-00007A030000}"/>
    <cellStyle name="Calculation 8 2 3 11 2" xfId="1597" xr:uid="{00000000-0005-0000-0000-00007B030000}"/>
    <cellStyle name="Calculation 8 2 3 12" xfId="1598" xr:uid="{00000000-0005-0000-0000-00007C030000}"/>
    <cellStyle name="Calculation 8 2 3 12 2" xfId="1599" xr:uid="{00000000-0005-0000-0000-00007D030000}"/>
    <cellStyle name="Calculation 8 2 3 13" xfId="1600" xr:uid="{00000000-0005-0000-0000-00007E030000}"/>
    <cellStyle name="Calculation 8 2 3 13 2" xfId="1601" xr:uid="{00000000-0005-0000-0000-00007F030000}"/>
    <cellStyle name="Calculation 8 2 3 14" xfId="1602" xr:uid="{00000000-0005-0000-0000-000080030000}"/>
    <cellStyle name="Calculation 8 2 3 14 2" xfId="1603" xr:uid="{00000000-0005-0000-0000-000081030000}"/>
    <cellStyle name="Calculation 8 2 3 15" xfId="1604" xr:uid="{00000000-0005-0000-0000-000082030000}"/>
    <cellStyle name="Calculation 8 2 3 15 2" xfId="1605" xr:uid="{00000000-0005-0000-0000-000083030000}"/>
    <cellStyle name="Calculation 8 2 3 16" xfId="1606" xr:uid="{00000000-0005-0000-0000-000084030000}"/>
    <cellStyle name="Calculation 8 2 3 16 2" xfId="1607" xr:uid="{00000000-0005-0000-0000-000085030000}"/>
    <cellStyle name="Calculation 8 2 3 17" xfId="1608" xr:uid="{00000000-0005-0000-0000-000086030000}"/>
    <cellStyle name="Calculation 8 2 3 17 2" xfId="1609" xr:uid="{00000000-0005-0000-0000-000087030000}"/>
    <cellStyle name="Calculation 8 2 3 18" xfId="1610" xr:uid="{00000000-0005-0000-0000-000088030000}"/>
    <cellStyle name="Calculation 8 2 3 18 2" xfId="1611" xr:uid="{00000000-0005-0000-0000-000089030000}"/>
    <cellStyle name="Calculation 8 2 3 19" xfId="1612" xr:uid="{00000000-0005-0000-0000-00008A030000}"/>
    <cellStyle name="Calculation 8 2 3 19 2" xfId="1613" xr:uid="{00000000-0005-0000-0000-00008B030000}"/>
    <cellStyle name="Calculation 8 2 3 2" xfId="1614" xr:uid="{00000000-0005-0000-0000-00008C030000}"/>
    <cellStyle name="Calculation 8 2 3 2 10" xfId="1615" xr:uid="{00000000-0005-0000-0000-00008D030000}"/>
    <cellStyle name="Calculation 8 2 3 2 10 2" xfId="1616" xr:uid="{00000000-0005-0000-0000-00008E030000}"/>
    <cellStyle name="Calculation 8 2 3 2 11" xfId="1617" xr:uid="{00000000-0005-0000-0000-00008F030000}"/>
    <cellStyle name="Calculation 8 2 3 2 11 2" xfId="1618" xr:uid="{00000000-0005-0000-0000-000090030000}"/>
    <cellStyle name="Calculation 8 2 3 2 12" xfId="1619" xr:uid="{00000000-0005-0000-0000-000091030000}"/>
    <cellStyle name="Calculation 8 2 3 2 12 2" xfId="1620" xr:uid="{00000000-0005-0000-0000-000092030000}"/>
    <cellStyle name="Calculation 8 2 3 2 13" xfId="1621" xr:uid="{00000000-0005-0000-0000-000093030000}"/>
    <cellStyle name="Calculation 8 2 3 2 13 2" xfId="1622" xr:uid="{00000000-0005-0000-0000-000094030000}"/>
    <cellStyle name="Calculation 8 2 3 2 14" xfId="1623" xr:uid="{00000000-0005-0000-0000-000095030000}"/>
    <cellStyle name="Calculation 8 2 3 2 14 2" xfId="1624" xr:uid="{00000000-0005-0000-0000-000096030000}"/>
    <cellStyle name="Calculation 8 2 3 2 15" xfId="1625" xr:uid="{00000000-0005-0000-0000-000097030000}"/>
    <cellStyle name="Calculation 8 2 3 2 15 2" xfId="1626" xr:uid="{00000000-0005-0000-0000-000098030000}"/>
    <cellStyle name="Calculation 8 2 3 2 16" xfId="1627" xr:uid="{00000000-0005-0000-0000-000099030000}"/>
    <cellStyle name="Calculation 8 2 3 2 16 2" xfId="1628" xr:uid="{00000000-0005-0000-0000-00009A030000}"/>
    <cellStyle name="Calculation 8 2 3 2 17" xfId="1629" xr:uid="{00000000-0005-0000-0000-00009B030000}"/>
    <cellStyle name="Calculation 8 2 3 2 17 2" xfId="1630" xr:uid="{00000000-0005-0000-0000-00009C030000}"/>
    <cellStyle name="Calculation 8 2 3 2 18" xfId="1631" xr:uid="{00000000-0005-0000-0000-00009D030000}"/>
    <cellStyle name="Calculation 8 2 3 2 18 2" xfId="1632" xr:uid="{00000000-0005-0000-0000-00009E030000}"/>
    <cellStyle name="Calculation 8 2 3 2 19" xfId="1633" xr:uid="{00000000-0005-0000-0000-00009F030000}"/>
    <cellStyle name="Calculation 8 2 3 2 2" xfId="1634" xr:uid="{00000000-0005-0000-0000-0000A0030000}"/>
    <cellStyle name="Calculation 8 2 3 2 2 2" xfId="1635" xr:uid="{00000000-0005-0000-0000-0000A1030000}"/>
    <cellStyle name="Calculation 8 2 3 2 3" xfId="1636" xr:uid="{00000000-0005-0000-0000-0000A2030000}"/>
    <cellStyle name="Calculation 8 2 3 2 3 2" xfId="1637" xr:uid="{00000000-0005-0000-0000-0000A3030000}"/>
    <cellStyle name="Calculation 8 2 3 2 4" xfId="1638" xr:uid="{00000000-0005-0000-0000-0000A4030000}"/>
    <cellStyle name="Calculation 8 2 3 2 4 2" xfId="1639" xr:uid="{00000000-0005-0000-0000-0000A5030000}"/>
    <cellStyle name="Calculation 8 2 3 2 5" xfId="1640" xr:uid="{00000000-0005-0000-0000-0000A6030000}"/>
    <cellStyle name="Calculation 8 2 3 2 5 2" xfId="1641" xr:uid="{00000000-0005-0000-0000-0000A7030000}"/>
    <cellStyle name="Calculation 8 2 3 2 6" xfId="1642" xr:uid="{00000000-0005-0000-0000-0000A8030000}"/>
    <cellStyle name="Calculation 8 2 3 2 6 2" xfId="1643" xr:uid="{00000000-0005-0000-0000-0000A9030000}"/>
    <cellStyle name="Calculation 8 2 3 2 7" xfId="1644" xr:uid="{00000000-0005-0000-0000-0000AA030000}"/>
    <cellStyle name="Calculation 8 2 3 2 7 2" xfId="1645" xr:uid="{00000000-0005-0000-0000-0000AB030000}"/>
    <cellStyle name="Calculation 8 2 3 2 8" xfId="1646" xr:uid="{00000000-0005-0000-0000-0000AC030000}"/>
    <cellStyle name="Calculation 8 2 3 2 8 2" xfId="1647" xr:uid="{00000000-0005-0000-0000-0000AD030000}"/>
    <cellStyle name="Calculation 8 2 3 2 9" xfId="1648" xr:uid="{00000000-0005-0000-0000-0000AE030000}"/>
    <cellStyle name="Calculation 8 2 3 2 9 2" xfId="1649" xr:uid="{00000000-0005-0000-0000-0000AF030000}"/>
    <cellStyle name="Calculation 8 2 3 20" xfId="1650" xr:uid="{00000000-0005-0000-0000-0000B0030000}"/>
    <cellStyle name="Calculation 8 2 3 3" xfId="1651" xr:uid="{00000000-0005-0000-0000-0000B1030000}"/>
    <cellStyle name="Calculation 8 2 3 3 10" xfId="1652" xr:uid="{00000000-0005-0000-0000-0000B2030000}"/>
    <cellStyle name="Calculation 8 2 3 3 10 2" xfId="1653" xr:uid="{00000000-0005-0000-0000-0000B3030000}"/>
    <cellStyle name="Calculation 8 2 3 3 11" xfId="1654" xr:uid="{00000000-0005-0000-0000-0000B4030000}"/>
    <cellStyle name="Calculation 8 2 3 3 11 2" xfId="1655" xr:uid="{00000000-0005-0000-0000-0000B5030000}"/>
    <cellStyle name="Calculation 8 2 3 3 12" xfId="1656" xr:uid="{00000000-0005-0000-0000-0000B6030000}"/>
    <cellStyle name="Calculation 8 2 3 3 12 2" xfId="1657" xr:uid="{00000000-0005-0000-0000-0000B7030000}"/>
    <cellStyle name="Calculation 8 2 3 3 13" xfId="1658" xr:uid="{00000000-0005-0000-0000-0000B8030000}"/>
    <cellStyle name="Calculation 8 2 3 3 13 2" xfId="1659" xr:uid="{00000000-0005-0000-0000-0000B9030000}"/>
    <cellStyle name="Calculation 8 2 3 3 14" xfId="1660" xr:uid="{00000000-0005-0000-0000-0000BA030000}"/>
    <cellStyle name="Calculation 8 2 3 3 14 2" xfId="1661" xr:uid="{00000000-0005-0000-0000-0000BB030000}"/>
    <cellStyle name="Calculation 8 2 3 3 15" xfId="1662" xr:uid="{00000000-0005-0000-0000-0000BC030000}"/>
    <cellStyle name="Calculation 8 2 3 3 15 2" xfId="1663" xr:uid="{00000000-0005-0000-0000-0000BD030000}"/>
    <cellStyle name="Calculation 8 2 3 3 16" xfId="1664" xr:uid="{00000000-0005-0000-0000-0000BE030000}"/>
    <cellStyle name="Calculation 8 2 3 3 16 2" xfId="1665" xr:uid="{00000000-0005-0000-0000-0000BF030000}"/>
    <cellStyle name="Calculation 8 2 3 3 17" xfId="1666" xr:uid="{00000000-0005-0000-0000-0000C0030000}"/>
    <cellStyle name="Calculation 8 2 3 3 17 2" xfId="1667" xr:uid="{00000000-0005-0000-0000-0000C1030000}"/>
    <cellStyle name="Calculation 8 2 3 3 18" xfId="1668" xr:uid="{00000000-0005-0000-0000-0000C2030000}"/>
    <cellStyle name="Calculation 8 2 3 3 18 2" xfId="1669" xr:uid="{00000000-0005-0000-0000-0000C3030000}"/>
    <cellStyle name="Calculation 8 2 3 3 19" xfId="1670" xr:uid="{00000000-0005-0000-0000-0000C4030000}"/>
    <cellStyle name="Calculation 8 2 3 3 2" xfId="1671" xr:uid="{00000000-0005-0000-0000-0000C5030000}"/>
    <cellStyle name="Calculation 8 2 3 3 2 2" xfId="1672" xr:uid="{00000000-0005-0000-0000-0000C6030000}"/>
    <cellStyle name="Calculation 8 2 3 3 3" xfId="1673" xr:uid="{00000000-0005-0000-0000-0000C7030000}"/>
    <cellStyle name="Calculation 8 2 3 3 3 2" xfId="1674" xr:uid="{00000000-0005-0000-0000-0000C8030000}"/>
    <cellStyle name="Calculation 8 2 3 3 4" xfId="1675" xr:uid="{00000000-0005-0000-0000-0000C9030000}"/>
    <cellStyle name="Calculation 8 2 3 3 4 2" xfId="1676" xr:uid="{00000000-0005-0000-0000-0000CA030000}"/>
    <cellStyle name="Calculation 8 2 3 3 5" xfId="1677" xr:uid="{00000000-0005-0000-0000-0000CB030000}"/>
    <cellStyle name="Calculation 8 2 3 3 5 2" xfId="1678" xr:uid="{00000000-0005-0000-0000-0000CC030000}"/>
    <cellStyle name="Calculation 8 2 3 3 6" xfId="1679" xr:uid="{00000000-0005-0000-0000-0000CD030000}"/>
    <cellStyle name="Calculation 8 2 3 3 6 2" xfId="1680" xr:uid="{00000000-0005-0000-0000-0000CE030000}"/>
    <cellStyle name="Calculation 8 2 3 3 7" xfId="1681" xr:uid="{00000000-0005-0000-0000-0000CF030000}"/>
    <cellStyle name="Calculation 8 2 3 3 7 2" xfId="1682" xr:uid="{00000000-0005-0000-0000-0000D0030000}"/>
    <cellStyle name="Calculation 8 2 3 3 8" xfId="1683" xr:uid="{00000000-0005-0000-0000-0000D1030000}"/>
    <cellStyle name="Calculation 8 2 3 3 8 2" xfId="1684" xr:uid="{00000000-0005-0000-0000-0000D2030000}"/>
    <cellStyle name="Calculation 8 2 3 3 9" xfId="1685" xr:uid="{00000000-0005-0000-0000-0000D3030000}"/>
    <cellStyle name="Calculation 8 2 3 3 9 2" xfId="1686" xr:uid="{00000000-0005-0000-0000-0000D4030000}"/>
    <cellStyle name="Calculation 8 2 3 4" xfId="1687" xr:uid="{00000000-0005-0000-0000-0000D5030000}"/>
    <cellStyle name="Calculation 8 2 3 4 10" xfId="1688" xr:uid="{00000000-0005-0000-0000-0000D6030000}"/>
    <cellStyle name="Calculation 8 2 3 4 10 2" xfId="1689" xr:uid="{00000000-0005-0000-0000-0000D7030000}"/>
    <cellStyle name="Calculation 8 2 3 4 11" xfId="1690" xr:uid="{00000000-0005-0000-0000-0000D8030000}"/>
    <cellStyle name="Calculation 8 2 3 4 11 2" xfId="1691" xr:uid="{00000000-0005-0000-0000-0000D9030000}"/>
    <cellStyle name="Calculation 8 2 3 4 12" xfId="1692" xr:uid="{00000000-0005-0000-0000-0000DA030000}"/>
    <cellStyle name="Calculation 8 2 3 4 12 2" xfId="1693" xr:uid="{00000000-0005-0000-0000-0000DB030000}"/>
    <cellStyle name="Calculation 8 2 3 4 13" xfId="1694" xr:uid="{00000000-0005-0000-0000-0000DC030000}"/>
    <cellStyle name="Calculation 8 2 3 4 13 2" xfId="1695" xr:uid="{00000000-0005-0000-0000-0000DD030000}"/>
    <cellStyle name="Calculation 8 2 3 4 14" xfId="1696" xr:uid="{00000000-0005-0000-0000-0000DE030000}"/>
    <cellStyle name="Calculation 8 2 3 4 14 2" xfId="1697" xr:uid="{00000000-0005-0000-0000-0000DF030000}"/>
    <cellStyle name="Calculation 8 2 3 4 15" xfId="1698" xr:uid="{00000000-0005-0000-0000-0000E0030000}"/>
    <cellStyle name="Calculation 8 2 3 4 15 2" xfId="1699" xr:uid="{00000000-0005-0000-0000-0000E1030000}"/>
    <cellStyle name="Calculation 8 2 3 4 16" xfId="1700" xr:uid="{00000000-0005-0000-0000-0000E2030000}"/>
    <cellStyle name="Calculation 8 2 3 4 2" xfId="1701" xr:uid="{00000000-0005-0000-0000-0000E3030000}"/>
    <cellStyle name="Calculation 8 2 3 4 2 2" xfId="1702" xr:uid="{00000000-0005-0000-0000-0000E4030000}"/>
    <cellStyle name="Calculation 8 2 3 4 3" xfId="1703" xr:uid="{00000000-0005-0000-0000-0000E5030000}"/>
    <cellStyle name="Calculation 8 2 3 4 3 2" xfId="1704" xr:uid="{00000000-0005-0000-0000-0000E6030000}"/>
    <cellStyle name="Calculation 8 2 3 4 4" xfId="1705" xr:uid="{00000000-0005-0000-0000-0000E7030000}"/>
    <cellStyle name="Calculation 8 2 3 4 4 2" xfId="1706" xr:uid="{00000000-0005-0000-0000-0000E8030000}"/>
    <cellStyle name="Calculation 8 2 3 4 5" xfId="1707" xr:uid="{00000000-0005-0000-0000-0000E9030000}"/>
    <cellStyle name="Calculation 8 2 3 4 5 2" xfId="1708" xr:uid="{00000000-0005-0000-0000-0000EA030000}"/>
    <cellStyle name="Calculation 8 2 3 4 6" xfId="1709" xr:uid="{00000000-0005-0000-0000-0000EB030000}"/>
    <cellStyle name="Calculation 8 2 3 4 6 2" xfId="1710" xr:uid="{00000000-0005-0000-0000-0000EC030000}"/>
    <cellStyle name="Calculation 8 2 3 4 7" xfId="1711" xr:uid="{00000000-0005-0000-0000-0000ED030000}"/>
    <cellStyle name="Calculation 8 2 3 4 7 2" xfId="1712" xr:uid="{00000000-0005-0000-0000-0000EE030000}"/>
    <cellStyle name="Calculation 8 2 3 4 8" xfId="1713" xr:uid="{00000000-0005-0000-0000-0000EF030000}"/>
    <cellStyle name="Calculation 8 2 3 4 8 2" xfId="1714" xr:uid="{00000000-0005-0000-0000-0000F0030000}"/>
    <cellStyle name="Calculation 8 2 3 4 9" xfId="1715" xr:uid="{00000000-0005-0000-0000-0000F1030000}"/>
    <cellStyle name="Calculation 8 2 3 4 9 2" xfId="1716" xr:uid="{00000000-0005-0000-0000-0000F2030000}"/>
    <cellStyle name="Calculation 8 2 3 5" xfId="1717" xr:uid="{00000000-0005-0000-0000-0000F3030000}"/>
    <cellStyle name="Calculation 8 2 3 5 10" xfId="1718" xr:uid="{00000000-0005-0000-0000-0000F4030000}"/>
    <cellStyle name="Calculation 8 2 3 5 10 2" xfId="1719" xr:uid="{00000000-0005-0000-0000-0000F5030000}"/>
    <cellStyle name="Calculation 8 2 3 5 11" xfId="1720" xr:uid="{00000000-0005-0000-0000-0000F6030000}"/>
    <cellStyle name="Calculation 8 2 3 5 11 2" xfId="1721" xr:uid="{00000000-0005-0000-0000-0000F7030000}"/>
    <cellStyle name="Calculation 8 2 3 5 12" xfId="1722" xr:uid="{00000000-0005-0000-0000-0000F8030000}"/>
    <cellStyle name="Calculation 8 2 3 5 12 2" xfId="1723" xr:uid="{00000000-0005-0000-0000-0000F9030000}"/>
    <cellStyle name="Calculation 8 2 3 5 13" xfId="1724" xr:uid="{00000000-0005-0000-0000-0000FA030000}"/>
    <cellStyle name="Calculation 8 2 3 5 13 2" xfId="1725" xr:uid="{00000000-0005-0000-0000-0000FB030000}"/>
    <cellStyle name="Calculation 8 2 3 5 14" xfId="1726" xr:uid="{00000000-0005-0000-0000-0000FC030000}"/>
    <cellStyle name="Calculation 8 2 3 5 14 2" xfId="1727" xr:uid="{00000000-0005-0000-0000-0000FD030000}"/>
    <cellStyle name="Calculation 8 2 3 5 15" xfId="1728" xr:uid="{00000000-0005-0000-0000-0000FE030000}"/>
    <cellStyle name="Calculation 8 2 3 5 15 2" xfId="1729" xr:uid="{00000000-0005-0000-0000-0000FF030000}"/>
    <cellStyle name="Calculation 8 2 3 5 16" xfId="1730" xr:uid="{00000000-0005-0000-0000-000000040000}"/>
    <cellStyle name="Calculation 8 2 3 5 2" xfId="1731" xr:uid="{00000000-0005-0000-0000-000001040000}"/>
    <cellStyle name="Calculation 8 2 3 5 2 2" xfId="1732" xr:uid="{00000000-0005-0000-0000-000002040000}"/>
    <cellStyle name="Calculation 8 2 3 5 3" xfId="1733" xr:uid="{00000000-0005-0000-0000-000003040000}"/>
    <cellStyle name="Calculation 8 2 3 5 3 2" xfId="1734" xr:uid="{00000000-0005-0000-0000-000004040000}"/>
    <cellStyle name="Calculation 8 2 3 5 4" xfId="1735" xr:uid="{00000000-0005-0000-0000-000005040000}"/>
    <cellStyle name="Calculation 8 2 3 5 4 2" xfId="1736" xr:uid="{00000000-0005-0000-0000-000006040000}"/>
    <cellStyle name="Calculation 8 2 3 5 5" xfId="1737" xr:uid="{00000000-0005-0000-0000-000007040000}"/>
    <cellStyle name="Calculation 8 2 3 5 5 2" xfId="1738" xr:uid="{00000000-0005-0000-0000-000008040000}"/>
    <cellStyle name="Calculation 8 2 3 5 6" xfId="1739" xr:uid="{00000000-0005-0000-0000-000009040000}"/>
    <cellStyle name="Calculation 8 2 3 5 6 2" xfId="1740" xr:uid="{00000000-0005-0000-0000-00000A040000}"/>
    <cellStyle name="Calculation 8 2 3 5 7" xfId="1741" xr:uid="{00000000-0005-0000-0000-00000B040000}"/>
    <cellStyle name="Calculation 8 2 3 5 7 2" xfId="1742" xr:uid="{00000000-0005-0000-0000-00000C040000}"/>
    <cellStyle name="Calculation 8 2 3 5 8" xfId="1743" xr:uid="{00000000-0005-0000-0000-00000D040000}"/>
    <cellStyle name="Calculation 8 2 3 5 8 2" xfId="1744" xr:uid="{00000000-0005-0000-0000-00000E040000}"/>
    <cellStyle name="Calculation 8 2 3 5 9" xfId="1745" xr:uid="{00000000-0005-0000-0000-00000F040000}"/>
    <cellStyle name="Calculation 8 2 3 5 9 2" xfId="1746" xr:uid="{00000000-0005-0000-0000-000010040000}"/>
    <cellStyle name="Calculation 8 2 3 6" xfId="1747" xr:uid="{00000000-0005-0000-0000-000011040000}"/>
    <cellStyle name="Calculation 8 2 3 6 10" xfId="1748" xr:uid="{00000000-0005-0000-0000-000012040000}"/>
    <cellStyle name="Calculation 8 2 3 6 10 2" xfId="1749" xr:uid="{00000000-0005-0000-0000-000013040000}"/>
    <cellStyle name="Calculation 8 2 3 6 11" xfId="1750" xr:uid="{00000000-0005-0000-0000-000014040000}"/>
    <cellStyle name="Calculation 8 2 3 6 11 2" xfId="1751" xr:uid="{00000000-0005-0000-0000-000015040000}"/>
    <cellStyle name="Calculation 8 2 3 6 12" xfId="1752" xr:uid="{00000000-0005-0000-0000-000016040000}"/>
    <cellStyle name="Calculation 8 2 3 6 12 2" xfId="1753" xr:uid="{00000000-0005-0000-0000-000017040000}"/>
    <cellStyle name="Calculation 8 2 3 6 13" xfId="1754" xr:uid="{00000000-0005-0000-0000-000018040000}"/>
    <cellStyle name="Calculation 8 2 3 6 13 2" xfId="1755" xr:uid="{00000000-0005-0000-0000-000019040000}"/>
    <cellStyle name="Calculation 8 2 3 6 14" xfId="1756" xr:uid="{00000000-0005-0000-0000-00001A040000}"/>
    <cellStyle name="Calculation 8 2 3 6 14 2" xfId="1757" xr:uid="{00000000-0005-0000-0000-00001B040000}"/>
    <cellStyle name="Calculation 8 2 3 6 15" xfId="1758" xr:uid="{00000000-0005-0000-0000-00001C040000}"/>
    <cellStyle name="Calculation 8 2 3 6 2" xfId="1759" xr:uid="{00000000-0005-0000-0000-00001D040000}"/>
    <cellStyle name="Calculation 8 2 3 6 2 2" xfId="1760" xr:uid="{00000000-0005-0000-0000-00001E040000}"/>
    <cellStyle name="Calculation 8 2 3 6 3" xfId="1761" xr:uid="{00000000-0005-0000-0000-00001F040000}"/>
    <cellStyle name="Calculation 8 2 3 6 3 2" xfId="1762" xr:uid="{00000000-0005-0000-0000-000020040000}"/>
    <cellStyle name="Calculation 8 2 3 6 4" xfId="1763" xr:uid="{00000000-0005-0000-0000-000021040000}"/>
    <cellStyle name="Calculation 8 2 3 6 4 2" xfId="1764" xr:uid="{00000000-0005-0000-0000-000022040000}"/>
    <cellStyle name="Calculation 8 2 3 6 5" xfId="1765" xr:uid="{00000000-0005-0000-0000-000023040000}"/>
    <cellStyle name="Calculation 8 2 3 6 5 2" xfId="1766" xr:uid="{00000000-0005-0000-0000-000024040000}"/>
    <cellStyle name="Calculation 8 2 3 6 6" xfId="1767" xr:uid="{00000000-0005-0000-0000-000025040000}"/>
    <cellStyle name="Calculation 8 2 3 6 6 2" xfId="1768" xr:uid="{00000000-0005-0000-0000-000026040000}"/>
    <cellStyle name="Calculation 8 2 3 6 7" xfId="1769" xr:uid="{00000000-0005-0000-0000-000027040000}"/>
    <cellStyle name="Calculation 8 2 3 6 7 2" xfId="1770" xr:uid="{00000000-0005-0000-0000-000028040000}"/>
    <cellStyle name="Calculation 8 2 3 6 8" xfId="1771" xr:uid="{00000000-0005-0000-0000-000029040000}"/>
    <cellStyle name="Calculation 8 2 3 6 8 2" xfId="1772" xr:uid="{00000000-0005-0000-0000-00002A040000}"/>
    <cellStyle name="Calculation 8 2 3 6 9" xfId="1773" xr:uid="{00000000-0005-0000-0000-00002B040000}"/>
    <cellStyle name="Calculation 8 2 3 6 9 2" xfId="1774" xr:uid="{00000000-0005-0000-0000-00002C040000}"/>
    <cellStyle name="Calculation 8 2 3 7" xfId="1775" xr:uid="{00000000-0005-0000-0000-00002D040000}"/>
    <cellStyle name="Calculation 8 2 3 7 2" xfId="1776" xr:uid="{00000000-0005-0000-0000-00002E040000}"/>
    <cellStyle name="Calculation 8 2 3 8" xfId="1777" xr:uid="{00000000-0005-0000-0000-00002F040000}"/>
    <cellStyle name="Calculation 8 2 3 8 2" xfId="1778" xr:uid="{00000000-0005-0000-0000-000030040000}"/>
    <cellStyle name="Calculation 8 2 3 9" xfId="1779" xr:uid="{00000000-0005-0000-0000-000031040000}"/>
    <cellStyle name="Calculation 8 2 3 9 2" xfId="1780" xr:uid="{00000000-0005-0000-0000-000032040000}"/>
    <cellStyle name="Calculation 8 2 4" xfId="1781" xr:uid="{00000000-0005-0000-0000-000033040000}"/>
    <cellStyle name="Calculation 8 2 4 10" xfId="1782" xr:uid="{00000000-0005-0000-0000-000034040000}"/>
    <cellStyle name="Calculation 8 2 4 10 2" xfId="1783" xr:uid="{00000000-0005-0000-0000-000035040000}"/>
    <cellStyle name="Calculation 8 2 4 11" xfId="1784" xr:uid="{00000000-0005-0000-0000-000036040000}"/>
    <cellStyle name="Calculation 8 2 4 11 2" xfId="1785" xr:uid="{00000000-0005-0000-0000-000037040000}"/>
    <cellStyle name="Calculation 8 2 4 12" xfId="1786" xr:uid="{00000000-0005-0000-0000-000038040000}"/>
    <cellStyle name="Calculation 8 2 4 12 2" xfId="1787" xr:uid="{00000000-0005-0000-0000-000039040000}"/>
    <cellStyle name="Calculation 8 2 4 13" xfId="1788" xr:uid="{00000000-0005-0000-0000-00003A040000}"/>
    <cellStyle name="Calculation 8 2 4 13 2" xfId="1789" xr:uid="{00000000-0005-0000-0000-00003B040000}"/>
    <cellStyle name="Calculation 8 2 4 14" xfId="1790" xr:uid="{00000000-0005-0000-0000-00003C040000}"/>
    <cellStyle name="Calculation 8 2 4 14 2" xfId="1791" xr:uid="{00000000-0005-0000-0000-00003D040000}"/>
    <cellStyle name="Calculation 8 2 4 15" xfId="1792" xr:uid="{00000000-0005-0000-0000-00003E040000}"/>
    <cellStyle name="Calculation 8 2 4 15 2" xfId="1793" xr:uid="{00000000-0005-0000-0000-00003F040000}"/>
    <cellStyle name="Calculation 8 2 4 16" xfId="1794" xr:uid="{00000000-0005-0000-0000-000040040000}"/>
    <cellStyle name="Calculation 8 2 4 16 2" xfId="1795" xr:uid="{00000000-0005-0000-0000-000041040000}"/>
    <cellStyle name="Calculation 8 2 4 17" xfId="1796" xr:uid="{00000000-0005-0000-0000-000042040000}"/>
    <cellStyle name="Calculation 8 2 4 17 2" xfId="1797" xr:uid="{00000000-0005-0000-0000-000043040000}"/>
    <cellStyle name="Calculation 8 2 4 18" xfId="1798" xr:uid="{00000000-0005-0000-0000-000044040000}"/>
    <cellStyle name="Calculation 8 2 4 18 2" xfId="1799" xr:uid="{00000000-0005-0000-0000-000045040000}"/>
    <cellStyle name="Calculation 8 2 4 19" xfId="1800" xr:uid="{00000000-0005-0000-0000-000046040000}"/>
    <cellStyle name="Calculation 8 2 4 19 2" xfId="1801" xr:uid="{00000000-0005-0000-0000-000047040000}"/>
    <cellStyle name="Calculation 8 2 4 2" xfId="1802" xr:uid="{00000000-0005-0000-0000-000048040000}"/>
    <cellStyle name="Calculation 8 2 4 2 10" xfId="1803" xr:uid="{00000000-0005-0000-0000-000049040000}"/>
    <cellStyle name="Calculation 8 2 4 2 10 2" xfId="1804" xr:uid="{00000000-0005-0000-0000-00004A040000}"/>
    <cellStyle name="Calculation 8 2 4 2 11" xfId="1805" xr:uid="{00000000-0005-0000-0000-00004B040000}"/>
    <cellStyle name="Calculation 8 2 4 2 11 2" xfId="1806" xr:uid="{00000000-0005-0000-0000-00004C040000}"/>
    <cellStyle name="Calculation 8 2 4 2 12" xfId="1807" xr:uid="{00000000-0005-0000-0000-00004D040000}"/>
    <cellStyle name="Calculation 8 2 4 2 12 2" xfId="1808" xr:uid="{00000000-0005-0000-0000-00004E040000}"/>
    <cellStyle name="Calculation 8 2 4 2 13" xfId="1809" xr:uid="{00000000-0005-0000-0000-00004F040000}"/>
    <cellStyle name="Calculation 8 2 4 2 13 2" xfId="1810" xr:uid="{00000000-0005-0000-0000-000050040000}"/>
    <cellStyle name="Calculation 8 2 4 2 14" xfId="1811" xr:uid="{00000000-0005-0000-0000-000051040000}"/>
    <cellStyle name="Calculation 8 2 4 2 14 2" xfId="1812" xr:uid="{00000000-0005-0000-0000-000052040000}"/>
    <cellStyle name="Calculation 8 2 4 2 15" xfId="1813" xr:uid="{00000000-0005-0000-0000-000053040000}"/>
    <cellStyle name="Calculation 8 2 4 2 15 2" xfId="1814" xr:uid="{00000000-0005-0000-0000-000054040000}"/>
    <cellStyle name="Calculation 8 2 4 2 16" xfId="1815" xr:uid="{00000000-0005-0000-0000-000055040000}"/>
    <cellStyle name="Calculation 8 2 4 2 16 2" xfId="1816" xr:uid="{00000000-0005-0000-0000-000056040000}"/>
    <cellStyle name="Calculation 8 2 4 2 17" xfId="1817" xr:uid="{00000000-0005-0000-0000-000057040000}"/>
    <cellStyle name="Calculation 8 2 4 2 17 2" xfId="1818" xr:uid="{00000000-0005-0000-0000-000058040000}"/>
    <cellStyle name="Calculation 8 2 4 2 18" xfId="1819" xr:uid="{00000000-0005-0000-0000-000059040000}"/>
    <cellStyle name="Calculation 8 2 4 2 18 2" xfId="1820" xr:uid="{00000000-0005-0000-0000-00005A040000}"/>
    <cellStyle name="Calculation 8 2 4 2 19" xfId="1821" xr:uid="{00000000-0005-0000-0000-00005B040000}"/>
    <cellStyle name="Calculation 8 2 4 2 2" xfId="1822" xr:uid="{00000000-0005-0000-0000-00005C040000}"/>
    <cellStyle name="Calculation 8 2 4 2 2 2" xfId="1823" xr:uid="{00000000-0005-0000-0000-00005D040000}"/>
    <cellStyle name="Calculation 8 2 4 2 3" xfId="1824" xr:uid="{00000000-0005-0000-0000-00005E040000}"/>
    <cellStyle name="Calculation 8 2 4 2 3 2" xfId="1825" xr:uid="{00000000-0005-0000-0000-00005F040000}"/>
    <cellStyle name="Calculation 8 2 4 2 4" xfId="1826" xr:uid="{00000000-0005-0000-0000-000060040000}"/>
    <cellStyle name="Calculation 8 2 4 2 4 2" xfId="1827" xr:uid="{00000000-0005-0000-0000-000061040000}"/>
    <cellStyle name="Calculation 8 2 4 2 5" xfId="1828" xr:uid="{00000000-0005-0000-0000-000062040000}"/>
    <cellStyle name="Calculation 8 2 4 2 5 2" xfId="1829" xr:uid="{00000000-0005-0000-0000-000063040000}"/>
    <cellStyle name="Calculation 8 2 4 2 6" xfId="1830" xr:uid="{00000000-0005-0000-0000-000064040000}"/>
    <cellStyle name="Calculation 8 2 4 2 6 2" xfId="1831" xr:uid="{00000000-0005-0000-0000-000065040000}"/>
    <cellStyle name="Calculation 8 2 4 2 7" xfId="1832" xr:uid="{00000000-0005-0000-0000-000066040000}"/>
    <cellStyle name="Calculation 8 2 4 2 7 2" xfId="1833" xr:uid="{00000000-0005-0000-0000-000067040000}"/>
    <cellStyle name="Calculation 8 2 4 2 8" xfId="1834" xr:uid="{00000000-0005-0000-0000-000068040000}"/>
    <cellStyle name="Calculation 8 2 4 2 8 2" xfId="1835" xr:uid="{00000000-0005-0000-0000-000069040000}"/>
    <cellStyle name="Calculation 8 2 4 2 9" xfId="1836" xr:uid="{00000000-0005-0000-0000-00006A040000}"/>
    <cellStyle name="Calculation 8 2 4 2 9 2" xfId="1837" xr:uid="{00000000-0005-0000-0000-00006B040000}"/>
    <cellStyle name="Calculation 8 2 4 20" xfId="1838" xr:uid="{00000000-0005-0000-0000-00006C040000}"/>
    <cellStyle name="Calculation 8 2 4 3" xfId="1839" xr:uid="{00000000-0005-0000-0000-00006D040000}"/>
    <cellStyle name="Calculation 8 2 4 3 10" xfId="1840" xr:uid="{00000000-0005-0000-0000-00006E040000}"/>
    <cellStyle name="Calculation 8 2 4 3 10 2" xfId="1841" xr:uid="{00000000-0005-0000-0000-00006F040000}"/>
    <cellStyle name="Calculation 8 2 4 3 11" xfId="1842" xr:uid="{00000000-0005-0000-0000-000070040000}"/>
    <cellStyle name="Calculation 8 2 4 3 11 2" xfId="1843" xr:uid="{00000000-0005-0000-0000-000071040000}"/>
    <cellStyle name="Calculation 8 2 4 3 12" xfId="1844" xr:uid="{00000000-0005-0000-0000-000072040000}"/>
    <cellStyle name="Calculation 8 2 4 3 12 2" xfId="1845" xr:uid="{00000000-0005-0000-0000-000073040000}"/>
    <cellStyle name="Calculation 8 2 4 3 13" xfId="1846" xr:uid="{00000000-0005-0000-0000-000074040000}"/>
    <cellStyle name="Calculation 8 2 4 3 13 2" xfId="1847" xr:uid="{00000000-0005-0000-0000-000075040000}"/>
    <cellStyle name="Calculation 8 2 4 3 14" xfId="1848" xr:uid="{00000000-0005-0000-0000-000076040000}"/>
    <cellStyle name="Calculation 8 2 4 3 14 2" xfId="1849" xr:uid="{00000000-0005-0000-0000-000077040000}"/>
    <cellStyle name="Calculation 8 2 4 3 15" xfId="1850" xr:uid="{00000000-0005-0000-0000-000078040000}"/>
    <cellStyle name="Calculation 8 2 4 3 15 2" xfId="1851" xr:uid="{00000000-0005-0000-0000-000079040000}"/>
    <cellStyle name="Calculation 8 2 4 3 16" xfId="1852" xr:uid="{00000000-0005-0000-0000-00007A040000}"/>
    <cellStyle name="Calculation 8 2 4 3 16 2" xfId="1853" xr:uid="{00000000-0005-0000-0000-00007B040000}"/>
    <cellStyle name="Calculation 8 2 4 3 17" xfId="1854" xr:uid="{00000000-0005-0000-0000-00007C040000}"/>
    <cellStyle name="Calculation 8 2 4 3 17 2" xfId="1855" xr:uid="{00000000-0005-0000-0000-00007D040000}"/>
    <cellStyle name="Calculation 8 2 4 3 18" xfId="1856" xr:uid="{00000000-0005-0000-0000-00007E040000}"/>
    <cellStyle name="Calculation 8 2 4 3 2" xfId="1857" xr:uid="{00000000-0005-0000-0000-00007F040000}"/>
    <cellStyle name="Calculation 8 2 4 3 2 2" xfId="1858" xr:uid="{00000000-0005-0000-0000-000080040000}"/>
    <cellStyle name="Calculation 8 2 4 3 3" xfId="1859" xr:uid="{00000000-0005-0000-0000-000081040000}"/>
    <cellStyle name="Calculation 8 2 4 3 3 2" xfId="1860" xr:uid="{00000000-0005-0000-0000-000082040000}"/>
    <cellStyle name="Calculation 8 2 4 3 4" xfId="1861" xr:uid="{00000000-0005-0000-0000-000083040000}"/>
    <cellStyle name="Calculation 8 2 4 3 4 2" xfId="1862" xr:uid="{00000000-0005-0000-0000-000084040000}"/>
    <cellStyle name="Calculation 8 2 4 3 5" xfId="1863" xr:uid="{00000000-0005-0000-0000-000085040000}"/>
    <cellStyle name="Calculation 8 2 4 3 5 2" xfId="1864" xr:uid="{00000000-0005-0000-0000-000086040000}"/>
    <cellStyle name="Calculation 8 2 4 3 6" xfId="1865" xr:uid="{00000000-0005-0000-0000-000087040000}"/>
    <cellStyle name="Calculation 8 2 4 3 6 2" xfId="1866" xr:uid="{00000000-0005-0000-0000-000088040000}"/>
    <cellStyle name="Calculation 8 2 4 3 7" xfId="1867" xr:uid="{00000000-0005-0000-0000-000089040000}"/>
    <cellStyle name="Calculation 8 2 4 3 7 2" xfId="1868" xr:uid="{00000000-0005-0000-0000-00008A040000}"/>
    <cellStyle name="Calculation 8 2 4 3 8" xfId="1869" xr:uid="{00000000-0005-0000-0000-00008B040000}"/>
    <cellStyle name="Calculation 8 2 4 3 8 2" xfId="1870" xr:uid="{00000000-0005-0000-0000-00008C040000}"/>
    <cellStyle name="Calculation 8 2 4 3 9" xfId="1871" xr:uid="{00000000-0005-0000-0000-00008D040000}"/>
    <cellStyle name="Calculation 8 2 4 3 9 2" xfId="1872" xr:uid="{00000000-0005-0000-0000-00008E040000}"/>
    <cellStyle name="Calculation 8 2 4 4" xfId="1873" xr:uid="{00000000-0005-0000-0000-00008F040000}"/>
    <cellStyle name="Calculation 8 2 4 4 10" xfId="1874" xr:uid="{00000000-0005-0000-0000-000090040000}"/>
    <cellStyle name="Calculation 8 2 4 4 10 2" xfId="1875" xr:uid="{00000000-0005-0000-0000-000091040000}"/>
    <cellStyle name="Calculation 8 2 4 4 11" xfId="1876" xr:uid="{00000000-0005-0000-0000-000092040000}"/>
    <cellStyle name="Calculation 8 2 4 4 11 2" xfId="1877" xr:uid="{00000000-0005-0000-0000-000093040000}"/>
    <cellStyle name="Calculation 8 2 4 4 12" xfId="1878" xr:uid="{00000000-0005-0000-0000-000094040000}"/>
    <cellStyle name="Calculation 8 2 4 4 12 2" xfId="1879" xr:uid="{00000000-0005-0000-0000-000095040000}"/>
    <cellStyle name="Calculation 8 2 4 4 13" xfId="1880" xr:uid="{00000000-0005-0000-0000-000096040000}"/>
    <cellStyle name="Calculation 8 2 4 4 13 2" xfId="1881" xr:uid="{00000000-0005-0000-0000-000097040000}"/>
    <cellStyle name="Calculation 8 2 4 4 14" xfId="1882" xr:uid="{00000000-0005-0000-0000-000098040000}"/>
    <cellStyle name="Calculation 8 2 4 4 14 2" xfId="1883" xr:uid="{00000000-0005-0000-0000-000099040000}"/>
    <cellStyle name="Calculation 8 2 4 4 15" xfId="1884" xr:uid="{00000000-0005-0000-0000-00009A040000}"/>
    <cellStyle name="Calculation 8 2 4 4 15 2" xfId="1885" xr:uid="{00000000-0005-0000-0000-00009B040000}"/>
    <cellStyle name="Calculation 8 2 4 4 16" xfId="1886" xr:uid="{00000000-0005-0000-0000-00009C040000}"/>
    <cellStyle name="Calculation 8 2 4 4 2" xfId="1887" xr:uid="{00000000-0005-0000-0000-00009D040000}"/>
    <cellStyle name="Calculation 8 2 4 4 2 2" xfId="1888" xr:uid="{00000000-0005-0000-0000-00009E040000}"/>
    <cellStyle name="Calculation 8 2 4 4 3" xfId="1889" xr:uid="{00000000-0005-0000-0000-00009F040000}"/>
    <cellStyle name="Calculation 8 2 4 4 3 2" xfId="1890" xr:uid="{00000000-0005-0000-0000-0000A0040000}"/>
    <cellStyle name="Calculation 8 2 4 4 4" xfId="1891" xr:uid="{00000000-0005-0000-0000-0000A1040000}"/>
    <cellStyle name="Calculation 8 2 4 4 4 2" xfId="1892" xr:uid="{00000000-0005-0000-0000-0000A2040000}"/>
    <cellStyle name="Calculation 8 2 4 4 5" xfId="1893" xr:uid="{00000000-0005-0000-0000-0000A3040000}"/>
    <cellStyle name="Calculation 8 2 4 4 5 2" xfId="1894" xr:uid="{00000000-0005-0000-0000-0000A4040000}"/>
    <cellStyle name="Calculation 8 2 4 4 6" xfId="1895" xr:uid="{00000000-0005-0000-0000-0000A5040000}"/>
    <cellStyle name="Calculation 8 2 4 4 6 2" xfId="1896" xr:uid="{00000000-0005-0000-0000-0000A6040000}"/>
    <cellStyle name="Calculation 8 2 4 4 7" xfId="1897" xr:uid="{00000000-0005-0000-0000-0000A7040000}"/>
    <cellStyle name="Calculation 8 2 4 4 7 2" xfId="1898" xr:uid="{00000000-0005-0000-0000-0000A8040000}"/>
    <cellStyle name="Calculation 8 2 4 4 8" xfId="1899" xr:uid="{00000000-0005-0000-0000-0000A9040000}"/>
    <cellStyle name="Calculation 8 2 4 4 8 2" xfId="1900" xr:uid="{00000000-0005-0000-0000-0000AA040000}"/>
    <cellStyle name="Calculation 8 2 4 4 9" xfId="1901" xr:uid="{00000000-0005-0000-0000-0000AB040000}"/>
    <cellStyle name="Calculation 8 2 4 4 9 2" xfId="1902" xr:uid="{00000000-0005-0000-0000-0000AC040000}"/>
    <cellStyle name="Calculation 8 2 4 5" xfId="1903" xr:uid="{00000000-0005-0000-0000-0000AD040000}"/>
    <cellStyle name="Calculation 8 2 4 5 10" xfId="1904" xr:uid="{00000000-0005-0000-0000-0000AE040000}"/>
    <cellStyle name="Calculation 8 2 4 5 10 2" xfId="1905" xr:uid="{00000000-0005-0000-0000-0000AF040000}"/>
    <cellStyle name="Calculation 8 2 4 5 11" xfId="1906" xr:uid="{00000000-0005-0000-0000-0000B0040000}"/>
    <cellStyle name="Calculation 8 2 4 5 11 2" xfId="1907" xr:uid="{00000000-0005-0000-0000-0000B1040000}"/>
    <cellStyle name="Calculation 8 2 4 5 12" xfId="1908" xr:uid="{00000000-0005-0000-0000-0000B2040000}"/>
    <cellStyle name="Calculation 8 2 4 5 12 2" xfId="1909" xr:uid="{00000000-0005-0000-0000-0000B3040000}"/>
    <cellStyle name="Calculation 8 2 4 5 13" xfId="1910" xr:uid="{00000000-0005-0000-0000-0000B4040000}"/>
    <cellStyle name="Calculation 8 2 4 5 13 2" xfId="1911" xr:uid="{00000000-0005-0000-0000-0000B5040000}"/>
    <cellStyle name="Calculation 8 2 4 5 14" xfId="1912" xr:uid="{00000000-0005-0000-0000-0000B6040000}"/>
    <cellStyle name="Calculation 8 2 4 5 14 2" xfId="1913" xr:uid="{00000000-0005-0000-0000-0000B7040000}"/>
    <cellStyle name="Calculation 8 2 4 5 15" xfId="1914" xr:uid="{00000000-0005-0000-0000-0000B8040000}"/>
    <cellStyle name="Calculation 8 2 4 5 15 2" xfId="1915" xr:uid="{00000000-0005-0000-0000-0000B9040000}"/>
    <cellStyle name="Calculation 8 2 4 5 16" xfId="1916" xr:uid="{00000000-0005-0000-0000-0000BA040000}"/>
    <cellStyle name="Calculation 8 2 4 5 2" xfId="1917" xr:uid="{00000000-0005-0000-0000-0000BB040000}"/>
    <cellStyle name="Calculation 8 2 4 5 2 2" xfId="1918" xr:uid="{00000000-0005-0000-0000-0000BC040000}"/>
    <cellStyle name="Calculation 8 2 4 5 3" xfId="1919" xr:uid="{00000000-0005-0000-0000-0000BD040000}"/>
    <cellStyle name="Calculation 8 2 4 5 3 2" xfId="1920" xr:uid="{00000000-0005-0000-0000-0000BE040000}"/>
    <cellStyle name="Calculation 8 2 4 5 4" xfId="1921" xr:uid="{00000000-0005-0000-0000-0000BF040000}"/>
    <cellStyle name="Calculation 8 2 4 5 4 2" xfId="1922" xr:uid="{00000000-0005-0000-0000-0000C0040000}"/>
    <cellStyle name="Calculation 8 2 4 5 5" xfId="1923" xr:uid="{00000000-0005-0000-0000-0000C1040000}"/>
    <cellStyle name="Calculation 8 2 4 5 5 2" xfId="1924" xr:uid="{00000000-0005-0000-0000-0000C2040000}"/>
    <cellStyle name="Calculation 8 2 4 5 6" xfId="1925" xr:uid="{00000000-0005-0000-0000-0000C3040000}"/>
    <cellStyle name="Calculation 8 2 4 5 6 2" xfId="1926" xr:uid="{00000000-0005-0000-0000-0000C4040000}"/>
    <cellStyle name="Calculation 8 2 4 5 7" xfId="1927" xr:uid="{00000000-0005-0000-0000-0000C5040000}"/>
    <cellStyle name="Calculation 8 2 4 5 7 2" xfId="1928" xr:uid="{00000000-0005-0000-0000-0000C6040000}"/>
    <cellStyle name="Calculation 8 2 4 5 8" xfId="1929" xr:uid="{00000000-0005-0000-0000-0000C7040000}"/>
    <cellStyle name="Calculation 8 2 4 5 8 2" xfId="1930" xr:uid="{00000000-0005-0000-0000-0000C8040000}"/>
    <cellStyle name="Calculation 8 2 4 5 9" xfId="1931" xr:uid="{00000000-0005-0000-0000-0000C9040000}"/>
    <cellStyle name="Calculation 8 2 4 5 9 2" xfId="1932" xr:uid="{00000000-0005-0000-0000-0000CA040000}"/>
    <cellStyle name="Calculation 8 2 4 6" xfId="1933" xr:uid="{00000000-0005-0000-0000-0000CB040000}"/>
    <cellStyle name="Calculation 8 2 4 6 10" xfId="1934" xr:uid="{00000000-0005-0000-0000-0000CC040000}"/>
    <cellStyle name="Calculation 8 2 4 6 10 2" xfId="1935" xr:uid="{00000000-0005-0000-0000-0000CD040000}"/>
    <cellStyle name="Calculation 8 2 4 6 11" xfId="1936" xr:uid="{00000000-0005-0000-0000-0000CE040000}"/>
    <cellStyle name="Calculation 8 2 4 6 11 2" xfId="1937" xr:uid="{00000000-0005-0000-0000-0000CF040000}"/>
    <cellStyle name="Calculation 8 2 4 6 12" xfId="1938" xr:uid="{00000000-0005-0000-0000-0000D0040000}"/>
    <cellStyle name="Calculation 8 2 4 6 12 2" xfId="1939" xr:uid="{00000000-0005-0000-0000-0000D1040000}"/>
    <cellStyle name="Calculation 8 2 4 6 13" xfId="1940" xr:uid="{00000000-0005-0000-0000-0000D2040000}"/>
    <cellStyle name="Calculation 8 2 4 6 13 2" xfId="1941" xr:uid="{00000000-0005-0000-0000-0000D3040000}"/>
    <cellStyle name="Calculation 8 2 4 6 14" xfId="1942" xr:uid="{00000000-0005-0000-0000-0000D4040000}"/>
    <cellStyle name="Calculation 8 2 4 6 14 2" xfId="1943" xr:uid="{00000000-0005-0000-0000-0000D5040000}"/>
    <cellStyle name="Calculation 8 2 4 6 15" xfId="1944" xr:uid="{00000000-0005-0000-0000-0000D6040000}"/>
    <cellStyle name="Calculation 8 2 4 6 2" xfId="1945" xr:uid="{00000000-0005-0000-0000-0000D7040000}"/>
    <cellStyle name="Calculation 8 2 4 6 2 2" xfId="1946" xr:uid="{00000000-0005-0000-0000-0000D8040000}"/>
    <cellStyle name="Calculation 8 2 4 6 3" xfId="1947" xr:uid="{00000000-0005-0000-0000-0000D9040000}"/>
    <cellStyle name="Calculation 8 2 4 6 3 2" xfId="1948" xr:uid="{00000000-0005-0000-0000-0000DA040000}"/>
    <cellStyle name="Calculation 8 2 4 6 4" xfId="1949" xr:uid="{00000000-0005-0000-0000-0000DB040000}"/>
    <cellStyle name="Calculation 8 2 4 6 4 2" xfId="1950" xr:uid="{00000000-0005-0000-0000-0000DC040000}"/>
    <cellStyle name="Calculation 8 2 4 6 5" xfId="1951" xr:uid="{00000000-0005-0000-0000-0000DD040000}"/>
    <cellStyle name="Calculation 8 2 4 6 5 2" xfId="1952" xr:uid="{00000000-0005-0000-0000-0000DE040000}"/>
    <cellStyle name="Calculation 8 2 4 6 6" xfId="1953" xr:uid="{00000000-0005-0000-0000-0000DF040000}"/>
    <cellStyle name="Calculation 8 2 4 6 6 2" xfId="1954" xr:uid="{00000000-0005-0000-0000-0000E0040000}"/>
    <cellStyle name="Calculation 8 2 4 6 7" xfId="1955" xr:uid="{00000000-0005-0000-0000-0000E1040000}"/>
    <cellStyle name="Calculation 8 2 4 6 7 2" xfId="1956" xr:uid="{00000000-0005-0000-0000-0000E2040000}"/>
    <cellStyle name="Calculation 8 2 4 6 8" xfId="1957" xr:uid="{00000000-0005-0000-0000-0000E3040000}"/>
    <cellStyle name="Calculation 8 2 4 6 8 2" xfId="1958" xr:uid="{00000000-0005-0000-0000-0000E4040000}"/>
    <cellStyle name="Calculation 8 2 4 6 9" xfId="1959" xr:uid="{00000000-0005-0000-0000-0000E5040000}"/>
    <cellStyle name="Calculation 8 2 4 6 9 2" xfId="1960" xr:uid="{00000000-0005-0000-0000-0000E6040000}"/>
    <cellStyle name="Calculation 8 2 4 7" xfId="1961" xr:uid="{00000000-0005-0000-0000-0000E7040000}"/>
    <cellStyle name="Calculation 8 2 4 7 2" xfId="1962" xr:uid="{00000000-0005-0000-0000-0000E8040000}"/>
    <cellStyle name="Calculation 8 2 4 8" xfId="1963" xr:uid="{00000000-0005-0000-0000-0000E9040000}"/>
    <cellStyle name="Calculation 8 2 4 8 2" xfId="1964" xr:uid="{00000000-0005-0000-0000-0000EA040000}"/>
    <cellStyle name="Calculation 8 2 4 9" xfId="1965" xr:uid="{00000000-0005-0000-0000-0000EB040000}"/>
    <cellStyle name="Calculation 8 2 4 9 2" xfId="1966" xr:uid="{00000000-0005-0000-0000-0000EC040000}"/>
    <cellStyle name="Calculation 8 2 5" xfId="1967" xr:uid="{00000000-0005-0000-0000-0000ED040000}"/>
    <cellStyle name="Calculation 8 2 5 10" xfId="1968" xr:uid="{00000000-0005-0000-0000-0000EE040000}"/>
    <cellStyle name="Calculation 8 2 5 10 2" xfId="1969" xr:uid="{00000000-0005-0000-0000-0000EF040000}"/>
    <cellStyle name="Calculation 8 2 5 11" xfId="1970" xr:uid="{00000000-0005-0000-0000-0000F0040000}"/>
    <cellStyle name="Calculation 8 2 5 11 2" xfId="1971" xr:uid="{00000000-0005-0000-0000-0000F1040000}"/>
    <cellStyle name="Calculation 8 2 5 12" xfId="1972" xr:uid="{00000000-0005-0000-0000-0000F2040000}"/>
    <cellStyle name="Calculation 8 2 5 12 2" xfId="1973" xr:uid="{00000000-0005-0000-0000-0000F3040000}"/>
    <cellStyle name="Calculation 8 2 5 13" xfId="1974" xr:uid="{00000000-0005-0000-0000-0000F4040000}"/>
    <cellStyle name="Calculation 8 2 5 13 2" xfId="1975" xr:uid="{00000000-0005-0000-0000-0000F5040000}"/>
    <cellStyle name="Calculation 8 2 5 14" xfId="1976" xr:uid="{00000000-0005-0000-0000-0000F6040000}"/>
    <cellStyle name="Calculation 8 2 5 14 2" xfId="1977" xr:uid="{00000000-0005-0000-0000-0000F7040000}"/>
    <cellStyle name="Calculation 8 2 5 15" xfId="1978" xr:uid="{00000000-0005-0000-0000-0000F8040000}"/>
    <cellStyle name="Calculation 8 2 5 15 2" xfId="1979" xr:uid="{00000000-0005-0000-0000-0000F9040000}"/>
    <cellStyle name="Calculation 8 2 5 16" xfId="1980" xr:uid="{00000000-0005-0000-0000-0000FA040000}"/>
    <cellStyle name="Calculation 8 2 5 16 2" xfId="1981" xr:uid="{00000000-0005-0000-0000-0000FB040000}"/>
    <cellStyle name="Calculation 8 2 5 17" xfId="1982" xr:uid="{00000000-0005-0000-0000-0000FC040000}"/>
    <cellStyle name="Calculation 8 2 5 17 2" xfId="1983" xr:uid="{00000000-0005-0000-0000-0000FD040000}"/>
    <cellStyle name="Calculation 8 2 5 18" xfId="1984" xr:uid="{00000000-0005-0000-0000-0000FE040000}"/>
    <cellStyle name="Calculation 8 2 5 18 2" xfId="1985" xr:uid="{00000000-0005-0000-0000-0000FF040000}"/>
    <cellStyle name="Calculation 8 2 5 19" xfId="1986" xr:uid="{00000000-0005-0000-0000-000000050000}"/>
    <cellStyle name="Calculation 8 2 5 2" xfId="1987" xr:uid="{00000000-0005-0000-0000-000001050000}"/>
    <cellStyle name="Calculation 8 2 5 2 10" xfId="1988" xr:uid="{00000000-0005-0000-0000-000002050000}"/>
    <cellStyle name="Calculation 8 2 5 2 10 2" xfId="1989" xr:uid="{00000000-0005-0000-0000-000003050000}"/>
    <cellStyle name="Calculation 8 2 5 2 11" xfId="1990" xr:uid="{00000000-0005-0000-0000-000004050000}"/>
    <cellStyle name="Calculation 8 2 5 2 11 2" xfId="1991" xr:uid="{00000000-0005-0000-0000-000005050000}"/>
    <cellStyle name="Calculation 8 2 5 2 12" xfId="1992" xr:uid="{00000000-0005-0000-0000-000006050000}"/>
    <cellStyle name="Calculation 8 2 5 2 12 2" xfId="1993" xr:uid="{00000000-0005-0000-0000-000007050000}"/>
    <cellStyle name="Calculation 8 2 5 2 13" xfId="1994" xr:uid="{00000000-0005-0000-0000-000008050000}"/>
    <cellStyle name="Calculation 8 2 5 2 13 2" xfId="1995" xr:uid="{00000000-0005-0000-0000-000009050000}"/>
    <cellStyle name="Calculation 8 2 5 2 14" xfId="1996" xr:uid="{00000000-0005-0000-0000-00000A050000}"/>
    <cellStyle name="Calculation 8 2 5 2 14 2" xfId="1997" xr:uid="{00000000-0005-0000-0000-00000B050000}"/>
    <cellStyle name="Calculation 8 2 5 2 15" xfId="1998" xr:uid="{00000000-0005-0000-0000-00000C050000}"/>
    <cellStyle name="Calculation 8 2 5 2 15 2" xfId="1999" xr:uid="{00000000-0005-0000-0000-00000D050000}"/>
    <cellStyle name="Calculation 8 2 5 2 16" xfId="2000" xr:uid="{00000000-0005-0000-0000-00000E050000}"/>
    <cellStyle name="Calculation 8 2 5 2 16 2" xfId="2001" xr:uid="{00000000-0005-0000-0000-00000F050000}"/>
    <cellStyle name="Calculation 8 2 5 2 17" xfId="2002" xr:uid="{00000000-0005-0000-0000-000010050000}"/>
    <cellStyle name="Calculation 8 2 5 2 17 2" xfId="2003" xr:uid="{00000000-0005-0000-0000-000011050000}"/>
    <cellStyle name="Calculation 8 2 5 2 18" xfId="2004" xr:uid="{00000000-0005-0000-0000-000012050000}"/>
    <cellStyle name="Calculation 8 2 5 2 2" xfId="2005" xr:uid="{00000000-0005-0000-0000-000013050000}"/>
    <cellStyle name="Calculation 8 2 5 2 2 2" xfId="2006" xr:uid="{00000000-0005-0000-0000-000014050000}"/>
    <cellStyle name="Calculation 8 2 5 2 3" xfId="2007" xr:uid="{00000000-0005-0000-0000-000015050000}"/>
    <cellStyle name="Calculation 8 2 5 2 3 2" xfId="2008" xr:uid="{00000000-0005-0000-0000-000016050000}"/>
    <cellStyle name="Calculation 8 2 5 2 4" xfId="2009" xr:uid="{00000000-0005-0000-0000-000017050000}"/>
    <cellStyle name="Calculation 8 2 5 2 4 2" xfId="2010" xr:uid="{00000000-0005-0000-0000-000018050000}"/>
    <cellStyle name="Calculation 8 2 5 2 5" xfId="2011" xr:uid="{00000000-0005-0000-0000-000019050000}"/>
    <cellStyle name="Calculation 8 2 5 2 5 2" xfId="2012" xr:uid="{00000000-0005-0000-0000-00001A050000}"/>
    <cellStyle name="Calculation 8 2 5 2 6" xfId="2013" xr:uid="{00000000-0005-0000-0000-00001B050000}"/>
    <cellStyle name="Calculation 8 2 5 2 6 2" xfId="2014" xr:uid="{00000000-0005-0000-0000-00001C050000}"/>
    <cellStyle name="Calculation 8 2 5 2 7" xfId="2015" xr:uid="{00000000-0005-0000-0000-00001D050000}"/>
    <cellStyle name="Calculation 8 2 5 2 7 2" xfId="2016" xr:uid="{00000000-0005-0000-0000-00001E050000}"/>
    <cellStyle name="Calculation 8 2 5 2 8" xfId="2017" xr:uid="{00000000-0005-0000-0000-00001F050000}"/>
    <cellStyle name="Calculation 8 2 5 2 8 2" xfId="2018" xr:uid="{00000000-0005-0000-0000-000020050000}"/>
    <cellStyle name="Calculation 8 2 5 2 9" xfId="2019" xr:uid="{00000000-0005-0000-0000-000021050000}"/>
    <cellStyle name="Calculation 8 2 5 2 9 2" xfId="2020" xr:uid="{00000000-0005-0000-0000-000022050000}"/>
    <cellStyle name="Calculation 8 2 5 3" xfId="2021" xr:uid="{00000000-0005-0000-0000-000023050000}"/>
    <cellStyle name="Calculation 8 2 5 3 10" xfId="2022" xr:uid="{00000000-0005-0000-0000-000024050000}"/>
    <cellStyle name="Calculation 8 2 5 3 10 2" xfId="2023" xr:uid="{00000000-0005-0000-0000-000025050000}"/>
    <cellStyle name="Calculation 8 2 5 3 11" xfId="2024" xr:uid="{00000000-0005-0000-0000-000026050000}"/>
    <cellStyle name="Calculation 8 2 5 3 11 2" xfId="2025" xr:uid="{00000000-0005-0000-0000-000027050000}"/>
    <cellStyle name="Calculation 8 2 5 3 12" xfId="2026" xr:uid="{00000000-0005-0000-0000-000028050000}"/>
    <cellStyle name="Calculation 8 2 5 3 12 2" xfId="2027" xr:uid="{00000000-0005-0000-0000-000029050000}"/>
    <cellStyle name="Calculation 8 2 5 3 13" xfId="2028" xr:uid="{00000000-0005-0000-0000-00002A050000}"/>
    <cellStyle name="Calculation 8 2 5 3 13 2" xfId="2029" xr:uid="{00000000-0005-0000-0000-00002B050000}"/>
    <cellStyle name="Calculation 8 2 5 3 14" xfId="2030" xr:uid="{00000000-0005-0000-0000-00002C050000}"/>
    <cellStyle name="Calculation 8 2 5 3 14 2" xfId="2031" xr:uid="{00000000-0005-0000-0000-00002D050000}"/>
    <cellStyle name="Calculation 8 2 5 3 15" xfId="2032" xr:uid="{00000000-0005-0000-0000-00002E050000}"/>
    <cellStyle name="Calculation 8 2 5 3 15 2" xfId="2033" xr:uid="{00000000-0005-0000-0000-00002F050000}"/>
    <cellStyle name="Calculation 8 2 5 3 16" xfId="2034" xr:uid="{00000000-0005-0000-0000-000030050000}"/>
    <cellStyle name="Calculation 8 2 5 3 2" xfId="2035" xr:uid="{00000000-0005-0000-0000-000031050000}"/>
    <cellStyle name="Calculation 8 2 5 3 2 2" xfId="2036" xr:uid="{00000000-0005-0000-0000-000032050000}"/>
    <cellStyle name="Calculation 8 2 5 3 3" xfId="2037" xr:uid="{00000000-0005-0000-0000-000033050000}"/>
    <cellStyle name="Calculation 8 2 5 3 3 2" xfId="2038" xr:uid="{00000000-0005-0000-0000-000034050000}"/>
    <cellStyle name="Calculation 8 2 5 3 4" xfId="2039" xr:uid="{00000000-0005-0000-0000-000035050000}"/>
    <cellStyle name="Calculation 8 2 5 3 4 2" xfId="2040" xr:uid="{00000000-0005-0000-0000-000036050000}"/>
    <cellStyle name="Calculation 8 2 5 3 5" xfId="2041" xr:uid="{00000000-0005-0000-0000-000037050000}"/>
    <cellStyle name="Calculation 8 2 5 3 5 2" xfId="2042" xr:uid="{00000000-0005-0000-0000-000038050000}"/>
    <cellStyle name="Calculation 8 2 5 3 6" xfId="2043" xr:uid="{00000000-0005-0000-0000-000039050000}"/>
    <cellStyle name="Calculation 8 2 5 3 6 2" xfId="2044" xr:uid="{00000000-0005-0000-0000-00003A050000}"/>
    <cellStyle name="Calculation 8 2 5 3 7" xfId="2045" xr:uid="{00000000-0005-0000-0000-00003B050000}"/>
    <cellStyle name="Calculation 8 2 5 3 7 2" xfId="2046" xr:uid="{00000000-0005-0000-0000-00003C050000}"/>
    <cellStyle name="Calculation 8 2 5 3 8" xfId="2047" xr:uid="{00000000-0005-0000-0000-00003D050000}"/>
    <cellStyle name="Calculation 8 2 5 3 8 2" xfId="2048" xr:uid="{00000000-0005-0000-0000-00003E050000}"/>
    <cellStyle name="Calculation 8 2 5 3 9" xfId="2049" xr:uid="{00000000-0005-0000-0000-00003F050000}"/>
    <cellStyle name="Calculation 8 2 5 3 9 2" xfId="2050" xr:uid="{00000000-0005-0000-0000-000040050000}"/>
    <cellStyle name="Calculation 8 2 5 4" xfId="2051" xr:uid="{00000000-0005-0000-0000-000041050000}"/>
    <cellStyle name="Calculation 8 2 5 4 10" xfId="2052" xr:uid="{00000000-0005-0000-0000-000042050000}"/>
    <cellStyle name="Calculation 8 2 5 4 10 2" xfId="2053" xr:uid="{00000000-0005-0000-0000-000043050000}"/>
    <cellStyle name="Calculation 8 2 5 4 11" xfId="2054" xr:uid="{00000000-0005-0000-0000-000044050000}"/>
    <cellStyle name="Calculation 8 2 5 4 11 2" xfId="2055" xr:uid="{00000000-0005-0000-0000-000045050000}"/>
    <cellStyle name="Calculation 8 2 5 4 12" xfId="2056" xr:uid="{00000000-0005-0000-0000-000046050000}"/>
    <cellStyle name="Calculation 8 2 5 4 12 2" xfId="2057" xr:uid="{00000000-0005-0000-0000-000047050000}"/>
    <cellStyle name="Calculation 8 2 5 4 13" xfId="2058" xr:uid="{00000000-0005-0000-0000-000048050000}"/>
    <cellStyle name="Calculation 8 2 5 4 13 2" xfId="2059" xr:uid="{00000000-0005-0000-0000-000049050000}"/>
    <cellStyle name="Calculation 8 2 5 4 14" xfId="2060" xr:uid="{00000000-0005-0000-0000-00004A050000}"/>
    <cellStyle name="Calculation 8 2 5 4 14 2" xfId="2061" xr:uid="{00000000-0005-0000-0000-00004B050000}"/>
    <cellStyle name="Calculation 8 2 5 4 15" xfId="2062" xr:uid="{00000000-0005-0000-0000-00004C050000}"/>
    <cellStyle name="Calculation 8 2 5 4 15 2" xfId="2063" xr:uid="{00000000-0005-0000-0000-00004D050000}"/>
    <cellStyle name="Calculation 8 2 5 4 16" xfId="2064" xr:uid="{00000000-0005-0000-0000-00004E050000}"/>
    <cellStyle name="Calculation 8 2 5 4 2" xfId="2065" xr:uid="{00000000-0005-0000-0000-00004F050000}"/>
    <cellStyle name="Calculation 8 2 5 4 2 2" xfId="2066" xr:uid="{00000000-0005-0000-0000-000050050000}"/>
    <cellStyle name="Calculation 8 2 5 4 3" xfId="2067" xr:uid="{00000000-0005-0000-0000-000051050000}"/>
    <cellStyle name="Calculation 8 2 5 4 3 2" xfId="2068" xr:uid="{00000000-0005-0000-0000-000052050000}"/>
    <cellStyle name="Calculation 8 2 5 4 4" xfId="2069" xr:uid="{00000000-0005-0000-0000-000053050000}"/>
    <cellStyle name="Calculation 8 2 5 4 4 2" xfId="2070" xr:uid="{00000000-0005-0000-0000-000054050000}"/>
    <cellStyle name="Calculation 8 2 5 4 5" xfId="2071" xr:uid="{00000000-0005-0000-0000-000055050000}"/>
    <cellStyle name="Calculation 8 2 5 4 5 2" xfId="2072" xr:uid="{00000000-0005-0000-0000-000056050000}"/>
    <cellStyle name="Calculation 8 2 5 4 6" xfId="2073" xr:uid="{00000000-0005-0000-0000-000057050000}"/>
    <cellStyle name="Calculation 8 2 5 4 6 2" xfId="2074" xr:uid="{00000000-0005-0000-0000-000058050000}"/>
    <cellStyle name="Calculation 8 2 5 4 7" xfId="2075" xr:uid="{00000000-0005-0000-0000-000059050000}"/>
    <cellStyle name="Calculation 8 2 5 4 7 2" xfId="2076" xr:uid="{00000000-0005-0000-0000-00005A050000}"/>
    <cellStyle name="Calculation 8 2 5 4 8" xfId="2077" xr:uid="{00000000-0005-0000-0000-00005B050000}"/>
    <cellStyle name="Calculation 8 2 5 4 8 2" xfId="2078" xr:uid="{00000000-0005-0000-0000-00005C050000}"/>
    <cellStyle name="Calculation 8 2 5 4 9" xfId="2079" xr:uid="{00000000-0005-0000-0000-00005D050000}"/>
    <cellStyle name="Calculation 8 2 5 4 9 2" xfId="2080" xr:uid="{00000000-0005-0000-0000-00005E050000}"/>
    <cellStyle name="Calculation 8 2 5 5" xfId="2081" xr:uid="{00000000-0005-0000-0000-00005F050000}"/>
    <cellStyle name="Calculation 8 2 5 5 10" xfId="2082" xr:uid="{00000000-0005-0000-0000-000060050000}"/>
    <cellStyle name="Calculation 8 2 5 5 10 2" xfId="2083" xr:uid="{00000000-0005-0000-0000-000061050000}"/>
    <cellStyle name="Calculation 8 2 5 5 11" xfId="2084" xr:uid="{00000000-0005-0000-0000-000062050000}"/>
    <cellStyle name="Calculation 8 2 5 5 11 2" xfId="2085" xr:uid="{00000000-0005-0000-0000-000063050000}"/>
    <cellStyle name="Calculation 8 2 5 5 12" xfId="2086" xr:uid="{00000000-0005-0000-0000-000064050000}"/>
    <cellStyle name="Calculation 8 2 5 5 12 2" xfId="2087" xr:uid="{00000000-0005-0000-0000-000065050000}"/>
    <cellStyle name="Calculation 8 2 5 5 13" xfId="2088" xr:uid="{00000000-0005-0000-0000-000066050000}"/>
    <cellStyle name="Calculation 8 2 5 5 13 2" xfId="2089" xr:uid="{00000000-0005-0000-0000-000067050000}"/>
    <cellStyle name="Calculation 8 2 5 5 14" xfId="2090" xr:uid="{00000000-0005-0000-0000-000068050000}"/>
    <cellStyle name="Calculation 8 2 5 5 14 2" xfId="2091" xr:uid="{00000000-0005-0000-0000-000069050000}"/>
    <cellStyle name="Calculation 8 2 5 5 15" xfId="2092" xr:uid="{00000000-0005-0000-0000-00006A050000}"/>
    <cellStyle name="Calculation 8 2 5 5 2" xfId="2093" xr:uid="{00000000-0005-0000-0000-00006B050000}"/>
    <cellStyle name="Calculation 8 2 5 5 2 2" xfId="2094" xr:uid="{00000000-0005-0000-0000-00006C050000}"/>
    <cellStyle name="Calculation 8 2 5 5 3" xfId="2095" xr:uid="{00000000-0005-0000-0000-00006D050000}"/>
    <cellStyle name="Calculation 8 2 5 5 3 2" xfId="2096" xr:uid="{00000000-0005-0000-0000-00006E050000}"/>
    <cellStyle name="Calculation 8 2 5 5 4" xfId="2097" xr:uid="{00000000-0005-0000-0000-00006F050000}"/>
    <cellStyle name="Calculation 8 2 5 5 4 2" xfId="2098" xr:uid="{00000000-0005-0000-0000-000070050000}"/>
    <cellStyle name="Calculation 8 2 5 5 5" xfId="2099" xr:uid="{00000000-0005-0000-0000-000071050000}"/>
    <cellStyle name="Calculation 8 2 5 5 5 2" xfId="2100" xr:uid="{00000000-0005-0000-0000-000072050000}"/>
    <cellStyle name="Calculation 8 2 5 5 6" xfId="2101" xr:uid="{00000000-0005-0000-0000-000073050000}"/>
    <cellStyle name="Calculation 8 2 5 5 6 2" xfId="2102" xr:uid="{00000000-0005-0000-0000-000074050000}"/>
    <cellStyle name="Calculation 8 2 5 5 7" xfId="2103" xr:uid="{00000000-0005-0000-0000-000075050000}"/>
    <cellStyle name="Calculation 8 2 5 5 7 2" xfId="2104" xr:uid="{00000000-0005-0000-0000-000076050000}"/>
    <cellStyle name="Calculation 8 2 5 5 8" xfId="2105" xr:uid="{00000000-0005-0000-0000-000077050000}"/>
    <cellStyle name="Calculation 8 2 5 5 8 2" xfId="2106" xr:uid="{00000000-0005-0000-0000-000078050000}"/>
    <cellStyle name="Calculation 8 2 5 5 9" xfId="2107" xr:uid="{00000000-0005-0000-0000-000079050000}"/>
    <cellStyle name="Calculation 8 2 5 5 9 2" xfId="2108" xr:uid="{00000000-0005-0000-0000-00007A050000}"/>
    <cellStyle name="Calculation 8 2 5 6" xfId="2109" xr:uid="{00000000-0005-0000-0000-00007B050000}"/>
    <cellStyle name="Calculation 8 2 5 6 2" xfId="2110" xr:uid="{00000000-0005-0000-0000-00007C050000}"/>
    <cellStyle name="Calculation 8 2 5 7" xfId="2111" xr:uid="{00000000-0005-0000-0000-00007D050000}"/>
    <cellStyle name="Calculation 8 2 5 7 2" xfId="2112" xr:uid="{00000000-0005-0000-0000-00007E050000}"/>
    <cellStyle name="Calculation 8 2 5 8" xfId="2113" xr:uid="{00000000-0005-0000-0000-00007F050000}"/>
    <cellStyle name="Calculation 8 2 5 8 2" xfId="2114" xr:uid="{00000000-0005-0000-0000-000080050000}"/>
    <cellStyle name="Calculation 8 2 5 9" xfId="2115" xr:uid="{00000000-0005-0000-0000-000081050000}"/>
    <cellStyle name="Calculation 8 2 5 9 2" xfId="2116" xr:uid="{00000000-0005-0000-0000-000082050000}"/>
    <cellStyle name="Calculation 8 2 6" xfId="2117" xr:uid="{00000000-0005-0000-0000-000083050000}"/>
    <cellStyle name="Calculation 8 2 6 10" xfId="2118" xr:uid="{00000000-0005-0000-0000-000084050000}"/>
    <cellStyle name="Calculation 8 2 6 10 2" xfId="2119" xr:uid="{00000000-0005-0000-0000-000085050000}"/>
    <cellStyle name="Calculation 8 2 6 11" xfId="2120" xr:uid="{00000000-0005-0000-0000-000086050000}"/>
    <cellStyle name="Calculation 8 2 6 11 2" xfId="2121" xr:uid="{00000000-0005-0000-0000-000087050000}"/>
    <cellStyle name="Calculation 8 2 6 12" xfId="2122" xr:uid="{00000000-0005-0000-0000-000088050000}"/>
    <cellStyle name="Calculation 8 2 6 12 2" xfId="2123" xr:uid="{00000000-0005-0000-0000-000089050000}"/>
    <cellStyle name="Calculation 8 2 6 13" xfId="2124" xr:uid="{00000000-0005-0000-0000-00008A050000}"/>
    <cellStyle name="Calculation 8 2 6 13 2" xfId="2125" xr:uid="{00000000-0005-0000-0000-00008B050000}"/>
    <cellStyle name="Calculation 8 2 6 14" xfId="2126" xr:uid="{00000000-0005-0000-0000-00008C050000}"/>
    <cellStyle name="Calculation 8 2 6 14 2" xfId="2127" xr:uid="{00000000-0005-0000-0000-00008D050000}"/>
    <cellStyle name="Calculation 8 2 6 15" xfId="2128" xr:uid="{00000000-0005-0000-0000-00008E050000}"/>
    <cellStyle name="Calculation 8 2 6 15 2" xfId="2129" xr:uid="{00000000-0005-0000-0000-00008F050000}"/>
    <cellStyle name="Calculation 8 2 6 16" xfId="2130" xr:uid="{00000000-0005-0000-0000-000090050000}"/>
    <cellStyle name="Calculation 8 2 6 16 2" xfId="2131" xr:uid="{00000000-0005-0000-0000-000091050000}"/>
    <cellStyle name="Calculation 8 2 6 17" xfId="2132" xr:uid="{00000000-0005-0000-0000-000092050000}"/>
    <cellStyle name="Calculation 8 2 6 17 2" xfId="2133" xr:uid="{00000000-0005-0000-0000-000093050000}"/>
    <cellStyle name="Calculation 8 2 6 18" xfId="2134" xr:uid="{00000000-0005-0000-0000-000094050000}"/>
    <cellStyle name="Calculation 8 2 6 18 2" xfId="2135" xr:uid="{00000000-0005-0000-0000-000095050000}"/>
    <cellStyle name="Calculation 8 2 6 19" xfId="2136" xr:uid="{00000000-0005-0000-0000-000096050000}"/>
    <cellStyle name="Calculation 8 2 6 2" xfId="2137" xr:uid="{00000000-0005-0000-0000-000097050000}"/>
    <cellStyle name="Calculation 8 2 6 2 10" xfId="2138" xr:uid="{00000000-0005-0000-0000-000098050000}"/>
    <cellStyle name="Calculation 8 2 6 2 10 2" xfId="2139" xr:uid="{00000000-0005-0000-0000-000099050000}"/>
    <cellStyle name="Calculation 8 2 6 2 11" xfId="2140" xr:uid="{00000000-0005-0000-0000-00009A050000}"/>
    <cellStyle name="Calculation 8 2 6 2 11 2" xfId="2141" xr:uid="{00000000-0005-0000-0000-00009B050000}"/>
    <cellStyle name="Calculation 8 2 6 2 12" xfId="2142" xr:uid="{00000000-0005-0000-0000-00009C050000}"/>
    <cellStyle name="Calculation 8 2 6 2 12 2" xfId="2143" xr:uid="{00000000-0005-0000-0000-00009D050000}"/>
    <cellStyle name="Calculation 8 2 6 2 13" xfId="2144" xr:uid="{00000000-0005-0000-0000-00009E050000}"/>
    <cellStyle name="Calculation 8 2 6 2 13 2" xfId="2145" xr:uid="{00000000-0005-0000-0000-00009F050000}"/>
    <cellStyle name="Calculation 8 2 6 2 14" xfId="2146" xr:uid="{00000000-0005-0000-0000-0000A0050000}"/>
    <cellStyle name="Calculation 8 2 6 2 14 2" xfId="2147" xr:uid="{00000000-0005-0000-0000-0000A1050000}"/>
    <cellStyle name="Calculation 8 2 6 2 15" xfId="2148" xr:uid="{00000000-0005-0000-0000-0000A2050000}"/>
    <cellStyle name="Calculation 8 2 6 2 15 2" xfId="2149" xr:uid="{00000000-0005-0000-0000-0000A3050000}"/>
    <cellStyle name="Calculation 8 2 6 2 16" xfId="2150" xr:uid="{00000000-0005-0000-0000-0000A4050000}"/>
    <cellStyle name="Calculation 8 2 6 2 16 2" xfId="2151" xr:uid="{00000000-0005-0000-0000-0000A5050000}"/>
    <cellStyle name="Calculation 8 2 6 2 17" xfId="2152" xr:uid="{00000000-0005-0000-0000-0000A6050000}"/>
    <cellStyle name="Calculation 8 2 6 2 17 2" xfId="2153" xr:uid="{00000000-0005-0000-0000-0000A7050000}"/>
    <cellStyle name="Calculation 8 2 6 2 18" xfId="2154" xr:uid="{00000000-0005-0000-0000-0000A8050000}"/>
    <cellStyle name="Calculation 8 2 6 2 2" xfId="2155" xr:uid="{00000000-0005-0000-0000-0000A9050000}"/>
    <cellStyle name="Calculation 8 2 6 2 2 2" xfId="2156" xr:uid="{00000000-0005-0000-0000-0000AA050000}"/>
    <cellStyle name="Calculation 8 2 6 2 3" xfId="2157" xr:uid="{00000000-0005-0000-0000-0000AB050000}"/>
    <cellStyle name="Calculation 8 2 6 2 3 2" xfId="2158" xr:uid="{00000000-0005-0000-0000-0000AC050000}"/>
    <cellStyle name="Calculation 8 2 6 2 4" xfId="2159" xr:uid="{00000000-0005-0000-0000-0000AD050000}"/>
    <cellStyle name="Calculation 8 2 6 2 4 2" xfId="2160" xr:uid="{00000000-0005-0000-0000-0000AE050000}"/>
    <cellStyle name="Calculation 8 2 6 2 5" xfId="2161" xr:uid="{00000000-0005-0000-0000-0000AF050000}"/>
    <cellStyle name="Calculation 8 2 6 2 5 2" xfId="2162" xr:uid="{00000000-0005-0000-0000-0000B0050000}"/>
    <cellStyle name="Calculation 8 2 6 2 6" xfId="2163" xr:uid="{00000000-0005-0000-0000-0000B1050000}"/>
    <cellStyle name="Calculation 8 2 6 2 6 2" xfId="2164" xr:uid="{00000000-0005-0000-0000-0000B2050000}"/>
    <cellStyle name="Calculation 8 2 6 2 7" xfId="2165" xr:uid="{00000000-0005-0000-0000-0000B3050000}"/>
    <cellStyle name="Calculation 8 2 6 2 7 2" xfId="2166" xr:uid="{00000000-0005-0000-0000-0000B4050000}"/>
    <cellStyle name="Calculation 8 2 6 2 8" xfId="2167" xr:uid="{00000000-0005-0000-0000-0000B5050000}"/>
    <cellStyle name="Calculation 8 2 6 2 8 2" xfId="2168" xr:uid="{00000000-0005-0000-0000-0000B6050000}"/>
    <cellStyle name="Calculation 8 2 6 2 9" xfId="2169" xr:uid="{00000000-0005-0000-0000-0000B7050000}"/>
    <cellStyle name="Calculation 8 2 6 2 9 2" xfId="2170" xr:uid="{00000000-0005-0000-0000-0000B8050000}"/>
    <cellStyle name="Calculation 8 2 6 3" xfId="2171" xr:uid="{00000000-0005-0000-0000-0000B9050000}"/>
    <cellStyle name="Calculation 8 2 6 3 10" xfId="2172" xr:uid="{00000000-0005-0000-0000-0000BA050000}"/>
    <cellStyle name="Calculation 8 2 6 3 10 2" xfId="2173" xr:uid="{00000000-0005-0000-0000-0000BB050000}"/>
    <cellStyle name="Calculation 8 2 6 3 11" xfId="2174" xr:uid="{00000000-0005-0000-0000-0000BC050000}"/>
    <cellStyle name="Calculation 8 2 6 3 11 2" xfId="2175" xr:uid="{00000000-0005-0000-0000-0000BD050000}"/>
    <cellStyle name="Calculation 8 2 6 3 12" xfId="2176" xr:uid="{00000000-0005-0000-0000-0000BE050000}"/>
    <cellStyle name="Calculation 8 2 6 3 12 2" xfId="2177" xr:uid="{00000000-0005-0000-0000-0000BF050000}"/>
    <cellStyle name="Calculation 8 2 6 3 13" xfId="2178" xr:uid="{00000000-0005-0000-0000-0000C0050000}"/>
    <cellStyle name="Calculation 8 2 6 3 13 2" xfId="2179" xr:uid="{00000000-0005-0000-0000-0000C1050000}"/>
    <cellStyle name="Calculation 8 2 6 3 14" xfId="2180" xr:uid="{00000000-0005-0000-0000-0000C2050000}"/>
    <cellStyle name="Calculation 8 2 6 3 14 2" xfId="2181" xr:uid="{00000000-0005-0000-0000-0000C3050000}"/>
    <cellStyle name="Calculation 8 2 6 3 15" xfId="2182" xr:uid="{00000000-0005-0000-0000-0000C4050000}"/>
    <cellStyle name="Calculation 8 2 6 3 15 2" xfId="2183" xr:uid="{00000000-0005-0000-0000-0000C5050000}"/>
    <cellStyle name="Calculation 8 2 6 3 16" xfId="2184" xr:uid="{00000000-0005-0000-0000-0000C6050000}"/>
    <cellStyle name="Calculation 8 2 6 3 2" xfId="2185" xr:uid="{00000000-0005-0000-0000-0000C7050000}"/>
    <cellStyle name="Calculation 8 2 6 3 2 2" xfId="2186" xr:uid="{00000000-0005-0000-0000-0000C8050000}"/>
    <cellStyle name="Calculation 8 2 6 3 3" xfId="2187" xr:uid="{00000000-0005-0000-0000-0000C9050000}"/>
    <cellStyle name="Calculation 8 2 6 3 3 2" xfId="2188" xr:uid="{00000000-0005-0000-0000-0000CA050000}"/>
    <cellStyle name="Calculation 8 2 6 3 4" xfId="2189" xr:uid="{00000000-0005-0000-0000-0000CB050000}"/>
    <cellStyle name="Calculation 8 2 6 3 4 2" xfId="2190" xr:uid="{00000000-0005-0000-0000-0000CC050000}"/>
    <cellStyle name="Calculation 8 2 6 3 5" xfId="2191" xr:uid="{00000000-0005-0000-0000-0000CD050000}"/>
    <cellStyle name="Calculation 8 2 6 3 5 2" xfId="2192" xr:uid="{00000000-0005-0000-0000-0000CE050000}"/>
    <cellStyle name="Calculation 8 2 6 3 6" xfId="2193" xr:uid="{00000000-0005-0000-0000-0000CF050000}"/>
    <cellStyle name="Calculation 8 2 6 3 6 2" xfId="2194" xr:uid="{00000000-0005-0000-0000-0000D0050000}"/>
    <cellStyle name="Calculation 8 2 6 3 7" xfId="2195" xr:uid="{00000000-0005-0000-0000-0000D1050000}"/>
    <cellStyle name="Calculation 8 2 6 3 7 2" xfId="2196" xr:uid="{00000000-0005-0000-0000-0000D2050000}"/>
    <cellStyle name="Calculation 8 2 6 3 8" xfId="2197" xr:uid="{00000000-0005-0000-0000-0000D3050000}"/>
    <cellStyle name="Calculation 8 2 6 3 8 2" xfId="2198" xr:uid="{00000000-0005-0000-0000-0000D4050000}"/>
    <cellStyle name="Calculation 8 2 6 3 9" xfId="2199" xr:uid="{00000000-0005-0000-0000-0000D5050000}"/>
    <cellStyle name="Calculation 8 2 6 3 9 2" xfId="2200" xr:uid="{00000000-0005-0000-0000-0000D6050000}"/>
    <cellStyle name="Calculation 8 2 6 4" xfId="2201" xr:uid="{00000000-0005-0000-0000-0000D7050000}"/>
    <cellStyle name="Calculation 8 2 6 4 10" xfId="2202" xr:uid="{00000000-0005-0000-0000-0000D8050000}"/>
    <cellStyle name="Calculation 8 2 6 4 10 2" xfId="2203" xr:uid="{00000000-0005-0000-0000-0000D9050000}"/>
    <cellStyle name="Calculation 8 2 6 4 11" xfId="2204" xr:uid="{00000000-0005-0000-0000-0000DA050000}"/>
    <cellStyle name="Calculation 8 2 6 4 11 2" xfId="2205" xr:uid="{00000000-0005-0000-0000-0000DB050000}"/>
    <cellStyle name="Calculation 8 2 6 4 12" xfId="2206" xr:uid="{00000000-0005-0000-0000-0000DC050000}"/>
    <cellStyle name="Calculation 8 2 6 4 12 2" xfId="2207" xr:uid="{00000000-0005-0000-0000-0000DD050000}"/>
    <cellStyle name="Calculation 8 2 6 4 13" xfId="2208" xr:uid="{00000000-0005-0000-0000-0000DE050000}"/>
    <cellStyle name="Calculation 8 2 6 4 13 2" xfId="2209" xr:uid="{00000000-0005-0000-0000-0000DF050000}"/>
    <cellStyle name="Calculation 8 2 6 4 14" xfId="2210" xr:uid="{00000000-0005-0000-0000-0000E0050000}"/>
    <cellStyle name="Calculation 8 2 6 4 14 2" xfId="2211" xr:uid="{00000000-0005-0000-0000-0000E1050000}"/>
    <cellStyle name="Calculation 8 2 6 4 15" xfId="2212" xr:uid="{00000000-0005-0000-0000-0000E2050000}"/>
    <cellStyle name="Calculation 8 2 6 4 15 2" xfId="2213" xr:uid="{00000000-0005-0000-0000-0000E3050000}"/>
    <cellStyle name="Calculation 8 2 6 4 16" xfId="2214" xr:uid="{00000000-0005-0000-0000-0000E4050000}"/>
    <cellStyle name="Calculation 8 2 6 4 2" xfId="2215" xr:uid="{00000000-0005-0000-0000-0000E5050000}"/>
    <cellStyle name="Calculation 8 2 6 4 2 2" xfId="2216" xr:uid="{00000000-0005-0000-0000-0000E6050000}"/>
    <cellStyle name="Calculation 8 2 6 4 3" xfId="2217" xr:uid="{00000000-0005-0000-0000-0000E7050000}"/>
    <cellStyle name="Calculation 8 2 6 4 3 2" xfId="2218" xr:uid="{00000000-0005-0000-0000-0000E8050000}"/>
    <cellStyle name="Calculation 8 2 6 4 4" xfId="2219" xr:uid="{00000000-0005-0000-0000-0000E9050000}"/>
    <cellStyle name="Calculation 8 2 6 4 4 2" xfId="2220" xr:uid="{00000000-0005-0000-0000-0000EA050000}"/>
    <cellStyle name="Calculation 8 2 6 4 5" xfId="2221" xr:uid="{00000000-0005-0000-0000-0000EB050000}"/>
    <cellStyle name="Calculation 8 2 6 4 5 2" xfId="2222" xr:uid="{00000000-0005-0000-0000-0000EC050000}"/>
    <cellStyle name="Calculation 8 2 6 4 6" xfId="2223" xr:uid="{00000000-0005-0000-0000-0000ED050000}"/>
    <cellStyle name="Calculation 8 2 6 4 6 2" xfId="2224" xr:uid="{00000000-0005-0000-0000-0000EE050000}"/>
    <cellStyle name="Calculation 8 2 6 4 7" xfId="2225" xr:uid="{00000000-0005-0000-0000-0000EF050000}"/>
    <cellStyle name="Calculation 8 2 6 4 7 2" xfId="2226" xr:uid="{00000000-0005-0000-0000-0000F0050000}"/>
    <cellStyle name="Calculation 8 2 6 4 8" xfId="2227" xr:uid="{00000000-0005-0000-0000-0000F1050000}"/>
    <cellStyle name="Calculation 8 2 6 4 8 2" xfId="2228" xr:uid="{00000000-0005-0000-0000-0000F2050000}"/>
    <cellStyle name="Calculation 8 2 6 4 9" xfId="2229" xr:uid="{00000000-0005-0000-0000-0000F3050000}"/>
    <cellStyle name="Calculation 8 2 6 4 9 2" xfId="2230" xr:uid="{00000000-0005-0000-0000-0000F4050000}"/>
    <cellStyle name="Calculation 8 2 6 5" xfId="2231" xr:uid="{00000000-0005-0000-0000-0000F5050000}"/>
    <cellStyle name="Calculation 8 2 6 5 10" xfId="2232" xr:uid="{00000000-0005-0000-0000-0000F6050000}"/>
    <cellStyle name="Calculation 8 2 6 5 10 2" xfId="2233" xr:uid="{00000000-0005-0000-0000-0000F7050000}"/>
    <cellStyle name="Calculation 8 2 6 5 11" xfId="2234" xr:uid="{00000000-0005-0000-0000-0000F8050000}"/>
    <cellStyle name="Calculation 8 2 6 5 11 2" xfId="2235" xr:uid="{00000000-0005-0000-0000-0000F9050000}"/>
    <cellStyle name="Calculation 8 2 6 5 12" xfId="2236" xr:uid="{00000000-0005-0000-0000-0000FA050000}"/>
    <cellStyle name="Calculation 8 2 6 5 12 2" xfId="2237" xr:uid="{00000000-0005-0000-0000-0000FB050000}"/>
    <cellStyle name="Calculation 8 2 6 5 13" xfId="2238" xr:uid="{00000000-0005-0000-0000-0000FC050000}"/>
    <cellStyle name="Calculation 8 2 6 5 13 2" xfId="2239" xr:uid="{00000000-0005-0000-0000-0000FD050000}"/>
    <cellStyle name="Calculation 8 2 6 5 14" xfId="2240" xr:uid="{00000000-0005-0000-0000-0000FE050000}"/>
    <cellStyle name="Calculation 8 2 6 5 14 2" xfId="2241" xr:uid="{00000000-0005-0000-0000-0000FF050000}"/>
    <cellStyle name="Calculation 8 2 6 5 15" xfId="2242" xr:uid="{00000000-0005-0000-0000-000000060000}"/>
    <cellStyle name="Calculation 8 2 6 5 2" xfId="2243" xr:uid="{00000000-0005-0000-0000-000001060000}"/>
    <cellStyle name="Calculation 8 2 6 5 2 2" xfId="2244" xr:uid="{00000000-0005-0000-0000-000002060000}"/>
    <cellStyle name="Calculation 8 2 6 5 3" xfId="2245" xr:uid="{00000000-0005-0000-0000-000003060000}"/>
    <cellStyle name="Calculation 8 2 6 5 3 2" xfId="2246" xr:uid="{00000000-0005-0000-0000-000004060000}"/>
    <cellStyle name="Calculation 8 2 6 5 4" xfId="2247" xr:uid="{00000000-0005-0000-0000-000005060000}"/>
    <cellStyle name="Calculation 8 2 6 5 4 2" xfId="2248" xr:uid="{00000000-0005-0000-0000-000006060000}"/>
    <cellStyle name="Calculation 8 2 6 5 5" xfId="2249" xr:uid="{00000000-0005-0000-0000-000007060000}"/>
    <cellStyle name="Calculation 8 2 6 5 5 2" xfId="2250" xr:uid="{00000000-0005-0000-0000-000008060000}"/>
    <cellStyle name="Calculation 8 2 6 5 6" xfId="2251" xr:uid="{00000000-0005-0000-0000-000009060000}"/>
    <cellStyle name="Calculation 8 2 6 5 6 2" xfId="2252" xr:uid="{00000000-0005-0000-0000-00000A060000}"/>
    <cellStyle name="Calculation 8 2 6 5 7" xfId="2253" xr:uid="{00000000-0005-0000-0000-00000B060000}"/>
    <cellStyle name="Calculation 8 2 6 5 7 2" xfId="2254" xr:uid="{00000000-0005-0000-0000-00000C060000}"/>
    <cellStyle name="Calculation 8 2 6 5 8" xfId="2255" xr:uid="{00000000-0005-0000-0000-00000D060000}"/>
    <cellStyle name="Calculation 8 2 6 5 8 2" xfId="2256" xr:uid="{00000000-0005-0000-0000-00000E060000}"/>
    <cellStyle name="Calculation 8 2 6 5 9" xfId="2257" xr:uid="{00000000-0005-0000-0000-00000F060000}"/>
    <cellStyle name="Calculation 8 2 6 5 9 2" xfId="2258" xr:uid="{00000000-0005-0000-0000-000010060000}"/>
    <cellStyle name="Calculation 8 2 6 6" xfId="2259" xr:uid="{00000000-0005-0000-0000-000011060000}"/>
    <cellStyle name="Calculation 8 2 6 6 2" xfId="2260" xr:uid="{00000000-0005-0000-0000-000012060000}"/>
    <cellStyle name="Calculation 8 2 6 7" xfId="2261" xr:uid="{00000000-0005-0000-0000-000013060000}"/>
    <cellStyle name="Calculation 8 2 6 7 2" xfId="2262" xr:uid="{00000000-0005-0000-0000-000014060000}"/>
    <cellStyle name="Calculation 8 2 6 8" xfId="2263" xr:uid="{00000000-0005-0000-0000-000015060000}"/>
    <cellStyle name="Calculation 8 2 6 8 2" xfId="2264" xr:uid="{00000000-0005-0000-0000-000016060000}"/>
    <cellStyle name="Calculation 8 2 6 9" xfId="2265" xr:uid="{00000000-0005-0000-0000-000017060000}"/>
    <cellStyle name="Calculation 8 2 6 9 2" xfId="2266" xr:uid="{00000000-0005-0000-0000-000018060000}"/>
    <cellStyle name="Calculation 8 2 7" xfId="2267" xr:uid="{00000000-0005-0000-0000-000019060000}"/>
    <cellStyle name="Calculation 8 2 7 10" xfId="2268" xr:uid="{00000000-0005-0000-0000-00001A060000}"/>
    <cellStyle name="Calculation 8 2 7 10 2" xfId="2269" xr:uid="{00000000-0005-0000-0000-00001B060000}"/>
    <cellStyle name="Calculation 8 2 7 11" xfId="2270" xr:uid="{00000000-0005-0000-0000-00001C060000}"/>
    <cellStyle name="Calculation 8 2 7 11 2" xfId="2271" xr:uid="{00000000-0005-0000-0000-00001D060000}"/>
    <cellStyle name="Calculation 8 2 7 12" xfId="2272" xr:uid="{00000000-0005-0000-0000-00001E060000}"/>
    <cellStyle name="Calculation 8 2 7 12 2" xfId="2273" xr:uid="{00000000-0005-0000-0000-00001F060000}"/>
    <cellStyle name="Calculation 8 2 7 13" xfId="2274" xr:uid="{00000000-0005-0000-0000-000020060000}"/>
    <cellStyle name="Calculation 8 2 7 13 2" xfId="2275" xr:uid="{00000000-0005-0000-0000-000021060000}"/>
    <cellStyle name="Calculation 8 2 7 14" xfId="2276" xr:uid="{00000000-0005-0000-0000-000022060000}"/>
    <cellStyle name="Calculation 8 2 7 14 2" xfId="2277" xr:uid="{00000000-0005-0000-0000-000023060000}"/>
    <cellStyle name="Calculation 8 2 7 15" xfId="2278" xr:uid="{00000000-0005-0000-0000-000024060000}"/>
    <cellStyle name="Calculation 8 2 7 15 2" xfId="2279" xr:uid="{00000000-0005-0000-0000-000025060000}"/>
    <cellStyle name="Calculation 8 2 7 16" xfId="2280" xr:uid="{00000000-0005-0000-0000-000026060000}"/>
    <cellStyle name="Calculation 8 2 7 16 2" xfId="2281" xr:uid="{00000000-0005-0000-0000-000027060000}"/>
    <cellStyle name="Calculation 8 2 7 17" xfId="2282" xr:uid="{00000000-0005-0000-0000-000028060000}"/>
    <cellStyle name="Calculation 8 2 7 17 2" xfId="2283" xr:uid="{00000000-0005-0000-0000-000029060000}"/>
    <cellStyle name="Calculation 8 2 7 18" xfId="2284" xr:uid="{00000000-0005-0000-0000-00002A060000}"/>
    <cellStyle name="Calculation 8 2 7 2" xfId="2285" xr:uid="{00000000-0005-0000-0000-00002B060000}"/>
    <cellStyle name="Calculation 8 2 7 2 10" xfId="2286" xr:uid="{00000000-0005-0000-0000-00002C060000}"/>
    <cellStyle name="Calculation 8 2 7 2 10 2" xfId="2287" xr:uid="{00000000-0005-0000-0000-00002D060000}"/>
    <cellStyle name="Calculation 8 2 7 2 11" xfId="2288" xr:uid="{00000000-0005-0000-0000-00002E060000}"/>
    <cellStyle name="Calculation 8 2 7 2 11 2" xfId="2289" xr:uid="{00000000-0005-0000-0000-00002F060000}"/>
    <cellStyle name="Calculation 8 2 7 2 12" xfId="2290" xr:uid="{00000000-0005-0000-0000-000030060000}"/>
    <cellStyle name="Calculation 8 2 7 2 12 2" xfId="2291" xr:uid="{00000000-0005-0000-0000-000031060000}"/>
    <cellStyle name="Calculation 8 2 7 2 13" xfId="2292" xr:uid="{00000000-0005-0000-0000-000032060000}"/>
    <cellStyle name="Calculation 8 2 7 2 13 2" xfId="2293" xr:uid="{00000000-0005-0000-0000-000033060000}"/>
    <cellStyle name="Calculation 8 2 7 2 14" xfId="2294" xr:uid="{00000000-0005-0000-0000-000034060000}"/>
    <cellStyle name="Calculation 8 2 7 2 14 2" xfId="2295" xr:uid="{00000000-0005-0000-0000-000035060000}"/>
    <cellStyle name="Calculation 8 2 7 2 15" xfId="2296" xr:uid="{00000000-0005-0000-0000-000036060000}"/>
    <cellStyle name="Calculation 8 2 7 2 15 2" xfId="2297" xr:uid="{00000000-0005-0000-0000-000037060000}"/>
    <cellStyle name="Calculation 8 2 7 2 16" xfId="2298" xr:uid="{00000000-0005-0000-0000-000038060000}"/>
    <cellStyle name="Calculation 8 2 7 2 16 2" xfId="2299" xr:uid="{00000000-0005-0000-0000-000039060000}"/>
    <cellStyle name="Calculation 8 2 7 2 17" xfId="2300" xr:uid="{00000000-0005-0000-0000-00003A060000}"/>
    <cellStyle name="Calculation 8 2 7 2 17 2" xfId="2301" xr:uid="{00000000-0005-0000-0000-00003B060000}"/>
    <cellStyle name="Calculation 8 2 7 2 18" xfId="2302" xr:uid="{00000000-0005-0000-0000-00003C060000}"/>
    <cellStyle name="Calculation 8 2 7 2 2" xfId="2303" xr:uid="{00000000-0005-0000-0000-00003D060000}"/>
    <cellStyle name="Calculation 8 2 7 2 2 2" xfId="2304" xr:uid="{00000000-0005-0000-0000-00003E060000}"/>
    <cellStyle name="Calculation 8 2 7 2 3" xfId="2305" xr:uid="{00000000-0005-0000-0000-00003F060000}"/>
    <cellStyle name="Calculation 8 2 7 2 3 2" xfId="2306" xr:uid="{00000000-0005-0000-0000-000040060000}"/>
    <cellStyle name="Calculation 8 2 7 2 4" xfId="2307" xr:uid="{00000000-0005-0000-0000-000041060000}"/>
    <cellStyle name="Calculation 8 2 7 2 4 2" xfId="2308" xr:uid="{00000000-0005-0000-0000-000042060000}"/>
    <cellStyle name="Calculation 8 2 7 2 5" xfId="2309" xr:uid="{00000000-0005-0000-0000-000043060000}"/>
    <cellStyle name="Calculation 8 2 7 2 5 2" xfId="2310" xr:uid="{00000000-0005-0000-0000-000044060000}"/>
    <cellStyle name="Calculation 8 2 7 2 6" xfId="2311" xr:uid="{00000000-0005-0000-0000-000045060000}"/>
    <cellStyle name="Calculation 8 2 7 2 6 2" xfId="2312" xr:uid="{00000000-0005-0000-0000-000046060000}"/>
    <cellStyle name="Calculation 8 2 7 2 7" xfId="2313" xr:uid="{00000000-0005-0000-0000-000047060000}"/>
    <cellStyle name="Calculation 8 2 7 2 7 2" xfId="2314" xr:uid="{00000000-0005-0000-0000-000048060000}"/>
    <cellStyle name="Calculation 8 2 7 2 8" xfId="2315" xr:uid="{00000000-0005-0000-0000-000049060000}"/>
    <cellStyle name="Calculation 8 2 7 2 8 2" xfId="2316" xr:uid="{00000000-0005-0000-0000-00004A060000}"/>
    <cellStyle name="Calculation 8 2 7 2 9" xfId="2317" xr:uid="{00000000-0005-0000-0000-00004B060000}"/>
    <cellStyle name="Calculation 8 2 7 2 9 2" xfId="2318" xr:uid="{00000000-0005-0000-0000-00004C060000}"/>
    <cellStyle name="Calculation 8 2 7 3" xfId="2319" xr:uid="{00000000-0005-0000-0000-00004D060000}"/>
    <cellStyle name="Calculation 8 2 7 3 10" xfId="2320" xr:uid="{00000000-0005-0000-0000-00004E060000}"/>
    <cellStyle name="Calculation 8 2 7 3 10 2" xfId="2321" xr:uid="{00000000-0005-0000-0000-00004F060000}"/>
    <cellStyle name="Calculation 8 2 7 3 11" xfId="2322" xr:uid="{00000000-0005-0000-0000-000050060000}"/>
    <cellStyle name="Calculation 8 2 7 3 11 2" xfId="2323" xr:uid="{00000000-0005-0000-0000-000051060000}"/>
    <cellStyle name="Calculation 8 2 7 3 12" xfId="2324" xr:uid="{00000000-0005-0000-0000-000052060000}"/>
    <cellStyle name="Calculation 8 2 7 3 12 2" xfId="2325" xr:uid="{00000000-0005-0000-0000-000053060000}"/>
    <cellStyle name="Calculation 8 2 7 3 13" xfId="2326" xr:uid="{00000000-0005-0000-0000-000054060000}"/>
    <cellStyle name="Calculation 8 2 7 3 13 2" xfId="2327" xr:uid="{00000000-0005-0000-0000-000055060000}"/>
    <cellStyle name="Calculation 8 2 7 3 14" xfId="2328" xr:uid="{00000000-0005-0000-0000-000056060000}"/>
    <cellStyle name="Calculation 8 2 7 3 14 2" xfId="2329" xr:uid="{00000000-0005-0000-0000-000057060000}"/>
    <cellStyle name="Calculation 8 2 7 3 15" xfId="2330" xr:uid="{00000000-0005-0000-0000-000058060000}"/>
    <cellStyle name="Calculation 8 2 7 3 15 2" xfId="2331" xr:uid="{00000000-0005-0000-0000-000059060000}"/>
    <cellStyle name="Calculation 8 2 7 3 16" xfId="2332" xr:uid="{00000000-0005-0000-0000-00005A060000}"/>
    <cellStyle name="Calculation 8 2 7 3 2" xfId="2333" xr:uid="{00000000-0005-0000-0000-00005B060000}"/>
    <cellStyle name="Calculation 8 2 7 3 2 2" xfId="2334" xr:uid="{00000000-0005-0000-0000-00005C060000}"/>
    <cellStyle name="Calculation 8 2 7 3 3" xfId="2335" xr:uid="{00000000-0005-0000-0000-00005D060000}"/>
    <cellStyle name="Calculation 8 2 7 3 3 2" xfId="2336" xr:uid="{00000000-0005-0000-0000-00005E060000}"/>
    <cellStyle name="Calculation 8 2 7 3 4" xfId="2337" xr:uid="{00000000-0005-0000-0000-00005F060000}"/>
    <cellStyle name="Calculation 8 2 7 3 4 2" xfId="2338" xr:uid="{00000000-0005-0000-0000-000060060000}"/>
    <cellStyle name="Calculation 8 2 7 3 5" xfId="2339" xr:uid="{00000000-0005-0000-0000-000061060000}"/>
    <cellStyle name="Calculation 8 2 7 3 5 2" xfId="2340" xr:uid="{00000000-0005-0000-0000-000062060000}"/>
    <cellStyle name="Calculation 8 2 7 3 6" xfId="2341" xr:uid="{00000000-0005-0000-0000-000063060000}"/>
    <cellStyle name="Calculation 8 2 7 3 6 2" xfId="2342" xr:uid="{00000000-0005-0000-0000-000064060000}"/>
    <cellStyle name="Calculation 8 2 7 3 7" xfId="2343" xr:uid="{00000000-0005-0000-0000-000065060000}"/>
    <cellStyle name="Calculation 8 2 7 3 7 2" xfId="2344" xr:uid="{00000000-0005-0000-0000-000066060000}"/>
    <cellStyle name="Calculation 8 2 7 3 8" xfId="2345" xr:uid="{00000000-0005-0000-0000-000067060000}"/>
    <cellStyle name="Calculation 8 2 7 3 8 2" xfId="2346" xr:uid="{00000000-0005-0000-0000-000068060000}"/>
    <cellStyle name="Calculation 8 2 7 3 9" xfId="2347" xr:uid="{00000000-0005-0000-0000-000069060000}"/>
    <cellStyle name="Calculation 8 2 7 3 9 2" xfId="2348" xr:uid="{00000000-0005-0000-0000-00006A060000}"/>
    <cellStyle name="Calculation 8 2 7 4" xfId="2349" xr:uid="{00000000-0005-0000-0000-00006B060000}"/>
    <cellStyle name="Calculation 8 2 7 4 10" xfId="2350" xr:uid="{00000000-0005-0000-0000-00006C060000}"/>
    <cellStyle name="Calculation 8 2 7 4 10 2" xfId="2351" xr:uid="{00000000-0005-0000-0000-00006D060000}"/>
    <cellStyle name="Calculation 8 2 7 4 11" xfId="2352" xr:uid="{00000000-0005-0000-0000-00006E060000}"/>
    <cellStyle name="Calculation 8 2 7 4 11 2" xfId="2353" xr:uid="{00000000-0005-0000-0000-00006F060000}"/>
    <cellStyle name="Calculation 8 2 7 4 12" xfId="2354" xr:uid="{00000000-0005-0000-0000-000070060000}"/>
    <cellStyle name="Calculation 8 2 7 4 12 2" xfId="2355" xr:uid="{00000000-0005-0000-0000-000071060000}"/>
    <cellStyle name="Calculation 8 2 7 4 13" xfId="2356" xr:uid="{00000000-0005-0000-0000-000072060000}"/>
    <cellStyle name="Calculation 8 2 7 4 13 2" xfId="2357" xr:uid="{00000000-0005-0000-0000-000073060000}"/>
    <cellStyle name="Calculation 8 2 7 4 14" xfId="2358" xr:uid="{00000000-0005-0000-0000-000074060000}"/>
    <cellStyle name="Calculation 8 2 7 4 14 2" xfId="2359" xr:uid="{00000000-0005-0000-0000-000075060000}"/>
    <cellStyle name="Calculation 8 2 7 4 15" xfId="2360" xr:uid="{00000000-0005-0000-0000-000076060000}"/>
    <cellStyle name="Calculation 8 2 7 4 15 2" xfId="2361" xr:uid="{00000000-0005-0000-0000-000077060000}"/>
    <cellStyle name="Calculation 8 2 7 4 16" xfId="2362" xr:uid="{00000000-0005-0000-0000-000078060000}"/>
    <cellStyle name="Calculation 8 2 7 4 2" xfId="2363" xr:uid="{00000000-0005-0000-0000-000079060000}"/>
    <cellStyle name="Calculation 8 2 7 4 2 2" xfId="2364" xr:uid="{00000000-0005-0000-0000-00007A060000}"/>
    <cellStyle name="Calculation 8 2 7 4 3" xfId="2365" xr:uid="{00000000-0005-0000-0000-00007B060000}"/>
    <cellStyle name="Calculation 8 2 7 4 3 2" xfId="2366" xr:uid="{00000000-0005-0000-0000-00007C060000}"/>
    <cellStyle name="Calculation 8 2 7 4 4" xfId="2367" xr:uid="{00000000-0005-0000-0000-00007D060000}"/>
    <cellStyle name="Calculation 8 2 7 4 4 2" xfId="2368" xr:uid="{00000000-0005-0000-0000-00007E060000}"/>
    <cellStyle name="Calculation 8 2 7 4 5" xfId="2369" xr:uid="{00000000-0005-0000-0000-00007F060000}"/>
    <cellStyle name="Calculation 8 2 7 4 5 2" xfId="2370" xr:uid="{00000000-0005-0000-0000-000080060000}"/>
    <cellStyle name="Calculation 8 2 7 4 6" xfId="2371" xr:uid="{00000000-0005-0000-0000-000081060000}"/>
    <cellStyle name="Calculation 8 2 7 4 6 2" xfId="2372" xr:uid="{00000000-0005-0000-0000-000082060000}"/>
    <cellStyle name="Calculation 8 2 7 4 7" xfId="2373" xr:uid="{00000000-0005-0000-0000-000083060000}"/>
    <cellStyle name="Calculation 8 2 7 4 7 2" xfId="2374" xr:uid="{00000000-0005-0000-0000-000084060000}"/>
    <cellStyle name="Calculation 8 2 7 4 8" xfId="2375" xr:uid="{00000000-0005-0000-0000-000085060000}"/>
    <cellStyle name="Calculation 8 2 7 4 8 2" xfId="2376" xr:uid="{00000000-0005-0000-0000-000086060000}"/>
    <cellStyle name="Calculation 8 2 7 4 9" xfId="2377" xr:uid="{00000000-0005-0000-0000-000087060000}"/>
    <cellStyle name="Calculation 8 2 7 4 9 2" xfId="2378" xr:uid="{00000000-0005-0000-0000-000088060000}"/>
    <cellStyle name="Calculation 8 2 7 5" xfId="2379" xr:uid="{00000000-0005-0000-0000-000089060000}"/>
    <cellStyle name="Calculation 8 2 7 5 10" xfId="2380" xr:uid="{00000000-0005-0000-0000-00008A060000}"/>
    <cellStyle name="Calculation 8 2 7 5 10 2" xfId="2381" xr:uid="{00000000-0005-0000-0000-00008B060000}"/>
    <cellStyle name="Calculation 8 2 7 5 11" xfId="2382" xr:uid="{00000000-0005-0000-0000-00008C060000}"/>
    <cellStyle name="Calculation 8 2 7 5 11 2" xfId="2383" xr:uid="{00000000-0005-0000-0000-00008D060000}"/>
    <cellStyle name="Calculation 8 2 7 5 12" xfId="2384" xr:uid="{00000000-0005-0000-0000-00008E060000}"/>
    <cellStyle name="Calculation 8 2 7 5 12 2" xfId="2385" xr:uid="{00000000-0005-0000-0000-00008F060000}"/>
    <cellStyle name="Calculation 8 2 7 5 13" xfId="2386" xr:uid="{00000000-0005-0000-0000-000090060000}"/>
    <cellStyle name="Calculation 8 2 7 5 13 2" xfId="2387" xr:uid="{00000000-0005-0000-0000-000091060000}"/>
    <cellStyle name="Calculation 8 2 7 5 14" xfId="2388" xr:uid="{00000000-0005-0000-0000-000092060000}"/>
    <cellStyle name="Calculation 8 2 7 5 2" xfId="2389" xr:uid="{00000000-0005-0000-0000-000093060000}"/>
    <cellStyle name="Calculation 8 2 7 5 2 2" xfId="2390" xr:uid="{00000000-0005-0000-0000-000094060000}"/>
    <cellStyle name="Calculation 8 2 7 5 3" xfId="2391" xr:uid="{00000000-0005-0000-0000-000095060000}"/>
    <cellStyle name="Calculation 8 2 7 5 3 2" xfId="2392" xr:uid="{00000000-0005-0000-0000-000096060000}"/>
    <cellStyle name="Calculation 8 2 7 5 4" xfId="2393" xr:uid="{00000000-0005-0000-0000-000097060000}"/>
    <cellStyle name="Calculation 8 2 7 5 4 2" xfId="2394" xr:uid="{00000000-0005-0000-0000-000098060000}"/>
    <cellStyle name="Calculation 8 2 7 5 5" xfId="2395" xr:uid="{00000000-0005-0000-0000-000099060000}"/>
    <cellStyle name="Calculation 8 2 7 5 5 2" xfId="2396" xr:uid="{00000000-0005-0000-0000-00009A060000}"/>
    <cellStyle name="Calculation 8 2 7 5 6" xfId="2397" xr:uid="{00000000-0005-0000-0000-00009B060000}"/>
    <cellStyle name="Calculation 8 2 7 5 6 2" xfId="2398" xr:uid="{00000000-0005-0000-0000-00009C060000}"/>
    <cellStyle name="Calculation 8 2 7 5 7" xfId="2399" xr:uid="{00000000-0005-0000-0000-00009D060000}"/>
    <cellStyle name="Calculation 8 2 7 5 7 2" xfId="2400" xr:uid="{00000000-0005-0000-0000-00009E060000}"/>
    <cellStyle name="Calculation 8 2 7 5 8" xfId="2401" xr:uid="{00000000-0005-0000-0000-00009F060000}"/>
    <cellStyle name="Calculation 8 2 7 5 8 2" xfId="2402" xr:uid="{00000000-0005-0000-0000-0000A0060000}"/>
    <cellStyle name="Calculation 8 2 7 5 9" xfId="2403" xr:uid="{00000000-0005-0000-0000-0000A1060000}"/>
    <cellStyle name="Calculation 8 2 7 5 9 2" xfId="2404" xr:uid="{00000000-0005-0000-0000-0000A2060000}"/>
    <cellStyle name="Calculation 8 2 7 6" xfId="2405" xr:uid="{00000000-0005-0000-0000-0000A3060000}"/>
    <cellStyle name="Calculation 8 2 7 6 2" xfId="2406" xr:uid="{00000000-0005-0000-0000-0000A4060000}"/>
    <cellStyle name="Calculation 8 2 7 7" xfId="2407" xr:uid="{00000000-0005-0000-0000-0000A5060000}"/>
    <cellStyle name="Calculation 8 2 7 7 2" xfId="2408" xr:uid="{00000000-0005-0000-0000-0000A6060000}"/>
    <cellStyle name="Calculation 8 2 7 8" xfId="2409" xr:uid="{00000000-0005-0000-0000-0000A7060000}"/>
    <cellStyle name="Calculation 8 2 7 8 2" xfId="2410" xr:uid="{00000000-0005-0000-0000-0000A8060000}"/>
    <cellStyle name="Calculation 8 2 7 9" xfId="2411" xr:uid="{00000000-0005-0000-0000-0000A9060000}"/>
    <cellStyle name="Calculation 8 2 7 9 2" xfId="2412" xr:uid="{00000000-0005-0000-0000-0000AA060000}"/>
    <cellStyle name="Calculation 8 2 8" xfId="2413" xr:uid="{00000000-0005-0000-0000-0000AB060000}"/>
    <cellStyle name="Calculation 8 2 8 10" xfId="2414" xr:uid="{00000000-0005-0000-0000-0000AC060000}"/>
    <cellStyle name="Calculation 8 2 8 10 2" xfId="2415" xr:uid="{00000000-0005-0000-0000-0000AD060000}"/>
    <cellStyle name="Calculation 8 2 8 11" xfId="2416" xr:uid="{00000000-0005-0000-0000-0000AE060000}"/>
    <cellStyle name="Calculation 8 2 8 11 2" xfId="2417" xr:uid="{00000000-0005-0000-0000-0000AF060000}"/>
    <cellStyle name="Calculation 8 2 8 12" xfId="2418" xr:uid="{00000000-0005-0000-0000-0000B0060000}"/>
    <cellStyle name="Calculation 8 2 8 12 2" xfId="2419" xr:uid="{00000000-0005-0000-0000-0000B1060000}"/>
    <cellStyle name="Calculation 8 2 8 13" xfId="2420" xr:uid="{00000000-0005-0000-0000-0000B2060000}"/>
    <cellStyle name="Calculation 8 2 8 13 2" xfId="2421" xr:uid="{00000000-0005-0000-0000-0000B3060000}"/>
    <cellStyle name="Calculation 8 2 8 14" xfId="2422" xr:uid="{00000000-0005-0000-0000-0000B4060000}"/>
    <cellStyle name="Calculation 8 2 8 14 2" xfId="2423" xr:uid="{00000000-0005-0000-0000-0000B5060000}"/>
    <cellStyle name="Calculation 8 2 8 15" xfId="2424" xr:uid="{00000000-0005-0000-0000-0000B6060000}"/>
    <cellStyle name="Calculation 8 2 8 15 2" xfId="2425" xr:uid="{00000000-0005-0000-0000-0000B7060000}"/>
    <cellStyle name="Calculation 8 2 8 16" xfId="2426" xr:uid="{00000000-0005-0000-0000-0000B8060000}"/>
    <cellStyle name="Calculation 8 2 8 16 2" xfId="2427" xr:uid="{00000000-0005-0000-0000-0000B9060000}"/>
    <cellStyle name="Calculation 8 2 8 17" xfId="2428" xr:uid="{00000000-0005-0000-0000-0000BA060000}"/>
    <cellStyle name="Calculation 8 2 8 17 2" xfId="2429" xr:uid="{00000000-0005-0000-0000-0000BB060000}"/>
    <cellStyle name="Calculation 8 2 8 18" xfId="2430" xr:uid="{00000000-0005-0000-0000-0000BC060000}"/>
    <cellStyle name="Calculation 8 2 8 2" xfId="2431" xr:uid="{00000000-0005-0000-0000-0000BD060000}"/>
    <cellStyle name="Calculation 8 2 8 2 10" xfId="2432" xr:uid="{00000000-0005-0000-0000-0000BE060000}"/>
    <cellStyle name="Calculation 8 2 8 2 10 2" xfId="2433" xr:uid="{00000000-0005-0000-0000-0000BF060000}"/>
    <cellStyle name="Calculation 8 2 8 2 11" xfId="2434" xr:uid="{00000000-0005-0000-0000-0000C0060000}"/>
    <cellStyle name="Calculation 8 2 8 2 11 2" xfId="2435" xr:uid="{00000000-0005-0000-0000-0000C1060000}"/>
    <cellStyle name="Calculation 8 2 8 2 12" xfId="2436" xr:uid="{00000000-0005-0000-0000-0000C2060000}"/>
    <cellStyle name="Calculation 8 2 8 2 12 2" xfId="2437" xr:uid="{00000000-0005-0000-0000-0000C3060000}"/>
    <cellStyle name="Calculation 8 2 8 2 13" xfId="2438" xr:uid="{00000000-0005-0000-0000-0000C4060000}"/>
    <cellStyle name="Calculation 8 2 8 2 13 2" xfId="2439" xr:uid="{00000000-0005-0000-0000-0000C5060000}"/>
    <cellStyle name="Calculation 8 2 8 2 14" xfId="2440" xr:uid="{00000000-0005-0000-0000-0000C6060000}"/>
    <cellStyle name="Calculation 8 2 8 2 14 2" xfId="2441" xr:uid="{00000000-0005-0000-0000-0000C7060000}"/>
    <cellStyle name="Calculation 8 2 8 2 15" xfId="2442" xr:uid="{00000000-0005-0000-0000-0000C8060000}"/>
    <cellStyle name="Calculation 8 2 8 2 15 2" xfId="2443" xr:uid="{00000000-0005-0000-0000-0000C9060000}"/>
    <cellStyle name="Calculation 8 2 8 2 16" xfId="2444" xr:uid="{00000000-0005-0000-0000-0000CA060000}"/>
    <cellStyle name="Calculation 8 2 8 2 16 2" xfId="2445" xr:uid="{00000000-0005-0000-0000-0000CB060000}"/>
    <cellStyle name="Calculation 8 2 8 2 17" xfId="2446" xr:uid="{00000000-0005-0000-0000-0000CC060000}"/>
    <cellStyle name="Calculation 8 2 8 2 17 2" xfId="2447" xr:uid="{00000000-0005-0000-0000-0000CD060000}"/>
    <cellStyle name="Calculation 8 2 8 2 18" xfId="2448" xr:uid="{00000000-0005-0000-0000-0000CE060000}"/>
    <cellStyle name="Calculation 8 2 8 2 2" xfId="2449" xr:uid="{00000000-0005-0000-0000-0000CF060000}"/>
    <cellStyle name="Calculation 8 2 8 2 2 2" xfId="2450" xr:uid="{00000000-0005-0000-0000-0000D0060000}"/>
    <cellStyle name="Calculation 8 2 8 2 3" xfId="2451" xr:uid="{00000000-0005-0000-0000-0000D1060000}"/>
    <cellStyle name="Calculation 8 2 8 2 3 2" xfId="2452" xr:uid="{00000000-0005-0000-0000-0000D2060000}"/>
    <cellStyle name="Calculation 8 2 8 2 4" xfId="2453" xr:uid="{00000000-0005-0000-0000-0000D3060000}"/>
    <cellStyle name="Calculation 8 2 8 2 4 2" xfId="2454" xr:uid="{00000000-0005-0000-0000-0000D4060000}"/>
    <cellStyle name="Calculation 8 2 8 2 5" xfId="2455" xr:uid="{00000000-0005-0000-0000-0000D5060000}"/>
    <cellStyle name="Calculation 8 2 8 2 5 2" xfId="2456" xr:uid="{00000000-0005-0000-0000-0000D6060000}"/>
    <cellStyle name="Calculation 8 2 8 2 6" xfId="2457" xr:uid="{00000000-0005-0000-0000-0000D7060000}"/>
    <cellStyle name="Calculation 8 2 8 2 6 2" xfId="2458" xr:uid="{00000000-0005-0000-0000-0000D8060000}"/>
    <cellStyle name="Calculation 8 2 8 2 7" xfId="2459" xr:uid="{00000000-0005-0000-0000-0000D9060000}"/>
    <cellStyle name="Calculation 8 2 8 2 7 2" xfId="2460" xr:uid="{00000000-0005-0000-0000-0000DA060000}"/>
    <cellStyle name="Calculation 8 2 8 2 8" xfId="2461" xr:uid="{00000000-0005-0000-0000-0000DB060000}"/>
    <cellStyle name="Calculation 8 2 8 2 8 2" xfId="2462" xr:uid="{00000000-0005-0000-0000-0000DC060000}"/>
    <cellStyle name="Calculation 8 2 8 2 9" xfId="2463" xr:uid="{00000000-0005-0000-0000-0000DD060000}"/>
    <cellStyle name="Calculation 8 2 8 2 9 2" xfId="2464" xr:uid="{00000000-0005-0000-0000-0000DE060000}"/>
    <cellStyle name="Calculation 8 2 8 3" xfId="2465" xr:uid="{00000000-0005-0000-0000-0000DF060000}"/>
    <cellStyle name="Calculation 8 2 8 3 10" xfId="2466" xr:uid="{00000000-0005-0000-0000-0000E0060000}"/>
    <cellStyle name="Calculation 8 2 8 3 10 2" xfId="2467" xr:uid="{00000000-0005-0000-0000-0000E1060000}"/>
    <cellStyle name="Calculation 8 2 8 3 11" xfId="2468" xr:uid="{00000000-0005-0000-0000-0000E2060000}"/>
    <cellStyle name="Calculation 8 2 8 3 11 2" xfId="2469" xr:uid="{00000000-0005-0000-0000-0000E3060000}"/>
    <cellStyle name="Calculation 8 2 8 3 12" xfId="2470" xr:uid="{00000000-0005-0000-0000-0000E4060000}"/>
    <cellStyle name="Calculation 8 2 8 3 12 2" xfId="2471" xr:uid="{00000000-0005-0000-0000-0000E5060000}"/>
    <cellStyle name="Calculation 8 2 8 3 13" xfId="2472" xr:uid="{00000000-0005-0000-0000-0000E6060000}"/>
    <cellStyle name="Calculation 8 2 8 3 13 2" xfId="2473" xr:uid="{00000000-0005-0000-0000-0000E7060000}"/>
    <cellStyle name="Calculation 8 2 8 3 14" xfId="2474" xr:uid="{00000000-0005-0000-0000-0000E8060000}"/>
    <cellStyle name="Calculation 8 2 8 3 14 2" xfId="2475" xr:uid="{00000000-0005-0000-0000-0000E9060000}"/>
    <cellStyle name="Calculation 8 2 8 3 15" xfId="2476" xr:uid="{00000000-0005-0000-0000-0000EA060000}"/>
    <cellStyle name="Calculation 8 2 8 3 15 2" xfId="2477" xr:uid="{00000000-0005-0000-0000-0000EB060000}"/>
    <cellStyle name="Calculation 8 2 8 3 16" xfId="2478" xr:uid="{00000000-0005-0000-0000-0000EC060000}"/>
    <cellStyle name="Calculation 8 2 8 3 2" xfId="2479" xr:uid="{00000000-0005-0000-0000-0000ED060000}"/>
    <cellStyle name="Calculation 8 2 8 3 2 2" xfId="2480" xr:uid="{00000000-0005-0000-0000-0000EE060000}"/>
    <cellStyle name="Calculation 8 2 8 3 3" xfId="2481" xr:uid="{00000000-0005-0000-0000-0000EF060000}"/>
    <cellStyle name="Calculation 8 2 8 3 3 2" xfId="2482" xr:uid="{00000000-0005-0000-0000-0000F0060000}"/>
    <cellStyle name="Calculation 8 2 8 3 4" xfId="2483" xr:uid="{00000000-0005-0000-0000-0000F1060000}"/>
    <cellStyle name="Calculation 8 2 8 3 4 2" xfId="2484" xr:uid="{00000000-0005-0000-0000-0000F2060000}"/>
    <cellStyle name="Calculation 8 2 8 3 5" xfId="2485" xr:uid="{00000000-0005-0000-0000-0000F3060000}"/>
    <cellStyle name="Calculation 8 2 8 3 5 2" xfId="2486" xr:uid="{00000000-0005-0000-0000-0000F4060000}"/>
    <cellStyle name="Calculation 8 2 8 3 6" xfId="2487" xr:uid="{00000000-0005-0000-0000-0000F5060000}"/>
    <cellStyle name="Calculation 8 2 8 3 6 2" xfId="2488" xr:uid="{00000000-0005-0000-0000-0000F6060000}"/>
    <cellStyle name="Calculation 8 2 8 3 7" xfId="2489" xr:uid="{00000000-0005-0000-0000-0000F7060000}"/>
    <cellStyle name="Calculation 8 2 8 3 7 2" xfId="2490" xr:uid="{00000000-0005-0000-0000-0000F8060000}"/>
    <cellStyle name="Calculation 8 2 8 3 8" xfId="2491" xr:uid="{00000000-0005-0000-0000-0000F9060000}"/>
    <cellStyle name="Calculation 8 2 8 3 8 2" xfId="2492" xr:uid="{00000000-0005-0000-0000-0000FA060000}"/>
    <cellStyle name="Calculation 8 2 8 3 9" xfId="2493" xr:uid="{00000000-0005-0000-0000-0000FB060000}"/>
    <cellStyle name="Calculation 8 2 8 3 9 2" xfId="2494" xr:uid="{00000000-0005-0000-0000-0000FC060000}"/>
    <cellStyle name="Calculation 8 2 8 4" xfId="2495" xr:uid="{00000000-0005-0000-0000-0000FD060000}"/>
    <cellStyle name="Calculation 8 2 8 4 10" xfId="2496" xr:uid="{00000000-0005-0000-0000-0000FE060000}"/>
    <cellStyle name="Calculation 8 2 8 4 10 2" xfId="2497" xr:uid="{00000000-0005-0000-0000-0000FF060000}"/>
    <cellStyle name="Calculation 8 2 8 4 11" xfId="2498" xr:uid="{00000000-0005-0000-0000-000000070000}"/>
    <cellStyle name="Calculation 8 2 8 4 11 2" xfId="2499" xr:uid="{00000000-0005-0000-0000-000001070000}"/>
    <cellStyle name="Calculation 8 2 8 4 12" xfId="2500" xr:uid="{00000000-0005-0000-0000-000002070000}"/>
    <cellStyle name="Calculation 8 2 8 4 12 2" xfId="2501" xr:uid="{00000000-0005-0000-0000-000003070000}"/>
    <cellStyle name="Calculation 8 2 8 4 13" xfId="2502" xr:uid="{00000000-0005-0000-0000-000004070000}"/>
    <cellStyle name="Calculation 8 2 8 4 13 2" xfId="2503" xr:uid="{00000000-0005-0000-0000-000005070000}"/>
    <cellStyle name="Calculation 8 2 8 4 14" xfId="2504" xr:uid="{00000000-0005-0000-0000-000006070000}"/>
    <cellStyle name="Calculation 8 2 8 4 14 2" xfId="2505" xr:uid="{00000000-0005-0000-0000-000007070000}"/>
    <cellStyle name="Calculation 8 2 8 4 15" xfId="2506" xr:uid="{00000000-0005-0000-0000-000008070000}"/>
    <cellStyle name="Calculation 8 2 8 4 15 2" xfId="2507" xr:uid="{00000000-0005-0000-0000-000009070000}"/>
    <cellStyle name="Calculation 8 2 8 4 16" xfId="2508" xr:uid="{00000000-0005-0000-0000-00000A070000}"/>
    <cellStyle name="Calculation 8 2 8 4 2" xfId="2509" xr:uid="{00000000-0005-0000-0000-00000B070000}"/>
    <cellStyle name="Calculation 8 2 8 4 2 2" xfId="2510" xr:uid="{00000000-0005-0000-0000-00000C070000}"/>
    <cellStyle name="Calculation 8 2 8 4 3" xfId="2511" xr:uid="{00000000-0005-0000-0000-00000D070000}"/>
    <cellStyle name="Calculation 8 2 8 4 3 2" xfId="2512" xr:uid="{00000000-0005-0000-0000-00000E070000}"/>
    <cellStyle name="Calculation 8 2 8 4 4" xfId="2513" xr:uid="{00000000-0005-0000-0000-00000F070000}"/>
    <cellStyle name="Calculation 8 2 8 4 4 2" xfId="2514" xr:uid="{00000000-0005-0000-0000-000010070000}"/>
    <cellStyle name="Calculation 8 2 8 4 5" xfId="2515" xr:uid="{00000000-0005-0000-0000-000011070000}"/>
    <cellStyle name="Calculation 8 2 8 4 5 2" xfId="2516" xr:uid="{00000000-0005-0000-0000-000012070000}"/>
    <cellStyle name="Calculation 8 2 8 4 6" xfId="2517" xr:uid="{00000000-0005-0000-0000-000013070000}"/>
    <cellStyle name="Calculation 8 2 8 4 6 2" xfId="2518" xr:uid="{00000000-0005-0000-0000-000014070000}"/>
    <cellStyle name="Calculation 8 2 8 4 7" xfId="2519" xr:uid="{00000000-0005-0000-0000-000015070000}"/>
    <cellStyle name="Calculation 8 2 8 4 7 2" xfId="2520" xr:uid="{00000000-0005-0000-0000-000016070000}"/>
    <cellStyle name="Calculation 8 2 8 4 8" xfId="2521" xr:uid="{00000000-0005-0000-0000-000017070000}"/>
    <cellStyle name="Calculation 8 2 8 4 8 2" xfId="2522" xr:uid="{00000000-0005-0000-0000-000018070000}"/>
    <cellStyle name="Calculation 8 2 8 4 9" xfId="2523" xr:uid="{00000000-0005-0000-0000-000019070000}"/>
    <cellStyle name="Calculation 8 2 8 4 9 2" xfId="2524" xr:uid="{00000000-0005-0000-0000-00001A070000}"/>
    <cellStyle name="Calculation 8 2 8 5" xfId="2525" xr:uid="{00000000-0005-0000-0000-00001B070000}"/>
    <cellStyle name="Calculation 8 2 8 5 10" xfId="2526" xr:uid="{00000000-0005-0000-0000-00001C070000}"/>
    <cellStyle name="Calculation 8 2 8 5 10 2" xfId="2527" xr:uid="{00000000-0005-0000-0000-00001D070000}"/>
    <cellStyle name="Calculation 8 2 8 5 11" xfId="2528" xr:uid="{00000000-0005-0000-0000-00001E070000}"/>
    <cellStyle name="Calculation 8 2 8 5 11 2" xfId="2529" xr:uid="{00000000-0005-0000-0000-00001F070000}"/>
    <cellStyle name="Calculation 8 2 8 5 12" xfId="2530" xr:uid="{00000000-0005-0000-0000-000020070000}"/>
    <cellStyle name="Calculation 8 2 8 5 12 2" xfId="2531" xr:uid="{00000000-0005-0000-0000-000021070000}"/>
    <cellStyle name="Calculation 8 2 8 5 13" xfId="2532" xr:uid="{00000000-0005-0000-0000-000022070000}"/>
    <cellStyle name="Calculation 8 2 8 5 13 2" xfId="2533" xr:uid="{00000000-0005-0000-0000-000023070000}"/>
    <cellStyle name="Calculation 8 2 8 5 14" xfId="2534" xr:uid="{00000000-0005-0000-0000-000024070000}"/>
    <cellStyle name="Calculation 8 2 8 5 2" xfId="2535" xr:uid="{00000000-0005-0000-0000-000025070000}"/>
    <cellStyle name="Calculation 8 2 8 5 2 2" xfId="2536" xr:uid="{00000000-0005-0000-0000-000026070000}"/>
    <cellStyle name="Calculation 8 2 8 5 3" xfId="2537" xr:uid="{00000000-0005-0000-0000-000027070000}"/>
    <cellStyle name="Calculation 8 2 8 5 3 2" xfId="2538" xr:uid="{00000000-0005-0000-0000-000028070000}"/>
    <cellStyle name="Calculation 8 2 8 5 4" xfId="2539" xr:uid="{00000000-0005-0000-0000-000029070000}"/>
    <cellStyle name="Calculation 8 2 8 5 4 2" xfId="2540" xr:uid="{00000000-0005-0000-0000-00002A070000}"/>
    <cellStyle name="Calculation 8 2 8 5 5" xfId="2541" xr:uid="{00000000-0005-0000-0000-00002B070000}"/>
    <cellStyle name="Calculation 8 2 8 5 5 2" xfId="2542" xr:uid="{00000000-0005-0000-0000-00002C070000}"/>
    <cellStyle name="Calculation 8 2 8 5 6" xfId="2543" xr:uid="{00000000-0005-0000-0000-00002D070000}"/>
    <cellStyle name="Calculation 8 2 8 5 6 2" xfId="2544" xr:uid="{00000000-0005-0000-0000-00002E070000}"/>
    <cellStyle name="Calculation 8 2 8 5 7" xfId="2545" xr:uid="{00000000-0005-0000-0000-00002F070000}"/>
    <cellStyle name="Calculation 8 2 8 5 7 2" xfId="2546" xr:uid="{00000000-0005-0000-0000-000030070000}"/>
    <cellStyle name="Calculation 8 2 8 5 8" xfId="2547" xr:uid="{00000000-0005-0000-0000-000031070000}"/>
    <cellStyle name="Calculation 8 2 8 5 8 2" xfId="2548" xr:uid="{00000000-0005-0000-0000-000032070000}"/>
    <cellStyle name="Calculation 8 2 8 5 9" xfId="2549" xr:uid="{00000000-0005-0000-0000-000033070000}"/>
    <cellStyle name="Calculation 8 2 8 5 9 2" xfId="2550" xr:uid="{00000000-0005-0000-0000-000034070000}"/>
    <cellStyle name="Calculation 8 2 8 6" xfId="2551" xr:uid="{00000000-0005-0000-0000-000035070000}"/>
    <cellStyle name="Calculation 8 2 8 6 2" xfId="2552" xr:uid="{00000000-0005-0000-0000-000036070000}"/>
    <cellStyle name="Calculation 8 2 8 7" xfId="2553" xr:uid="{00000000-0005-0000-0000-000037070000}"/>
    <cellStyle name="Calculation 8 2 8 7 2" xfId="2554" xr:uid="{00000000-0005-0000-0000-000038070000}"/>
    <cellStyle name="Calculation 8 2 8 8" xfId="2555" xr:uid="{00000000-0005-0000-0000-000039070000}"/>
    <cellStyle name="Calculation 8 2 8 8 2" xfId="2556" xr:uid="{00000000-0005-0000-0000-00003A070000}"/>
    <cellStyle name="Calculation 8 2 8 9" xfId="2557" xr:uid="{00000000-0005-0000-0000-00003B070000}"/>
    <cellStyle name="Calculation 8 2 8 9 2" xfId="2558" xr:uid="{00000000-0005-0000-0000-00003C070000}"/>
    <cellStyle name="Calculation 8 2 9" xfId="2559" xr:uid="{00000000-0005-0000-0000-00003D070000}"/>
    <cellStyle name="Calculation 8 2 9 10" xfId="2560" xr:uid="{00000000-0005-0000-0000-00003E070000}"/>
    <cellStyle name="Calculation 8 2 9 10 2" xfId="2561" xr:uid="{00000000-0005-0000-0000-00003F070000}"/>
    <cellStyle name="Calculation 8 2 9 11" xfId="2562" xr:uid="{00000000-0005-0000-0000-000040070000}"/>
    <cellStyle name="Calculation 8 2 9 11 2" xfId="2563" xr:uid="{00000000-0005-0000-0000-000041070000}"/>
    <cellStyle name="Calculation 8 2 9 12" xfId="2564" xr:uid="{00000000-0005-0000-0000-000042070000}"/>
    <cellStyle name="Calculation 8 2 9 12 2" xfId="2565" xr:uid="{00000000-0005-0000-0000-000043070000}"/>
    <cellStyle name="Calculation 8 2 9 13" xfId="2566" xr:uid="{00000000-0005-0000-0000-000044070000}"/>
    <cellStyle name="Calculation 8 2 9 13 2" xfId="2567" xr:uid="{00000000-0005-0000-0000-000045070000}"/>
    <cellStyle name="Calculation 8 2 9 14" xfId="2568" xr:uid="{00000000-0005-0000-0000-000046070000}"/>
    <cellStyle name="Calculation 8 2 9 14 2" xfId="2569" xr:uid="{00000000-0005-0000-0000-000047070000}"/>
    <cellStyle name="Calculation 8 2 9 15" xfId="2570" xr:uid="{00000000-0005-0000-0000-000048070000}"/>
    <cellStyle name="Calculation 8 2 9 15 2" xfId="2571" xr:uid="{00000000-0005-0000-0000-000049070000}"/>
    <cellStyle name="Calculation 8 2 9 16" xfId="2572" xr:uid="{00000000-0005-0000-0000-00004A070000}"/>
    <cellStyle name="Calculation 8 2 9 16 2" xfId="2573" xr:uid="{00000000-0005-0000-0000-00004B070000}"/>
    <cellStyle name="Calculation 8 2 9 17" xfId="2574" xr:uid="{00000000-0005-0000-0000-00004C070000}"/>
    <cellStyle name="Calculation 8 2 9 17 2" xfId="2575" xr:uid="{00000000-0005-0000-0000-00004D070000}"/>
    <cellStyle name="Calculation 8 2 9 18" xfId="2576" xr:uid="{00000000-0005-0000-0000-00004E070000}"/>
    <cellStyle name="Calculation 8 2 9 2" xfId="2577" xr:uid="{00000000-0005-0000-0000-00004F070000}"/>
    <cellStyle name="Calculation 8 2 9 2 2" xfId="2578" xr:uid="{00000000-0005-0000-0000-000050070000}"/>
    <cellStyle name="Calculation 8 2 9 3" xfId="2579" xr:uid="{00000000-0005-0000-0000-000051070000}"/>
    <cellStyle name="Calculation 8 2 9 3 2" xfId="2580" xr:uid="{00000000-0005-0000-0000-000052070000}"/>
    <cellStyle name="Calculation 8 2 9 4" xfId="2581" xr:uid="{00000000-0005-0000-0000-000053070000}"/>
    <cellStyle name="Calculation 8 2 9 4 2" xfId="2582" xr:uid="{00000000-0005-0000-0000-000054070000}"/>
    <cellStyle name="Calculation 8 2 9 5" xfId="2583" xr:uid="{00000000-0005-0000-0000-000055070000}"/>
    <cellStyle name="Calculation 8 2 9 5 2" xfId="2584" xr:uid="{00000000-0005-0000-0000-000056070000}"/>
    <cellStyle name="Calculation 8 2 9 6" xfId="2585" xr:uid="{00000000-0005-0000-0000-000057070000}"/>
    <cellStyle name="Calculation 8 2 9 6 2" xfId="2586" xr:uid="{00000000-0005-0000-0000-000058070000}"/>
    <cellStyle name="Calculation 8 2 9 7" xfId="2587" xr:uid="{00000000-0005-0000-0000-000059070000}"/>
    <cellStyle name="Calculation 8 2 9 7 2" xfId="2588" xr:uid="{00000000-0005-0000-0000-00005A070000}"/>
    <cellStyle name="Calculation 8 2 9 8" xfId="2589" xr:uid="{00000000-0005-0000-0000-00005B070000}"/>
    <cellStyle name="Calculation 8 2 9 8 2" xfId="2590" xr:uid="{00000000-0005-0000-0000-00005C070000}"/>
    <cellStyle name="Calculation 8 2 9 9" xfId="2591" xr:uid="{00000000-0005-0000-0000-00005D070000}"/>
    <cellStyle name="Calculation 8 2 9 9 2" xfId="2592" xr:uid="{00000000-0005-0000-0000-00005E070000}"/>
    <cellStyle name="Calculation 8 20" xfId="2593" xr:uid="{00000000-0005-0000-0000-00005F070000}"/>
    <cellStyle name="Calculation 8 20 2" xfId="2594" xr:uid="{00000000-0005-0000-0000-000060070000}"/>
    <cellStyle name="Calculation 8 21" xfId="2595" xr:uid="{00000000-0005-0000-0000-000061070000}"/>
    <cellStyle name="Calculation 8 21 2" xfId="2596" xr:uid="{00000000-0005-0000-0000-000062070000}"/>
    <cellStyle name="Calculation 8 22" xfId="2597" xr:uid="{00000000-0005-0000-0000-000063070000}"/>
    <cellStyle name="Calculation 8 22 2" xfId="2598" xr:uid="{00000000-0005-0000-0000-000064070000}"/>
    <cellStyle name="Calculation 8 23" xfId="2599" xr:uid="{00000000-0005-0000-0000-000065070000}"/>
    <cellStyle name="Calculation 8 23 2" xfId="2600" xr:uid="{00000000-0005-0000-0000-000066070000}"/>
    <cellStyle name="Calculation 8 24" xfId="2601" xr:uid="{00000000-0005-0000-0000-000067070000}"/>
    <cellStyle name="Calculation 8 24 2" xfId="2602" xr:uid="{00000000-0005-0000-0000-000068070000}"/>
    <cellStyle name="Calculation 8 25" xfId="2603" xr:uid="{00000000-0005-0000-0000-000069070000}"/>
    <cellStyle name="Calculation 8 25 2" xfId="2604" xr:uid="{00000000-0005-0000-0000-00006A070000}"/>
    <cellStyle name="Calculation 8 26" xfId="2605" xr:uid="{00000000-0005-0000-0000-00006B070000}"/>
    <cellStyle name="Calculation 8 26 2" xfId="2606" xr:uid="{00000000-0005-0000-0000-00006C070000}"/>
    <cellStyle name="Calculation 8 27" xfId="2607" xr:uid="{00000000-0005-0000-0000-00006D070000}"/>
    <cellStyle name="Calculation 8 27 2" xfId="2608" xr:uid="{00000000-0005-0000-0000-00006E070000}"/>
    <cellStyle name="Calculation 8 28" xfId="2609" xr:uid="{00000000-0005-0000-0000-00006F070000}"/>
    <cellStyle name="Calculation 8 3" xfId="2610" xr:uid="{00000000-0005-0000-0000-000070070000}"/>
    <cellStyle name="Calculation 8 3 10" xfId="2611" xr:uid="{00000000-0005-0000-0000-000071070000}"/>
    <cellStyle name="Calculation 8 3 10 2" xfId="2612" xr:uid="{00000000-0005-0000-0000-000072070000}"/>
    <cellStyle name="Calculation 8 3 11" xfId="2613" xr:uid="{00000000-0005-0000-0000-000073070000}"/>
    <cellStyle name="Calculation 8 3 11 2" xfId="2614" xr:uid="{00000000-0005-0000-0000-000074070000}"/>
    <cellStyle name="Calculation 8 3 12" xfId="2615" xr:uid="{00000000-0005-0000-0000-000075070000}"/>
    <cellStyle name="Calculation 8 3 12 2" xfId="2616" xr:uid="{00000000-0005-0000-0000-000076070000}"/>
    <cellStyle name="Calculation 8 3 13" xfId="2617" xr:uid="{00000000-0005-0000-0000-000077070000}"/>
    <cellStyle name="Calculation 8 3 13 2" xfId="2618" xr:uid="{00000000-0005-0000-0000-000078070000}"/>
    <cellStyle name="Calculation 8 3 14" xfId="2619" xr:uid="{00000000-0005-0000-0000-000079070000}"/>
    <cellStyle name="Calculation 8 3 14 2" xfId="2620" xr:uid="{00000000-0005-0000-0000-00007A070000}"/>
    <cellStyle name="Calculation 8 3 15" xfId="2621" xr:uid="{00000000-0005-0000-0000-00007B070000}"/>
    <cellStyle name="Calculation 8 3 15 2" xfId="2622" xr:uid="{00000000-0005-0000-0000-00007C070000}"/>
    <cellStyle name="Calculation 8 3 16" xfId="2623" xr:uid="{00000000-0005-0000-0000-00007D070000}"/>
    <cellStyle name="Calculation 8 3 16 2" xfId="2624" xr:uid="{00000000-0005-0000-0000-00007E070000}"/>
    <cellStyle name="Calculation 8 3 17" xfId="2625" xr:uid="{00000000-0005-0000-0000-00007F070000}"/>
    <cellStyle name="Calculation 8 3 17 2" xfId="2626" xr:uid="{00000000-0005-0000-0000-000080070000}"/>
    <cellStyle name="Calculation 8 3 18" xfId="2627" xr:uid="{00000000-0005-0000-0000-000081070000}"/>
    <cellStyle name="Calculation 8 3 18 2" xfId="2628" xr:uid="{00000000-0005-0000-0000-000082070000}"/>
    <cellStyle name="Calculation 8 3 19" xfId="2629" xr:uid="{00000000-0005-0000-0000-000083070000}"/>
    <cellStyle name="Calculation 8 3 19 2" xfId="2630" xr:uid="{00000000-0005-0000-0000-000084070000}"/>
    <cellStyle name="Calculation 8 3 2" xfId="2631" xr:uid="{00000000-0005-0000-0000-000085070000}"/>
    <cellStyle name="Calculation 8 3 2 10" xfId="2632" xr:uid="{00000000-0005-0000-0000-000086070000}"/>
    <cellStyle name="Calculation 8 3 2 10 2" xfId="2633" xr:uid="{00000000-0005-0000-0000-000087070000}"/>
    <cellStyle name="Calculation 8 3 2 11" xfId="2634" xr:uid="{00000000-0005-0000-0000-000088070000}"/>
    <cellStyle name="Calculation 8 3 2 11 2" xfId="2635" xr:uid="{00000000-0005-0000-0000-000089070000}"/>
    <cellStyle name="Calculation 8 3 2 12" xfId="2636" xr:uid="{00000000-0005-0000-0000-00008A070000}"/>
    <cellStyle name="Calculation 8 3 2 12 2" xfId="2637" xr:uid="{00000000-0005-0000-0000-00008B070000}"/>
    <cellStyle name="Calculation 8 3 2 13" xfId="2638" xr:uid="{00000000-0005-0000-0000-00008C070000}"/>
    <cellStyle name="Calculation 8 3 2 13 2" xfId="2639" xr:uid="{00000000-0005-0000-0000-00008D070000}"/>
    <cellStyle name="Calculation 8 3 2 14" xfId="2640" xr:uid="{00000000-0005-0000-0000-00008E070000}"/>
    <cellStyle name="Calculation 8 3 2 14 2" xfId="2641" xr:uid="{00000000-0005-0000-0000-00008F070000}"/>
    <cellStyle name="Calculation 8 3 2 15" xfId="2642" xr:uid="{00000000-0005-0000-0000-000090070000}"/>
    <cellStyle name="Calculation 8 3 2 15 2" xfId="2643" xr:uid="{00000000-0005-0000-0000-000091070000}"/>
    <cellStyle name="Calculation 8 3 2 16" xfId="2644" xr:uid="{00000000-0005-0000-0000-000092070000}"/>
    <cellStyle name="Calculation 8 3 2 16 2" xfId="2645" xr:uid="{00000000-0005-0000-0000-000093070000}"/>
    <cellStyle name="Calculation 8 3 2 17" xfId="2646" xr:uid="{00000000-0005-0000-0000-000094070000}"/>
    <cellStyle name="Calculation 8 3 2 17 2" xfId="2647" xr:uid="{00000000-0005-0000-0000-000095070000}"/>
    <cellStyle name="Calculation 8 3 2 18" xfId="2648" xr:uid="{00000000-0005-0000-0000-000096070000}"/>
    <cellStyle name="Calculation 8 3 2 18 2" xfId="2649" xr:uid="{00000000-0005-0000-0000-000097070000}"/>
    <cellStyle name="Calculation 8 3 2 19" xfId="2650" xr:uid="{00000000-0005-0000-0000-000098070000}"/>
    <cellStyle name="Calculation 8 3 2 2" xfId="2651" xr:uid="{00000000-0005-0000-0000-000099070000}"/>
    <cellStyle name="Calculation 8 3 2 2 2" xfId="2652" xr:uid="{00000000-0005-0000-0000-00009A070000}"/>
    <cellStyle name="Calculation 8 3 2 3" xfId="2653" xr:uid="{00000000-0005-0000-0000-00009B070000}"/>
    <cellStyle name="Calculation 8 3 2 3 2" xfId="2654" xr:uid="{00000000-0005-0000-0000-00009C070000}"/>
    <cellStyle name="Calculation 8 3 2 4" xfId="2655" xr:uid="{00000000-0005-0000-0000-00009D070000}"/>
    <cellStyle name="Calculation 8 3 2 4 2" xfId="2656" xr:uid="{00000000-0005-0000-0000-00009E070000}"/>
    <cellStyle name="Calculation 8 3 2 5" xfId="2657" xr:uid="{00000000-0005-0000-0000-00009F070000}"/>
    <cellStyle name="Calculation 8 3 2 5 2" xfId="2658" xr:uid="{00000000-0005-0000-0000-0000A0070000}"/>
    <cellStyle name="Calculation 8 3 2 6" xfId="2659" xr:uid="{00000000-0005-0000-0000-0000A1070000}"/>
    <cellStyle name="Calculation 8 3 2 6 2" xfId="2660" xr:uid="{00000000-0005-0000-0000-0000A2070000}"/>
    <cellStyle name="Calculation 8 3 2 7" xfId="2661" xr:uid="{00000000-0005-0000-0000-0000A3070000}"/>
    <cellStyle name="Calculation 8 3 2 7 2" xfId="2662" xr:uid="{00000000-0005-0000-0000-0000A4070000}"/>
    <cellStyle name="Calculation 8 3 2 8" xfId="2663" xr:uid="{00000000-0005-0000-0000-0000A5070000}"/>
    <cellStyle name="Calculation 8 3 2 8 2" xfId="2664" xr:uid="{00000000-0005-0000-0000-0000A6070000}"/>
    <cellStyle name="Calculation 8 3 2 9" xfId="2665" xr:uid="{00000000-0005-0000-0000-0000A7070000}"/>
    <cellStyle name="Calculation 8 3 2 9 2" xfId="2666" xr:uid="{00000000-0005-0000-0000-0000A8070000}"/>
    <cellStyle name="Calculation 8 3 20" xfId="2667" xr:uid="{00000000-0005-0000-0000-0000A9070000}"/>
    <cellStyle name="Calculation 8 3 3" xfId="2668" xr:uid="{00000000-0005-0000-0000-0000AA070000}"/>
    <cellStyle name="Calculation 8 3 3 10" xfId="2669" xr:uid="{00000000-0005-0000-0000-0000AB070000}"/>
    <cellStyle name="Calculation 8 3 3 10 2" xfId="2670" xr:uid="{00000000-0005-0000-0000-0000AC070000}"/>
    <cellStyle name="Calculation 8 3 3 11" xfId="2671" xr:uid="{00000000-0005-0000-0000-0000AD070000}"/>
    <cellStyle name="Calculation 8 3 3 11 2" xfId="2672" xr:uid="{00000000-0005-0000-0000-0000AE070000}"/>
    <cellStyle name="Calculation 8 3 3 12" xfId="2673" xr:uid="{00000000-0005-0000-0000-0000AF070000}"/>
    <cellStyle name="Calculation 8 3 3 12 2" xfId="2674" xr:uid="{00000000-0005-0000-0000-0000B0070000}"/>
    <cellStyle name="Calculation 8 3 3 13" xfId="2675" xr:uid="{00000000-0005-0000-0000-0000B1070000}"/>
    <cellStyle name="Calculation 8 3 3 13 2" xfId="2676" xr:uid="{00000000-0005-0000-0000-0000B2070000}"/>
    <cellStyle name="Calculation 8 3 3 14" xfId="2677" xr:uid="{00000000-0005-0000-0000-0000B3070000}"/>
    <cellStyle name="Calculation 8 3 3 14 2" xfId="2678" xr:uid="{00000000-0005-0000-0000-0000B4070000}"/>
    <cellStyle name="Calculation 8 3 3 15" xfId="2679" xr:uid="{00000000-0005-0000-0000-0000B5070000}"/>
    <cellStyle name="Calculation 8 3 3 15 2" xfId="2680" xr:uid="{00000000-0005-0000-0000-0000B6070000}"/>
    <cellStyle name="Calculation 8 3 3 16" xfId="2681" xr:uid="{00000000-0005-0000-0000-0000B7070000}"/>
    <cellStyle name="Calculation 8 3 3 16 2" xfId="2682" xr:uid="{00000000-0005-0000-0000-0000B8070000}"/>
    <cellStyle name="Calculation 8 3 3 17" xfId="2683" xr:uid="{00000000-0005-0000-0000-0000B9070000}"/>
    <cellStyle name="Calculation 8 3 3 17 2" xfId="2684" xr:uid="{00000000-0005-0000-0000-0000BA070000}"/>
    <cellStyle name="Calculation 8 3 3 18" xfId="2685" xr:uid="{00000000-0005-0000-0000-0000BB070000}"/>
    <cellStyle name="Calculation 8 3 3 18 2" xfId="2686" xr:uid="{00000000-0005-0000-0000-0000BC070000}"/>
    <cellStyle name="Calculation 8 3 3 19" xfId="2687" xr:uid="{00000000-0005-0000-0000-0000BD070000}"/>
    <cellStyle name="Calculation 8 3 3 2" xfId="2688" xr:uid="{00000000-0005-0000-0000-0000BE070000}"/>
    <cellStyle name="Calculation 8 3 3 2 2" xfId="2689" xr:uid="{00000000-0005-0000-0000-0000BF070000}"/>
    <cellStyle name="Calculation 8 3 3 3" xfId="2690" xr:uid="{00000000-0005-0000-0000-0000C0070000}"/>
    <cellStyle name="Calculation 8 3 3 3 2" xfId="2691" xr:uid="{00000000-0005-0000-0000-0000C1070000}"/>
    <cellStyle name="Calculation 8 3 3 4" xfId="2692" xr:uid="{00000000-0005-0000-0000-0000C2070000}"/>
    <cellStyle name="Calculation 8 3 3 4 2" xfId="2693" xr:uid="{00000000-0005-0000-0000-0000C3070000}"/>
    <cellStyle name="Calculation 8 3 3 5" xfId="2694" xr:uid="{00000000-0005-0000-0000-0000C4070000}"/>
    <cellStyle name="Calculation 8 3 3 5 2" xfId="2695" xr:uid="{00000000-0005-0000-0000-0000C5070000}"/>
    <cellStyle name="Calculation 8 3 3 6" xfId="2696" xr:uid="{00000000-0005-0000-0000-0000C6070000}"/>
    <cellStyle name="Calculation 8 3 3 6 2" xfId="2697" xr:uid="{00000000-0005-0000-0000-0000C7070000}"/>
    <cellStyle name="Calculation 8 3 3 7" xfId="2698" xr:uid="{00000000-0005-0000-0000-0000C8070000}"/>
    <cellStyle name="Calculation 8 3 3 7 2" xfId="2699" xr:uid="{00000000-0005-0000-0000-0000C9070000}"/>
    <cellStyle name="Calculation 8 3 3 8" xfId="2700" xr:uid="{00000000-0005-0000-0000-0000CA070000}"/>
    <cellStyle name="Calculation 8 3 3 8 2" xfId="2701" xr:uid="{00000000-0005-0000-0000-0000CB070000}"/>
    <cellStyle name="Calculation 8 3 3 9" xfId="2702" xr:uid="{00000000-0005-0000-0000-0000CC070000}"/>
    <cellStyle name="Calculation 8 3 3 9 2" xfId="2703" xr:uid="{00000000-0005-0000-0000-0000CD070000}"/>
    <cellStyle name="Calculation 8 3 4" xfId="2704" xr:uid="{00000000-0005-0000-0000-0000CE070000}"/>
    <cellStyle name="Calculation 8 3 4 10" xfId="2705" xr:uid="{00000000-0005-0000-0000-0000CF070000}"/>
    <cellStyle name="Calculation 8 3 4 10 2" xfId="2706" xr:uid="{00000000-0005-0000-0000-0000D0070000}"/>
    <cellStyle name="Calculation 8 3 4 11" xfId="2707" xr:uid="{00000000-0005-0000-0000-0000D1070000}"/>
    <cellStyle name="Calculation 8 3 4 11 2" xfId="2708" xr:uid="{00000000-0005-0000-0000-0000D2070000}"/>
    <cellStyle name="Calculation 8 3 4 12" xfId="2709" xr:uid="{00000000-0005-0000-0000-0000D3070000}"/>
    <cellStyle name="Calculation 8 3 4 12 2" xfId="2710" xr:uid="{00000000-0005-0000-0000-0000D4070000}"/>
    <cellStyle name="Calculation 8 3 4 13" xfId="2711" xr:uid="{00000000-0005-0000-0000-0000D5070000}"/>
    <cellStyle name="Calculation 8 3 4 13 2" xfId="2712" xr:uid="{00000000-0005-0000-0000-0000D6070000}"/>
    <cellStyle name="Calculation 8 3 4 14" xfId="2713" xr:uid="{00000000-0005-0000-0000-0000D7070000}"/>
    <cellStyle name="Calculation 8 3 4 14 2" xfId="2714" xr:uid="{00000000-0005-0000-0000-0000D8070000}"/>
    <cellStyle name="Calculation 8 3 4 15" xfId="2715" xr:uid="{00000000-0005-0000-0000-0000D9070000}"/>
    <cellStyle name="Calculation 8 3 4 15 2" xfId="2716" xr:uid="{00000000-0005-0000-0000-0000DA070000}"/>
    <cellStyle name="Calculation 8 3 4 16" xfId="2717" xr:uid="{00000000-0005-0000-0000-0000DB070000}"/>
    <cellStyle name="Calculation 8 3 4 2" xfId="2718" xr:uid="{00000000-0005-0000-0000-0000DC070000}"/>
    <cellStyle name="Calculation 8 3 4 2 2" xfId="2719" xr:uid="{00000000-0005-0000-0000-0000DD070000}"/>
    <cellStyle name="Calculation 8 3 4 3" xfId="2720" xr:uid="{00000000-0005-0000-0000-0000DE070000}"/>
    <cellStyle name="Calculation 8 3 4 3 2" xfId="2721" xr:uid="{00000000-0005-0000-0000-0000DF070000}"/>
    <cellStyle name="Calculation 8 3 4 4" xfId="2722" xr:uid="{00000000-0005-0000-0000-0000E0070000}"/>
    <cellStyle name="Calculation 8 3 4 4 2" xfId="2723" xr:uid="{00000000-0005-0000-0000-0000E1070000}"/>
    <cellStyle name="Calculation 8 3 4 5" xfId="2724" xr:uid="{00000000-0005-0000-0000-0000E2070000}"/>
    <cellStyle name="Calculation 8 3 4 5 2" xfId="2725" xr:uid="{00000000-0005-0000-0000-0000E3070000}"/>
    <cellStyle name="Calculation 8 3 4 6" xfId="2726" xr:uid="{00000000-0005-0000-0000-0000E4070000}"/>
    <cellStyle name="Calculation 8 3 4 6 2" xfId="2727" xr:uid="{00000000-0005-0000-0000-0000E5070000}"/>
    <cellStyle name="Calculation 8 3 4 7" xfId="2728" xr:uid="{00000000-0005-0000-0000-0000E6070000}"/>
    <cellStyle name="Calculation 8 3 4 7 2" xfId="2729" xr:uid="{00000000-0005-0000-0000-0000E7070000}"/>
    <cellStyle name="Calculation 8 3 4 8" xfId="2730" xr:uid="{00000000-0005-0000-0000-0000E8070000}"/>
    <cellStyle name="Calculation 8 3 4 8 2" xfId="2731" xr:uid="{00000000-0005-0000-0000-0000E9070000}"/>
    <cellStyle name="Calculation 8 3 4 9" xfId="2732" xr:uid="{00000000-0005-0000-0000-0000EA070000}"/>
    <cellStyle name="Calculation 8 3 4 9 2" xfId="2733" xr:uid="{00000000-0005-0000-0000-0000EB070000}"/>
    <cellStyle name="Calculation 8 3 5" xfId="2734" xr:uid="{00000000-0005-0000-0000-0000EC070000}"/>
    <cellStyle name="Calculation 8 3 5 10" xfId="2735" xr:uid="{00000000-0005-0000-0000-0000ED070000}"/>
    <cellStyle name="Calculation 8 3 5 10 2" xfId="2736" xr:uid="{00000000-0005-0000-0000-0000EE070000}"/>
    <cellStyle name="Calculation 8 3 5 11" xfId="2737" xr:uid="{00000000-0005-0000-0000-0000EF070000}"/>
    <cellStyle name="Calculation 8 3 5 11 2" xfId="2738" xr:uid="{00000000-0005-0000-0000-0000F0070000}"/>
    <cellStyle name="Calculation 8 3 5 12" xfId="2739" xr:uid="{00000000-0005-0000-0000-0000F1070000}"/>
    <cellStyle name="Calculation 8 3 5 12 2" xfId="2740" xr:uid="{00000000-0005-0000-0000-0000F2070000}"/>
    <cellStyle name="Calculation 8 3 5 13" xfId="2741" xr:uid="{00000000-0005-0000-0000-0000F3070000}"/>
    <cellStyle name="Calculation 8 3 5 13 2" xfId="2742" xr:uid="{00000000-0005-0000-0000-0000F4070000}"/>
    <cellStyle name="Calculation 8 3 5 14" xfId="2743" xr:uid="{00000000-0005-0000-0000-0000F5070000}"/>
    <cellStyle name="Calculation 8 3 5 14 2" xfId="2744" xr:uid="{00000000-0005-0000-0000-0000F6070000}"/>
    <cellStyle name="Calculation 8 3 5 15" xfId="2745" xr:uid="{00000000-0005-0000-0000-0000F7070000}"/>
    <cellStyle name="Calculation 8 3 5 15 2" xfId="2746" xr:uid="{00000000-0005-0000-0000-0000F8070000}"/>
    <cellStyle name="Calculation 8 3 5 16" xfId="2747" xr:uid="{00000000-0005-0000-0000-0000F9070000}"/>
    <cellStyle name="Calculation 8 3 5 2" xfId="2748" xr:uid="{00000000-0005-0000-0000-0000FA070000}"/>
    <cellStyle name="Calculation 8 3 5 2 2" xfId="2749" xr:uid="{00000000-0005-0000-0000-0000FB070000}"/>
    <cellStyle name="Calculation 8 3 5 3" xfId="2750" xr:uid="{00000000-0005-0000-0000-0000FC070000}"/>
    <cellStyle name="Calculation 8 3 5 3 2" xfId="2751" xr:uid="{00000000-0005-0000-0000-0000FD070000}"/>
    <cellStyle name="Calculation 8 3 5 4" xfId="2752" xr:uid="{00000000-0005-0000-0000-0000FE070000}"/>
    <cellStyle name="Calculation 8 3 5 4 2" xfId="2753" xr:uid="{00000000-0005-0000-0000-0000FF070000}"/>
    <cellStyle name="Calculation 8 3 5 5" xfId="2754" xr:uid="{00000000-0005-0000-0000-000000080000}"/>
    <cellStyle name="Calculation 8 3 5 5 2" xfId="2755" xr:uid="{00000000-0005-0000-0000-000001080000}"/>
    <cellStyle name="Calculation 8 3 5 6" xfId="2756" xr:uid="{00000000-0005-0000-0000-000002080000}"/>
    <cellStyle name="Calculation 8 3 5 6 2" xfId="2757" xr:uid="{00000000-0005-0000-0000-000003080000}"/>
    <cellStyle name="Calculation 8 3 5 7" xfId="2758" xr:uid="{00000000-0005-0000-0000-000004080000}"/>
    <cellStyle name="Calculation 8 3 5 7 2" xfId="2759" xr:uid="{00000000-0005-0000-0000-000005080000}"/>
    <cellStyle name="Calculation 8 3 5 8" xfId="2760" xr:uid="{00000000-0005-0000-0000-000006080000}"/>
    <cellStyle name="Calculation 8 3 5 8 2" xfId="2761" xr:uid="{00000000-0005-0000-0000-000007080000}"/>
    <cellStyle name="Calculation 8 3 5 9" xfId="2762" xr:uid="{00000000-0005-0000-0000-000008080000}"/>
    <cellStyle name="Calculation 8 3 5 9 2" xfId="2763" xr:uid="{00000000-0005-0000-0000-000009080000}"/>
    <cellStyle name="Calculation 8 3 6" xfId="2764" xr:uid="{00000000-0005-0000-0000-00000A080000}"/>
    <cellStyle name="Calculation 8 3 6 10" xfId="2765" xr:uid="{00000000-0005-0000-0000-00000B080000}"/>
    <cellStyle name="Calculation 8 3 6 10 2" xfId="2766" xr:uid="{00000000-0005-0000-0000-00000C080000}"/>
    <cellStyle name="Calculation 8 3 6 11" xfId="2767" xr:uid="{00000000-0005-0000-0000-00000D080000}"/>
    <cellStyle name="Calculation 8 3 6 11 2" xfId="2768" xr:uid="{00000000-0005-0000-0000-00000E080000}"/>
    <cellStyle name="Calculation 8 3 6 12" xfId="2769" xr:uid="{00000000-0005-0000-0000-00000F080000}"/>
    <cellStyle name="Calculation 8 3 6 12 2" xfId="2770" xr:uid="{00000000-0005-0000-0000-000010080000}"/>
    <cellStyle name="Calculation 8 3 6 13" xfId="2771" xr:uid="{00000000-0005-0000-0000-000011080000}"/>
    <cellStyle name="Calculation 8 3 6 13 2" xfId="2772" xr:uid="{00000000-0005-0000-0000-000012080000}"/>
    <cellStyle name="Calculation 8 3 6 14" xfId="2773" xr:uid="{00000000-0005-0000-0000-000013080000}"/>
    <cellStyle name="Calculation 8 3 6 14 2" xfId="2774" xr:uid="{00000000-0005-0000-0000-000014080000}"/>
    <cellStyle name="Calculation 8 3 6 15" xfId="2775" xr:uid="{00000000-0005-0000-0000-000015080000}"/>
    <cellStyle name="Calculation 8 3 6 2" xfId="2776" xr:uid="{00000000-0005-0000-0000-000016080000}"/>
    <cellStyle name="Calculation 8 3 6 2 2" xfId="2777" xr:uid="{00000000-0005-0000-0000-000017080000}"/>
    <cellStyle name="Calculation 8 3 6 3" xfId="2778" xr:uid="{00000000-0005-0000-0000-000018080000}"/>
    <cellStyle name="Calculation 8 3 6 3 2" xfId="2779" xr:uid="{00000000-0005-0000-0000-000019080000}"/>
    <cellStyle name="Calculation 8 3 6 4" xfId="2780" xr:uid="{00000000-0005-0000-0000-00001A080000}"/>
    <cellStyle name="Calculation 8 3 6 4 2" xfId="2781" xr:uid="{00000000-0005-0000-0000-00001B080000}"/>
    <cellStyle name="Calculation 8 3 6 5" xfId="2782" xr:uid="{00000000-0005-0000-0000-00001C080000}"/>
    <cellStyle name="Calculation 8 3 6 5 2" xfId="2783" xr:uid="{00000000-0005-0000-0000-00001D080000}"/>
    <cellStyle name="Calculation 8 3 6 6" xfId="2784" xr:uid="{00000000-0005-0000-0000-00001E080000}"/>
    <cellStyle name="Calculation 8 3 6 6 2" xfId="2785" xr:uid="{00000000-0005-0000-0000-00001F080000}"/>
    <cellStyle name="Calculation 8 3 6 7" xfId="2786" xr:uid="{00000000-0005-0000-0000-000020080000}"/>
    <cellStyle name="Calculation 8 3 6 7 2" xfId="2787" xr:uid="{00000000-0005-0000-0000-000021080000}"/>
    <cellStyle name="Calculation 8 3 6 8" xfId="2788" xr:uid="{00000000-0005-0000-0000-000022080000}"/>
    <cellStyle name="Calculation 8 3 6 8 2" xfId="2789" xr:uid="{00000000-0005-0000-0000-000023080000}"/>
    <cellStyle name="Calculation 8 3 6 9" xfId="2790" xr:uid="{00000000-0005-0000-0000-000024080000}"/>
    <cellStyle name="Calculation 8 3 6 9 2" xfId="2791" xr:uid="{00000000-0005-0000-0000-000025080000}"/>
    <cellStyle name="Calculation 8 3 7" xfId="2792" xr:uid="{00000000-0005-0000-0000-000026080000}"/>
    <cellStyle name="Calculation 8 3 7 2" xfId="2793" xr:uid="{00000000-0005-0000-0000-000027080000}"/>
    <cellStyle name="Calculation 8 3 8" xfId="2794" xr:uid="{00000000-0005-0000-0000-000028080000}"/>
    <cellStyle name="Calculation 8 3 8 2" xfId="2795" xr:uid="{00000000-0005-0000-0000-000029080000}"/>
    <cellStyle name="Calculation 8 3 9" xfId="2796" xr:uid="{00000000-0005-0000-0000-00002A080000}"/>
    <cellStyle name="Calculation 8 3 9 2" xfId="2797" xr:uid="{00000000-0005-0000-0000-00002B080000}"/>
    <cellStyle name="Calculation 8 4" xfId="2798" xr:uid="{00000000-0005-0000-0000-00002C080000}"/>
    <cellStyle name="Calculation 8 4 10" xfId="2799" xr:uid="{00000000-0005-0000-0000-00002D080000}"/>
    <cellStyle name="Calculation 8 4 10 2" xfId="2800" xr:uid="{00000000-0005-0000-0000-00002E080000}"/>
    <cellStyle name="Calculation 8 4 11" xfId="2801" xr:uid="{00000000-0005-0000-0000-00002F080000}"/>
    <cellStyle name="Calculation 8 4 11 2" xfId="2802" xr:uid="{00000000-0005-0000-0000-000030080000}"/>
    <cellStyle name="Calculation 8 4 12" xfId="2803" xr:uid="{00000000-0005-0000-0000-000031080000}"/>
    <cellStyle name="Calculation 8 4 12 2" xfId="2804" xr:uid="{00000000-0005-0000-0000-000032080000}"/>
    <cellStyle name="Calculation 8 4 13" xfId="2805" xr:uid="{00000000-0005-0000-0000-000033080000}"/>
    <cellStyle name="Calculation 8 4 13 2" xfId="2806" xr:uid="{00000000-0005-0000-0000-000034080000}"/>
    <cellStyle name="Calculation 8 4 14" xfId="2807" xr:uid="{00000000-0005-0000-0000-000035080000}"/>
    <cellStyle name="Calculation 8 4 14 2" xfId="2808" xr:uid="{00000000-0005-0000-0000-000036080000}"/>
    <cellStyle name="Calculation 8 4 15" xfId="2809" xr:uid="{00000000-0005-0000-0000-000037080000}"/>
    <cellStyle name="Calculation 8 4 15 2" xfId="2810" xr:uid="{00000000-0005-0000-0000-000038080000}"/>
    <cellStyle name="Calculation 8 4 16" xfId="2811" xr:uid="{00000000-0005-0000-0000-000039080000}"/>
    <cellStyle name="Calculation 8 4 16 2" xfId="2812" xr:uid="{00000000-0005-0000-0000-00003A080000}"/>
    <cellStyle name="Calculation 8 4 17" xfId="2813" xr:uid="{00000000-0005-0000-0000-00003B080000}"/>
    <cellStyle name="Calculation 8 4 17 2" xfId="2814" xr:uid="{00000000-0005-0000-0000-00003C080000}"/>
    <cellStyle name="Calculation 8 4 18" xfId="2815" xr:uid="{00000000-0005-0000-0000-00003D080000}"/>
    <cellStyle name="Calculation 8 4 18 2" xfId="2816" xr:uid="{00000000-0005-0000-0000-00003E080000}"/>
    <cellStyle name="Calculation 8 4 19" xfId="2817" xr:uid="{00000000-0005-0000-0000-00003F080000}"/>
    <cellStyle name="Calculation 8 4 19 2" xfId="2818" xr:uid="{00000000-0005-0000-0000-000040080000}"/>
    <cellStyle name="Calculation 8 4 2" xfId="2819" xr:uid="{00000000-0005-0000-0000-000041080000}"/>
    <cellStyle name="Calculation 8 4 2 10" xfId="2820" xr:uid="{00000000-0005-0000-0000-000042080000}"/>
    <cellStyle name="Calculation 8 4 2 10 2" xfId="2821" xr:uid="{00000000-0005-0000-0000-000043080000}"/>
    <cellStyle name="Calculation 8 4 2 11" xfId="2822" xr:uid="{00000000-0005-0000-0000-000044080000}"/>
    <cellStyle name="Calculation 8 4 2 11 2" xfId="2823" xr:uid="{00000000-0005-0000-0000-000045080000}"/>
    <cellStyle name="Calculation 8 4 2 12" xfId="2824" xr:uid="{00000000-0005-0000-0000-000046080000}"/>
    <cellStyle name="Calculation 8 4 2 12 2" xfId="2825" xr:uid="{00000000-0005-0000-0000-000047080000}"/>
    <cellStyle name="Calculation 8 4 2 13" xfId="2826" xr:uid="{00000000-0005-0000-0000-000048080000}"/>
    <cellStyle name="Calculation 8 4 2 13 2" xfId="2827" xr:uid="{00000000-0005-0000-0000-000049080000}"/>
    <cellStyle name="Calculation 8 4 2 14" xfId="2828" xr:uid="{00000000-0005-0000-0000-00004A080000}"/>
    <cellStyle name="Calculation 8 4 2 14 2" xfId="2829" xr:uid="{00000000-0005-0000-0000-00004B080000}"/>
    <cellStyle name="Calculation 8 4 2 15" xfId="2830" xr:uid="{00000000-0005-0000-0000-00004C080000}"/>
    <cellStyle name="Calculation 8 4 2 15 2" xfId="2831" xr:uid="{00000000-0005-0000-0000-00004D080000}"/>
    <cellStyle name="Calculation 8 4 2 16" xfId="2832" xr:uid="{00000000-0005-0000-0000-00004E080000}"/>
    <cellStyle name="Calculation 8 4 2 16 2" xfId="2833" xr:uid="{00000000-0005-0000-0000-00004F080000}"/>
    <cellStyle name="Calculation 8 4 2 17" xfId="2834" xr:uid="{00000000-0005-0000-0000-000050080000}"/>
    <cellStyle name="Calculation 8 4 2 17 2" xfId="2835" xr:uid="{00000000-0005-0000-0000-000051080000}"/>
    <cellStyle name="Calculation 8 4 2 18" xfId="2836" xr:uid="{00000000-0005-0000-0000-000052080000}"/>
    <cellStyle name="Calculation 8 4 2 18 2" xfId="2837" xr:uid="{00000000-0005-0000-0000-000053080000}"/>
    <cellStyle name="Calculation 8 4 2 19" xfId="2838" xr:uid="{00000000-0005-0000-0000-000054080000}"/>
    <cellStyle name="Calculation 8 4 2 2" xfId="2839" xr:uid="{00000000-0005-0000-0000-000055080000}"/>
    <cellStyle name="Calculation 8 4 2 2 2" xfId="2840" xr:uid="{00000000-0005-0000-0000-000056080000}"/>
    <cellStyle name="Calculation 8 4 2 3" xfId="2841" xr:uid="{00000000-0005-0000-0000-000057080000}"/>
    <cellStyle name="Calculation 8 4 2 3 2" xfId="2842" xr:uid="{00000000-0005-0000-0000-000058080000}"/>
    <cellStyle name="Calculation 8 4 2 4" xfId="2843" xr:uid="{00000000-0005-0000-0000-000059080000}"/>
    <cellStyle name="Calculation 8 4 2 4 2" xfId="2844" xr:uid="{00000000-0005-0000-0000-00005A080000}"/>
    <cellStyle name="Calculation 8 4 2 5" xfId="2845" xr:uid="{00000000-0005-0000-0000-00005B080000}"/>
    <cellStyle name="Calculation 8 4 2 5 2" xfId="2846" xr:uid="{00000000-0005-0000-0000-00005C080000}"/>
    <cellStyle name="Calculation 8 4 2 6" xfId="2847" xr:uid="{00000000-0005-0000-0000-00005D080000}"/>
    <cellStyle name="Calculation 8 4 2 6 2" xfId="2848" xr:uid="{00000000-0005-0000-0000-00005E080000}"/>
    <cellStyle name="Calculation 8 4 2 7" xfId="2849" xr:uid="{00000000-0005-0000-0000-00005F080000}"/>
    <cellStyle name="Calculation 8 4 2 7 2" xfId="2850" xr:uid="{00000000-0005-0000-0000-000060080000}"/>
    <cellStyle name="Calculation 8 4 2 8" xfId="2851" xr:uid="{00000000-0005-0000-0000-000061080000}"/>
    <cellStyle name="Calculation 8 4 2 8 2" xfId="2852" xr:uid="{00000000-0005-0000-0000-000062080000}"/>
    <cellStyle name="Calculation 8 4 2 9" xfId="2853" xr:uid="{00000000-0005-0000-0000-000063080000}"/>
    <cellStyle name="Calculation 8 4 2 9 2" xfId="2854" xr:uid="{00000000-0005-0000-0000-000064080000}"/>
    <cellStyle name="Calculation 8 4 20" xfId="2855" xr:uid="{00000000-0005-0000-0000-000065080000}"/>
    <cellStyle name="Calculation 8 4 3" xfId="2856" xr:uid="{00000000-0005-0000-0000-000066080000}"/>
    <cellStyle name="Calculation 8 4 3 10" xfId="2857" xr:uid="{00000000-0005-0000-0000-000067080000}"/>
    <cellStyle name="Calculation 8 4 3 10 2" xfId="2858" xr:uid="{00000000-0005-0000-0000-000068080000}"/>
    <cellStyle name="Calculation 8 4 3 11" xfId="2859" xr:uid="{00000000-0005-0000-0000-000069080000}"/>
    <cellStyle name="Calculation 8 4 3 11 2" xfId="2860" xr:uid="{00000000-0005-0000-0000-00006A080000}"/>
    <cellStyle name="Calculation 8 4 3 12" xfId="2861" xr:uid="{00000000-0005-0000-0000-00006B080000}"/>
    <cellStyle name="Calculation 8 4 3 12 2" xfId="2862" xr:uid="{00000000-0005-0000-0000-00006C080000}"/>
    <cellStyle name="Calculation 8 4 3 13" xfId="2863" xr:uid="{00000000-0005-0000-0000-00006D080000}"/>
    <cellStyle name="Calculation 8 4 3 13 2" xfId="2864" xr:uid="{00000000-0005-0000-0000-00006E080000}"/>
    <cellStyle name="Calculation 8 4 3 14" xfId="2865" xr:uid="{00000000-0005-0000-0000-00006F080000}"/>
    <cellStyle name="Calculation 8 4 3 14 2" xfId="2866" xr:uid="{00000000-0005-0000-0000-000070080000}"/>
    <cellStyle name="Calculation 8 4 3 15" xfId="2867" xr:uid="{00000000-0005-0000-0000-000071080000}"/>
    <cellStyle name="Calculation 8 4 3 15 2" xfId="2868" xr:uid="{00000000-0005-0000-0000-000072080000}"/>
    <cellStyle name="Calculation 8 4 3 16" xfId="2869" xr:uid="{00000000-0005-0000-0000-000073080000}"/>
    <cellStyle name="Calculation 8 4 3 16 2" xfId="2870" xr:uid="{00000000-0005-0000-0000-000074080000}"/>
    <cellStyle name="Calculation 8 4 3 17" xfId="2871" xr:uid="{00000000-0005-0000-0000-000075080000}"/>
    <cellStyle name="Calculation 8 4 3 17 2" xfId="2872" xr:uid="{00000000-0005-0000-0000-000076080000}"/>
    <cellStyle name="Calculation 8 4 3 18" xfId="2873" xr:uid="{00000000-0005-0000-0000-000077080000}"/>
    <cellStyle name="Calculation 8 4 3 18 2" xfId="2874" xr:uid="{00000000-0005-0000-0000-000078080000}"/>
    <cellStyle name="Calculation 8 4 3 19" xfId="2875" xr:uid="{00000000-0005-0000-0000-000079080000}"/>
    <cellStyle name="Calculation 8 4 3 2" xfId="2876" xr:uid="{00000000-0005-0000-0000-00007A080000}"/>
    <cellStyle name="Calculation 8 4 3 2 2" xfId="2877" xr:uid="{00000000-0005-0000-0000-00007B080000}"/>
    <cellStyle name="Calculation 8 4 3 3" xfId="2878" xr:uid="{00000000-0005-0000-0000-00007C080000}"/>
    <cellStyle name="Calculation 8 4 3 3 2" xfId="2879" xr:uid="{00000000-0005-0000-0000-00007D080000}"/>
    <cellStyle name="Calculation 8 4 3 4" xfId="2880" xr:uid="{00000000-0005-0000-0000-00007E080000}"/>
    <cellStyle name="Calculation 8 4 3 4 2" xfId="2881" xr:uid="{00000000-0005-0000-0000-00007F080000}"/>
    <cellStyle name="Calculation 8 4 3 5" xfId="2882" xr:uid="{00000000-0005-0000-0000-000080080000}"/>
    <cellStyle name="Calculation 8 4 3 5 2" xfId="2883" xr:uid="{00000000-0005-0000-0000-000081080000}"/>
    <cellStyle name="Calculation 8 4 3 6" xfId="2884" xr:uid="{00000000-0005-0000-0000-000082080000}"/>
    <cellStyle name="Calculation 8 4 3 6 2" xfId="2885" xr:uid="{00000000-0005-0000-0000-000083080000}"/>
    <cellStyle name="Calculation 8 4 3 7" xfId="2886" xr:uid="{00000000-0005-0000-0000-000084080000}"/>
    <cellStyle name="Calculation 8 4 3 7 2" xfId="2887" xr:uid="{00000000-0005-0000-0000-000085080000}"/>
    <cellStyle name="Calculation 8 4 3 8" xfId="2888" xr:uid="{00000000-0005-0000-0000-000086080000}"/>
    <cellStyle name="Calculation 8 4 3 8 2" xfId="2889" xr:uid="{00000000-0005-0000-0000-000087080000}"/>
    <cellStyle name="Calculation 8 4 3 9" xfId="2890" xr:uid="{00000000-0005-0000-0000-000088080000}"/>
    <cellStyle name="Calculation 8 4 3 9 2" xfId="2891" xr:uid="{00000000-0005-0000-0000-000089080000}"/>
    <cellStyle name="Calculation 8 4 4" xfId="2892" xr:uid="{00000000-0005-0000-0000-00008A080000}"/>
    <cellStyle name="Calculation 8 4 4 10" xfId="2893" xr:uid="{00000000-0005-0000-0000-00008B080000}"/>
    <cellStyle name="Calculation 8 4 4 10 2" xfId="2894" xr:uid="{00000000-0005-0000-0000-00008C080000}"/>
    <cellStyle name="Calculation 8 4 4 11" xfId="2895" xr:uid="{00000000-0005-0000-0000-00008D080000}"/>
    <cellStyle name="Calculation 8 4 4 11 2" xfId="2896" xr:uid="{00000000-0005-0000-0000-00008E080000}"/>
    <cellStyle name="Calculation 8 4 4 12" xfId="2897" xr:uid="{00000000-0005-0000-0000-00008F080000}"/>
    <cellStyle name="Calculation 8 4 4 12 2" xfId="2898" xr:uid="{00000000-0005-0000-0000-000090080000}"/>
    <cellStyle name="Calculation 8 4 4 13" xfId="2899" xr:uid="{00000000-0005-0000-0000-000091080000}"/>
    <cellStyle name="Calculation 8 4 4 13 2" xfId="2900" xr:uid="{00000000-0005-0000-0000-000092080000}"/>
    <cellStyle name="Calculation 8 4 4 14" xfId="2901" xr:uid="{00000000-0005-0000-0000-000093080000}"/>
    <cellStyle name="Calculation 8 4 4 14 2" xfId="2902" xr:uid="{00000000-0005-0000-0000-000094080000}"/>
    <cellStyle name="Calculation 8 4 4 15" xfId="2903" xr:uid="{00000000-0005-0000-0000-000095080000}"/>
    <cellStyle name="Calculation 8 4 4 15 2" xfId="2904" xr:uid="{00000000-0005-0000-0000-000096080000}"/>
    <cellStyle name="Calculation 8 4 4 16" xfId="2905" xr:uid="{00000000-0005-0000-0000-000097080000}"/>
    <cellStyle name="Calculation 8 4 4 2" xfId="2906" xr:uid="{00000000-0005-0000-0000-000098080000}"/>
    <cellStyle name="Calculation 8 4 4 2 2" xfId="2907" xr:uid="{00000000-0005-0000-0000-000099080000}"/>
    <cellStyle name="Calculation 8 4 4 3" xfId="2908" xr:uid="{00000000-0005-0000-0000-00009A080000}"/>
    <cellStyle name="Calculation 8 4 4 3 2" xfId="2909" xr:uid="{00000000-0005-0000-0000-00009B080000}"/>
    <cellStyle name="Calculation 8 4 4 4" xfId="2910" xr:uid="{00000000-0005-0000-0000-00009C080000}"/>
    <cellStyle name="Calculation 8 4 4 4 2" xfId="2911" xr:uid="{00000000-0005-0000-0000-00009D080000}"/>
    <cellStyle name="Calculation 8 4 4 5" xfId="2912" xr:uid="{00000000-0005-0000-0000-00009E080000}"/>
    <cellStyle name="Calculation 8 4 4 5 2" xfId="2913" xr:uid="{00000000-0005-0000-0000-00009F080000}"/>
    <cellStyle name="Calculation 8 4 4 6" xfId="2914" xr:uid="{00000000-0005-0000-0000-0000A0080000}"/>
    <cellStyle name="Calculation 8 4 4 6 2" xfId="2915" xr:uid="{00000000-0005-0000-0000-0000A1080000}"/>
    <cellStyle name="Calculation 8 4 4 7" xfId="2916" xr:uid="{00000000-0005-0000-0000-0000A2080000}"/>
    <cellStyle name="Calculation 8 4 4 7 2" xfId="2917" xr:uid="{00000000-0005-0000-0000-0000A3080000}"/>
    <cellStyle name="Calculation 8 4 4 8" xfId="2918" xr:uid="{00000000-0005-0000-0000-0000A4080000}"/>
    <cellStyle name="Calculation 8 4 4 8 2" xfId="2919" xr:uid="{00000000-0005-0000-0000-0000A5080000}"/>
    <cellStyle name="Calculation 8 4 4 9" xfId="2920" xr:uid="{00000000-0005-0000-0000-0000A6080000}"/>
    <cellStyle name="Calculation 8 4 4 9 2" xfId="2921" xr:uid="{00000000-0005-0000-0000-0000A7080000}"/>
    <cellStyle name="Calculation 8 4 5" xfId="2922" xr:uid="{00000000-0005-0000-0000-0000A8080000}"/>
    <cellStyle name="Calculation 8 4 5 10" xfId="2923" xr:uid="{00000000-0005-0000-0000-0000A9080000}"/>
    <cellStyle name="Calculation 8 4 5 10 2" xfId="2924" xr:uid="{00000000-0005-0000-0000-0000AA080000}"/>
    <cellStyle name="Calculation 8 4 5 11" xfId="2925" xr:uid="{00000000-0005-0000-0000-0000AB080000}"/>
    <cellStyle name="Calculation 8 4 5 11 2" xfId="2926" xr:uid="{00000000-0005-0000-0000-0000AC080000}"/>
    <cellStyle name="Calculation 8 4 5 12" xfId="2927" xr:uid="{00000000-0005-0000-0000-0000AD080000}"/>
    <cellStyle name="Calculation 8 4 5 12 2" xfId="2928" xr:uid="{00000000-0005-0000-0000-0000AE080000}"/>
    <cellStyle name="Calculation 8 4 5 13" xfId="2929" xr:uid="{00000000-0005-0000-0000-0000AF080000}"/>
    <cellStyle name="Calculation 8 4 5 13 2" xfId="2930" xr:uid="{00000000-0005-0000-0000-0000B0080000}"/>
    <cellStyle name="Calculation 8 4 5 14" xfId="2931" xr:uid="{00000000-0005-0000-0000-0000B1080000}"/>
    <cellStyle name="Calculation 8 4 5 14 2" xfId="2932" xr:uid="{00000000-0005-0000-0000-0000B2080000}"/>
    <cellStyle name="Calculation 8 4 5 15" xfId="2933" xr:uid="{00000000-0005-0000-0000-0000B3080000}"/>
    <cellStyle name="Calculation 8 4 5 15 2" xfId="2934" xr:uid="{00000000-0005-0000-0000-0000B4080000}"/>
    <cellStyle name="Calculation 8 4 5 16" xfId="2935" xr:uid="{00000000-0005-0000-0000-0000B5080000}"/>
    <cellStyle name="Calculation 8 4 5 2" xfId="2936" xr:uid="{00000000-0005-0000-0000-0000B6080000}"/>
    <cellStyle name="Calculation 8 4 5 2 2" xfId="2937" xr:uid="{00000000-0005-0000-0000-0000B7080000}"/>
    <cellStyle name="Calculation 8 4 5 3" xfId="2938" xr:uid="{00000000-0005-0000-0000-0000B8080000}"/>
    <cellStyle name="Calculation 8 4 5 3 2" xfId="2939" xr:uid="{00000000-0005-0000-0000-0000B9080000}"/>
    <cellStyle name="Calculation 8 4 5 4" xfId="2940" xr:uid="{00000000-0005-0000-0000-0000BA080000}"/>
    <cellStyle name="Calculation 8 4 5 4 2" xfId="2941" xr:uid="{00000000-0005-0000-0000-0000BB080000}"/>
    <cellStyle name="Calculation 8 4 5 5" xfId="2942" xr:uid="{00000000-0005-0000-0000-0000BC080000}"/>
    <cellStyle name="Calculation 8 4 5 5 2" xfId="2943" xr:uid="{00000000-0005-0000-0000-0000BD080000}"/>
    <cellStyle name="Calculation 8 4 5 6" xfId="2944" xr:uid="{00000000-0005-0000-0000-0000BE080000}"/>
    <cellStyle name="Calculation 8 4 5 6 2" xfId="2945" xr:uid="{00000000-0005-0000-0000-0000BF080000}"/>
    <cellStyle name="Calculation 8 4 5 7" xfId="2946" xr:uid="{00000000-0005-0000-0000-0000C0080000}"/>
    <cellStyle name="Calculation 8 4 5 7 2" xfId="2947" xr:uid="{00000000-0005-0000-0000-0000C1080000}"/>
    <cellStyle name="Calculation 8 4 5 8" xfId="2948" xr:uid="{00000000-0005-0000-0000-0000C2080000}"/>
    <cellStyle name="Calculation 8 4 5 8 2" xfId="2949" xr:uid="{00000000-0005-0000-0000-0000C3080000}"/>
    <cellStyle name="Calculation 8 4 5 9" xfId="2950" xr:uid="{00000000-0005-0000-0000-0000C4080000}"/>
    <cellStyle name="Calculation 8 4 5 9 2" xfId="2951" xr:uid="{00000000-0005-0000-0000-0000C5080000}"/>
    <cellStyle name="Calculation 8 4 6" xfId="2952" xr:uid="{00000000-0005-0000-0000-0000C6080000}"/>
    <cellStyle name="Calculation 8 4 6 10" xfId="2953" xr:uid="{00000000-0005-0000-0000-0000C7080000}"/>
    <cellStyle name="Calculation 8 4 6 10 2" xfId="2954" xr:uid="{00000000-0005-0000-0000-0000C8080000}"/>
    <cellStyle name="Calculation 8 4 6 11" xfId="2955" xr:uid="{00000000-0005-0000-0000-0000C9080000}"/>
    <cellStyle name="Calculation 8 4 6 11 2" xfId="2956" xr:uid="{00000000-0005-0000-0000-0000CA080000}"/>
    <cellStyle name="Calculation 8 4 6 12" xfId="2957" xr:uid="{00000000-0005-0000-0000-0000CB080000}"/>
    <cellStyle name="Calculation 8 4 6 12 2" xfId="2958" xr:uid="{00000000-0005-0000-0000-0000CC080000}"/>
    <cellStyle name="Calculation 8 4 6 13" xfId="2959" xr:uid="{00000000-0005-0000-0000-0000CD080000}"/>
    <cellStyle name="Calculation 8 4 6 13 2" xfId="2960" xr:uid="{00000000-0005-0000-0000-0000CE080000}"/>
    <cellStyle name="Calculation 8 4 6 14" xfId="2961" xr:uid="{00000000-0005-0000-0000-0000CF080000}"/>
    <cellStyle name="Calculation 8 4 6 14 2" xfId="2962" xr:uid="{00000000-0005-0000-0000-0000D0080000}"/>
    <cellStyle name="Calculation 8 4 6 15" xfId="2963" xr:uid="{00000000-0005-0000-0000-0000D1080000}"/>
    <cellStyle name="Calculation 8 4 6 2" xfId="2964" xr:uid="{00000000-0005-0000-0000-0000D2080000}"/>
    <cellStyle name="Calculation 8 4 6 2 2" xfId="2965" xr:uid="{00000000-0005-0000-0000-0000D3080000}"/>
    <cellStyle name="Calculation 8 4 6 3" xfId="2966" xr:uid="{00000000-0005-0000-0000-0000D4080000}"/>
    <cellStyle name="Calculation 8 4 6 3 2" xfId="2967" xr:uid="{00000000-0005-0000-0000-0000D5080000}"/>
    <cellStyle name="Calculation 8 4 6 4" xfId="2968" xr:uid="{00000000-0005-0000-0000-0000D6080000}"/>
    <cellStyle name="Calculation 8 4 6 4 2" xfId="2969" xr:uid="{00000000-0005-0000-0000-0000D7080000}"/>
    <cellStyle name="Calculation 8 4 6 5" xfId="2970" xr:uid="{00000000-0005-0000-0000-0000D8080000}"/>
    <cellStyle name="Calculation 8 4 6 5 2" xfId="2971" xr:uid="{00000000-0005-0000-0000-0000D9080000}"/>
    <cellStyle name="Calculation 8 4 6 6" xfId="2972" xr:uid="{00000000-0005-0000-0000-0000DA080000}"/>
    <cellStyle name="Calculation 8 4 6 6 2" xfId="2973" xr:uid="{00000000-0005-0000-0000-0000DB080000}"/>
    <cellStyle name="Calculation 8 4 6 7" xfId="2974" xr:uid="{00000000-0005-0000-0000-0000DC080000}"/>
    <cellStyle name="Calculation 8 4 6 7 2" xfId="2975" xr:uid="{00000000-0005-0000-0000-0000DD080000}"/>
    <cellStyle name="Calculation 8 4 6 8" xfId="2976" xr:uid="{00000000-0005-0000-0000-0000DE080000}"/>
    <cellStyle name="Calculation 8 4 6 8 2" xfId="2977" xr:uid="{00000000-0005-0000-0000-0000DF080000}"/>
    <cellStyle name="Calculation 8 4 6 9" xfId="2978" xr:uid="{00000000-0005-0000-0000-0000E0080000}"/>
    <cellStyle name="Calculation 8 4 6 9 2" xfId="2979" xr:uid="{00000000-0005-0000-0000-0000E1080000}"/>
    <cellStyle name="Calculation 8 4 7" xfId="2980" xr:uid="{00000000-0005-0000-0000-0000E2080000}"/>
    <cellStyle name="Calculation 8 4 7 2" xfId="2981" xr:uid="{00000000-0005-0000-0000-0000E3080000}"/>
    <cellStyle name="Calculation 8 4 8" xfId="2982" xr:uid="{00000000-0005-0000-0000-0000E4080000}"/>
    <cellStyle name="Calculation 8 4 8 2" xfId="2983" xr:uid="{00000000-0005-0000-0000-0000E5080000}"/>
    <cellStyle name="Calculation 8 4 9" xfId="2984" xr:uid="{00000000-0005-0000-0000-0000E6080000}"/>
    <cellStyle name="Calculation 8 4 9 2" xfId="2985" xr:uid="{00000000-0005-0000-0000-0000E7080000}"/>
    <cellStyle name="Calculation 8 5" xfId="2986" xr:uid="{00000000-0005-0000-0000-0000E8080000}"/>
    <cellStyle name="Calculation 8 5 10" xfId="2987" xr:uid="{00000000-0005-0000-0000-0000E9080000}"/>
    <cellStyle name="Calculation 8 5 10 2" xfId="2988" xr:uid="{00000000-0005-0000-0000-0000EA080000}"/>
    <cellStyle name="Calculation 8 5 11" xfId="2989" xr:uid="{00000000-0005-0000-0000-0000EB080000}"/>
    <cellStyle name="Calculation 8 5 11 2" xfId="2990" xr:uid="{00000000-0005-0000-0000-0000EC080000}"/>
    <cellStyle name="Calculation 8 5 12" xfId="2991" xr:uid="{00000000-0005-0000-0000-0000ED080000}"/>
    <cellStyle name="Calculation 8 5 12 2" xfId="2992" xr:uid="{00000000-0005-0000-0000-0000EE080000}"/>
    <cellStyle name="Calculation 8 5 13" xfId="2993" xr:uid="{00000000-0005-0000-0000-0000EF080000}"/>
    <cellStyle name="Calculation 8 5 13 2" xfId="2994" xr:uid="{00000000-0005-0000-0000-0000F0080000}"/>
    <cellStyle name="Calculation 8 5 14" xfId="2995" xr:uid="{00000000-0005-0000-0000-0000F1080000}"/>
    <cellStyle name="Calculation 8 5 14 2" xfId="2996" xr:uid="{00000000-0005-0000-0000-0000F2080000}"/>
    <cellStyle name="Calculation 8 5 15" xfId="2997" xr:uid="{00000000-0005-0000-0000-0000F3080000}"/>
    <cellStyle name="Calculation 8 5 15 2" xfId="2998" xr:uid="{00000000-0005-0000-0000-0000F4080000}"/>
    <cellStyle name="Calculation 8 5 16" xfId="2999" xr:uid="{00000000-0005-0000-0000-0000F5080000}"/>
    <cellStyle name="Calculation 8 5 16 2" xfId="3000" xr:uid="{00000000-0005-0000-0000-0000F6080000}"/>
    <cellStyle name="Calculation 8 5 17" xfId="3001" xr:uid="{00000000-0005-0000-0000-0000F7080000}"/>
    <cellStyle name="Calculation 8 5 17 2" xfId="3002" xr:uid="{00000000-0005-0000-0000-0000F8080000}"/>
    <cellStyle name="Calculation 8 5 18" xfId="3003" xr:uid="{00000000-0005-0000-0000-0000F9080000}"/>
    <cellStyle name="Calculation 8 5 18 2" xfId="3004" xr:uid="{00000000-0005-0000-0000-0000FA080000}"/>
    <cellStyle name="Calculation 8 5 19" xfId="3005" xr:uid="{00000000-0005-0000-0000-0000FB080000}"/>
    <cellStyle name="Calculation 8 5 19 2" xfId="3006" xr:uid="{00000000-0005-0000-0000-0000FC080000}"/>
    <cellStyle name="Calculation 8 5 2" xfId="3007" xr:uid="{00000000-0005-0000-0000-0000FD080000}"/>
    <cellStyle name="Calculation 8 5 2 10" xfId="3008" xr:uid="{00000000-0005-0000-0000-0000FE080000}"/>
    <cellStyle name="Calculation 8 5 2 10 2" xfId="3009" xr:uid="{00000000-0005-0000-0000-0000FF080000}"/>
    <cellStyle name="Calculation 8 5 2 11" xfId="3010" xr:uid="{00000000-0005-0000-0000-000000090000}"/>
    <cellStyle name="Calculation 8 5 2 11 2" xfId="3011" xr:uid="{00000000-0005-0000-0000-000001090000}"/>
    <cellStyle name="Calculation 8 5 2 12" xfId="3012" xr:uid="{00000000-0005-0000-0000-000002090000}"/>
    <cellStyle name="Calculation 8 5 2 12 2" xfId="3013" xr:uid="{00000000-0005-0000-0000-000003090000}"/>
    <cellStyle name="Calculation 8 5 2 13" xfId="3014" xr:uid="{00000000-0005-0000-0000-000004090000}"/>
    <cellStyle name="Calculation 8 5 2 13 2" xfId="3015" xr:uid="{00000000-0005-0000-0000-000005090000}"/>
    <cellStyle name="Calculation 8 5 2 14" xfId="3016" xr:uid="{00000000-0005-0000-0000-000006090000}"/>
    <cellStyle name="Calculation 8 5 2 14 2" xfId="3017" xr:uid="{00000000-0005-0000-0000-000007090000}"/>
    <cellStyle name="Calculation 8 5 2 15" xfId="3018" xr:uid="{00000000-0005-0000-0000-000008090000}"/>
    <cellStyle name="Calculation 8 5 2 15 2" xfId="3019" xr:uid="{00000000-0005-0000-0000-000009090000}"/>
    <cellStyle name="Calculation 8 5 2 16" xfId="3020" xr:uid="{00000000-0005-0000-0000-00000A090000}"/>
    <cellStyle name="Calculation 8 5 2 16 2" xfId="3021" xr:uid="{00000000-0005-0000-0000-00000B090000}"/>
    <cellStyle name="Calculation 8 5 2 17" xfId="3022" xr:uid="{00000000-0005-0000-0000-00000C090000}"/>
    <cellStyle name="Calculation 8 5 2 17 2" xfId="3023" xr:uid="{00000000-0005-0000-0000-00000D090000}"/>
    <cellStyle name="Calculation 8 5 2 18" xfId="3024" xr:uid="{00000000-0005-0000-0000-00000E090000}"/>
    <cellStyle name="Calculation 8 5 2 18 2" xfId="3025" xr:uid="{00000000-0005-0000-0000-00000F090000}"/>
    <cellStyle name="Calculation 8 5 2 19" xfId="3026" xr:uid="{00000000-0005-0000-0000-000010090000}"/>
    <cellStyle name="Calculation 8 5 2 2" xfId="3027" xr:uid="{00000000-0005-0000-0000-000011090000}"/>
    <cellStyle name="Calculation 8 5 2 2 2" xfId="3028" xr:uid="{00000000-0005-0000-0000-000012090000}"/>
    <cellStyle name="Calculation 8 5 2 3" xfId="3029" xr:uid="{00000000-0005-0000-0000-000013090000}"/>
    <cellStyle name="Calculation 8 5 2 3 2" xfId="3030" xr:uid="{00000000-0005-0000-0000-000014090000}"/>
    <cellStyle name="Calculation 8 5 2 4" xfId="3031" xr:uid="{00000000-0005-0000-0000-000015090000}"/>
    <cellStyle name="Calculation 8 5 2 4 2" xfId="3032" xr:uid="{00000000-0005-0000-0000-000016090000}"/>
    <cellStyle name="Calculation 8 5 2 5" xfId="3033" xr:uid="{00000000-0005-0000-0000-000017090000}"/>
    <cellStyle name="Calculation 8 5 2 5 2" xfId="3034" xr:uid="{00000000-0005-0000-0000-000018090000}"/>
    <cellStyle name="Calculation 8 5 2 6" xfId="3035" xr:uid="{00000000-0005-0000-0000-000019090000}"/>
    <cellStyle name="Calculation 8 5 2 6 2" xfId="3036" xr:uid="{00000000-0005-0000-0000-00001A090000}"/>
    <cellStyle name="Calculation 8 5 2 7" xfId="3037" xr:uid="{00000000-0005-0000-0000-00001B090000}"/>
    <cellStyle name="Calculation 8 5 2 7 2" xfId="3038" xr:uid="{00000000-0005-0000-0000-00001C090000}"/>
    <cellStyle name="Calculation 8 5 2 8" xfId="3039" xr:uid="{00000000-0005-0000-0000-00001D090000}"/>
    <cellStyle name="Calculation 8 5 2 8 2" xfId="3040" xr:uid="{00000000-0005-0000-0000-00001E090000}"/>
    <cellStyle name="Calculation 8 5 2 9" xfId="3041" xr:uid="{00000000-0005-0000-0000-00001F090000}"/>
    <cellStyle name="Calculation 8 5 2 9 2" xfId="3042" xr:uid="{00000000-0005-0000-0000-000020090000}"/>
    <cellStyle name="Calculation 8 5 20" xfId="3043" xr:uid="{00000000-0005-0000-0000-000021090000}"/>
    <cellStyle name="Calculation 8 5 3" xfId="3044" xr:uid="{00000000-0005-0000-0000-000022090000}"/>
    <cellStyle name="Calculation 8 5 3 10" xfId="3045" xr:uid="{00000000-0005-0000-0000-000023090000}"/>
    <cellStyle name="Calculation 8 5 3 10 2" xfId="3046" xr:uid="{00000000-0005-0000-0000-000024090000}"/>
    <cellStyle name="Calculation 8 5 3 11" xfId="3047" xr:uid="{00000000-0005-0000-0000-000025090000}"/>
    <cellStyle name="Calculation 8 5 3 11 2" xfId="3048" xr:uid="{00000000-0005-0000-0000-000026090000}"/>
    <cellStyle name="Calculation 8 5 3 12" xfId="3049" xr:uid="{00000000-0005-0000-0000-000027090000}"/>
    <cellStyle name="Calculation 8 5 3 12 2" xfId="3050" xr:uid="{00000000-0005-0000-0000-000028090000}"/>
    <cellStyle name="Calculation 8 5 3 13" xfId="3051" xr:uid="{00000000-0005-0000-0000-000029090000}"/>
    <cellStyle name="Calculation 8 5 3 13 2" xfId="3052" xr:uid="{00000000-0005-0000-0000-00002A090000}"/>
    <cellStyle name="Calculation 8 5 3 14" xfId="3053" xr:uid="{00000000-0005-0000-0000-00002B090000}"/>
    <cellStyle name="Calculation 8 5 3 14 2" xfId="3054" xr:uid="{00000000-0005-0000-0000-00002C090000}"/>
    <cellStyle name="Calculation 8 5 3 15" xfId="3055" xr:uid="{00000000-0005-0000-0000-00002D090000}"/>
    <cellStyle name="Calculation 8 5 3 15 2" xfId="3056" xr:uid="{00000000-0005-0000-0000-00002E090000}"/>
    <cellStyle name="Calculation 8 5 3 16" xfId="3057" xr:uid="{00000000-0005-0000-0000-00002F090000}"/>
    <cellStyle name="Calculation 8 5 3 16 2" xfId="3058" xr:uid="{00000000-0005-0000-0000-000030090000}"/>
    <cellStyle name="Calculation 8 5 3 17" xfId="3059" xr:uid="{00000000-0005-0000-0000-000031090000}"/>
    <cellStyle name="Calculation 8 5 3 17 2" xfId="3060" xr:uid="{00000000-0005-0000-0000-000032090000}"/>
    <cellStyle name="Calculation 8 5 3 18" xfId="3061" xr:uid="{00000000-0005-0000-0000-000033090000}"/>
    <cellStyle name="Calculation 8 5 3 2" xfId="3062" xr:uid="{00000000-0005-0000-0000-000034090000}"/>
    <cellStyle name="Calculation 8 5 3 2 2" xfId="3063" xr:uid="{00000000-0005-0000-0000-000035090000}"/>
    <cellStyle name="Calculation 8 5 3 3" xfId="3064" xr:uid="{00000000-0005-0000-0000-000036090000}"/>
    <cellStyle name="Calculation 8 5 3 3 2" xfId="3065" xr:uid="{00000000-0005-0000-0000-000037090000}"/>
    <cellStyle name="Calculation 8 5 3 4" xfId="3066" xr:uid="{00000000-0005-0000-0000-000038090000}"/>
    <cellStyle name="Calculation 8 5 3 4 2" xfId="3067" xr:uid="{00000000-0005-0000-0000-000039090000}"/>
    <cellStyle name="Calculation 8 5 3 5" xfId="3068" xr:uid="{00000000-0005-0000-0000-00003A090000}"/>
    <cellStyle name="Calculation 8 5 3 5 2" xfId="3069" xr:uid="{00000000-0005-0000-0000-00003B090000}"/>
    <cellStyle name="Calculation 8 5 3 6" xfId="3070" xr:uid="{00000000-0005-0000-0000-00003C090000}"/>
    <cellStyle name="Calculation 8 5 3 6 2" xfId="3071" xr:uid="{00000000-0005-0000-0000-00003D090000}"/>
    <cellStyle name="Calculation 8 5 3 7" xfId="3072" xr:uid="{00000000-0005-0000-0000-00003E090000}"/>
    <cellStyle name="Calculation 8 5 3 7 2" xfId="3073" xr:uid="{00000000-0005-0000-0000-00003F090000}"/>
    <cellStyle name="Calculation 8 5 3 8" xfId="3074" xr:uid="{00000000-0005-0000-0000-000040090000}"/>
    <cellStyle name="Calculation 8 5 3 8 2" xfId="3075" xr:uid="{00000000-0005-0000-0000-000041090000}"/>
    <cellStyle name="Calculation 8 5 3 9" xfId="3076" xr:uid="{00000000-0005-0000-0000-000042090000}"/>
    <cellStyle name="Calculation 8 5 3 9 2" xfId="3077" xr:uid="{00000000-0005-0000-0000-000043090000}"/>
    <cellStyle name="Calculation 8 5 4" xfId="3078" xr:uid="{00000000-0005-0000-0000-000044090000}"/>
    <cellStyle name="Calculation 8 5 4 10" xfId="3079" xr:uid="{00000000-0005-0000-0000-000045090000}"/>
    <cellStyle name="Calculation 8 5 4 10 2" xfId="3080" xr:uid="{00000000-0005-0000-0000-000046090000}"/>
    <cellStyle name="Calculation 8 5 4 11" xfId="3081" xr:uid="{00000000-0005-0000-0000-000047090000}"/>
    <cellStyle name="Calculation 8 5 4 11 2" xfId="3082" xr:uid="{00000000-0005-0000-0000-000048090000}"/>
    <cellStyle name="Calculation 8 5 4 12" xfId="3083" xr:uid="{00000000-0005-0000-0000-000049090000}"/>
    <cellStyle name="Calculation 8 5 4 12 2" xfId="3084" xr:uid="{00000000-0005-0000-0000-00004A090000}"/>
    <cellStyle name="Calculation 8 5 4 13" xfId="3085" xr:uid="{00000000-0005-0000-0000-00004B090000}"/>
    <cellStyle name="Calculation 8 5 4 13 2" xfId="3086" xr:uid="{00000000-0005-0000-0000-00004C090000}"/>
    <cellStyle name="Calculation 8 5 4 14" xfId="3087" xr:uid="{00000000-0005-0000-0000-00004D090000}"/>
    <cellStyle name="Calculation 8 5 4 14 2" xfId="3088" xr:uid="{00000000-0005-0000-0000-00004E090000}"/>
    <cellStyle name="Calculation 8 5 4 15" xfId="3089" xr:uid="{00000000-0005-0000-0000-00004F090000}"/>
    <cellStyle name="Calculation 8 5 4 15 2" xfId="3090" xr:uid="{00000000-0005-0000-0000-000050090000}"/>
    <cellStyle name="Calculation 8 5 4 16" xfId="3091" xr:uid="{00000000-0005-0000-0000-000051090000}"/>
    <cellStyle name="Calculation 8 5 4 2" xfId="3092" xr:uid="{00000000-0005-0000-0000-000052090000}"/>
    <cellStyle name="Calculation 8 5 4 2 2" xfId="3093" xr:uid="{00000000-0005-0000-0000-000053090000}"/>
    <cellStyle name="Calculation 8 5 4 3" xfId="3094" xr:uid="{00000000-0005-0000-0000-000054090000}"/>
    <cellStyle name="Calculation 8 5 4 3 2" xfId="3095" xr:uid="{00000000-0005-0000-0000-000055090000}"/>
    <cellStyle name="Calculation 8 5 4 4" xfId="3096" xr:uid="{00000000-0005-0000-0000-000056090000}"/>
    <cellStyle name="Calculation 8 5 4 4 2" xfId="3097" xr:uid="{00000000-0005-0000-0000-000057090000}"/>
    <cellStyle name="Calculation 8 5 4 5" xfId="3098" xr:uid="{00000000-0005-0000-0000-000058090000}"/>
    <cellStyle name="Calculation 8 5 4 5 2" xfId="3099" xr:uid="{00000000-0005-0000-0000-000059090000}"/>
    <cellStyle name="Calculation 8 5 4 6" xfId="3100" xr:uid="{00000000-0005-0000-0000-00005A090000}"/>
    <cellStyle name="Calculation 8 5 4 6 2" xfId="3101" xr:uid="{00000000-0005-0000-0000-00005B090000}"/>
    <cellStyle name="Calculation 8 5 4 7" xfId="3102" xr:uid="{00000000-0005-0000-0000-00005C090000}"/>
    <cellStyle name="Calculation 8 5 4 7 2" xfId="3103" xr:uid="{00000000-0005-0000-0000-00005D090000}"/>
    <cellStyle name="Calculation 8 5 4 8" xfId="3104" xr:uid="{00000000-0005-0000-0000-00005E090000}"/>
    <cellStyle name="Calculation 8 5 4 8 2" xfId="3105" xr:uid="{00000000-0005-0000-0000-00005F090000}"/>
    <cellStyle name="Calculation 8 5 4 9" xfId="3106" xr:uid="{00000000-0005-0000-0000-000060090000}"/>
    <cellStyle name="Calculation 8 5 4 9 2" xfId="3107" xr:uid="{00000000-0005-0000-0000-000061090000}"/>
    <cellStyle name="Calculation 8 5 5" xfId="3108" xr:uid="{00000000-0005-0000-0000-000062090000}"/>
    <cellStyle name="Calculation 8 5 5 10" xfId="3109" xr:uid="{00000000-0005-0000-0000-000063090000}"/>
    <cellStyle name="Calculation 8 5 5 10 2" xfId="3110" xr:uid="{00000000-0005-0000-0000-000064090000}"/>
    <cellStyle name="Calculation 8 5 5 11" xfId="3111" xr:uid="{00000000-0005-0000-0000-000065090000}"/>
    <cellStyle name="Calculation 8 5 5 11 2" xfId="3112" xr:uid="{00000000-0005-0000-0000-000066090000}"/>
    <cellStyle name="Calculation 8 5 5 12" xfId="3113" xr:uid="{00000000-0005-0000-0000-000067090000}"/>
    <cellStyle name="Calculation 8 5 5 12 2" xfId="3114" xr:uid="{00000000-0005-0000-0000-000068090000}"/>
    <cellStyle name="Calculation 8 5 5 13" xfId="3115" xr:uid="{00000000-0005-0000-0000-000069090000}"/>
    <cellStyle name="Calculation 8 5 5 13 2" xfId="3116" xr:uid="{00000000-0005-0000-0000-00006A090000}"/>
    <cellStyle name="Calculation 8 5 5 14" xfId="3117" xr:uid="{00000000-0005-0000-0000-00006B090000}"/>
    <cellStyle name="Calculation 8 5 5 14 2" xfId="3118" xr:uid="{00000000-0005-0000-0000-00006C090000}"/>
    <cellStyle name="Calculation 8 5 5 15" xfId="3119" xr:uid="{00000000-0005-0000-0000-00006D090000}"/>
    <cellStyle name="Calculation 8 5 5 15 2" xfId="3120" xr:uid="{00000000-0005-0000-0000-00006E090000}"/>
    <cellStyle name="Calculation 8 5 5 16" xfId="3121" xr:uid="{00000000-0005-0000-0000-00006F090000}"/>
    <cellStyle name="Calculation 8 5 5 2" xfId="3122" xr:uid="{00000000-0005-0000-0000-000070090000}"/>
    <cellStyle name="Calculation 8 5 5 2 2" xfId="3123" xr:uid="{00000000-0005-0000-0000-000071090000}"/>
    <cellStyle name="Calculation 8 5 5 3" xfId="3124" xr:uid="{00000000-0005-0000-0000-000072090000}"/>
    <cellStyle name="Calculation 8 5 5 3 2" xfId="3125" xr:uid="{00000000-0005-0000-0000-000073090000}"/>
    <cellStyle name="Calculation 8 5 5 4" xfId="3126" xr:uid="{00000000-0005-0000-0000-000074090000}"/>
    <cellStyle name="Calculation 8 5 5 4 2" xfId="3127" xr:uid="{00000000-0005-0000-0000-000075090000}"/>
    <cellStyle name="Calculation 8 5 5 5" xfId="3128" xr:uid="{00000000-0005-0000-0000-000076090000}"/>
    <cellStyle name="Calculation 8 5 5 5 2" xfId="3129" xr:uid="{00000000-0005-0000-0000-000077090000}"/>
    <cellStyle name="Calculation 8 5 5 6" xfId="3130" xr:uid="{00000000-0005-0000-0000-000078090000}"/>
    <cellStyle name="Calculation 8 5 5 6 2" xfId="3131" xr:uid="{00000000-0005-0000-0000-000079090000}"/>
    <cellStyle name="Calculation 8 5 5 7" xfId="3132" xr:uid="{00000000-0005-0000-0000-00007A090000}"/>
    <cellStyle name="Calculation 8 5 5 7 2" xfId="3133" xr:uid="{00000000-0005-0000-0000-00007B090000}"/>
    <cellStyle name="Calculation 8 5 5 8" xfId="3134" xr:uid="{00000000-0005-0000-0000-00007C090000}"/>
    <cellStyle name="Calculation 8 5 5 8 2" xfId="3135" xr:uid="{00000000-0005-0000-0000-00007D090000}"/>
    <cellStyle name="Calculation 8 5 5 9" xfId="3136" xr:uid="{00000000-0005-0000-0000-00007E090000}"/>
    <cellStyle name="Calculation 8 5 5 9 2" xfId="3137" xr:uid="{00000000-0005-0000-0000-00007F090000}"/>
    <cellStyle name="Calculation 8 5 6" xfId="3138" xr:uid="{00000000-0005-0000-0000-000080090000}"/>
    <cellStyle name="Calculation 8 5 6 10" xfId="3139" xr:uid="{00000000-0005-0000-0000-000081090000}"/>
    <cellStyle name="Calculation 8 5 6 10 2" xfId="3140" xr:uid="{00000000-0005-0000-0000-000082090000}"/>
    <cellStyle name="Calculation 8 5 6 11" xfId="3141" xr:uid="{00000000-0005-0000-0000-000083090000}"/>
    <cellStyle name="Calculation 8 5 6 11 2" xfId="3142" xr:uid="{00000000-0005-0000-0000-000084090000}"/>
    <cellStyle name="Calculation 8 5 6 12" xfId="3143" xr:uid="{00000000-0005-0000-0000-000085090000}"/>
    <cellStyle name="Calculation 8 5 6 12 2" xfId="3144" xr:uid="{00000000-0005-0000-0000-000086090000}"/>
    <cellStyle name="Calculation 8 5 6 13" xfId="3145" xr:uid="{00000000-0005-0000-0000-000087090000}"/>
    <cellStyle name="Calculation 8 5 6 13 2" xfId="3146" xr:uid="{00000000-0005-0000-0000-000088090000}"/>
    <cellStyle name="Calculation 8 5 6 14" xfId="3147" xr:uid="{00000000-0005-0000-0000-000089090000}"/>
    <cellStyle name="Calculation 8 5 6 14 2" xfId="3148" xr:uid="{00000000-0005-0000-0000-00008A090000}"/>
    <cellStyle name="Calculation 8 5 6 15" xfId="3149" xr:uid="{00000000-0005-0000-0000-00008B090000}"/>
    <cellStyle name="Calculation 8 5 6 2" xfId="3150" xr:uid="{00000000-0005-0000-0000-00008C090000}"/>
    <cellStyle name="Calculation 8 5 6 2 2" xfId="3151" xr:uid="{00000000-0005-0000-0000-00008D090000}"/>
    <cellStyle name="Calculation 8 5 6 3" xfId="3152" xr:uid="{00000000-0005-0000-0000-00008E090000}"/>
    <cellStyle name="Calculation 8 5 6 3 2" xfId="3153" xr:uid="{00000000-0005-0000-0000-00008F090000}"/>
    <cellStyle name="Calculation 8 5 6 4" xfId="3154" xr:uid="{00000000-0005-0000-0000-000090090000}"/>
    <cellStyle name="Calculation 8 5 6 4 2" xfId="3155" xr:uid="{00000000-0005-0000-0000-000091090000}"/>
    <cellStyle name="Calculation 8 5 6 5" xfId="3156" xr:uid="{00000000-0005-0000-0000-000092090000}"/>
    <cellStyle name="Calculation 8 5 6 5 2" xfId="3157" xr:uid="{00000000-0005-0000-0000-000093090000}"/>
    <cellStyle name="Calculation 8 5 6 6" xfId="3158" xr:uid="{00000000-0005-0000-0000-000094090000}"/>
    <cellStyle name="Calculation 8 5 6 6 2" xfId="3159" xr:uid="{00000000-0005-0000-0000-000095090000}"/>
    <cellStyle name="Calculation 8 5 6 7" xfId="3160" xr:uid="{00000000-0005-0000-0000-000096090000}"/>
    <cellStyle name="Calculation 8 5 6 7 2" xfId="3161" xr:uid="{00000000-0005-0000-0000-000097090000}"/>
    <cellStyle name="Calculation 8 5 6 8" xfId="3162" xr:uid="{00000000-0005-0000-0000-000098090000}"/>
    <cellStyle name="Calculation 8 5 6 8 2" xfId="3163" xr:uid="{00000000-0005-0000-0000-000099090000}"/>
    <cellStyle name="Calculation 8 5 6 9" xfId="3164" xr:uid="{00000000-0005-0000-0000-00009A090000}"/>
    <cellStyle name="Calculation 8 5 6 9 2" xfId="3165" xr:uid="{00000000-0005-0000-0000-00009B090000}"/>
    <cellStyle name="Calculation 8 5 7" xfId="3166" xr:uid="{00000000-0005-0000-0000-00009C090000}"/>
    <cellStyle name="Calculation 8 5 7 2" xfId="3167" xr:uid="{00000000-0005-0000-0000-00009D090000}"/>
    <cellStyle name="Calculation 8 5 8" xfId="3168" xr:uid="{00000000-0005-0000-0000-00009E090000}"/>
    <cellStyle name="Calculation 8 5 8 2" xfId="3169" xr:uid="{00000000-0005-0000-0000-00009F090000}"/>
    <cellStyle name="Calculation 8 5 9" xfId="3170" xr:uid="{00000000-0005-0000-0000-0000A0090000}"/>
    <cellStyle name="Calculation 8 5 9 2" xfId="3171" xr:uid="{00000000-0005-0000-0000-0000A1090000}"/>
    <cellStyle name="Calculation 8 6" xfId="3172" xr:uid="{00000000-0005-0000-0000-0000A2090000}"/>
    <cellStyle name="Calculation 8 6 10" xfId="3173" xr:uid="{00000000-0005-0000-0000-0000A3090000}"/>
    <cellStyle name="Calculation 8 6 10 2" xfId="3174" xr:uid="{00000000-0005-0000-0000-0000A4090000}"/>
    <cellStyle name="Calculation 8 6 11" xfId="3175" xr:uid="{00000000-0005-0000-0000-0000A5090000}"/>
    <cellStyle name="Calculation 8 6 11 2" xfId="3176" xr:uid="{00000000-0005-0000-0000-0000A6090000}"/>
    <cellStyle name="Calculation 8 6 12" xfId="3177" xr:uid="{00000000-0005-0000-0000-0000A7090000}"/>
    <cellStyle name="Calculation 8 6 12 2" xfId="3178" xr:uid="{00000000-0005-0000-0000-0000A8090000}"/>
    <cellStyle name="Calculation 8 6 13" xfId="3179" xr:uid="{00000000-0005-0000-0000-0000A9090000}"/>
    <cellStyle name="Calculation 8 6 13 2" xfId="3180" xr:uid="{00000000-0005-0000-0000-0000AA090000}"/>
    <cellStyle name="Calculation 8 6 14" xfId="3181" xr:uid="{00000000-0005-0000-0000-0000AB090000}"/>
    <cellStyle name="Calculation 8 6 14 2" xfId="3182" xr:uid="{00000000-0005-0000-0000-0000AC090000}"/>
    <cellStyle name="Calculation 8 6 15" xfId="3183" xr:uid="{00000000-0005-0000-0000-0000AD090000}"/>
    <cellStyle name="Calculation 8 6 15 2" xfId="3184" xr:uid="{00000000-0005-0000-0000-0000AE090000}"/>
    <cellStyle name="Calculation 8 6 16" xfId="3185" xr:uid="{00000000-0005-0000-0000-0000AF090000}"/>
    <cellStyle name="Calculation 8 6 16 2" xfId="3186" xr:uid="{00000000-0005-0000-0000-0000B0090000}"/>
    <cellStyle name="Calculation 8 6 17" xfId="3187" xr:uid="{00000000-0005-0000-0000-0000B1090000}"/>
    <cellStyle name="Calculation 8 6 17 2" xfId="3188" xr:uid="{00000000-0005-0000-0000-0000B2090000}"/>
    <cellStyle name="Calculation 8 6 18" xfId="3189" xr:uid="{00000000-0005-0000-0000-0000B3090000}"/>
    <cellStyle name="Calculation 8 6 18 2" xfId="3190" xr:uid="{00000000-0005-0000-0000-0000B4090000}"/>
    <cellStyle name="Calculation 8 6 19" xfId="3191" xr:uid="{00000000-0005-0000-0000-0000B5090000}"/>
    <cellStyle name="Calculation 8 6 2" xfId="3192" xr:uid="{00000000-0005-0000-0000-0000B6090000}"/>
    <cellStyle name="Calculation 8 6 2 10" xfId="3193" xr:uid="{00000000-0005-0000-0000-0000B7090000}"/>
    <cellStyle name="Calculation 8 6 2 10 2" xfId="3194" xr:uid="{00000000-0005-0000-0000-0000B8090000}"/>
    <cellStyle name="Calculation 8 6 2 11" xfId="3195" xr:uid="{00000000-0005-0000-0000-0000B9090000}"/>
    <cellStyle name="Calculation 8 6 2 11 2" xfId="3196" xr:uid="{00000000-0005-0000-0000-0000BA090000}"/>
    <cellStyle name="Calculation 8 6 2 12" xfId="3197" xr:uid="{00000000-0005-0000-0000-0000BB090000}"/>
    <cellStyle name="Calculation 8 6 2 12 2" xfId="3198" xr:uid="{00000000-0005-0000-0000-0000BC090000}"/>
    <cellStyle name="Calculation 8 6 2 13" xfId="3199" xr:uid="{00000000-0005-0000-0000-0000BD090000}"/>
    <cellStyle name="Calculation 8 6 2 13 2" xfId="3200" xr:uid="{00000000-0005-0000-0000-0000BE090000}"/>
    <cellStyle name="Calculation 8 6 2 14" xfId="3201" xr:uid="{00000000-0005-0000-0000-0000BF090000}"/>
    <cellStyle name="Calculation 8 6 2 14 2" xfId="3202" xr:uid="{00000000-0005-0000-0000-0000C0090000}"/>
    <cellStyle name="Calculation 8 6 2 15" xfId="3203" xr:uid="{00000000-0005-0000-0000-0000C1090000}"/>
    <cellStyle name="Calculation 8 6 2 15 2" xfId="3204" xr:uid="{00000000-0005-0000-0000-0000C2090000}"/>
    <cellStyle name="Calculation 8 6 2 16" xfId="3205" xr:uid="{00000000-0005-0000-0000-0000C3090000}"/>
    <cellStyle name="Calculation 8 6 2 16 2" xfId="3206" xr:uid="{00000000-0005-0000-0000-0000C4090000}"/>
    <cellStyle name="Calculation 8 6 2 17" xfId="3207" xr:uid="{00000000-0005-0000-0000-0000C5090000}"/>
    <cellStyle name="Calculation 8 6 2 17 2" xfId="3208" xr:uid="{00000000-0005-0000-0000-0000C6090000}"/>
    <cellStyle name="Calculation 8 6 2 18" xfId="3209" xr:uid="{00000000-0005-0000-0000-0000C7090000}"/>
    <cellStyle name="Calculation 8 6 2 2" xfId="3210" xr:uid="{00000000-0005-0000-0000-0000C8090000}"/>
    <cellStyle name="Calculation 8 6 2 2 2" xfId="3211" xr:uid="{00000000-0005-0000-0000-0000C9090000}"/>
    <cellStyle name="Calculation 8 6 2 3" xfId="3212" xr:uid="{00000000-0005-0000-0000-0000CA090000}"/>
    <cellStyle name="Calculation 8 6 2 3 2" xfId="3213" xr:uid="{00000000-0005-0000-0000-0000CB090000}"/>
    <cellStyle name="Calculation 8 6 2 4" xfId="3214" xr:uid="{00000000-0005-0000-0000-0000CC090000}"/>
    <cellStyle name="Calculation 8 6 2 4 2" xfId="3215" xr:uid="{00000000-0005-0000-0000-0000CD090000}"/>
    <cellStyle name="Calculation 8 6 2 5" xfId="3216" xr:uid="{00000000-0005-0000-0000-0000CE090000}"/>
    <cellStyle name="Calculation 8 6 2 5 2" xfId="3217" xr:uid="{00000000-0005-0000-0000-0000CF090000}"/>
    <cellStyle name="Calculation 8 6 2 6" xfId="3218" xr:uid="{00000000-0005-0000-0000-0000D0090000}"/>
    <cellStyle name="Calculation 8 6 2 6 2" xfId="3219" xr:uid="{00000000-0005-0000-0000-0000D1090000}"/>
    <cellStyle name="Calculation 8 6 2 7" xfId="3220" xr:uid="{00000000-0005-0000-0000-0000D2090000}"/>
    <cellStyle name="Calculation 8 6 2 7 2" xfId="3221" xr:uid="{00000000-0005-0000-0000-0000D3090000}"/>
    <cellStyle name="Calculation 8 6 2 8" xfId="3222" xr:uid="{00000000-0005-0000-0000-0000D4090000}"/>
    <cellStyle name="Calculation 8 6 2 8 2" xfId="3223" xr:uid="{00000000-0005-0000-0000-0000D5090000}"/>
    <cellStyle name="Calculation 8 6 2 9" xfId="3224" xr:uid="{00000000-0005-0000-0000-0000D6090000}"/>
    <cellStyle name="Calculation 8 6 2 9 2" xfId="3225" xr:uid="{00000000-0005-0000-0000-0000D7090000}"/>
    <cellStyle name="Calculation 8 6 3" xfId="3226" xr:uid="{00000000-0005-0000-0000-0000D8090000}"/>
    <cellStyle name="Calculation 8 6 3 10" xfId="3227" xr:uid="{00000000-0005-0000-0000-0000D9090000}"/>
    <cellStyle name="Calculation 8 6 3 10 2" xfId="3228" xr:uid="{00000000-0005-0000-0000-0000DA090000}"/>
    <cellStyle name="Calculation 8 6 3 11" xfId="3229" xr:uid="{00000000-0005-0000-0000-0000DB090000}"/>
    <cellStyle name="Calculation 8 6 3 11 2" xfId="3230" xr:uid="{00000000-0005-0000-0000-0000DC090000}"/>
    <cellStyle name="Calculation 8 6 3 12" xfId="3231" xr:uid="{00000000-0005-0000-0000-0000DD090000}"/>
    <cellStyle name="Calculation 8 6 3 12 2" xfId="3232" xr:uid="{00000000-0005-0000-0000-0000DE090000}"/>
    <cellStyle name="Calculation 8 6 3 13" xfId="3233" xr:uid="{00000000-0005-0000-0000-0000DF090000}"/>
    <cellStyle name="Calculation 8 6 3 13 2" xfId="3234" xr:uid="{00000000-0005-0000-0000-0000E0090000}"/>
    <cellStyle name="Calculation 8 6 3 14" xfId="3235" xr:uid="{00000000-0005-0000-0000-0000E1090000}"/>
    <cellStyle name="Calculation 8 6 3 14 2" xfId="3236" xr:uid="{00000000-0005-0000-0000-0000E2090000}"/>
    <cellStyle name="Calculation 8 6 3 15" xfId="3237" xr:uid="{00000000-0005-0000-0000-0000E3090000}"/>
    <cellStyle name="Calculation 8 6 3 15 2" xfId="3238" xr:uid="{00000000-0005-0000-0000-0000E4090000}"/>
    <cellStyle name="Calculation 8 6 3 16" xfId="3239" xr:uid="{00000000-0005-0000-0000-0000E5090000}"/>
    <cellStyle name="Calculation 8 6 3 2" xfId="3240" xr:uid="{00000000-0005-0000-0000-0000E6090000}"/>
    <cellStyle name="Calculation 8 6 3 2 2" xfId="3241" xr:uid="{00000000-0005-0000-0000-0000E7090000}"/>
    <cellStyle name="Calculation 8 6 3 3" xfId="3242" xr:uid="{00000000-0005-0000-0000-0000E8090000}"/>
    <cellStyle name="Calculation 8 6 3 3 2" xfId="3243" xr:uid="{00000000-0005-0000-0000-0000E9090000}"/>
    <cellStyle name="Calculation 8 6 3 4" xfId="3244" xr:uid="{00000000-0005-0000-0000-0000EA090000}"/>
    <cellStyle name="Calculation 8 6 3 4 2" xfId="3245" xr:uid="{00000000-0005-0000-0000-0000EB090000}"/>
    <cellStyle name="Calculation 8 6 3 5" xfId="3246" xr:uid="{00000000-0005-0000-0000-0000EC090000}"/>
    <cellStyle name="Calculation 8 6 3 5 2" xfId="3247" xr:uid="{00000000-0005-0000-0000-0000ED090000}"/>
    <cellStyle name="Calculation 8 6 3 6" xfId="3248" xr:uid="{00000000-0005-0000-0000-0000EE090000}"/>
    <cellStyle name="Calculation 8 6 3 6 2" xfId="3249" xr:uid="{00000000-0005-0000-0000-0000EF090000}"/>
    <cellStyle name="Calculation 8 6 3 7" xfId="3250" xr:uid="{00000000-0005-0000-0000-0000F0090000}"/>
    <cellStyle name="Calculation 8 6 3 7 2" xfId="3251" xr:uid="{00000000-0005-0000-0000-0000F1090000}"/>
    <cellStyle name="Calculation 8 6 3 8" xfId="3252" xr:uid="{00000000-0005-0000-0000-0000F2090000}"/>
    <cellStyle name="Calculation 8 6 3 8 2" xfId="3253" xr:uid="{00000000-0005-0000-0000-0000F3090000}"/>
    <cellStyle name="Calculation 8 6 3 9" xfId="3254" xr:uid="{00000000-0005-0000-0000-0000F4090000}"/>
    <cellStyle name="Calculation 8 6 3 9 2" xfId="3255" xr:uid="{00000000-0005-0000-0000-0000F5090000}"/>
    <cellStyle name="Calculation 8 6 4" xfId="3256" xr:uid="{00000000-0005-0000-0000-0000F6090000}"/>
    <cellStyle name="Calculation 8 6 4 10" xfId="3257" xr:uid="{00000000-0005-0000-0000-0000F7090000}"/>
    <cellStyle name="Calculation 8 6 4 10 2" xfId="3258" xr:uid="{00000000-0005-0000-0000-0000F8090000}"/>
    <cellStyle name="Calculation 8 6 4 11" xfId="3259" xr:uid="{00000000-0005-0000-0000-0000F9090000}"/>
    <cellStyle name="Calculation 8 6 4 11 2" xfId="3260" xr:uid="{00000000-0005-0000-0000-0000FA090000}"/>
    <cellStyle name="Calculation 8 6 4 12" xfId="3261" xr:uid="{00000000-0005-0000-0000-0000FB090000}"/>
    <cellStyle name="Calculation 8 6 4 12 2" xfId="3262" xr:uid="{00000000-0005-0000-0000-0000FC090000}"/>
    <cellStyle name="Calculation 8 6 4 13" xfId="3263" xr:uid="{00000000-0005-0000-0000-0000FD090000}"/>
    <cellStyle name="Calculation 8 6 4 13 2" xfId="3264" xr:uid="{00000000-0005-0000-0000-0000FE090000}"/>
    <cellStyle name="Calculation 8 6 4 14" xfId="3265" xr:uid="{00000000-0005-0000-0000-0000FF090000}"/>
    <cellStyle name="Calculation 8 6 4 14 2" xfId="3266" xr:uid="{00000000-0005-0000-0000-0000000A0000}"/>
    <cellStyle name="Calculation 8 6 4 15" xfId="3267" xr:uid="{00000000-0005-0000-0000-0000010A0000}"/>
    <cellStyle name="Calculation 8 6 4 15 2" xfId="3268" xr:uid="{00000000-0005-0000-0000-0000020A0000}"/>
    <cellStyle name="Calculation 8 6 4 16" xfId="3269" xr:uid="{00000000-0005-0000-0000-0000030A0000}"/>
    <cellStyle name="Calculation 8 6 4 2" xfId="3270" xr:uid="{00000000-0005-0000-0000-0000040A0000}"/>
    <cellStyle name="Calculation 8 6 4 2 2" xfId="3271" xr:uid="{00000000-0005-0000-0000-0000050A0000}"/>
    <cellStyle name="Calculation 8 6 4 3" xfId="3272" xr:uid="{00000000-0005-0000-0000-0000060A0000}"/>
    <cellStyle name="Calculation 8 6 4 3 2" xfId="3273" xr:uid="{00000000-0005-0000-0000-0000070A0000}"/>
    <cellStyle name="Calculation 8 6 4 4" xfId="3274" xr:uid="{00000000-0005-0000-0000-0000080A0000}"/>
    <cellStyle name="Calculation 8 6 4 4 2" xfId="3275" xr:uid="{00000000-0005-0000-0000-0000090A0000}"/>
    <cellStyle name="Calculation 8 6 4 5" xfId="3276" xr:uid="{00000000-0005-0000-0000-00000A0A0000}"/>
    <cellStyle name="Calculation 8 6 4 5 2" xfId="3277" xr:uid="{00000000-0005-0000-0000-00000B0A0000}"/>
    <cellStyle name="Calculation 8 6 4 6" xfId="3278" xr:uid="{00000000-0005-0000-0000-00000C0A0000}"/>
    <cellStyle name="Calculation 8 6 4 6 2" xfId="3279" xr:uid="{00000000-0005-0000-0000-00000D0A0000}"/>
    <cellStyle name="Calculation 8 6 4 7" xfId="3280" xr:uid="{00000000-0005-0000-0000-00000E0A0000}"/>
    <cellStyle name="Calculation 8 6 4 7 2" xfId="3281" xr:uid="{00000000-0005-0000-0000-00000F0A0000}"/>
    <cellStyle name="Calculation 8 6 4 8" xfId="3282" xr:uid="{00000000-0005-0000-0000-0000100A0000}"/>
    <cellStyle name="Calculation 8 6 4 8 2" xfId="3283" xr:uid="{00000000-0005-0000-0000-0000110A0000}"/>
    <cellStyle name="Calculation 8 6 4 9" xfId="3284" xr:uid="{00000000-0005-0000-0000-0000120A0000}"/>
    <cellStyle name="Calculation 8 6 4 9 2" xfId="3285" xr:uid="{00000000-0005-0000-0000-0000130A0000}"/>
    <cellStyle name="Calculation 8 6 5" xfId="3286" xr:uid="{00000000-0005-0000-0000-0000140A0000}"/>
    <cellStyle name="Calculation 8 6 5 10" xfId="3287" xr:uid="{00000000-0005-0000-0000-0000150A0000}"/>
    <cellStyle name="Calculation 8 6 5 10 2" xfId="3288" xr:uid="{00000000-0005-0000-0000-0000160A0000}"/>
    <cellStyle name="Calculation 8 6 5 11" xfId="3289" xr:uid="{00000000-0005-0000-0000-0000170A0000}"/>
    <cellStyle name="Calculation 8 6 5 11 2" xfId="3290" xr:uid="{00000000-0005-0000-0000-0000180A0000}"/>
    <cellStyle name="Calculation 8 6 5 12" xfId="3291" xr:uid="{00000000-0005-0000-0000-0000190A0000}"/>
    <cellStyle name="Calculation 8 6 5 12 2" xfId="3292" xr:uid="{00000000-0005-0000-0000-00001A0A0000}"/>
    <cellStyle name="Calculation 8 6 5 13" xfId="3293" xr:uid="{00000000-0005-0000-0000-00001B0A0000}"/>
    <cellStyle name="Calculation 8 6 5 13 2" xfId="3294" xr:uid="{00000000-0005-0000-0000-00001C0A0000}"/>
    <cellStyle name="Calculation 8 6 5 14" xfId="3295" xr:uid="{00000000-0005-0000-0000-00001D0A0000}"/>
    <cellStyle name="Calculation 8 6 5 14 2" xfId="3296" xr:uid="{00000000-0005-0000-0000-00001E0A0000}"/>
    <cellStyle name="Calculation 8 6 5 15" xfId="3297" xr:uid="{00000000-0005-0000-0000-00001F0A0000}"/>
    <cellStyle name="Calculation 8 6 5 2" xfId="3298" xr:uid="{00000000-0005-0000-0000-0000200A0000}"/>
    <cellStyle name="Calculation 8 6 5 2 2" xfId="3299" xr:uid="{00000000-0005-0000-0000-0000210A0000}"/>
    <cellStyle name="Calculation 8 6 5 3" xfId="3300" xr:uid="{00000000-0005-0000-0000-0000220A0000}"/>
    <cellStyle name="Calculation 8 6 5 3 2" xfId="3301" xr:uid="{00000000-0005-0000-0000-0000230A0000}"/>
    <cellStyle name="Calculation 8 6 5 4" xfId="3302" xr:uid="{00000000-0005-0000-0000-0000240A0000}"/>
    <cellStyle name="Calculation 8 6 5 4 2" xfId="3303" xr:uid="{00000000-0005-0000-0000-0000250A0000}"/>
    <cellStyle name="Calculation 8 6 5 5" xfId="3304" xr:uid="{00000000-0005-0000-0000-0000260A0000}"/>
    <cellStyle name="Calculation 8 6 5 5 2" xfId="3305" xr:uid="{00000000-0005-0000-0000-0000270A0000}"/>
    <cellStyle name="Calculation 8 6 5 6" xfId="3306" xr:uid="{00000000-0005-0000-0000-0000280A0000}"/>
    <cellStyle name="Calculation 8 6 5 6 2" xfId="3307" xr:uid="{00000000-0005-0000-0000-0000290A0000}"/>
    <cellStyle name="Calculation 8 6 5 7" xfId="3308" xr:uid="{00000000-0005-0000-0000-00002A0A0000}"/>
    <cellStyle name="Calculation 8 6 5 7 2" xfId="3309" xr:uid="{00000000-0005-0000-0000-00002B0A0000}"/>
    <cellStyle name="Calculation 8 6 5 8" xfId="3310" xr:uid="{00000000-0005-0000-0000-00002C0A0000}"/>
    <cellStyle name="Calculation 8 6 5 8 2" xfId="3311" xr:uid="{00000000-0005-0000-0000-00002D0A0000}"/>
    <cellStyle name="Calculation 8 6 5 9" xfId="3312" xr:uid="{00000000-0005-0000-0000-00002E0A0000}"/>
    <cellStyle name="Calculation 8 6 5 9 2" xfId="3313" xr:uid="{00000000-0005-0000-0000-00002F0A0000}"/>
    <cellStyle name="Calculation 8 6 6" xfId="3314" xr:uid="{00000000-0005-0000-0000-0000300A0000}"/>
    <cellStyle name="Calculation 8 6 6 2" xfId="3315" xr:uid="{00000000-0005-0000-0000-0000310A0000}"/>
    <cellStyle name="Calculation 8 6 7" xfId="3316" xr:uid="{00000000-0005-0000-0000-0000320A0000}"/>
    <cellStyle name="Calculation 8 6 7 2" xfId="3317" xr:uid="{00000000-0005-0000-0000-0000330A0000}"/>
    <cellStyle name="Calculation 8 6 8" xfId="3318" xr:uid="{00000000-0005-0000-0000-0000340A0000}"/>
    <cellStyle name="Calculation 8 6 8 2" xfId="3319" xr:uid="{00000000-0005-0000-0000-0000350A0000}"/>
    <cellStyle name="Calculation 8 6 9" xfId="3320" xr:uid="{00000000-0005-0000-0000-0000360A0000}"/>
    <cellStyle name="Calculation 8 6 9 2" xfId="3321" xr:uid="{00000000-0005-0000-0000-0000370A0000}"/>
    <cellStyle name="Calculation 8 7" xfId="3322" xr:uid="{00000000-0005-0000-0000-0000380A0000}"/>
    <cellStyle name="Calculation 8 7 10" xfId="3323" xr:uid="{00000000-0005-0000-0000-0000390A0000}"/>
    <cellStyle name="Calculation 8 7 10 2" xfId="3324" xr:uid="{00000000-0005-0000-0000-00003A0A0000}"/>
    <cellStyle name="Calculation 8 7 11" xfId="3325" xr:uid="{00000000-0005-0000-0000-00003B0A0000}"/>
    <cellStyle name="Calculation 8 7 11 2" xfId="3326" xr:uid="{00000000-0005-0000-0000-00003C0A0000}"/>
    <cellStyle name="Calculation 8 7 12" xfId="3327" xr:uid="{00000000-0005-0000-0000-00003D0A0000}"/>
    <cellStyle name="Calculation 8 7 12 2" xfId="3328" xr:uid="{00000000-0005-0000-0000-00003E0A0000}"/>
    <cellStyle name="Calculation 8 7 13" xfId="3329" xr:uid="{00000000-0005-0000-0000-00003F0A0000}"/>
    <cellStyle name="Calculation 8 7 13 2" xfId="3330" xr:uid="{00000000-0005-0000-0000-0000400A0000}"/>
    <cellStyle name="Calculation 8 7 14" xfId="3331" xr:uid="{00000000-0005-0000-0000-0000410A0000}"/>
    <cellStyle name="Calculation 8 7 14 2" xfId="3332" xr:uid="{00000000-0005-0000-0000-0000420A0000}"/>
    <cellStyle name="Calculation 8 7 15" xfId="3333" xr:uid="{00000000-0005-0000-0000-0000430A0000}"/>
    <cellStyle name="Calculation 8 7 15 2" xfId="3334" xr:uid="{00000000-0005-0000-0000-0000440A0000}"/>
    <cellStyle name="Calculation 8 7 16" xfId="3335" xr:uid="{00000000-0005-0000-0000-0000450A0000}"/>
    <cellStyle name="Calculation 8 7 16 2" xfId="3336" xr:uid="{00000000-0005-0000-0000-0000460A0000}"/>
    <cellStyle name="Calculation 8 7 17" xfId="3337" xr:uid="{00000000-0005-0000-0000-0000470A0000}"/>
    <cellStyle name="Calculation 8 7 17 2" xfId="3338" xr:uid="{00000000-0005-0000-0000-0000480A0000}"/>
    <cellStyle name="Calculation 8 7 18" xfId="3339" xr:uid="{00000000-0005-0000-0000-0000490A0000}"/>
    <cellStyle name="Calculation 8 7 18 2" xfId="3340" xr:uid="{00000000-0005-0000-0000-00004A0A0000}"/>
    <cellStyle name="Calculation 8 7 19" xfId="3341" xr:uid="{00000000-0005-0000-0000-00004B0A0000}"/>
    <cellStyle name="Calculation 8 7 2" xfId="3342" xr:uid="{00000000-0005-0000-0000-00004C0A0000}"/>
    <cellStyle name="Calculation 8 7 2 10" xfId="3343" xr:uid="{00000000-0005-0000-0000-00004D0A0000}"/>
    <cellStyle name="Calculation 8 7 2 10 2" xfId="3344" xr:uid="{00000000-0005-0000-0000-00004E0A0000}"/>
    <cellStyle name="Calculation 8 7 2 11" xfId="3345" xr:uid="{00000000-0005-0000-0000-00004F0A0000}"/>
    <cellStyle name="Calculation 8 7 2 11 2" xfId="3346" xr:uid="{00000000-0005-0000-0000-0000500A0000}"/>
    <cellStyle name="Calculation 8 7 2 12" xfId="3347" xr:uid="{00000000-0005-0000-0000-0000510A0000}"/>
    <cellStyle name="Calculation 8 7 2 12 2" xfId="3348" xr:uid="{00000000-0005-0000-0000-0000520A0000}"/>
    <cellStyle name="Calculation 8 7 2 13" xfId="3349" xr:uid="{00000000-0005-0000-0000-0000530A0000}"/>
    <cellStyle name="Calculation 8 7 2 13 2" xfId="3350" xr:uid="{00000000-0005-0000-0000-0000540A0000}"/>
    <cellStyle name="Calculation 8 7 2 14" xfId="3351" xr:uid="{00000000-0005-0000-0000-0000550A0000}"/>
    <cellStyle name="Calculation 8 7 2 14 2" xfId="3352" xr:uid="{00000000-0005-0000-0000-0000560A0000}"/>
    <cellStyle name="Calculation 8 7 2 15" xfId="3353" xr:uid="{00000000-0005-0000-0000-0000570A0000}"/>
    <cellStyle name="Calculation 8 7 2 15 2" xfId="3354" xr:uid="{00000000-0005-0000-0000-0000580A0000}"/>
    <cellStyle name="Calculation 8 7 2 16" xfId="3355" xr:uid="{00000000-0005-0000-0000-0000590A0000}"/>
    <cellStyle name="Calculation 8 7 2 16 2" xfId="3356" xr:uid="{00000000-0005-0000-0000-00005A0A0000}"/>
    <cellStyle name="Calculation 8 7 2 17" xfId="3357" xr:uid="{00000000-0005-0000-0000-00005B0A0000}"/>
    <cellStyle name="Calculation 8 7 2 17 2" xfId="3358" xr:uid="{00000000-0005-0000-0000-00005C0A0000}"/>
    <cellStyle name="Calculation 8 7 2 18" xfId="3359" xr:uid="{00000000-0005-0000-0000-00005D0A0000}"/>
    <cellStyle name="Calculation 8 7 2 2" xfId="3360" xr:uid="{00000000-0005-0000-0000-00005E0A0000}"/>
    <cellStyle name="Calculation 8 7 2 2 2" xfId="3361" xr:uid="{00000000-0005-0000-0000-00005F0A0000}"/>
    <cellStyle name="Calculation 8 7 2 3" xfId="3362" xr:uid="{00000000-0005-0000-0000-0000600A0000}"/>
    <cellStyle name="Calculation 8 7 2 3 2" xfId="3363" xr:uid="{00000000-0005-0000-0000-0000610A0000}"/>
    <cellStyle name="Calculation 8 7 2 4" xfId="3364" xr:uid="{00000000-0005-0000-0000-0000620A0000}"/>
    <cellStyle name="Calculation 8 7 2 4 2" xfId="3365" xr:uid="{00000000-0005-0000-0000-0000630A0000}"/>
    <cellStyle name="Calculation 8 7 2 5" xfId="3366" xr:uid="{00000000-0005-0000-0000-0000640A0000}"/>
    <cellStyle name="Calculation 8 7 2 5 2" xfId="3367" xr:uid="{00000000-0005-0000-0000-0000650A0000}"/>
    <cellStyle name="Calculation 8 7 2 6" xfId="3368" xr:uid="{00000000-0005-0000-0000-0000660A0000}"/>
    <cellStyle name="Calculation 8 7 2 6 2" xfId="3369" xr:uid="{00000000-0005-0000-0000-0000670A0000}"/>
    <cellStyle name="Calculation 8 7 2 7" xfId="3370" xr:uid="{00000000-0005-0000-0000-0000680A0000}"/>
    <cellStyle name="Calculation 8 7 2 7 2" xfId="3371" xr:uid="{00000000-0005-0000-0000-0000690A0000}"/>
    <cellStyle name="Calculation 8 7 2 8" xfId="3372" xr:uid="{00000000-0005-0000-0000-00006A0A0000}"/>
    <cellStyle name="Calculation 8 7 2 8 2" xfId="3373" xr:uid="{00000000-0005-0000-0000-00006B0A0000}"/>
    <cellStyle name="Calculation 8 7 2 9" xfId="3374" xr:uid="{00000000-0005-0000-0000-00006C0A0000}"/>
    <cellStyle name="Calculation 8 7 2 9 2" xfId="3375" xr:uid="{00000000-0005-0000-0000-00006D0A0000}"/>
    <cellStyle name="Calculation 8 7 3" xfId="3376" xr:uid="{00000000-0005-0000-0000-00006E0A0000}"/>
    <cellStyle name="Calculation 8 7 3 10" xfId="3377" xr:uid="{00000000-0005-0000-0000-00006F0A0000}"/>
    <cellStyle name="Calculation 8 7 3 10 2" xfId="3378" xr:uid="{00000000-0005-0000-0000-0000700A0000}"/>
    <cellStyle name="Calculation 8 7 3 11" xfId="3379" xr:uid="{00000000-0005-0000-0000-0000710A0000}"/>
    <cellStyle name="Calculation 8 7 3 11 2" xfId="3380" xr:uid="{00000000-0005-0000-0000-0000720A0000}"/>
    <cellStyle name="Calculation 8 7 3 12" xfId="3381" xr:uid="{00000000-0005-0000-0000-0000730A0000}"/>
    <cellStyle name="Calculation 8 7 3 12 2" xfId="3382" xr:uid="{00000000-0005-0000-0000-0000740A0000}"/>
    <cellStyle name="Calculation 8 7 3 13" xfId="3383" xr:uid="{00000000-0005-0000-0000-0000750A0000}"/>
    <cellStyle name="Calculation 8 7 3 13 2" xfId="3384" xr:uid="{00000000-0005-0000-0000-0000760A0000}"/>
    <cellStyle name="Calculation 8 7 3 14" xfId="3385" xr:uid="{00000000-0005-0000-0000-0000770A0000}"/>
    <cellStyle name="Calculation 8 7 3 14 2" xfId="3386" xr:uid="{00000000-0005-0000-0000-0000780A0000}"/>
    <cellStyle name="Calculation 8 7 3 15" xfId="3387" xr:uid="{00000000-0005-0000-0000-0000790A0000}"/>
    <cellStyle name="Calculation 8 7 3 15 2" xfId="3388" xr:uid="{00000000-0005-0000-0000-00007A0A0000}"/>
    <cellStyle name="Calculation 8 7 3 16" xfId="3389" xr:uid="{00000000-0005-0000-0000-00007B0A0000}"/>
    <cellStyle name="Calculation 8 7 3 2" xfId="3390" xr:uid="{00000000-0005-0000-0000-00007C0A0000}"/>
    <cellStyle name="Calculation 8 7 3 2 2" xfId="3391" xr:uid="{00000000-0005-0000-0000-00007D0A0000}"/>
    <cellStyle name="Calculation 8 7 3 3" xfId="3392" xr:uid="{00000000-0005-0000-0000-00007E0A0000}"/>
    <cellStyle name="Calculation 8 7 3 3 2" xfId="3393" xr:uid="{00000000-0005-0000-0000-00007F0A0000}"/>
    <cellStyle name="Calculation 8 7 3 4" xfId="3394" xr:uid="{00000000-0005-0000-0000-0000800A0000}"/>
    <cellStyle name="Calculation 8 7 3 4 2" xfId="3395" xr:uid="{00000000-0005-0000-0000-0000810A0000}"/>
    <cellStyle name="Calculation 8 7 3 5" xfId="3396" xr:uid="{00000000-0005-0000-0000-0000820A0000}"/>
    <cellStyle name="Calculation 8 7 3 5 2" xfId="3397" xr:uid="{00000000-0005-0000-0000-0000830A0000}"/>
    <cellStyle name="Calculation 8 7 3 6" xfId="3398" xr:uid="{00000000-0005-0000-0000-0000840A0000}"/>
    <cellStyle name="Calculation 8 7 3 6 2" xfId="3399" xr:uid="{00000000-0005-0000-0000-0000850A0000}"/>
    <cellStyle name="Calculation 8 7 3 7" xfId="3400" xr:uid="{00000000-0005-0000-0000-0000860A0000}"/>
    <cellStyle name="Calculation 8 7 3 7 2" xfId="3401" xr:uid="{00000000-0005-0000-0000-0000870A0000}"/>
    <cellStyle name="Calculation 8 7 3 8" xfId="3402" xr:uid="{00000000-0005-0000-0000-0000880A0000}"/>
    <cellStyle name="Calculation 8 7 3 8 2" xfId="3403" xr:uid="{00000000-0005-0000-0000-0000890A0000}"/>
    <cellStyle name="Calculation 8 7 3 9" xfId="3404" xr:uid="{00000000-0005-0000-0000-00008A0A0000}"/>
    <cellStyle name="Calculation 8 7 3 9 2" xfId="3405" xr:uid="{00000000-0005-0000-0000-00008B0A0000}"/>
    <cellStyle name="Calculation 8 7 4" xfId="3406" xr:uid="{00000000-0005-0000-0000-00008C0A0000}"/>
    <cellStyle name="Calculation 8 7 4 10" xfId="3407" xr:uid="{00000000-0005-0000-0000-00008D0A0000}"/>
    <cellStyle name="Calculation 8 7 4 10 2" xfId="3408" xr:uid="{00000000-0005-0000-0000-00008E0A0000}"/>
    <cellStyle name="Calculation 8 7 4 11" xfId="3409" xr:uid="{00000000-0005-0000-0000-00008F0A0000}"/>
    <cellStyle name="Calculation 8 7 4 11 2" xfId="3410" xr:uid="{00000000-0005-0000-0000-0000900A0000}"/>
    <cellStyle name="Calculation 8 7 4 12" xfId="3411" xr:uid="{00000000-0005-0000-0000-0000910A0000}"/>
    <cellStyle name="Calculation 8 7 4 12 2" xfId="3412" xr:uid="{00000000-0005-0000-0000-0000920A0000}"/>
    <cellStyle name="Calculation 8 7 4 13" xfId="3413" xr:uid="{00000000-0005-0000-0000-0000930A0000}"/>
    <cellStyle name="Calculation 8 7 4 13 2" xfId="3414" xr:uid="{00000000-0005-0000-0000-0000940A0000}"/>
    <cellStyle name="Calculation 8 7 4 14" xfId="3415" xr:uid="{00000000-0005-0000-0000-0000950A0000}"/>
    <cellStyle name="Calculation 8 7 4 14 2" xfId="3416" xr:uid="{00000000-0005-0000-0000-0000960A0000}"/>
    <cellStyle name="Calculation 8 7 4 15" xfId="3417" xr:uid="{00000000-0005-0000-0000-0000970A0000}"/>
    <cellStyle name="Calculation 8 7 4 15 2" xfId="3418" xr:uid="{00000000-0005-0000-0000-0000980A0000}"/>
    <cellStyle name="Calculation 8 7 4 16" xfId="3419" xr:uid="{00000000-0005-0000-0000-0000990A0000}"/>
    <cellStyle name="Calculation 8 7 4 2" xfId="3420" xr:uid="{00000000-0005-0000-0000-00009A0A0000}"/>
    <cellStyle name="Calculation 8 7 4 2 2" xfId="3421" xr:uid="{00000000-0005-0000-0000-00009B0A0000}"/>
    <cellStyle name="Calculation 8 7 4 3" xfId="3422" xr:uid="{00000000-0005-0000-0000-00009C0A0000}"/>
    <cellStyle name="Calculation 8 7 4 3 2" xfId="3423" xr:uid="{00000000-0005-0000-0000-00009D0A0000}"/>
    <cellStyle name="Calculation 8 7 4 4" xfId="3424" xr:uid="{00000000-0005-0000-0000-00009E0A0000}"/>
    <cellStyle name="Calculation 8 7 4 4 2" xfId="3425" xr:uid="{00000000-0005-0000-0000-00009F0A0000}"/>
    <cellStyle name="Calculation 8 7 4 5" xfId="3426" xr:uid="{00000000-0005-0000-0000-0000A00A0000}"/>
    <cellStyle name="Calculation 8 7 4 5 2" xfId="3427" xr:uid="{00000000-0005-0000-0000-0000A10A0000}"/>
    <cellStyle name="Calculation 8 7 4 6" xfId="3428" xr:uid="{00000000-0005-0000-0000-0000A20A0000}"/>
    <cellStyle name="Calculation 8 7 4 6 2" xfId="3429" xr:uid="{00000000-0005-0000-0000-0000A30A0000}"/>
    <cellStyle name="Calculation 8 7 4 7" xfId="3430" xr:uid="{00000000-0005-0000-0000-0000A40A0000}"/>
    <cellStyle name="Calculation 8 7 4 7 2" xfId="3431" xr:uid="{00000000-0005-0000-0000-0000A50A0000}"/>
    <cellStyle name="Calculation 8 7 4 8" xfId="3432" xr:uid="{00000000-0005-0000-0000-0000A60A0000}"/>
    <cellStyle name="Calculation 8 7 4 8 2" xfId="3433" xr:uid="{00000000-0005-0000-0000-0000A70A0000}"/>
    <cellStyle name="Calculation 8 7 4 9" xfId="3434" xr:uid="{00000000-0005-0000-0000-0000A80A0000}"/>
    <cellStyle name="Calculation 8 7 4 9 2" xfId="3435" xr:uid="{00000000-0005-0000-0000-0000A90A0000}"/>
    <cellStyle name="Calculation 8 7 5" xfId="3436" xr:uid="{00000000-0005-0000-0000-0000AA0A0000}"/>
    <cellStyle name="Calculation 8 7 5 10" xfId="3437" xr:uid="{00000000-0005-0000-0000-0000AB0A0000}"/>
    <cellStyle name="Calculation 8 7 5 10 2" xfId="3438" xr:uid="{00000000-0005-0000-0000-0000AC0A0000}"/>
    <cellStyle name="Calculation 8 7 5 11" xfId="3439" xr:uid="{00000000-0005-0000-0000-0000AD0A0000}"/>
    <cellStyle name="Calculation 8 7 5 11 2" xfId="3440" xr:uid="{00000000-0005-0000-0000-0000AE0A0000}"/>
    <cellStyle name="Calculation 8 7 5 12" xfId="3441" xr:uid="{00000000-0005-0000-0000-0000AF0A0000}"/>
    <cellStyle name="Calculation 8 7 5 12 2" xfId="3442" xr:uid="{00000000-0005-0000-0000-0000B00A0000}"/>
    <cellStyle name="Calculation 8 7 5 13" xfId="3443" xr:uid="{00000000-0005-0000-0000-0000B10A0000}"/>
    <cellStyle name="Calculation 8 7 5 13 2" xfId="3444" xr:uid="{00000000-0005-0000-0000-0000B20A0000}"/>
    <cellStyle name="Calculation 8 7 5 14" xfId="3445" xr:uid="{00000000-0005-0000-0000-0000B30A0000}"/>
    <cellStyle name="Calculation 8 7 5 14 2" xfId="3446" xr:uid="{00000000-0005-0000-0000-0000B40A0000}"/>
    <cellStyle name="Calculation 8 7 5 15" xfId="3447" xr:uid="{00000000-0005-0000-0000-0000B50A0000}"/>
    <cellStyle name="Calculation 8 7 5 2" xfId="3448" xr:uid="{00000000-0005-0000-0000-0000B60A0000}"/>
    <cellStyle name="Calculation 8 7 5 2 2" xfId="3449" xr:uid="{00000000-0005-0000-0000-0000B70A0000}"/>
    <cellStyle name="Calculation 8 7 5 3" xfId="3450" xr:uid="{00000000-0005-0000-0000-0000B80A0000}"/>
    <cellStyle name="Calculation 8 7 5 3 2" xfId="3451" xr:uid="{00000000-0005-0000-0000-0000B90A0000}"/>
    <cellStyle name="Calculation 8 7 5 4" xfId="3452" xr:uid="{00000000-0005-0000-0000-0000BA0A0000}"/>
    <cellStyle name="Calculation 8 7 5 4 2" xfId="3453" xr:uid="{00000000-0005-0000-0000-0000BB0A0000}"/>
    <cellStyle name="Calculation 8 7 5 5" xfId="3454" xr:uid="{00000000-0005-0000-0000-0000BC0A0000}"/>
    <cellStyle name="Calculation 8 7 5 5 2" xfId="3455" xr:uid="{00000000-0005-0000-0000-0000BD0A0000}"/>
    <cellStyle name="Calculation 8 7 5 6" xfId="3456" xr:uid="{00000000-0005-0000-0000-0000BE0A0000}"/>
    <cellStyle name="Calculation 8 7 5 6 2" xfId="3457" xr:uid="{00000000-0005-0000-0000-0000BF0A0000}"/>
    <cellStyle name="Calculation 8 7 5 7" xfId="3458" xr:uid="{00000000-0005-0000-0000-0000C00A0000}"/>
    <cellStyle name="Calculation 8 7 5 7 2" xfId="3459" xr:uid="{00000000-0005-0000-0000-0000C10A0000}"/>
    <cellStyle name="Calculation 8 7 5 8" xfId="3460" xr:uid="{00000000-0005-0000-0000-0000C20A0000}"/>
    <cellStyle name="Calculation 8 7 5 8 2" xfId="3461" xr:uid="{00000000-0005-0000-0000-0000C30A0000}"/>
    <cellStyle name="Calculation 8 7 5 9" xfId="3462" xr:uid="{00000000-0005-0000-0000-0000C40A0000}"/>
    <cellStyle name="Calculation 8 7 5 9 2" xfId="3463" xr:uid="{00000000-0005-0000-0000-0000C50A0000}"/>
    <cellStyle name="Calculation 8 7 6" xfId="3464" xr:uid="{00000000-0005-0000-0000-0000C60A0000}"/>
    <cellStyle name="Calculation 8 7 6 2" xfId="3465" xr:uid="{00000000-0005-0000-0000-0000C70A0000}"/>
    <cellStyle name="Calculation 8 7 7" xfId="3466" xr:uid="{00000000-0005-0000-0000-0000C80A0000}"/>
    <cellStyle name="Calculation 8 7 7 2" xfId="3467" xr:uid="{00000000-0005-0000-0000-0000C90A0000}"/>
    <cellStyle name="Calculation 8 7 8" xfId="3468" xr:uid="{00000000-0005-0000-0000-0000CA0A0000}"/>
    <cellStyle name="Calculation 8 7 8 2" xfId="3469" xr:uid="{00000000-0005-0000-0000-0000CB0A0000}"/>
    <cellStyle name="Calculation 8 7 9" xfId="3470" xr:uid="{00000000-0005-0000-0000-0000CC0A0000}"/>
    <cellStyle name="Calculation 8 7 9 2" xfId="3471" xr:uid="{00000000-0005-0000-0000-0000CD0A0000}"/>
    <cellStyle name="Calculation 8 8" xfId="3472" xr:uid="{00000000-0005-0000-0000-0000CE0A0000}"/>
    <cellStyle name="Calculation 8 8 10" xfId="3473" xr:uid="{00000000-0005-0000-0000-0000CF0A0000}"/>
    <cellStyle name="Calculation 8 8 10 2" xfId="3474" xr:uid="{00000000-0005-0000-0000-0000D00A0000}"/>
    <cellStyle name="Calculation 8 8 11" xfId="3475" xr:uid="{00000000-0005-0000-0000-0000D10A0000}"/>
    <cellStyle name="Calculation 8 8 11 2" xfId="3476" xr:uid="{00000000-0005-0000-0000-0000D20A0000}"/>
    <cellStyle name="Calculation 8 8 12" xfId="3477" xr:uid="{00000000-0005-0000-0000-0000D30A0000}"/>
    <cellStyle name="Calculation 8 8 12 2" xfId="3478" xr:uid="{00000000-0005-0000-0000-0000D40A0000}"/>
    <cellStyle name="Calculation 8 8 13" xfId="3479" xr:uid="{00000000-0005-0000-0000-0000D50A0000}"/>
    <cellStyle name="Calculation 8 8 13 2" xfId="3480" xr:uid="{00000000-0005-0000-0000-0000D60A0000}"/>
    <cellStyle name="Calculation 8 8 14" xfId="3481" xr:uid="{00000000-0005-0000-0000-0000D70A0000}"/>
    <cellStyle name="Calculation 8 8 14 2" xfId="3482" xr:uid="{00000000-0005-0000-0000-0000D80A0000}"/>
    <cellStyle name="Calculation 8 8 15" xfId="3483" xr:uid="{00000000-0005-0000-0000-0000D90A0000}"/>
    <cellStyle name="Calculation 8 8 15 2" xfId="3484" xr:uid="{00000000-0005-0000-0000-0000DA0A0000}"/>
    <cellStyle name="Calculation 8 8 16" xfId="3485" xr:uid="{00000000-0005-0000-0000-0000DB0A0000}"/>
    <cellStyle name="Calculation 8 8 16 2" xfId="3486" xr:uid="{00000000-0005-0000-0000-0000DC0A0000}"/>
    <cellStyle name="Calculation 8 8 17" xfId="3487" xr:uid="{00000000-0005-0000-0000-0000DD0A0000}"/>
    <cellStyle name="Calculation 8 8 17 2" xfId="3488" xr:uid="{00000000-0005-0000-0000-0000DE0A0000}"/>
    <cellStyle name="Calculation 8 8 18" xfId="3489" xr:uid="{00000000-0005-0000-0000-0000DF0A0000}"/>
    <cellStyle name="Calculation 8 8 2" xfId="3490" xr:uid="{00000000-0005-0000-0000-0000E00A0000}"/>
    <cellStyle name="Calculation 8 8 2 10" xfId="3491" xr:uid="{00000000-0005-0000-0000-0000E10A0000}"/>
    <cellStyle name="Calculation 8 8 2 10 2" xfId="3492" xr:uid="{00000000-0005-0000-0000-0000E20A0000}"/>
    <cellStyle name="Calculation 8 8 2 11" xfId="3493" xr:uid="{00000000-0005-0000-0000-0000E30A0000}"/>
    <cellStyle name="Calculation 8 8 2 11 2" xfId="3494" xr:uid="{00000000-0005-0000-0000-0000E40A0000}"/>
    <cellStyle name="Calculation 8 8 2 12" xfId="3495" xr:uid="{00000000-0005-0000-0000-0000E50A0000}"/>
    <cellStyle name="Calculation 8 8 2 12 2" xfId="3496" xr:uid="{00000000-0005-0000-0000-0000E60A0000}"/>
    <cellStyle name="Calculation 8 8 2 13" xfId="3497" xr:uid="{00000000-0005-0000-0000-0000E70A0000}"/>
    <cellStyle name="Calculation 8 8 2 13 2" xfId="3498" xr:uid="{00000000-0005-0000-0000-0000E80A0000}"/>
    <cellStyle name="Calculation 8 8 2 14" xfId="3499" xr:uid="{00000000-0005-0000-0000-0000E90A0000}"/>
    <cellStyle name="Calculation 8 8 2 14 2" xfId="3500" xr:uid="{00000000-0005-0000-0000-0000EA0A0000}"/>
    <cellStyle name="Calculation 8 8 2 15" xfId="3501" xr:uid="{00000000-0005-0000-0000-0000EB0A0000}"/>
    <cellStyle name="Calculation 8 8 2 15 2" xfId="3502" xr:uid="{00000000-0005-0000-0000-0000EC0A0000}"/>
    <cellStyle name="Calculation 8 8 2 16" xfId="3503" xr:uid="{00000000-0005-0000-0000-0000ED0A0000}"/>
    <cellStyle name="Calculation 8 8 2 16 2" xfId="3504" xr:uid="{00000000-0005-0000-0000-0000EE0A0000}"/>
    <cellStyle name="Calculation 8 8 2 17" xfId="3505" xr:uid="{00000000-0005-0000-0000-0000EF0A0000}"/>
    <cellStyle name="Calculation 8 8 2 17 2" xfId="3506" xr:uid="{00000000-0005-0000-0000-0000F00A0000}"/>
    <cellStyle name="Calculation 8 8 2 18" xfId="3507" xr:uid="{00000000-0005-0000-0000-0000F10A0000}"/>
    <cellStyle name="Calculation 8 8 2 2" xfId="3508" xr:uid="{00000000-0005-0000-0000-0000F20A0000}"/>
    <cellStyle name="Calculation 8 8 2 2 2" xfId="3509" xr:uid="{00000000-0005-0000-0000-0000F30A0000}"/>
    <cellStyle name="Calculation 8 8 2 3" xfId="3510" xr:uid="{00000000-0005-0000-0000-0000F40A0000}"/>
    <cellStyle name="Calculation 8 8 2 3 2" xfId="3511" xr:uid="{00000000-0005-0000-0000-0000F50A0000}"/>
    <cellStyle name="Calculation 8 8 2 4" xfId="3512" xr:uid="{00000000-0005-0000-0000-0000F60A0000}"/>
    <cellStyle name="Calculation 8 8 2 4 2" xfId="3513" xr:uid="{00000000-0005-0000-0000-0000F70A0000}"/>
    <cellStyle name="Calculation 8 8 2 5" xfId="3514" xr:uid="{00000000-0005-0000-0000-0000F80A0000}"/>
    <cellStyle name="Calculation 8 8 2 5 2" xfId="3515" xr:uid="{00000000-0005-0000-0000-0000F90A0000}"/>
    <cellStyle name="Calculation 8 8 2 6" xfId="3516" xr:uid="{00000000-0005-0000-0000-0000FA0A0000}"/>
    <cellStyle name="Calculation 8 8 2 6 2" xfId="3517" xr:uid="{00000000-0005-0000-0000-0000FB0A0000}"/>
    <cellStyle name="Calculation 8 8 2 7" xfId="3518" xr:uid="{00000000-0005-0000-0000-0000FC0A0000}"/>
    <cellStyle name="Calculation 8 8 2 7 2" xfId="3519" xr:uid="{00000000-0005-0000-0000-0000FD0A0000}"/>
    <cellStyle name="Calculation 8 8 2 8" xfId="3520" xr:uid="{00000000-0005-0000-0000-0000FE0A0000}"/>
    <cellStyle name="Calculation 8 8 2 8 2" xfId="3521" xr:uid="{00000000-0005-0000-0000-0000FF0A0000}"/>
    <cellStyle name="Calculation 8 8 2 9" xfId="3522" xr:uid="{00000000-0005-0000-0000-0000000B0000}"/>
    <cellStyle name="Calculation 8 8 2 9 2" xfId="3523" xr:uid="{00000000-0005-0000-0000-0000010B0000}"/>
    <cellStyle name="Calculation 8 8 3" xfId="3524" xr:uid="{00000000-0005-0000-0000-0000020B0000}"/>
    <cellStyle name="Calculation 8 8 3 10" xfId="3525" xr:uid="{00000000-0005-0000-0000-0000030B0000}"/>
    <cellStyle name="Calculation 8 8 3 10 2" xfId="3526" xr:uid="{00000000-0005-0000-0000-0000040B0000}"/>
    <cellStyle name="Calculation 8 8 3 11" xfId="3527" xr:uid="{00000000-0005-0000-0000-0000050B0000}"/>
    <cellStyle name="Calculation 8 8 3 11 2" xfId="3528" xr:uid="{00000000-0005-0000-0000-0000060B0000}"/>
    <cellStyle name="Calculation 8 8 3 12" xfId="3529" xr:uid="{00000000-0005-0000-0000-0000070B0000}"/>
    <cellStyle name="Calculation 8 8 3 12 2" xfId="3530" xr:uid="{00000000-0005-0000-0000-0000080B0000}"/>
    <cellStyle name="Calculation 8 8 3 13" xfId="3531" xr:uid="{00000000-0005-0000-0000-0000090B0000}"/>
    <cellStyle name="Calculation 8 8 3 13 2" xfId="3532" xr:uid="{00000000-0005-0000-0000-00000A0B0000}"/>
    <cellStyle name="Calculation 8 8 3 14" xfId="3533" xr:uid="{00000000-0005-0000-0000-00000B0B0000}"/>
    <cellStyle name="Calculation 8 8 3 14 2" xfId="3534" xr:uid="{00000000-0005-0000-0000-00000C0B0000}"/>
    <cellStyle name="Calculation 8 8 3 15" xfId="3535" xr:uid="{00000000-0005-0000-0000-00000D0B0000}"/>
    <cellStyle name="Calculation 8 8 3 15 2" xfId="3536" xr:uid="{00000000-0005-0000-0000-00000E0B0000}"/>
    <cellStyle name="Calculation 8 8 3 16" xfId="3537" xr:uid="{00000000-0005-0000-0000-00000F0B0000}"/>
    <cellStyle name="Calculation 8 8 3 2" xfId="3538" xr:uid="{00000000-0005-0000-0000-0000100B0000}"/>
    <cellStyle name="Calculation 8 8 3 2 2" xfId="3539" xr:uid="{00000000-0005-0000-0000-0000110B0000}"/>
    <cellStyle name="Calculation 8 8 3 3" xfId="3540" xr:uid="{00000000-0005-0000-0000-0000120B0000}"/>
    <cellStyle name="Calculation 8 8 3 3 2" xfId="3541" xr:uid="{00000000-0005-0000-0000-0000130B0000}"/>
    <cellStyle name="Calculation 8 8 3 4" xfId="3542" xr:uid="{00000000-0005-0000-0000-0000140B0000}"/>
    <cellStyle name="Calculation 8 8 3 4 2" xfId="3543" xr:uid="{00000000-0005-0000-0000-0000150B0000}"/>
    <cellStyle name="Calculation 8 8 3 5" xfId="3544" xr:uid="{00000000-0005-0000-0000-0000160B0000}"/>
    <cellStyle name="Calculation 8 8 3 5 2" xfId="3545" xr:uid="{00000000-0005-0000-0000-0000170B0000}"/>
    <cellStyle name="Calculation 8 8 3 6" xfId="3546" xr:uid="{00000000-0005-0000-0000-0000180B0000}"/>
    <cellStyle name="Calculation 8 8 3 6 2" xfId="3547" xr:uid="{00000000-0005-0000-0000-0000190B0000}"/>
    <cellStyle name="Calculation 8 8 3 7" xfId="3548" xr:uid="{00000000-0005-0000-0000-00001A0B0000}"/>
    <cellStyle name="Calculation 8 8 3 7 2" xfId="3549" xr:uid="{00000000-0005-0000-0000-00001B0B0000}"/>
    <cellStyle name="Calculation 8 8 3 8" xfId="3550" xr:uid="{00000000-0005-0000-0000-00001C0B0000}"/>
    <cellStyle name="Calculation 8 8 3 8 2" xfId="3551" xr:uid="{00000000-0005-0000-0000-00001D0B0000}"/>
    <cellStyle name="Calculation 8 8 3 9" xfId="3552" xr:uid="{00000000-0005-0000-0000-00001E0B0000}"/>
    <cellStyle name="Calculation 8 8 3 9 2" xfId="3553" xr:uid="{00000000-0005-0000-0000-00001F0B0000}"/>
    <cellStyle name="Calculation 8 8 4" xfId="3554" xr:uid="{00000000-0005-0000-0000-0000200B0000}"/>
    <cellStyle name="Calculation 8 8 4 10" xfId="3555" xr:uid="{00000000-0005-0000-0000-0000210B0000}"/>
    <cellStyle name="Calculation 8 8 4 10 2" xfId="3556" xr:uid="{00000000-0005-0000-0000-0000220B0000}"/>
    <cellStyle name="Calculation 8 8 4 11" xfId="3557" xr:uid="{00000000-0005-0000-0000-0000230B0000}"/>
    <cellStyle name="Calculation 8 8 4 11 2" xfId="3558" xr:uid="{00000000-0005-0000-0000-0000240B0000}"/>
    <cellStyle name="Calculation 8 8 4 12" xfId="3559" xr:uid="{00000000-0005-0000-0000-0000250B0000}"/>
    <cellStyle name="Calculation 8 8 4 12 2" xfId="3560" xr:uid="{00000000-0005-0000-0000-0000260B0000}"/>
    <cellStyle name="Calculation 8 8 4 13" xfId="3561" xr:uid="{00000000-0005-0000-0000-0000270B0000}"/>
    <cellStyle name="Calculation 8 8 4 13 2" xfId="3562" xr:uid="{00000000-0005-0000-0000-0000280B0000}"/>
    <cellStyle name="Calculation 8 8 4 14" xfId="3563" xr:uid="{00000000-0005-0000-0000-0000290B0000}"/>
    <cellStyle name="Calculation 8 8 4 14 2" xfId="3564" xr:uid="{00000000-0005-0000-0000-00002A0B0000}"/>
    <cellStyle name="Calculation 8 8 4 15" xfId="3565" xr:uid="{00000000-0005-0000-0000-00002B0B0000}"/>
    <cellStyle name="Calculation 8 8 4 15 2" xfId="3566" xr:uid="{00000000-0005-0000-0000-00002C0B0000}"/>
    <cellStyle name="Calculation 8 8 4 16" xfId="3567" xr:uid="{00000000-0005-0000-0000-00002D0B0000}"/>
    <cellStyle name="Calculation 8 8 4 2" xfId="3568" xr:uid="{00000000-0005-0000-0000-00002E0B0000}"/>
    <cellStyle name="Calculation 8 8 4 2 2" xfId="3569" xr:uid="{00000000-0005-0000-0000-00002F0B0000}"/>
    <cellStyle name="Calculation 8 8 4 3" xfId="3570" xr:uid="{00000000-0005-0000-0000-0000300B0000}"/>
    <cellStyle name="Calculation 8 8 4 3 2" xfId="3571" xr:uid="{00000000-0005-0000-0000-0000310B0000}"/>
    <cellStyle name="Calculation 8 8 4 4" xfId="3572" xr:uid="{00000000-0005-0000-0000-0000320B0000}"/>
    <cellStyle name="Calculation 8 8 4 4 2" xfId="3573" xr:uid="{00000000-0005-0000-0000-0000330B0000}"/>
    <cellStyle name="Calculation 8 8 4 5" xfId="3574" xr:uid="{00000000-0005-0000-0000-0000340B0000}"/>
    <cellStyle name="Calculation 8 8 4 5 2" xfId="3575" xr:uid="{00000000-0005-0000-0000-0000350B0000}"/>
    <cellStyle name="Calculation 8 8 4 6" xfId="3576" xr:uid="{00000000-0005-0000-0000-0000360B0000}"/>
    <cellStyle name="Calculation 8 8 4 6 2" xfId="3577" xr:uid="{00000000-0005-0000-0000-0000370B0000}"/>
    <cellStyle name="Calculation 8 8 4 7" xfId="3578" xr:uid="{00000000-0005-0000-0000-0000380B0000}"/>
    <cellStyle name="Calculation 8 8 4 7 2" xfId="3579" xr:uid="{00000000-0005-0000-0000-0000390B0000}"/>
    <cellStyle name="Calculation 8 8 4 8" xfId="3580" xr:uid="{00000000-0005-0000-0000-00003A0B0000}"/>
    <cellStyle name="Calculation 8 8 4 8 2" xfId="3581" xr:uid="{00000000-0005-0000-0000-00003B0B0000}"/>
    <cellStyle name="Calculation 8 8 4 9" xfId="3582" xr:uid="{00000000-0005-0000-0000-00003C0B0000}"/>
    <cellStyle name="Calculation 8 8 4 9 2" xfId="3583" xr:uid="{00000000-0005-0000-0000-00003D0B0000}"/>
    <cellStyle name="Calculation 8 8 5" xfId="3584" xr:uid="{00000000-0005-0000-0000-00003E0B0000}"/>
    <cellStyle name="Calculation 8 8 5 10" xfId="3585" xr:uid="{00000000-0005-0000-0000-00003F0B0000}"/>
    <cellStyle name="Calculation 8 8 5 10 2" xfId="3586" xr:uid="{00000000-0005-0000-0000-0000400B0000}"/>
    <cellStyle name="Calculation 8 8 5 11" xfId="3587" xr:uid="{00000000-0005-0000-0000-0000410B0000}"/>
    <cellStyle name="Calculation 8 8 5 11 2" xfId="3588" xr:uid="{00000000-0005-0000-0000-0000420B0000}"/>
    <cellStyle name="Calculation 8 8 5 12" xfId="3589" xr:uid="{00000000-0005-0000-0000-0000430B0000}"/>
    <cellStyle name="Calculation 8 8 5 12 2" xfId="3590" xr:uid="{00000000-0005-0000-0000-0000440B0000}"/>
    <cellStyle name="Calculation 8 8 5 13" xfId="3591" xr:uid="{00000000-0005-0000-0000-0000450B0000}"/>
    <cellStyle name="Calculation 8 8 5 13 2" xfId="3592" xr:uid="{00000000-0005-0000-0000-0000460B0000}"/>
    <cellStyle name="Calculation 8 8 5 14" xfId="3593" xr:uid="{00000000-0005-0000-0000-0000470B0000}"/>
    <cellStyle name="Calculation 8 8 5 2" xfId="3594" xr:uid="{00000000-0005-0000-0000-0000480B0000}"/>
    <cellStyle name="Calculation 8 8 5 2 2" xfId="3595" xr:uid="{00000000-0005-0000-0000-0000490B0000}"/>
    <cellStyle name="Calculation 8 8 5 3" xfId="3596" xr:uid="{00000000-0005-0000-0000-00004A0B0000}"/>
    <cellStyle name="Calculation 8 8 5 3 2" xfId="3597" xr:uid="{00000000-0005-0000-0000-00004B0B0000}"/>
    <cellStyle name="Calculation 8 8 5 4" xfId="3598" xr:uid="{00000000-0005-0000-0000-00004C0B0000}"/>
    <cellStyle name="Calculation 8 8 5 4 2" xfId="3599" xr:uid="{00000000-0005-0000-0000-00004D0B0000}"/>
    <cellStyle name="Calculation 8 8 5 5" xfId="3600" xr:uid="{00000000-0005-0000-0000-00004E0B0000}"/>
    <cellStyle name="Calculation 8 8 5 5 2" xfId="3601" xr:uid="{00000000-0005-0000-0000-00004F0B0000}"/>
    <cellStyle name="Calculation 8 8 5 6" xfId="3602" xr:uid="{00000000-0005-0000-0000-0000500B0000}"/>
    <cellStyle name="Calculation 8 8 5 6 2" xfId="3603" xr:uid="{00000000-0005-0000-0000-0000510B0000}"/>
    <cellStyle name="Calculation 8 8 5 7" xfId="3604" xr:uid="{00000000-0005-0000-0000-0000520B0000}"/>
    <cellStyle name="Calculation 8 8 5 7 2" xfId="3605" xr:uid="{00000000-0005-0000-0000-0000530B0000}"/>
    <cellStyle name="Calculation 8 8 5 8" xfId="3606" xr:uid="{00000000-0005-0000-0000-0000540B0000}"/>
    <cellStyle name="Calculation 8 8 5 8 2" xfId="3607" xr:uid="{00000000-0005-0000-0000-0000550B0000}"/>
    <cellStyle name="Calculation 8 8 5 9" xfId="3608" xr:uid="{00000000-0005-0000-0000-0000560B0000}"/>
    <cellStyle name="Calculation 8 8 5 9 2" xfId="3609" xr:uid="{00000000-0005-0000-0000-0000570B0000}"/>
    <cellStyle name="Calculation 8 8 6" xfId="3610" xr:uid="{00000000-0005-0000-0000-0000580B0000}"/>
    <cellStyle name="Calculation 8 8 6 2" xfId="3611" xr:uid="{00000000-0005-0000-0000-0000590B0000}"/>
    <cellStyle name="Calculation 8 8 7" xfId="3612" xr:uid="{00000000-0005-0000-0000-00005A0B0000}"/>
    <cellStyle name="Calculation 8 8 7 2" xfId="3613" xr:uid="{00000000-0005-0000-0000-00005B0B0000}"/>
    <cellStyle name="Calculation 8 8 8" xfId="3614" xr:uid="{00000000-0005-0000-0000-00005C0B0000}"/>
    <cellStyle name="Calculation 8 8 8 2" xfId="3615" xr:uid="{00000000-0005-0000-0000-00005D0B0000}"/>
    <cellStyle name="Calculation 8 8 9" xfId="3616" xr:uid="{00000000-0005-0000-0000-00005E0B0000}"/>
    <cellStyle name="Calculation 8 8 9 2" xfId="3617" xr:uid="{00000000-0005-0000-0000-00005F0B0000}"/>
    <cellStyle name="Calculation 8 9" xfId="3618" xr:uid="{00000000-0005-0000-0000-0000600B0000}"/>
    <cellStyle name="Calculation 8 9 10" xfId="3619" xr:uid="{00000000-0005-0000-0000-0000610B0000}"/>
    <cellStyle name="Calculation 8 9 10 2" xfId="3620" xr:uid="{00000000-0005-0000-0000-0000620B0000}"/>
    <cellStyle name="Calculation 8 9 11" xfId="3621" xr:uid="{00000000-0005-0000-0000-0000630B0000}"/>
    <cellStyle name="Calculation 8 9 11 2" xfId="3622" xr:uid="{00000000-0005-0000-0000-0000640B0000}"/>
    <cellStyle name="Calculation 8 9 12" xfId="3623" xr:uid="{00000000-0005-0000-0000-0000650B0000}"/>
    <cellStyle name="Calculation 8 9 12 2" xfId="3624" xr:uid="{00000000-0005-0000-0000-0000660B0000}"/>
    <cellStyle name="Calculation 8 9 13" xfId="3625" xr:uid="{00000000-0005-0000-0000-0000670B0000}"/>
    <cellStyle name="Calculation 8 9 13 2" xfId="3626" xr:uid="{00000000-0005-0000-0000-0000680B0000}"/>
    <cellStyle name="Calculation 8 9 14" xfId="3627" xr:uid="{00000000-0005-0000-0000-0000690B0000}"/>
    <cellStyle name="Calculation 8 9 14 2" xfId="3628" xr:uid="{00000000-0005-0000-0000-00006A0B0000}"/>
    <cellStyle name="Calculation 8 9 15" xfId="3629" xr:uid="{00000000-0005-0000-0000-00006B0B0000}"/>
    <cellStyle name="Calculation 8 9 15 2" xfId="3630" xr:uid="{00000000-0005-0000-0000-00006C0B0000}"/>
    <cellStyle name="Calculation 8 9 16" xfId="3631" xr:uid="{00000000-0005-0000-0000-00006D0B0000}"/>
    <cellStyle name="Calculation 8 9 16 2" xfId="3632" xr:uid="{00000000-0005-0000-0000-00006E0B0000}"/>
    <cellStyle name="Calculation 8 9 17" xfId="3633" xr:uid="{00000000-0005-0000-0000-00006F0B0000}"/>
    <cellStyle name="Calculation 8 9 17 2" xfId="3634" xr:uid="{00000000-0005-0000-0000-0000700B0000}"/>
    <cellStyle name="Calculation 8 9 18" xfId="3635" xr:uid="{00000000-0005-0000-0000-0000710B0000}"/>
    <cellStyle name="Calculation 8 9 2" xfId="3636" xr:uid="{00000000-0005-0000-0000-0000720B0000}"/>
    <cellStyle name="Calculation 8 9 2 10" xfId="3637" xr:uid="{00000000-0005-0000-0000-0000730B0000}"/>
    <cellStyle name="Calculation 8 9 2 10 2" xfId="3638" xr:uid="{00000000-0005-0000-0000-0000740B0000}"/>
    <cellStyle name="Calculation 8 9 2 11" xfId="3639" xr:uid="{00000000-0005-0000-0000-0000750B0000}"/>
    <cellStyle name="Calculation 8 9 2 11 2" xfId="3640" xr:uid="{00000000-0005-0000-0000-0000760B0000}"/>
    <cellStyle name="Calculation 8 9 2 12" xfId="3641" xr:uid="{00000000-0005-0000-0000-0000770B0000}"/>
    <cellStyle name="Calculation 8 9 2 12 2" xfId="3642" xr:uid="{00000000-0005-0000-0000-0000780B0000}"/>
    <cellStyle name="Calculation 8 9 2 13" xfId="3643" xr:uid="{00000000-0005-0000-0000-0000790B0000}"/>
    <cellStyle name="Calculation 8 9 2 13 2" xfId="3644" xr:uid="{00000000-0005-0000-0000-00007A0B0000}"/>
    <cellStyle name="Calculation 8 9 2 14" xfId="3645" xr:uid="{00000000-0005-0000-0000-00007B0B0000}"/>
    <cellStyle name="Calculation 8 9 2 14 2" xfId="3646" xr:uid="{00000000-0005-0000-0000-00007C0B0000}"/>
    <cellStyle name="Calculation 8 9 2 15" xfId="3647" xr:uid="{00000000-0005-0000-0000-00007D0B0000}"/>
    <cellStyle name="Calculation 8 9 2 15 2" xfId="3648" xr:uid="{00000000-0005-0000-0000-00007E0B0000}"/>
    <cellStyle name="Calculation 8 9 2 16" xfId="3649" xr:uid="{00000000-0005-0000-0000-00007F0B0000}"/>
    <cellStyle name="Calculation 8 9 2 16 2" xfId="3650" xr:uid="{00000000-0005-0000-0000-0000800B0000}"/>
    <cellStyle name="Calculation 8 9 2 17" xfId="3651" xr:uid="{00000000-0005-0000-0000-0000810B0000}"/>
    <cellStyle name="Calculation 8 9 2 17 2" xfId="3652" xr:uid="{00000000-0005-0000-0000-0000820B0000}"/>
    <cellStyle name="Calculation 8 9 2 18" xfId="3653" xr:uid="{00000000-0005-0000-0000-0000830B0000}"/>
    <cellStyle name="Calculation 8 9 2 2" xfId="3654" xr:uid="{00000000-0005-0000-0000-0000840B0000}"/>
    <cellStyle name="Calculation 8 9 2 2 2" xfId="3655" xr:uid="{00000000-0005-0000-0000-0000850B0000}"/>
    <cellStyle name="Calculation 8 9 2 3" xfId="3656" xr:uid="{00000000-0005-0000-0000-0000860B0000}"/>
    <cellStyle name="Calculation 8 9 2 3 2" xfId="3657" xr:uid="{00000000-0005-0000-0000-0000870B0000}"/>
    <cellStyle name="Calculation 8 9 2 4" xfId="3658" xr:uid="{00000000-0005-0000-0000-0000880B0000}"/>
    <cellStyle name="Calculation 8 9 2 4 2" xfId="3659" xr:uid="{00000000-0005-0000-0000-0000890B0000}"/>
    <cellStyle name="Calculation 8 9 2 5" xfId="3660" xr:uid="{00000000-0005-0000-0000-00008A0B0000}"/>
    <cellStyle name="Calculation 8 9 2 5 2" xfId="3661" xr:uid="{00000000-0005-0000-0000-00008B0B0000}"/>
    <cellStyle name="Calculation 8 9 2 6" xfId="3662" xr:uid="{00000000-0005-0000-0000-00008C0B0000}"/>
    <cellStyle name="Calculation 8 9 2 6 2" xfId="3663" xr:uid="{00000000-0005-0000-0000-00008D0B0000}"/>
    <cellStyle name="Calculation 8 9 2 7" xfId="3664" xr:uid="{00000000-0005-0000-0000-00008E0B0000}"/>
    <cellStyle name="Calculation 8 9 2 7 2" xfId="3665" xr:uid="{00000000-0005-0000-0000-00008F0B0000}"/>
    <cellStyle name="Calculation 8 9 2 8" xfId="3666" xr:uid="{00000000-0005-0000-0000-0000900B0000}"/>
    <cellStyle name="Calculation 8 9 2 8 2" xfId="3667" xr:uid="{00000000-0005-0000-0000-0000910B0000}"/>
    <cellStyle name="Calculation 8 9 2 9" xfId="3668" xr:uid="{00000000-0005-0000-0000-0000920B0000}"/>
    <cellStyle name="Calculation 8 9 2 9 2" xfId="3669" xr:uid="{00000000-0005-0000-0000-0000930B0000}"/>
    <cellStyle name="Calculation 8 9 3" xfId="3670" xr:uid="{00000000-0005-0000-0000-0000940B0000}"/>
    <cellStyle name="Calculation 8 9 3 10" xfId="3671" xr:uid="{00000000-0005-0000-0000-0000950B0000}"/>
    <cellStyle name="Calculation 8 9 3 10 2" xfId="3672" xr:uid="{00000000-0005-0000-0000-0000960B0000}"/>
    <cellStyle name="Calculation 8 9 3 11" xfId="3673" xr:uid="{00000000-0005-0000-0000-0000970B0000}"/>
    <cellStyle name="Calculation 8 9 3 11 2" xfId="3674" xr:uid="{00000000-0005-0000-0000-0000980B0000}"/>
    <cellStyle name="Calculation 8 9 3 12" xfId="3675" xr:uid="{00000000-0005-0000-0000-0000990B0000}"/>
    <cellStyle name="Calculation 8 9 3 12 2" xfId="3676" xr:uid="{00000000-0005-0000-0000-00009A0B0000}"/>
    <cellStyle name="Calculation 8 9 3 13" xfId="3677" xr:uid="{00000000-0005-0000-0000-00009B0B0000}"/>
    <cellStyle name="Calculation 8 9 3 13 2" xfId="3678" xr:uid="{00000000-0005-0000-0000-00009C0B0000}"/>
    <cellStyle name="Calculation 8 9 3 14" xfId="3679" xr:uid="{00000000-0005-0000-0000-00009D0B0000}"/>
    <cellStyle name="Calculation 8 9 3 14 2" xfId="3680" xr:uid="{00000000-0005-0000-0000-00009E0B0000}"/>
    <cellStyle name="Calculation 8 9 3 15" xfId="3681" xr:uid="{00000000-0005-0000-0000-00009F0B0000}"/>
    <cellStyle name="Calculation 8 9 3 15 2" xfId="3682" xr:uid="{00000000-0005-0000-0000-0000A00B0000}"/>
    <cellStyle name="Calculation 8 9 3 16" xfId="3683" xr:uid="{00000000-0005-0000-0000-0000A10B0000}"/>
    <cellStyle name="Calculation 8 9 3 2" xfId="3684" xr:uid="{00000000-0005-0000-0000-0000A20B0000}"/>
    <cellStyle name="Calculation 8 9 3 2 2" xfId="3685" xr:uid="{00000000-0005-0000-0000-0000A30B0000}"/>
    <cellStyle name="Calculation 8 9 3 3" xfId="3686" xr:uid="{00000000-0005-0000-0000-0000A40B0000}"/>
    <cellStyle name="Calculation 8 9 3 3 2" xfId="3687" xr:uid="{00000000-0005-0000-0000-0000A50B0000}"/>
    <cellStyle name="Calculation 8 9 3 4" xfId="3688" xr:uid="{00000000-0005-0000-0000-0000A60B0000}"/>
    <cellStyle name="Calculation 8 9 3 4 2" xfId="3689" xr:uid="{00000000-0005-0000-0000-0000A70B0000}"/>
    <cellStyle name="Calculation 8 9 3 5" xfId="3690" xr:uid="{00000000-0005-0000-0000-0000A80B0000}"/>
    <cellStyle name="Calculation 8 9 3 5 2" xfId="3691" xr:uid="{00000000-0005-0000-0000-0000A90B0000}"/>
    <cellStyle name="Calculation 8 9 3 6" xfId="3692" xr:uid="{00000000-0005-0000-0000-0000AA0B0000}"/>
    <cellStyle name="Calculation 8 9 3 6 2" xfId="3693" xr:uid="{00000000-0005-0000-0000-0000AB0B0000}"/>
    <cellStyle name="Calculation 8 9 3 7" xfId="3694" xr:uid="{00000000-0005-0000-0000-0000AC0B0000}"/>
    <cellStyle name="Calculation 8 9 3 7 2" xfId="3695" xr:uid="{00000000-0005-0000-0000-0000AD0B0000}"/>
    <cellStyle name="Calculation 8 9 3 8" xfId="3696" xr:uid="{00000000-0005-0000-0000-0000AE0B0000}"/>
    <cellStyle name="Calculation 8 9 3 8 2" xfId="3697" xr:uid="{00000000-0005-0000-0000-0000AF0B0000}"/>
    <cellStyle name="Calculation 8 9 3 9" xfId="3698" xr:uid="{00000000-0005-0000-0000-0000B00B0000}"/>
    <cellStyle name="Calculation 8 9 3 9 2" xfId="3699" xr:uid="{00000000-0005-0000-0000-0000B10B0000}"/>
    <cellStyle name="Calculation 8 9 4" xfId="3700" xr:uid="{00000000-0005-0000-0000-0000B20B0000}"/>
    <cellStyle name="Calculation 8 9 4 10" xfId="3701" xr:uid="{00000000-0005-0000-0000-0000B30B0000}"/>
    <cellStyle name="Calculation 8 9 4 10 2" xfId="3702" xr:uid="{00000000-0005-0000-0000-0000B40B0000}"/>
    <cellStyle name="Calculation 8 9 4 11" xfId="3703" xr:uid="{00000000-0005-0000-0000-0000B50B0000}"/>
    <cellStyle name="Calculation 8 9 4 11 2" xfId="3704" xr:uid="{00000000-0005-0000-0000-0000B60B0000}"/>
    <cellStyle name="Calculation 8 9 4 12" xfId="3705" xr:uid="{00000000-0005-0000-0000-0000B70B0000}"/>
    <cellStyle name="Calculation 8 9 4 12 2" xfId="3706" xr:uid="{00000000-0005-0000-0000-0000B80B0000}"/>
    <cellStyle name="Calculation 8 9 4 13" xfId="3707" xr:uid="{00000000-0005-0000-0000-0000B90B0000}"/>
    <cellStyle name="Calculation 8 9 4 13 2" xfId="3708" xr:uid="{00000000-0005-0000-0000-0000BA0B0000}"/>
    <cellStyle name="Calculation 8 9 4 14" xfId="3709" xr:uid="{00000000-0005-0000-0000-0000BB0B0000}"/>
    <cellStyle name="Calculation 8 9 4 14 2" xfId="3710" xr:uid="{00000000-0005-0000-0000-0000BC0B0000}"/>
    <cellStyle name="Calculation 8 9 4 15" xfId="3711" xr:uid="{00000000-0005-0000-0000-0000BD0B0000}"/>
    <cellStyle name="Calculation 8 9 4 15 2" xfId="3712" xr:uid="{00000000-0005-0000-0000-0000BE0B0000}"/>
    <cellStyle name="Calculation 8 9 4 16" xfId="3713" xr:uid="{00000000-0005-0000-0000-0000BF0B0000}"/>
    <cellStyle name="Calculation 8 9 4 2" xfId="3714" xr:uid="{00000000-0005-0000-0000-0000C00B0000}"/>
    <cellStyle name="Calculation 8 9 4 2 2" xfId="3715" xr:uid="{00000000-0005-0000-0000-0000C10B0000}"/>
    <cellStyle name="Calculation 8 9 4 3" xfId="3716" xr:uid="{00000000-0005-0000-0000-0000C20B0000}"/>
    <cellStyle name="Calculation 8 9 4 3 2" xfId="3717" xr:uid="{00000000-0005-0000-0000-0000C30B0000}"/>
    <cellStyle name="Calculation 8 9 4 4" xfId="3718" xr:uid="{00000000-0005-0000-0000-0000C40B0000}"/>
    <cellStyle name="Calculation 8 9 4 4 2" xfId="3719" xr:uid="{00000000-0005-0000-0000-0000C50B0000}"/>
    <cellStyle name="Calculation 8 9 4 5" xfId="3720" xr:uid="{00000000-0005-0000-0000-0000C60B0000}"/>
    <cellStyle name="Calculation 8 9 4 5 2" xfId="3721" xr:uid="{00000000-0005-0000-0000-0000C70B0000}"/>
    <cellStyle name="Calculation 8 9 4 6" xfId="3722" xr:uid="{00000000-0005-0000-0000-0000C80B0000}"/>
    <cellStyle name="Calculation 8 9 4 6 2" xfId="3723" xr:uid="{00000000-0005-0000-0000-0000C90B0000}"/>
    <cellStyle name="Calculation 8 9 4 7" xfId="3724" xr:uid="{00000000-0005-0000-0000-0000CA0B0000}"/>
    <cellStyle name="Calculation 8 9 4 7 2" xfId="3725" xr:uid="{00000000-0005-0000-0000-0000CB0B0000}"/>
    <cellStyle name="Calculation 8 9 4 8" xfId="3726" xr:uid="{00000000-0005-0000-0000-0000CC0B0000}"/>
    <cellStyle name="Calculation 8 9 4 8 2" xfId="3727" xr:uid="{00000000-0005-0000-0000-0000CD0B0000}"/>
    <cellStyle name="Calculation 8 9 4 9" xfId="3728" xr:uid="{00000000-0005-0000-0000-0000CE0B0000}"/>
    <cellStyle name="Calculation 8 9 4 9 2" xfId="3729" xr:uid="{00000000-0005-0000-0000-0000CF0B0000}"/>
    <cellStyle name="Calculation 8 9 5" xfId="3730" xr:uid="{00000000-0005-0000-0000-0000D00B0000}"/>
    <cellStyle name="Calculation 8 9 5 10" xfId="3731" xr:uid="{00000000-0005-0000-0000-0000D10B0000}"/>
    <cellStyle name="Calculation 8 9 5 10 2" xfId="3732" xr:uid="{00000000-0005-0000-0000-0000D20B0000}"/>
    <cellStyle name="Calculation 8 9 5 11" xfId="3733" xr:uid="{00000000-0005-0000-0000-0000D30B0000}"/>
    <cellStyle name="Calculation 8 9 5 11 2" xfId="3734" xr:uid="{00000000-0005-0000-0000-0000D40B0000}"/>
    <cellStyle name="Calculation 8 9 5 12" xfId="3735" xr:uid="{00000000-0005-0000-0000-0000D50B0000}"/>
    <cellStyle name="Calculation 8 9 5 12 2" xfId="3736" xr:uid="{00000000-0005-0000-0000-0000D60B0000}"/>
    <cellStyle name="Calculation 8 9 5 13" xfId="3737" xr:uid="{00000000-0005-0000-0000-0000D70B0000}"/>
    <cellStyle name="Calculation 8 9 5 13 2" xfId="3738" xr:uid="{00000000-0005-0000-0000-0000D80B0000}"/>
    <cellStyle name="Calculation 8 9 5 14" xfId="3739" xr:uid="{00000000-0005-0000-0000-0000D90B0000}"/>
    <cellStyle name="Calculation 8 9 5 2" xfId="3740" xr:uid="{00000000-0005-0000-0000-0000DA0B0000}"/>
    <cellStyle name="Calculation 8 9 5 2 2" xfId="3741" xr:uid="{00000000-0005-0000-0000-0000DB0B0000}"/>
    <cellStyle name="Calculation 8 9 5 3" xfId="3742" xr:uid="{00000000-0005-0000-0000-0000DC0B0000}"/>
    <cellStyle name="Calculation 8 9 5 3 2" xfId="3743" xr:uid="{00000000-0005-0000-0000-0000DD0B0000}"/>
    <cellStyle name="Calculation 8 9 5 4" xfId="3744" xr:uid="{00000000-0005-0000-0000-0000DE0B0000}"/>
    <cellStyle name="Calculation 8 9 5 4 2" xfId="3745" xr:uid="{00000000-0005-0000-0000-0000DF0B0000}"/>
    <cellStyle name="Calculation 8 9 5 5" xfId="3746" xr:uid="{00000000-0005-0000-0000-0000E00B0000}"/>
    <cellStyle name="Calculation 8 9 5 5 2" xfId="3747" xr:uid="{00000000-0005-0000-0000-0000E10B0000}"/>
    <cellStyle name="Calculation 8 9 5 6" xfId="3748" xr:uid="{00000000-0005-0000-0000-0000E20B0000}"/>
    <cellStyle name="Calculation 8 9 5 6 2" xfId="3749" xr:uid="{00000000-0005-0000-0000-0000E30B0000}"/>
    <cellStyle name="Calculation 8 9 5 7" xfId="3750" xr:uid="{00000000-0005-0000-0000-0000E40B0000}"/>
    <cellStyle name="Calculation 8 9 5 7 2" xfId="3751" xr:uid="{00000000-0005-0000-0000-0000E50B0000}"/>
    <cellStyle name="Calculation 8 9 5 8" xfId="3752" xr:uid="{00000000-0005-0000-0000-0000E60B0000}"/>
    <cellStyle name="Calculation 8 9 5 8 2" xfId="3753" xr:uid="{00000000-0005-0000-0000-0000E70B0000}"/>
    <cellStyle name="Calculation 8 9 5 9" xfId="3754" xr:uid="{00000000-0005-0000-0000-0000E80B0000}"/>
    <cellStyle name="Calculation 8 9 5 9 2" xfId="3755" xr:uid="{00000000-0005-0000-0000-0000E90B0000}"/>
    <cellStyle name="Calculation 8 9 6" xfId="3756" xr:uid="{00000000-0005-0000-0000-0000EA0B0000}"/>
    <cellStyle name="Calculation 8 9 6 2" xfId="3757" xr:uid="{00000000-0005-0000-0000-0000EB0B0000}"/>
    <cellStyle name="Calculation 8 9 7" xfId="3758" xr:uid="{00000000-0005-0000-0000-0000EC0B0000}"/>
    <cellStyle name="Calculation 8 9 7 2" xfId="3759" xr:uid="{00000000-0005-0000-0000-0000ED0B0000}"/>
    <cellStyle name="Calculation 8 9 8" xfId="3760" xr:uid="{00000000-0005-0000-0000-0000EE0B0000}"/>
    <cellStyle name="Calculation 8 9 8 2" xfId="3761" xr:uid="{00000000-0005-0000-0000-0000EF0B0000}"/>
    <cellStyle name="Calculation 8 9 9" xfId="3762" xr:uid="{00000000-0005-0000-0000-0000F00B0000}"/>
    <cellStyle name="Calculation 8 9 9 2" xfId="3763" xr:uid="{00000000-0005-0000-0000-0000F10B0000}"/>
    <cellStyle name="Calculation 9" xfId="3764" xr:uid="{00000000-0005-0000-0000-0000F20B0000}"/>
    <cellStyle name="Calculation 9 10" xfId="3765" xr:uid="{00000000-0005-0000-0000-0000F30B0000}"/>
    <cellStyle name="Calculation 9 10 10" xfId="3766" xr:uid="{00000000-0005-0000-0000-0000F40B0000}"/>
    <cellStyle name="Calculation 9 10 10 2" xfId="3767" xr:uid="{00000000-0005-0000-0000-0000F50B0000}"/>
    <cellStyle name="Calculation 9 10 11" xfId="3768" xr:uid="{00000000-0005-0000-0000-0000F60B0000}"/>
    <cellStyle name="Calculation 9 10 11 2" xfId="3769" xr:uid="{00000000-0005-0000-0000-0000F70B0000}"/>
    <cellStyle name="Calculation 9 10 12" xfId="3770" xr:uid="{00000000-0005-0000-0000-0000F80B0000}"/>
    <cellStyle name="Calculation 9 10 12 2" xfId="3771" xr:uid="{00000000-0005-0000-0000-0000F90B0000}"/>
    <cellStyle name="Calculation 9 10 13" xfId="3772" xr:uid="{00000000-0005-0000-0000-0000FA0B0000}"/>
    <cellStyle name="Calculation 9 10 13 2" xfId="3773" xr:uid="{00000000-0005-0000-0000-0000FB0B0000}"/>
    <cellStyle name="Calculation 9 10 14" xfId="3774" xr:uid="{00000000-0005-0000-0000-0000FC0B0000}"/>
    <cellStyle name="Calculation 9 10 14 2" xfId="3775" xr:uid="{00000000-0005-0000-0000-0000FD0B0000}"/>
    <cellStyle name="Calculation 9 10 15" xfId="3776" xr:uid="{00000000-0005-0000-0000-0000FE0B0000}"/>
    <cellStyle name="Calculation 9 10 15 2" xfId="3777" xr:uid="{00000000-0005-0000-0000-0000FF0B0000}"/>
    <cellStyle name="Calculation 9 10 16" xfId="3778" xr:uid="{00000000-0005-0000-0000-0000000C0000}"/>
    <cellStyle name="Calculation 9 10 16 2" xfId="3779" xr:uid="{00000000-0005-0000-0000-0000010C0000}"/>
    <cellStyle name="Calculation 9 10 17" xfId="3780" xr:uid="{00000000-0005-0000-0000-0000020C0000}"/>
    <cellStyle name="Calculation 9 10 17 2" xfId="3781" xr:uid="{00000000-0005-0000-0000-0000030C0000}"/>
    <cellStyle name="Calculation 9 10 18" xfId="3782" xr:uid="{00000000-0005-0000-0000-0000040C0000}"/>
    <cellStyle name="Calculation 9 10 2" xfId="3783" xr:uid="{00000000-0005-0000-0000-0000050C0000}"/>
    <cellStyle name="Calculation 9 10 2 2" xfId="3784" xr:uid="{00000000-0005-0000-0000-0000060C0000}"/>
    <cellStyle name="Calculation 9 10 3" xfId="3785" xr:uid="{00000000-0005-0000-0000-0000070C0000}"/>
    <cellStyle name="Calculation 9 10 3 2" xfId="3786" xr:uid="{00000000-0005-0000-0000-0000080C0000}"/>
    <cellStyle name="Calculation 9 10 4" xfId="3787" xr:uid="{00000000-0005-0000-0000-0000090C0000}"/>
    <cellStyle name="Calculation 9 10 4 2" xfId="3788" xr:uid="{00000000-0005-0000-0000-00000A0C0000}"/>
    <cellStyle name="Calculation 9 10 5" xfId="3789" xr:uid="{00000000-0005-0000-0000-00000B0C0000}"/>
    <cellStyle name="Calculation 9 10 5 2" xfId="3790" xr:uid="{00000000-0005-0000-0000-00000C0C0000}"/>
    <cellStyle name="Calculation 9 10 6" xfId="3791" xr:uid="{00000000-0005-0000-0000-00000D0C0000}"/>
    <cellStyle name="Calculation 9 10 6 2" xfId="3792" xr:uid="{00000000-0005-0000-0000-00000E0C0000}"/>
    <cellStyle name="Calculation 9 10 7" xfId="3793" xr:uid="{00000000-0005-0000-0000-00000F0C0000}"/>
    <cellStyle name="Calculation 9 10 7 2" xfId="3794" xr:uid="{00000000-0005-0000-0000-0000100C0000}"/>
    <cellStyle name="Calculation 9 10 8" xfId="3795" xr:uid="{00000000-0005-0000-0000-0000110C0000}"/>
    <cellStyle name="Calculation 9 10 8 2" xfId="3796" xr:uid="{00000000-0005-0000-0000-0000120C0000}"/>
    <cellStyle name="Calculation 9 10 9" xfId="3797" xr:uid="{00000000-0005-0000-0000-0000130C0000}"/>
    <cellStyle name="Calculation 9 10 9 2" xfId="3798" xr:uid="{00000000-0005-0000-0000-0000140C0000}"/>
    <cellStyle name="Calculation 9 11" xfId="3799" xr:uid="{00000000-0005-0000-0000-0000150C0000}"/>
    <cellStyle name="Calculation 9 11 10" xfId="3800" xr:uid="{00000000-0005-0000-0000-0000160C0000}"/>
    <cellStyle name="Calculation 9 11 10 2" xfId="3801" xr:uid="{00000000-0005-0000-0000-0000170C0000}"/>
    <cellStyle name="Calculation 9 11 11" xfId="3802" xr:uid="{00000000-0005-0000-0000-0000180C0000}"/>
    <cellStyle name="Calculation 9 11 11 2" xfId="3803" xr:uid="{00000000-0005-0000-0000-0000190C0000}"/>
    <cellStyle name="Calculation 9 11 12" xfId="3804" xr:uid="{00000000-0005-0000-0000-00001A0C0000}"/>
    <cellStyle name="Calculation 9 11 12 2" xfId="3805" xr:uid="{00000000-0005-0000-0000-00001B0C0000}"/>
    <cellStyle name="Calculation 9 11 13" xfId="3806" xr:uid="{00000000-0005-0000-0000-00001C0C0000}"/>
    <cellStyle name="Calculation 9 11 13 2" xfId="3807" xr:uid="{00000000-0005-0000-0000-00001D0C0000}"/>
    <cellStyle name="Calculation 9 11 14" xfId="3808" xr:uid="{00000000-0005-0000-0000-00001E0C0000}"/>
    <cellStyle name="Calculation 9 11 14 2" xfId="3809" xr:uid="{00000000-0005-0000-0000-00001F0C0000}"/>
    <cellStyle name="Calculation 9 11 15" xfId="3810" xr:uid="{00000000-0005-0000-0000-0000200C0000}"/>
    <cellStyle name="Calculation 9 11 15 2" xfId="3811" xr:uid="{00000000-0005-0000-0000-0000210C0000}"/>
    <cellStyle name="Calculation 9 11 16" xfId="3812" xr:uid="{00000000-0005-0000-0000-0000220C0000}"/>
    <cellStyle name="Calculation 9 11 16 2" xfId="3813" xr:uid="{00000000-0005-0000-0000-0000230C0000}"/>
    <cellStyle name="Calculation 9 11 17" xfId="3814" xr:uid="{00000000-0005-0000-0000-0000240C0000}"/>
    <cellStyle name="Calculation 9 11 17 2" xfId="3815" xr:uid="{00000000-0005-0000-0000-0000250C0000}"/>
    <cellStyle name="Calculation 9 11 18" xfId="3816" xr:uid="{00000000-0005-0000-0000-0000260C0000}"/>
    <cellStyle name="Calculation 9 11 2" xfId="3817" xr:uid="{00000000-0005-0000-0000-0000270C0000}"/>
    <cellStyle name="Calculation 9 11 2 2" xfId="3818" xr:uid="{00000000-0005-0000-0000-0000280C0000}"/>
    <cellStyle name="Calculation 9 11 3" xfId="3819" xr:uid="{00000000-0005-0000-0000-0000290C0000}"/>
    <cellStyle name="Calculation 9 11 3 2" xfId="3820" xr:uid="{00000000-0005-0000-0000-00002A0C0000}"/>
    <cellStyle name="Calculation 9 11 4" xfId="3821" xr:uid="{00000000-0005-0000-0000-00002B0C0000}"/>
    <cellStyle name="Calculation 9 11 4 2" xfId="3822" xr:uid="{00000000-0005-0000-0000-00002C0C0000}"/>
    <cellStyle name="Calculation 9 11 5" xfId="3823" xr:uid="{00000000-0005-0000-0000-00002D0C0000}"/>
    <cellStyle name="Calculation 9 11 5 2" xfId="3824" xr:uid="{00000000-0005-0000-0000-00002E0C0000}"/>
    <cellStyle name="Calculation 9 11 6" xfId="3825" xr:uid="{00000000-0005-0000-0000-00002F0C0000}"/>
    <cellStyle name="Calculation 9 11 6 2" xfId="3826" xr:uid="{00000000-0005-0000-0000-0000300C0000}"/>
    <cellStyle name="Calculation 9 11 7" xfId="3827" xr:uid="{00000000-0005-0000-0000-0000310C0000}"/>
    <cellStyle name="Calculation 9 11 7 2" xfId="3828" xr:uid="{00000000-0005-0000-0000-0000320C0000}"/>
    <cellStyle name="Calculation 9 11 8" xfId="3829" xr:uid="{00000000-0005-0000-0000-0000330C0000}"/>
    <cellStyle name="Calculation 9 11 8 2" xfId="3830" xr:uid="{00000000-0005-0000-0000-0000340C0000}"/>
    <cellStyle name="Calculation 9 11 9" xfId="3831" xr:uid="{00000000-0005-0000-0000-0000350C0000}"/>
    <cellStyle name="Calculation 9 11 9 2" xfId="3832" xr:uid="{00000000-0005-0000-0000-0000360C0000}"/>
    <cellStyle name="Calculation 9 12" xfId="3833" xr:uid="{00000000-0005-0000-0000-0000370C0000}"/>
    <cellStyle name="Calculation 9 12 10" xfId="3834" xr:uid="{00000000-0005-0000-0000-0000380C0000}"/>
    <cellStyle name="Calculation 9 12 10 2" xfId="3835" xr:uid="{00000000-0005-0000-0000-0000390C0000}"/>
    <cellStyle name="Calculation 9 12 11" xfId="3836" xr:uid="{00000000-0005-0000-0000-00003A0C0000}"/>
    <cellStyle name="Calculation 9 12 11 2" xfId="3837" xr:uid="{00000000-0005-0000-0000-00003B0C0000}"/>
    <cellStyle name="Calculation 9 12 12" xfId="3838" xr:uid="{00000000-0005-0000-0000-00003C0C0000}"/>
    <cellStyle name="Calculation 9 12 12 2" xfId="3839" xr:uid="{00000000-0005-0000-0000-00003D0C0000}"/>
    <cellStyle name="Calculation 9 12 13" xfId="3840" xr:uid="{00000000-0005-0000-0000-00003E0C0000}"/>
    <cellStyle name="Calculation 9 12 13 2" xfId="3841" xr:uid="{00000000-0005-0000-0000-00003F0C0000}"/>
    <cellStyle name="Calculation 9 12 14" xfId="3842" xr:uid="{00000000-0005-0000-0000-0000400C0000}"/>
    <cellStyle name="Calculation 9 12 14 2" xfId="3843" xr:uid="{00000000-0005-0000-0000-0000410C0000}"/>
    <cellStyle name="Calculation 9 12 15" xfId="3844" xr:uid="{00000000-0005-0000-0000-0000420C0000}"/>
    <cellStyle name="Calculation 9 12 15 2" xfId="3845" xr:uid="{00000000-0005-0000-0000-0000430C0000}"/>
    <cellStyle name="Calculation 9 12 16" xfId="3846" xr:uid="{00000000-0005-0000-0000-0000440C0000}"/>
    <cellStyle name="Calculation 9 12 2" xfId="3847" xr:uid="{00000000-0005-0000-0000-0000450C0000}"/>
    <cellStyle name="Calculation 9 12 2 2" xfId="3848" xr:uid="{00000000-0005-0000-0000-0000460C0000}"/>
    <cellStyle name="Calculation 9 12 3" xfId="3849" xr:uid="{00000000-0005-0000-0000-0000470C0000}"/>
    <cellStyle name="Calculation 9 12 3 2" xfId="3850" xr:uid="{00000000-0005-0000-0000-0000480C0000}"/>
    <cellStyle name="Calculation 9 12 4" xfId="3851" xr:uid="{00000000-0005-0000-0000-0000490C0000}"/>
    <cellStyle name="Calculation 9 12 4 2" xfId="3852" xr:uid="{00000000-0005-0000-0000-00004A0C0000}"/>
    <cellStyle name="Calculation 9 12 5" xfId="3853" xr:uid="{00000000-0005-0000-0000-00004B0C0000}"/>
    <cellStyle name="Calculation 9 12 5 2" xfId="3854" xr:uid="{00000000-0005-0000-0000-00004C0C0000}"/>
    <cellStyle name="Calculation 9 12 6" xfId="3855" xr:uid="{00000000-0005-0000-0000-00004D0C0000}"/>
    <cellStyle name="Calculation 9 12 6 2" xfId="3856" xr:uid="{00000000-0005-0000-0000-00004E0C0000}"/>
    <cellStyle name="Calculation 9 12 7" xfId="3857" xr:uid="{00000000-0005-0000-0000-00004F0C0000}"/>
    <cellStyle name="Calculation 9 12 7 2" xfId="3858" xr:uid="{00000000-0005-0000-0000-0000500C0000}"/>
    <cellStyle name="Calculation 9 12 8" xfId="3859" xr:uid="{00000000-0005-0000-0000-0000510C0000}"/>
    <cellStyle name="Calculation 9 12 8 2" xfId="3860" xr:uid="{00000000-0005-0000-0000-0000520C0000}"/>
    <cellStyle name="Calculation 9 12 9" xfId="3861" xr:uid="{00000000-0005-0000-0000-0000530C0000}"/>
    <cellStyle name="Calculation 9 12 9 2" xfId="3862" xr:uid="{00000000-0005-0000-0000-0000540C0000}"/>
    <cellStyle name="Calculation 9 13" xfId="3863" xr:uid="{00000000-0005-0000-0000-0000550C0000}"/>
    <cellStyle name="Calculation 9 13 10" xfId="3864" xr:uid="{00000000-0005-0000-0000-0000560C0000}"/>
    <cellStyle name="Calculation 9 13 10 2" xfId="3865" xr:uid="{00000000-0005-0000-0000-0000570C0000}"/>
    <cellStyle name="Calculation 9 13 11" xfId="3866" xr:uid="{00000000-0005-0000-0000-0000580C0000}"/>
    <cellStyle name="Calculation 9 13 11 2" xfId="3867" xr:uid="{00000000-0005-0000-0000-0000590C0000}"/>
    <cellStyle name="Calculation 9 13 12" xfId="3868" xr:uid="{00000000-0005-0000-0000-00005A0C0000}"/>
    <cellStyle name="Calculation 9 13 12 2" xfId="3869" xr:uid="{00000000-0005-0000-0000-00005B0C0000}"/>
    <cellStyle name="Calculation 9 13 13" xfId="3870" xr:uid="{00000000-0005-0000-0000-00005C0C0000}"/>
    <cellStyle name="Calculation 9 13 13 2" xfId="3871" xr:uid="{00000000-0005-0000-0000-00005D0C0000}"/>
    <cellStyle name="Calculation 9 13 14" xfId="3872" xr:uid="{00000000-0005-0000-0000-00005E0C0000}"/>
    <cellStyle name="Calculation 9 13 14 2" xfId="3873" xr:uid="{00000000-0005-0000-0000-00005F0C0000}"/>
    <cellStyle name="Calculation 9 13 15" xfId="3874" xr:uid="{00000000-0005-0000-0000-0000600C0000}"/>
    <cellStyle name="Calculation 9 13 15 2" xfId="3875" xr:uid="{00000000-0005-0000-0000-0000610C0000}"/>
    <cellStyle name="Calculation 9 13 16" xfId="3876" xr:uid="{00000000-0005-0000-0000-0000620C0000}"/>
    <cellStyle name="Calculation 9 13 2" xfId="3877" xr:uid="{00000000-0005-0000-0000-0000630C0000}"/>
    <cellStyle name="Calculation 9 13 2 2" xfId="3878" xr:uid="{00000000-0005-0000-0000-0000640C0000}"/>
    <cellStyle name="Calculation 9 13 3" xfId="3879" xr:uid="{00000000-0005-0000-0000-0000650C0000}"/>
    <cellStyle name="Calculation 9 13 3 2" xfId="3880" xr:uid="{00000000-0005-0000-0000-0000660C0000}"/>
    <cellStyle name="Calculation 9 13 4" xfId="3881" xr:uid="{00000000-0005-0000-0000-0000670C0000}"/>
    <cellStyle name="Calculation 9 13 4 2" xfId="3882" xr:uid="{00000000-0005-0000-0000-0000680C0000}"/>
    <cellStyle name="Calculation 9 13 5" xfId="3883" xr:uid="{00000000-0005-0000-0000-0000690C0000}"/>
    <cellStyle name="Calculation 9 13 5 2" xfId="3884" xr:uid="{00000000-0005-0000-0000-00006A0C0000}"/>
    <cellStyle name="Calculation 9 13 6" xfId="3885" xr:uid="{00000000-0005-0000-0000-00006B0C0000}"/>
    <cellStyle name="Calculation 9 13 6 2" xfId="3886" xr:uid="{00000000-0005-0000-0000-00006C0C0000}"/>
    <cellStyle name="Calculation 9 13 7" xfId="3887" xr:uid="{00000000-0005-0000-0000-00006D0C0000}"/>
    <cellStyle name="Calculation 9 13 7 2" xfId="3888" xr:uid="{00000000-0005-0000-0000-00006E0C0000}"/>
    <cellStyle name="Calculation 9 13 8" xfId="3889" xr:uid="{00000000-0005-0000-0000-00006F0C0000}"/>
    <cellStyle name="Calculation 9 13 8 2" xfId="3890" xr:uid="{00000000-0005-0000-0000-0000700C0000}"/>
    <cellStyle name="Calculation 9 13 9" xfId="3891" xr:uid="{00000000-0005-0000-0000-0000710C0000}"/>
    <cellStyle name="Calculation 9 13 9 2" xfId="3892" xr:uid="{00000000-0005-0000-0000-0000720C0000}"/>
    <cellStyle name="Calculation 9 14" xfId="3893" xr:uid="{00000000-0005-0000-0000-0000730C0000}"/>
    <cellStyle name="Calculation 9 14 10" xfId="3894" xr:uid="{00000000-0005-0000-0000-0000740C0000}"/>
    <cellStyle name="Calculation 9 14 10 2" xfId="3895" xr:uid="{00000000-0005-0000-0000-0000750C0000}"/>
    <cellStyle name="Calculation 9 14 11" xfId="3896" xr:uid="{00000000-0005-0000-0000-0000760C0000}"/>
    <cellStyle name="Calculation 9 14 11 2" xfId="3897" xr:uid="{00000000-0005-0000-0000-0000770C0000}"/>
    <cellStyle name="Calculation 9 14 12" xfId="3898" xr:uid="{00000000-0005-0000-0000-0000780C0000}"/>
    <cellStyle name="Calculation 9 14 12 2" xfId="3899" xr:uid="{00000000-0005-0000-0000-0000790C0000}"/>
    <cellStyle name="Calculation 9 14 13" xfId="3900" xr:uid="{00000000-0005-0000-0000-00007A0C0000}"/>
    <cellStyle name="Calculation 9 14 13 2" xfId="3901" xr:uid="{00000000-0005-0000-0000-00007B0C0000}"/>
    <cellStyle name="Calculation 9 14 14" xfId="3902" xr:uid="{00000000-0005-0000-0000-00007C0C0000}"/>
    <cellStyle name="Calculation 9 14 14 2" xfId="3903" xr:uid="{00000000-0005-0000-0000-00007D0C0000}"/>
    <cellStyle name="Calculation 9 14 15" xfId="3904" xr:uid="{00000000-0005-0000-0000-00007E0C0000}"/>
    <cellStyle name="Calculation 9 14 2" xfId="3905" xr:uid="{00000000-0005-0000-0000-00007F0C0000}"/>
    <cellStyle name="Calculation 9 14 2 2" xfId="3906" xr:uid="{00000000-0005-0000-0000-0000800C0000}"/>
    <cellStyle name="Calculation 9 14 3" xfId="3907" xr:uid="{00000000-0005-0000-0000-0000810C0000}"/>
    <cellStyle name="Calculation 9 14 3 2" xfId="3908" xr:uid="{00000000-0005-0000-0000-0000820C0000}"/>
    <cellStyle name="Calculation 9 14 4" xfId="3909" xr:uid="{00000000-0005-0000-0000-0000830C0000}"/>
    <cellStyle name="Calculation 9 14 4 2" xfId="3910" xr:uid="{00000000-0005-0000-0000-0000840C0000}"/>
    <cellStyle name="Calculation 9 14 5" xfId="3911" xr:uid="{00000000-0005-0000-0000-0000850C0000}"/>
    <cellStyle name="Calculation 9 14 5 2" xfId="3912" xr:uid="{00000000-0005-0000-0000-0000860C0000}"/>
    <cellStyle name="Calculation 9 14 6" xfId="3913" xr:uid="{00000000-0005-0000-0000-0000870C0000}"/>
    <cellStyle name="Calculation 9 14 6 2" xfId="3914" xr:uid="{00000000-0005-0000-0000-0000880C0000}"/>
    <cellStyle name="Calculation 9 14 7" xfId="3915" xr:uid="{00000000-0005-0000-0000-0000890C0000}"/>
    <cellStyle name="Calculation 9 14 7 2" xfId="3916" xr:uid="{00000000-0005-0000-0000-00008A0C0000}"/>
    <cellStyle name="Calculation 9 14 8" xfId="3917" xr:uid="{00000000-0005-0000-0000-00008B0C0000}"/>
    <cellStyle name="Calculation 9 14 8 2" xfId="3918" xr:uid="{00000000-0005-0000-0000-00008C0C0000}"/>
    <cellStyle name="Calculation 9 14 9" xfId="3919" xr:uid="{00000000-0005-0000-0000-00008D0C0000}"/>
    <cellStyle name="Calculation 9 14 9 2" xfId="3920" xr:uid="{00000000-0005-0000-0000-00008E0C0000}"/>
    <cellStyle name="Calculation 9 15" xfId="3921" xr:uid="{00000000-0005-0000-0000-00008F0C0000}"/>
    <cellStyle name="Calculation 9 15 2" xfId="3922" xr:uid="{00000000-0005-0000-0000-0000900C0000}"/>
    <cellStyle name="Calculation 9 16" xfId="3923" xr:uid="{00000000-0005-0000-0000-0000910C0000}"/>
    <cellStyle name="Calculation 9 16 2" xfId="3924" xr:uid="{00000000-0005-0000-0000-0000920C0000}"/>
    <cellStyle name="Calculation 9 17" xfId="3925" xr:uid="{00000000-0005-0000-0000-0000930C0000}"/>
    <cellStyle name="Calculation 9 17 2" xfId="3926" xr:uid="{00000000-0005-0000-0000-0000940C0000}"/>
    <cellStyle name="Calculation 9 18" xfId="3927" xr:uid="{00000000-0005-0000-0000-0000950C0000}"/>
    <cellStyle name="Calculation 9 18 2" xfId="3928" xr:uid="{00000000-0005-0000-0000-0000960C0000}"/>
    <cellStyle name="Calculation 9 19" xfId="3929" xr:uid="{00000000-0005-0000-0000-0000970C0000}"/>
    <cellStyle name="Calculation 9 19 2" xfId="3930" xr:uid="{00000000-0005-0000-0000-0000980C0000}"/>
    <cellStyle name="Calculation 9 2" xfId="3931" xr:uid="{00000000-0005-0000-0000-0000990C0000}"/>
    <cellStyle name="Calculation 9 2 10" xfId="3932" xr:uid="{00000000-0005-0000-0000-00009A0C0000}"/>
    <cellStyle name="Calculation 9 2 10 10" xfId="3933" xr:uid="{00000000-0005-0000-0000-00009B0C0000}"/>
    <cellStyle name="Calculation 9 2 10 10 2" xfId="3934" xr:uid="{00000000-0005-0000-0000-00009C0C0000}"/>
    <cellStyle name="Calculation 9 2 10 11" xfId="3935" xr:uid="{00000000-0005-0000-0000-00009D0C0000}"/>
    <cellStyle name="Calculation 9 2 10 11 2" xfId="3936" xr:uid="{00000000-0005-0000-0000-00009E0C0000}"/>
    <cellStyle name="Calculation 9 2 10 12" xfId="3937" xr:uid="{00000000-0005-0000-0000-00009F0C0000}"/>
    <cellStyle name="Calculation 9 2 10 12 2" xfId="3938" xr:uid="{00000000-0005-0000-0000-0000A00C0000}"/>
    <cellStyle name="Calculation 9 2 10 13" xfId="3939" xr:uid="{00000000-0005-0000-0000-0000A10C0000}"/>
    <cellStyle name="Calculation 9 2 10 13 2" xfId="3940" xr:uid="{00000000-0005-0000-0000-0000A20C0000}"/>
    <cellStyle name="Calculation 9 2 10 14" xfId="3941" xr:uid="{00000000-0005-0000-0000-0000A30C0000}"/>
    <cellStyle name="Calculation 9 2 10 14 2" xfId="3942" xr:uid="{00000000-0005-0000-0000-0000A40C0000}"/>
    <cellStyle name="Calculation 9 2 10 15" xfId="3943" xr:uid="{00000000-0005-0000-0000-0000A50C0000}"/>
    <cellStyle name="Calculation 9 2 10 15 2" xfId="3944" xr:uid="{00000000-0005-0000-0000-0000A60C0000}"/>
    <cellStyle name="Calculation 9 2 10 16" xfId="3945" xr:uid="{00000000-0005-0000-0000-0000A70C0000}"/>
    <cellStyle name="Calculation 9 2 10 16 2" xfId="3946" xr:uid="{00000000-0005-0000-0000-0000A80C0000}"/>
    <cellStyle name="Calculation 9 2 10 17" xfId="3947" xr:uid="{00000000-0005-0000-0000-0000A90C0000}"/>
    <cellStyle name="Calculation 9 2 10 17 2" xfId="3948" xr:uid="{00000000-0005-0000-0000-0000AA0C0000}"/>
    <cellStyle name="Calculation 9 2 10 18" xfId="3949" xr:uid="{00000000-0005-0000-0000-0000AB0C0000}"/>
    <cellStyle name="Calculation 9 2 10 2" xfId="3950" xr:uid="{00000000-0005-0000-0000-0000AC0C0000}"/>
    <cellStyle name="Calculation 9 2 10 2 2" xfId="3951" xr:uid="{00000000-0005-0000-0000-0000AD0C0000}"/>
    <cellStyle name="Calculation 9 2 10 3" xfId="3952" xr:uid="{00000000-0005-0000-0000-0000AE0C0000}"/>
    <cellStyle name="Calculation 9 2 10 3 2" xfId="3953" xr:uid="{00000000-0005-0000-0000-0000AF0C0000}"/>
    <cellStyle name="Calculation 9 2 10 4" xfId="3954" xr:uid="{00000000-0005-0000-0000-0000B00C0000}"/>
    <cellStyle name="Calculation 9 2 10 4 2" xfId="3955" xr:uid="{00000000-0005-0000-0000-0000B10C0000}"/>
    <cellStyle name="Calculation 9 2 10 5" xfId="3956" xr:uid="{00000000-0005-0000-0000-0000B20C0000}"/>
    <cellStyle name="Calculation 9 2 10 5 2" xfId="3957" xr:uid="{00000000-0005-0000-0000-0000B30C0000}"/>
    <cellStyle name="Calculation 9 2 10 6" xfId="3958" xr:uid="{00000000-0005-0000-0000-0000B40C0000}"/>
    <cellStyle name="Calculation 9 2 10 6 2" xfId="3959" xr:uid="{00000000-0005-0000-0000-0000B50C0000}"/>
    <cellStyle name="Calculation 9 2 10 7" xfId="3960" xr:uid="{00000000-0005-0000-0000-0000B60C0000}"/>
    <cellStyle name="Calculation 9 2 10 7 2" xfId="3961" xr:uid="{00000000-0005-0000-0000-0000B70C0000}"/>
    <cellStyle name="Calculation 9 2 10 8" xfId="3962" xr:uid="{00000000-0005-0000-0000-0000B80C0000}"/>
    <cellStyle name="Calculation 9 2 10 8 2" xfId="3963" xr:uid="{00000000-0005-0000-0000-0000B90C0000}"/>
    <cellStyle name="Calculation 9 2 10 9" xfId="3964" xr:uid="{00000000-0005-0000-0000-0000BA0C0000}"/>
    <cellStyle name="Calculation 9 2 10 9 2" xfId="3965" xr:uid="{00000000-0005-0000-0000-0000BB0C0000}"/>
    <cellStyle name="Calculation 9 2 11" xfId="3966" xr:uid="{00000000-0005-0000-0000-0000BC0C0000}"/>
    <cellStyle name="Calculation 9 2 11 10" xfId="3967" xr:uid="{00000000-0005-0000-0000-0000BD0C0000}"/>
    <cellStyle name="Calculation 9 2 11 10 2" xfId="3968" xr:uid="{00000000-0005-0000-0000-0000BE0C0000}"/>
    <cellStyle name="Calculation 9 2 11 11" xfId="3969" xr:uid="{00000000-0005-0000-0000-0000BF0C0000}"/>
    <cellStyle name="Calculation 9 2 11 11 2" xfId="3970" xr:uid="{00000000-0005-0000-0000-0000C00C0000}"/>
    <cellStyle name="Calculation 9 2 11 12" xfId="3971" xr:uid="{00000000-0005-0000-0000-0000C10C0000}"/>
    <cellStyle name="Calculation 9 2 11 12 2" xfId="3972" xr:uid="{00000000-0005-0000-0000-0000C20C0000}"/>
    <cellStyle name="Calculation 9 2 11 13" xfId="3973" xr:uid="{00000000-0005-0000-0000-0000C30C0000}"/>
    <cellStyle name="Calculation 9 2 11 13 2" xfId="3974" xr:uid="{00000000-0005-0000-0000-0000C40C0000}"/>
    <cellStyle name="Calculation 9 2 11 14" xfId="3975" xr:uid="{00000000-0005-0000-0000-0000C50C0000}"/>
    <cellStyle name="Calculation 9 2 11 14 2" xfId="3976" xr:uid="{00000000-0005-0000-0000-0000C60C0000}"/>
    <cellStyle name="Calculation 9 2 11 15" xfId="3977" xr:uid="{00000000-0005-0000-0000-0000C70C0000}"/>
    <cellStyle name="Calculation 9 2 11 15 2" xfId="3978" xr:uid="{00000000-0005-0000-0000-0000C80C0000}"/>
    <cellStyle name="Calculation 9 2 11 16" xfId="3979" xr:uid="{00000000-0005-0000-0000-0000C90C0000}"/>
    <cellStyle name="Calculation 9 2 11 2" xfId="3980" xr:uid="{00000000-0005-0000-0000-0000CA0C0000}"/>
    <cellStyle name="Calculation 9 2 11 2 2" xfId="3981" xr:uid="{00000000-0005-0000-0000-0000CB0C0000}"/>
    <cellStyle name="Calculation 9 2 11 3" xfId="3982" xr:uid="{00000000-0005-0000-0000-0000CC0C0000}"/>
    <cellStyle name="Calculation 9 2 11 3 2" xfId="3983" xr:uid="{00000000-0005-0000-0000-0000CD0C0000}"/>
    <cellStyle name="Calculation 9 2 11 4" xfId="3984" xr:uid="{00000000-0005-0000-0000-0000CE0C0000}"/>
    <cellStyle name="Calculation 9 2 11 4 2" xfId="3985" xr:uid="{00000000-0005-0000-0000-0000CF0C0000}"/>
    <cellStyle name="Calculation 9 2 11 5" xfId="3986" xr:uid="{00000000-0005-0000-0000-0000D00C0000}"/>
    <cellStyle name="Calculation 9 2 11 5 2" xfId="3987" xr:uid="{00000000-0005-0000-0000-0000D10C0000}"/>
    <cellStyle name="Calculation 9 2 11 6" xfId="3988" xr:uid="{00000000-0005-0000-0000-0000D20C0000}"/>
    <cellStyle name="Calculation 9 2 11 6 2" xfId="3989" xr:uid="{00000000-0005-0000-0000-0000D30C0000}"/>
    <cellStyle name="Calculation 9 2 11 7" xfId="3990" xr:uid="{00000000-0005-0000-0000-0000D40C0000}"/>
    <cellStyle name="Calculation 9 2 11 7 2" xfId="3991" xr:uid="{00000000-0005-0000-0000-0000D50C0000}"/>
    <cellStyle name="Calculation 9 2 11 8" xfId="3992" xr:uid="{00000000-0005-0000-0000-0000D60C0000}"/>
    <cellStyle name="Calculation 9 2 11 8 2" xfId="3993" xr:uid="{00000000-0005-0000-0000-0000D70C0000}"/>
    <cellStyle name="Calculation 9 2 11 9" xfId="3994" xr:uid="{00000000-0005-0000-0000-0000D80C0000}"/>
    <cellStyle name="Calculation 9 2 11 9 2" xfId="3995" xr:uid="{00000000-0005-0000-0000-0000D90C0000}"/>
    <cellStyle name="Calculation 9 2 12" xfId="3996" xr:uid="{00000000-0005-0000-0000-0000DA0C0000}"/>
    <cellStyle name="Calculation 9 2 12 10" xfId="3997" xr:uid="{00000000-0005-0000-0000-0000DB0C0000}"/>
    <cellStyle name="Calculation 9 2 12 10 2" xfId="3998" xr:uid="{00000000-0005-0000-0000-0000DC0C0000}"/>
    <cellStyle name="Calculation 9 2 12 11" xfId="3999" xr:uid="{00000000-0005-0000-0000-0000DD0C0000}"/>
    <cellStyle name="Calculation 9 2 12 11 2" xfId="4000" xr:uid="{00000000-0005-0000-0000-0000DE0C0000}"/>
    <cellStyle name="Calculation 9 2 12 12" xfId="4001" xr:uid="{00000000-0005-0000-0000-0000DF0C0000}"/>
    <cellStyle name="Calculation 9 2 12 12 2" xfId="4002" xr:uid="{00000000-0005-0000-0000-0000E00C0000}"/>
    <cellStyle name="Calculation 9 2 12 13" xfId="4003" xr:uid="{00000000-0005-0000-0000-0000E10C0000}"/>
    <cellStyle name="Calculation 9 2 12 13 2" xfId="4004" xr:uid="{00000000-0005-0000-0000-0000E20C0000}"/>
    <cellStyle name="Calculation 9 2 12 14" xfId="4005" xr:uid="{00000000-0005-0000-0000-0000E30C0000}"/>
    <cellStyle name="Calculation 9 2 12 14 2" xfId="4006" xr:uid="{00000000-0005-0000-0000-0000E40C0000}"/>
    <cellStyle name="Calculation 9 2 12 15" xfId="4007" xr:uid="{00000000-0005-0000-0000-0000E50C0000}"/>
    <cellStyle name="Calculation 9 2 12 15 2" xfId="4008" xr:uid="{00000000-0005-0000-0000-0000E60C0000}"/>
    <cellStyle name="Calculation 9 2 12 16" xfId="4009" xr:uid="{00000000-0005-0000-0000-0000E70C0000}"/>
    <cellStyle name="Calculation 9 2 12 2" xfId="4010" xr:uid="{00000000-0005-0000-0000-0000E80C0000}"/>
    <cellStyle name="Calculation 9 2 12 2 2" xfId="4011" xr:uid="{00000000-0005-0000-0000-0000E90C0000}"/>
    <cellStyle name="Calculation 9 2 12 3" xfId="4012" xr:uid="{00000000-0005-0000-0000-0000EA0C0000}"/>
    <cellStyle name="Calculation 9 2 12 3 2" xfId="4013" xr:uid="{00000000-0005-0000-0000-0000EB0C0000}"/>
    <cellStyle name="Calculation 9 2 12 4" xfId="4014" xr:uid="{00000000-0005-0000-0000-0000EC0C0000}"/>
    <cellStyle name="Calculation 9 2 12 4 2" xfId="4015" xr:uid="{00000000-0005-0000-0000-0000ED0C0000}"/>
    <cellStyle name="Calculation 9 2 12 5" xfId="4016" xr:uid="{00000000-0005-0000-0000-0000EE0C0000}"/>
    <cellStyle name="Calculation 9 2 12 5 2" xfId="4017" xr:uid="{00000000-0005-0000-0000-0000EF0C0000}"/>
    <cellStyle name="Calculation 9 2 12 6" xfId="4018" xr:uid="{00000000-0005-0000-0000-0000F00C0000}"/>
    <cellStyle name="Calculation 9 2 12 6 2" xfId="4019" xr:uid="{00000000-0005-0000-0000-0000F10C0000}"/>
    <cellStyle name="Calculation 9 2 12 7" xfId="4020" xr:uid="{00000000-0005-0000-0000-0000F20C0000}"/>
    <cellStyle name="Calculation 9 2 12 7 2" xfId="4021" xr:uid="{00000000-0005-0000-0000-0000F30C0000}"/>
    <cellStyle name="Calculation 9 2 12 8" xfId="4022" xr:uid="{00000000-0005-0000-0000-0000F40C0000}"/>
    <cellStyle name="Calculation 9 2 12 8 2" xfId="4023" xr:uid="{00000000-0005-0000-0000-0000F50C0000}"/>
    <cellStyle name="Calculation 9 2 12 9" xfId="4024" xr:uid="{00000000-0005-0000-0000-0000F60C0000}"/>
    <cellStyle name="Calculation 9 2 12 9 2" xfId="4025" xr:uid="{00000000-0005-0000-0000-0000F70C0000}"/>
    <cellStyle name="Calculation 9 2 13" xfId="4026" xr:uid="{00000000-0005-0000-0000-0000F80C0000}"/>
    <cellStyle name="Calculation 9 2 13 10" xfId="4027" xr:uid="{00000000-0005-0000-0000-0000F90C0000}"/>
    <cellStyle name="Calculation 9 2 13 10 2" xfId="4028" xr:uid="{00000000-0005-0000-0000-0000FA0C0000}"/>
    <cellStyle name="Calculation 9 2 13 11" xfId="4029" xr:uid="{00000000-0005-0000-0000-0000FB0C0000}"/>
    <cellStyle name="Calculation 9 2 13 11 2" xfId="4030" xr:uid="{00000000-0005-0000-0000-0000FC0C0000}"/>
    <cellStyle name="Calculation 9 2 13 12" xfId="4031" xr:uid="{00000000-0005-0000-0000-0000FD0C0000}"/>
    <cellStyle name="Calculation 9 2 13 12 2" xfId="4032" xr:uid="{00000000-0005-0000-0000-0000FE0C0000}"/>
    <cellStyle name="Calculation 9 2 13 13" xfId="4033" xr:uid="{00000000-0005-0000-0000-0000FF0C0000}"/>
    <cellStyle name="Calculation 9 2 13 13 2" xfId="4034" xr:uid="{00000000-0005-0000-0000-0000000D0000}"/>
    <cellStyle name="Calculation 9 2 13 14" xfId="4035" xr:uid="{00000000-0005-0000-0000-0000010D0000}"/>
    <cellStyle name="Calculation 9 2 13 14 2" xfId="4036" xr:uid="{00000000-0005-0000-0000-0000020D0000}"/>
    <cellStyle name="Calculation 9 2 13 15" xfId="4037" xr:uid="{00000000-0005-0000-0000-0000030D0000}"/>
    <cellStyle name="Calculation 9 2 13 2" xfId="4038" xr:uid="{00000000-0005-0000-0000-0000040D0000}"/>
    <cellStyle name="Calculation 9 2 13 2 2" xfId="4039" xr:uid="{00000000-0005-0000-0000-0000050D0000}"/>
    <cellStyle name="Calculation 9 2 13 3" xfId="4040" xr:uid="{00000000-0005-0000-0000-0000060D0000}"/>
    <cellStyle name="Calculation 9 2 13 3 2" xfId="4041" xr:uid="{00000000-0005-0000-0000-0000070D0000}"/>
    <cellStyle name="Calculation 9 2 13 4" xfId="4042" xr:uid="{00000000-0005-0000-0000-0000080D0000}"/>
    <cellStyle name="Calculation 9 2 13 4 2" xfId="4043" xr:uid="{00000000-0005-0000-0000-0000090D0000}"/>
    <cellStyle name="Calculation 9 2 13 5" xfId="4044" xr:uid="{00000000-0005-0000-0000-00000A0D0000}"/>
    <cellStyle name="Calculation 9 2 13 5 2" xfId="4045" xr:uid="{00000000-0005-0000-0000-00000B0D0000}"/>
    <cellStyle name="Calculation 9 2 13 6" xfId="4046" xr:uid="{00000000-0005-0000-0000-00000C0D0000}"/>
    <cellStyle name="Calculation 9 2 13 6 2" xfId="4047" xr:uid="{00000000-0005-0000-0000-00000D0D0000}"/>
    <cellStyle name="Calculation 9 2 13 7" xfId="4048" xr:uid="{00000000-0005-0000-0000-00000E0D0000}"/>
    <cellStyle name="Calculation 9 2 13 7 2" xfId="4049" xr:uid="{00000000-0005-0000-0000-00000F0D0000}"/>
    <cellStyle name="Calculation 9 2 13 8" xfId="4050" xr:uid="{00000000-0005-0000-0000-0000100D0000}"/>
    <cellStyle name="Calculation 9 2 13 8 2" xfId="4051" xr:uid="{00000000-0005-0000-0000-0000110D0000}"/>
    <cellStyle name="Calculation 9 2 13 9" xfId="4052" xr:uid="{00000000-0005-0000-0000-0000120D0000}"/>
    <cellStyle name="Calculation 9 2 13 9 2" xfId="4053" xr:uid="{00000000-0005-0000-0000-0000130D0000}"/>
    <cellStyle name="Calculation 9 2 14" xfId="4054" xr:uid="{00000000-0005-0000-0000-0000140D0000}"/>
    <cellStyle name="Calculation 9 2 14 2" xfId="4055" xr:uid="{00000000-0005-0000-0000-0000150D0000}"/>
    <cellStyle name="Calculation 9 2 15" xfId="4056" xr:uid="{00000000-0005-0000-0000-0000160D0000}"/>
    <cellStyle name="Calculation 9 2 15 2" xfId="4057" xr:uid="{00000000-0005-0000-0000-0000170D0000}"/>
    <cellStyle name="Calculation 9 2 16" xfId="4058" xr:uid="{00000000-0005-0000-0000-0000180D0000}"/>
    <cellStyle name="Calculation 9 2 16 2" xfId="4059" xr:uid="{00000000-0005-0000-0000-0000190D0000}"/>
    <cellStyle name="Calculation 9 2 17" xfId="4060" xr:uid="{00000000-0005-0000-0000-00001A0D0000}"/>
    <cellStyle name="Calculation 9 2 17 2" xfId="4061" xr:uid="{00000000-0005-0000-0000-00001B0D0000}"/>
    <cellStyle name="Calculation 9 2 18" xfId="4062" xr:uid="{00000000-0005-0000-0000-00001C0D0000}"/>
    <cellStyle name="Calculation 9 2 18 2" xfId="4063" xr:uid="{00000000-0005-0000-0000-00001D0D0000}"/>
    <cellStyle name="Calculation 9 2 19" xfId="4064" xr:uid="{00000000-0005-0000-0000-00001E0D0000}"/>
    <cellStyle name="Calculation 9 2 19 2" xfId="4065" xr:uid="{00000000-0005-0000-0000-00001F0D0000}"/>
    <cellStyle name="Calculation 9 2 2" xfId="4066" xr:uid="{00000000-0005-0000-0000-0000200D0000}"/>
    <cellStyle name="Calculation 9 2 2 10" xfId="4067" xr:uid="{00000000-0005-0000-0000-0000210D0000}"/>
    <cellStyle name="Calculation 9 2 2 10 2" xfId="4068" xr:uid="{00000000-0005-0000-0000-0000220D0000}"/>
    <cellStyle name="Calculation 9 2 2 11" xfId="4069" xr:uid="{00000000-0005-0000-0000-0000230D0000}"/>
    <cellStyle name="Calculation 9 2 2 11 2" xfId="4070" xr:uid="{00000000-0005-0000-0000-0000240D0000}"/>
    <cellStyle name="Calculation 9 2 2 12" xfId="4071" xr:uid="{00000000-0005-0000-0000-0000250D0000}"/>
    <cellStyle name="Calculation 9 2 2 12 2" xfId="4072" xr:uid="{00000000-0005-0000-0000-0000260D0000}"/>
    <cellStyle name="Calculation 9 2 2 13" xfId="4073" xr:uid="{00000000-0005-0000-0000-0000270D0000}"/>
    <cellStyle name="Calculation 9 2 2 13 2" xfId="4074" xr:uid="{00000000-0005-0000-0000-0000280D0000}"/>
    <cellStyle name="Calculation 9 2 2 14" xfId="4075" xr:uid="{00000000-0005-0000-0000-0000290D0000}"/>
    <cellStyle name="Calculation 9 2 2 14 2" xfId="4076" xr:uid="{00000000-0005-0000-0000-00002A0D0000}"/>
    <cellStyle name="Calculation 9 2 2 15" xfId="4077" xr:uid="{00000000-0005-0000-0000-00002B0D0000}"/>
    <cellStyle name="Calculation 9 2 2 15 2" xfId="4078" xr:uid="{00000000-0005-0000-0000-00002C0D0000}"/>
    <cellStyle name="Calculation 9 2 2 16" xfId="4079" xr:uid="{00000000-0005-0000-0000-00002D0D0000}"/>
    <cellStyle name="Calculation 9 2 2 16 2" xfId="4080" xr:uid="{00000000-0005-0000-0000-00002E0D0000}"/>
    <cellStyle name="Calculation 9 2 2 17" xfId="4081" xr:uid="{00000000-0005-0000-0000-00002F0D0000}"/>
    <cellStyle name="Calculation 9 2 2 17 2" xfId="4082" xr:uid="{00000000-0005-0000-0000-0000300D0000}"/>
    <cellStyle name="Calculation 9 2 2 18" xfId="4083" xr:uid="{00000000-0005-0000-0000-0000310D0000}"/>
    <cellStyle name="Calculation 9 2 2 18 2" xfId="4084" xr:uid="{00000000-0005-0000-0000-0000320D0000}"/>
    <cellStyle name="Calculation 9 2 2 19" xfId="4085" xr:uid="{00000000-0005-0000-0000-0000330D0000}"/>
    <cellStyle name="Calculation 9 2 2 19 2" xfId="4086" xr:uid="{00000000-0005-0000-0000-0000340D0000}"/>
    <cellStyle name="Calculation 9 2 2 2" xfId="4087" xr:uid="{00000000-0005-0000-0000-0000350D0000}"/>
    <cellStyle name="Calculation 9 2 2 2 10" xfId="4088" xr:uid="{00000000-0005-0000-0000-0000360D0000}"/>
    <cellStyle name="Calculation 9 2 2 2 10 2" xfId="4089" xr:uid="{00000000-0005-0000-0000-0000370D0000}"/>
    <cellStyle name="Calculation 9 2 2 2 11" xfId="4090" xr:uid="{00000000-0005-0000-0000-0000380D0000}"/>
    <cellStyle name="Calculation 9 2 2 2 11 2" xfId="4091" xr:uid="{00000000-0005-0000-0000-0000390D0000}"/>
    <cellStyle name="Calculation 9 2 2 2 12" xfId="4092" xr:uid="{00000000-0005-0000-0000-00003A0D0000}"/>
    <cellStyle name="Calculation 9 2 2 2 12 2" xfId="4093" xr:uid="{00000000-0005-0000-0000-00003B0D0000}"/>
    <cellStyle name="Calculation 9 2 2 2 13" xfId="4094" xr:uid="{00000000-0005-0000-0000-00003C0D0000}"/>
    <cellStyle name="Calculation 9 2 2 2 13 2" xfId="4095" xr:uid="{00000000-0005-0000-0000-00003D0D0000}"/>
    <cellStyle name="Calculation 9 2 2 2 14" xfId="4096" xr:uid="{00000000-0005-0000-0000-00003E0D0000}"/>
    <cellStyle name="Calculation 9 2 2 2 14 2" xfId="4097" xr:uid="{00000000-0005-0000-0000-00003F0D0000}"/>
    <cellStyle name="Calculation 9 2 2 2 15" xfId="4098" xr:uid="{00000000-0005-0000-0000-0000400D0000}"/>
    <cellStyle name="Calculation 9 2 2 2 15 2" xfId="4099" xr:uid="{00000000-0005-0000-0000-0000410D0000}"/>
    <cellStyle name="Calculation 9 2 2 2 16" xfId="4100" xr:uid="{00000000-0005-0000-0000-0000420D0000}"/>
    <cellStyle name="Calculation 9 2 2 2 16 2" xfId="4101" xr:uid="{00000000-0005-0000-0000-0000430D0000}"/>
    <cellStyle name="Calculation 9 2 2 2 17" xfId="4102" xr:uid="{00000000-0005-0000-0000-0000440D0000}"/>
    <cellStyle name="Calculation 9 2 2 2 17 2" xfId="4103" xr:uid="{00000000-0005-0000-0000-0000450D0000}"/>
    <cellStyle name="Calculation 9 2 2 2 18" xfId="4104" xr:uid="{00000000-0005-0000-0000-0000460D0000}"/>
    <cellStyle name="Calculation 9 2 2 2 18 2" xfId="4105" xr:uid="{00000000-0005-0000-0000-0000470D0000}"/>
    <cellStyle name="Calculation 9 2 2 2 19" xfId="4106" xr:uid="{00000000-0005-0000-0000-0000480D0000}"/>
    <cellStyle name="Calculation 9 2 2 2 2" xfId="4107" xr:uid="{00000000-0005-0000-0000-0000490D0000}"/>
    <cellStyle name="Calculation 9 2 2 2 2 2" xfId="4108" xr:uid="{00000000-0005-0000-0000-00004A0D0000}"/>
    <cellStyle name="Calculation 9 2 2 2 3" xfId="4109" xr:uid="{00000000-0005-0000-0000-00004B0D0000}"/>
    <cellStyle name="Calculation 9 2 2 2 3 2" xfId="4110" xr:uid="{00000000-0005-0000-0000-00004C0D0000}"/>
    <cellStyle name="Calculation 9 2 2 2 4" xfId="4111" xr:uid="{00000000-0005-0000-0000-00004D0D0000}"/>
    <cellStyle name="Calculation 9 2 2 2 4 2" xfId="4112" xr:uid="{00000000-0005-0000-0000-00004E0D0000}"/>
    <cellStyle name="Calculation 9 2 2 2 5" xfId="4113" xr:uid="{00000000-0005-0000-0000-00004F0D0000}"/>
    <cellStyle name="Calculation 9 2 2 2 5 2" xfId="4114" xr:uid="{00000000-0005-0000-0000-0000500D0000}"/>
    <cellStyle name="Calculation 9 2 2 2 6" xfId="4115" xr:uid="{00000000-0005-0000-0000-0000510D0000}"/>
    <cellStyle name="Calculation 9 2 2 2 6 2" xfId="4116" xr:uid="{00000000-0005-0000-0000-0000520D0000}"/>
    <cellStyle name="Calculation 9 2 2 2 7" xfId="4117" xr:uid="{00000000-0005-0000-0000-0000530D0000}"/>
    <cellStyle name="Calculation 9 2 2 2 7 2" xfId="4118" xr:uid="{00000000-0005-0000-0000-0000540D0000}"/>
    <cellStyle name="Calculation 9 2 2 2 8" xfId="4119" xr:uid="{00000000-0005-0000-0000-0000550D0000}"/>
    <cellStyle name="Calculation 9 2 2 2 8 2" xfId="4120" xr:uid="{00000000-0005-0000-0000-0000560D0000}"/>
    <cellStyle name="Calculation 9 2 2 2 9" xfId="4121" xr:uid="{00000000-0005-0000-0000-0000570D0000}"/>
    <cellStyle name="Calculation 9 2 2 2 9 2" xfId="4122" xr:uid="{00000000-0005-0000-0000-0000580D0000}"/>
    <cellStyle name="Calculation 9 2 2 20" xfId="4123" xr:uid="{00000000-0005-0000-0000-0000590D0000}"/>
    <cellStyle name="Calculation 9 2 2 3" xfId="4124" xr:uid="{00000000-0005-0000-0000-00005A0D0000}"/>
    <cellStyle name="Calculation 9 2 2 3 10" xfId="4125" xr:uid="{00000000-0005-0000-0000-00005B0D0000}"/>
    <cellStyle name="Calculation 9 2 2 3 10 2" xfId="4126" xr:uid="{00000000-0005-0000-0000-00005C0D0000}"/>
    <cellStyle name="Calculation 9 2 2 3 11" xfId="4127" xr:uid="{00000000-0005-0000-0000-00005D0D0000}"/>
    <cellStyle name="Calculation 9 2 2 3 11 2" xfId="4128" xr:uid="{00000000-0005-0000-0000-00005E0D0000}"/>
    <cellStyle name="Calculation 9 2 2 3 12" xfId="4129" xr:uid="{00000000-0005-0000-0000-00005F0D0000}"/>
    <cellStyle name="Calculation 9 2 2 3 12 2" xfId="4130" xr:uid="{00000000-0005-0000-0000-0000600D0000}"/>
    <cellStyle name="Calculation 9 2 2 3 13" xfId="4131" xr:uid="{00000000-0005-0000-0000-0000610D0000}"/>
    <cellStyle name="Calculation 9 2 2 3 13 2" xfId="4132" xr:uid="{00000000-0005-0000-0000-0000620D0000}"/>
    <cellStyle name="Calculation 9 2 2 3 14" xfId="4133" xr:uid="{00000000-0005-0000-0000-0000630D0000}"/>
    <cellStyle name="Calculation 9 2 2 3 14 2" xfId="4134" xr:uid="{00000000-0005-0000-0000-0000640D0000}"/>
    <cellStyle name="Calculation 9 2 2 3 15" xfId="4135" xr:uid="{00000000-0005-0000-0000-0000650D0000}"/>
    <cellStyle name="Calculation 9 2 2 3 15 2" xfId="4136" xr:uid="{00000000-0005-0000-0000-0000660D0000}"/>
    <cellStyle name="Calculation 9 2 2 3 16" xfId="4137" xr:uid="{00000000-0005-0000-0000-0000670D0000}"/>
    <cellStyle name="Calculation 9 2 2 3 16 2" xfId="4138" xr:uid="{00000000-0005-0000-0000-0000680D0000}"/>
    <cellStyle name="Calculation 9 2 2 3 17" xfId="4139" xr:uid="{00000000-0005-0000-0000-0000690D0000}"/>
    <cellStyle name="Calculation 9 2 2 3 17 2" xfId="4140" xr:uid="{00000000-0005-0000-0000-00006A0D0000}"/>
    <cellStyle name="Calculation 9 2 2 3 18" xfId="4141" xr:uid="{00000000-0005-0000-0000-00006B0D0000}"/>
    <cellStyle name="Calculation 9 2 2 3 18 2" xfId="4142" xr:uid="{00000000-0005-0000-0000-00006C0D0000}"/>
    <cellStyle name="Calculation 9 2 2 3 19" xfId="4143" xr:uid="{00000000-0005-0000-0000-00006D0D0000}"/>
    <cellStyle name="Calculation 9 2 2 3 2" xfId="4144" xr:uid="{00000000-0005-0000-0000-00006E0D0000}"/>
    <cellStyle name="Calculation 9 2 2 3 2 2" xfId="4145" xr:uid="{00000000-0005-0000-0000-00006F0D0000}"/>
    <cellStyle name="Calculation 9 2 2 3 3" xfId="4146" xr:uid="{00000000-0005-0000-0000-0000700D0000}"/>
    <cellStyle name="Calculation 9 2 2 3 3 2" xfId="4147" xr:uid="{00000000-0005-0000-0000-0000710D0000}"/>
    <cellStyle name="Calculation 9 2 2 3 4" xfId="4148" xr:uid="{00000000-0005-0000-0000-0000720D0000}"/>
    <cellStyle name="Calculation 9 2 2 3 4 2" xfId="4149" xr:uid="{00000000-0005-0000-0000-0000730D0000}"/>
    <cellStyle name="Calculation 9 2 2 3 5" xfId="4150" xr:uid="{00000000-0005-0000-0000-0000740D0000}"/>
    <cellStyle name="Calculation 9 2 2 3 5 2" xfId="4151" xr:uid="{00000000-0005-0000-0000-0000750D0000}"/>
    <cellStyle name="Calculation 9 2 2 3 6" xfId="4152" xr:uid="{00000000-0005-0000-0000-0000760D0000}"/>
    <cellStyle name="Calculation 9 2 2 3 6 2" xfId="4153" xr:uid="{00000000-0005-0000-0000-0000770D0000}"/>
    <cellStyle name="Calculation 9 2 2 3 7" xfId="4154" xr:uid="{00000000-0005-0000-0000-0000780D0000}"/>
    <cellStyle name="Calculation 9 2 2 3 7 2" xfId="4155" xr:uid="{00000000-0005-0000-0000-0000790D0000}"/>
    <cellStyle name="Calculation 9 2 2 3 8" xfId="4156" xr:uid="{00000000-0005-0000-0000-00007A0D0000}"/>
    <cellStyle name="Calculation 9 2 2 3 8 2" xfId="4157" xr:uid="{00000000-0005-0000-0000-00007B0D0000}"/>
    <cellStyle name="Calculation 9 2 2 3 9" xfId="4158" xr:uid="{00000000-0005-0000-0000-00007C0D0000}"/>
    <cellStyle name="Calculation 9 2 2 3 9 2" xfId="4159" xr:uid="{00000000-0005-0000-0000-00007D0D0000}"/>
    <cellStyle name="Calculation 9 2 2 4" xfId="4160" xr:uid="{00000000-0005-0000-0000-00007E0D0000}"/>
    <cellStyle name="Calculation 9 2 2 4 10" xfId="4161" xr:uid="{00000000-0005-0000-0000-00007F0D0000}"/>
    <cellStyle name="Calculation 9 2 2 4 10 2" xfId="4162" xr:uid="{00000000-0005-0000-0000-0000800D0000}"/>
    <cellStyle name="Calculation 9 2 2 4 11" xfId="4163" xr:uid="{00000000-0005-0000-0000-0000810D0000}"/>
    <cellStyle name="Calculation 9 2 2 4 11 2" xfId="4164" xr:uid="{00000000-0005-0000-0000-0000820D0000}"/>
    <cellStyle name="Calculation 9 2 2 4 12" xfId="4165" xr:uid="{00000000-0005-0000-0000-0000830D0000}"/>
    <cellStyle name="Calculation 9 2 2 4 12 2" xfId="4166" xr:uid="{00000000-0005-0000-0000-0000840D0000}"/>
    <cellStyle name="Calculation 9 2 2 4 13" xfId="4167" xr:uid="{00000000-0005-0000-0000-0000850D0000}"/>
    <cellStyle name="Calculation 9 2 2 4 13 2" xfId="4168" xr:uid="{00000000-0005-0000-0000-0000860D0000}"/>
    <cellStyle name="Calculation 9 2 2 4 14" xfId="4169" xr:uid="{00000000-0005-0000-0000-0000870D0000}"/>
    <cellStyle name="Calculation 9 2 2 4 14 2" xfId="4170" xr:uid="{00000000-0005-0000-0000-0000880D0000}"/>
    <cellStyle name="Calculation 9 2 2 4 15" xfId="4171" xr:uid="{00000000-0005-0000-0000-0000890D0000}"/>
    <cellStyle name="Calculation 9 2 2 4 15 2" xfId="4172" xr:uid="{00000000-0005-0000-0000-00008A0D0000}"/>
    <cellStyle name="Calculation 9 2 2 4 16" xfId="4173" xr:uid="{00000000-0005-0000-0000-00008B0D0000}"/>
    <cellStyle name="Calculation 9 2 2 4 2" xfId="4174" xr:uid="{00000000-0005-0000-0000-00008C0D0000}"/>
    <cellStyle name="Calculation 9 2 2 4 2 2" xfId="4175" xr:uid="{00000000-0005-0000-0000-00008D0D0000}"/>
    <cellStyle name="Calculation 9 2 2 4 3" xfId="4176" xr:uid="{00000000-0005-0000-0000-00008E0D0000}"/>
    <cellStyle name="Calculation 9 2 2 4 3 2" xfId="4177" xr:uid="{00000000-0005-0000-0000-00008F0D0000}"/>
    <cellStyle name="Calculation 9 2 2 4 4" xfId="4178" xr:uid="{00000000-0005-0000-0000-0000900D0000}"/>
    <cellStyle name="Calculation 9 2 2 4 4 2" xfId="4179" xr:uid="{00000000-0005-0000-0000-0000910D0000}"/>
    <cellStyle name="Calculation 9 2 2 4 5" xfId="4180" xr:uid="{00000000-0005-0000-0000-0000920D0000}"/>
    <cellStyle name="Calculation 9 2 2 4 5 2" xfId="4181" xr:uid="{00000000-0005-0000-0000-0000930D0000}"/>
    <cellStyle name="Calculation 9 2 2 4 6" xfId="4182" xr:uid="{00000000-0005-0000-0000-0000940D0000}"/>
    <cellStyle name="Calculation 9 2 2 4 6 2" xfId="4183" xr:uid="{00000000-0005-0000-0000-0000950D0000}"/>
    <cellStyle name="Calculation 9 2 2 4 7" xfId="4184" xr:uid="{00000000-0005-0000-0000-0000960D0000}"/>
    <cellStyle name="Calculation 9 2 2 4 7 2" xfId="4185" xr:uid="{00000000-0005-0000-0000-0000970D0000}"/>
    <cellStyle name="Calculation 9 2 2 4 8" xfId="4186" xr:uid="{00000000-0005-0000-0000-0000980D0000}"/>
    <cellStyle name="Calculation 9 2 2 4 8 2" xfId="4187" xr:uid="{00000000-0005-0000-0000-0000990D0000}"/>
    <cellStyle name="Calculation 9 2 2 4 9" xfId="4188" xr:uid="{00000000-0005-0000-0000-00009A0D0000}"/>
    <cellStyle name="Calculation 9 2 2 4 9 2" xfId="4189" xr:uid="{00000000-0005-0000-0000-00009B0D0000}"/>
    <cellStyle name="Calculation 9 2 2 5" xfId="4190" xr:uid="{00000000-0005-0000-0000-00009C0D0000}"/>
    <cellStyle name="Calculation 9 2 2 5 10" xfId="4191" xr:uid="{00000000-0005-0000-0000-00009D0D0000}"/>
    <cellStyle name="Calculation 9 2 2 5 10 2" xfId="4192" xr:uid="{00000000-0005-0000-0000-00009E0D0000}"/>
    <cellStyle name="Calculation 9 2 2 5 11" xfId="4193" xr:uid="{00000000-0005-0000-0000-00009F0D0000}"/>
    <cellStyle name="Calculation 9 2 2 5 11 2" xfId="4194" xr:uid="{00000000-0005-0000-0000-0000A00D0000}"/>
    <cellStyle name="Calculation 9 2 2 5 12" xfId="4195" xr:uid="{00000000-0005-0000-0000-0000A10D0000}"/>
    <cellStyle name="Calculation 9 2 2 5 12 2" xfId="4196" xr:uid="{00000000-0005-0000-0000-0000A20D0000}"/>
    <cellStyle name="Calculation 9 2 2 5 13" xfId="4197" xr:uid="{00000000-0005-0000-0000-0000A30D0000}"/>
    <cellStyle name="Calculation 9 2 2 5 13 2" xfId="4198" xr:uid="{00000000-0005-0000-0000-0000A40D0000}"/>
    <cellStyle name="Calculation 9 2 2 5 14" xfId="4199" xr:uid="{00000000-0005-0000-0000-0000A50D0000}"/>
    <cellStyle name="Calculation 9 2 2 5 14 2" xfId="4200" xr:uid="{00000000-0005-0000-0000-0000A60D0000}"/>
    <cellStyle name="Calculation 9 2 2 5 15" xfId="4201" xr:uid="{00000000-0005-0000-0000-0000A70D0000}"/>
    <cellStyle name="Calculation 9 2 2 5 15 2" xfId="4202" xr:uid="{00000000-0005-0000-0000-0000A80D0000}"/>
    <cellStyle name="Calculation 9 2 2 5 16" xfId="4203" xr:uid="{00000000-0005-0000-0000-0000A90D0000}"/>
    <cellStyle name="Calculation 9 2 2 5 2" xfId="4204" xr:uid="{00000000-0005-0000-0000-0000AA0D0000}"/>
    <cellStyle name="Calculation 9 2 2 5 2 2" xfId="4205" xr:uid="{00000000-0005-0000-0000-0000AB0D0000}"/>
    <cellStyle name="Calculation 9 2 2 5 3" xfId="4206" xr:uid="{00000000-0005-0000-0000-0000AC0D0000}"/>
    <cellStyle name="Calculation 9 2 2 5 3 2" xfId="4207" xr:uid="{00000000-0005-0000-0000-0000AD0D0000}"/>
    <cellStyle name="Calculation 9 2 2 5 4" xfId="4208" xr:uid="{00000000-0005-0000-0000-0000AE0D0000}"/>
    <cellStyle name="Calculation 9 2 2 5 4 2" xfId="4209" xr:uid="{00000000-0005-0000-0000-0000AF0D0000}"/>
    <cellStyle name="Calculation 9 2 2 5 5" xfId="4210" xr:uid="{00000000-0005-0000-0000-0000B00D0000}"/>
    <cellStyle name="Calculation 9 2 2 5 5 2" xfId="4211" xr:uid="{00000000-0005-0000-0000-0000B10D0000}"/>
    <cellStyle name="Calculation 9 2 2 5 6" xfId="4212" xr:uid="{00000000-0005-0000-0000-0000B20D0000}"/>
    <cellStyle name="Calculation 9 2 2 5 6 2" xfId="4213" xr:uid="{00000000-0005-0000-0000-0000B30D0000}"/>
    <cellStyle name="Calculation 9 2 2 5 7" xfId="4214" xr:uid="{00000000-0005-0000-0000-0000B40D0000}"/>
    <cellStyle name="Calculation 9 2 2 5 7 2" xfId="4215" xr:uid="{00000000-0005-0000-0000-0000B50D0000}"/>
    <cellStyle name="Calculation 9 2 2 5 8" xfId="4216" xr:uid="{00000000-0005-0000-0000-0000B60D0000}"/>
    <cellStyle name="Calculation 9 2 2 5 8 2" xfId="4217" xr:uid="{00000000-0005-0000-0000-0000B70D0000}"/>
    <cellStyle name="Calculation 9 2 2 5 9" xfId="4218" xr:uid="{00000000-0005-0000-0000-0000B80D0000}"/>
    <cellStyle name="Calculation 9 2 2 5 9 2" xfId="4219" xr:uid="{00000000-0005-0000-0000-0000B90D0000}"/>
    <cellStyle name="Calculation 9 2 2 6" xfId="4220" xr:uid="{00000000-0005-0000-0000-0000BA0D0000}"/>
    <cellStyle name="Calculation 9 2 2 6 10" xfId="4221" xr:uid="{00000000-0005-0000-0000-0000BB0D0000}"/>
    <cellStyle name="Calculation 9 2 2 6 10 2" xfId="4222" xr:uid="{00000000-0005-0000-0000-0000BC0D0000}"/>
    <cellStyle name="Calculation 9 2 2 6 11" xfId="4223" xr:uid="{00000000-0005-0000-0000-0000BD0D0000}"/>
    <cellStyle name="Calculation 9 2 2 6 11 2" xfId="4224" xr:uid="{00000000-0005-0000-0000-0000BE0D0000}"/>
    <cellStyle name="Calculation 9 2 2 6 12" xfId="4225" xr:uid="{00000000-0005-0000-0000-0000BF0D0000}"/>
    <cellStyle name="Calculation 9 2 2 6 12 2" xfId="4226" xr:uid="{00000000-0005-0000-0000-0000C00D0000}"/>
    <cellStyle name="Calculation 9 2 2 6 13" xfId="4227" xr:uid="{00000000-0005-0000-0000-0000C10D0000}"/>
    <cellStyle name="Calculation 9 2 2 6 13 2" xfId="4228" xr:uid="{00000000-0005-0000-0000-0000C20D0000}"/>
    <cellStyle name="Calculation 9 2 2 6 14" xfId="4229" xr:uid="{00000000-0005-0000-0000-0000C30D0000}"/>
    <cellStyle name="Calculation 9 2 2 6 14 2" xfId="4230" xr:uid="{00000000-0005-0000-0000-0000C40D0000}"/>
    <cellStyle name="Calculation 9 2 2 6 15" xfId="4231" xr:uid="{00000000-0005-0000-0000-0000C50D0000}"/>
    <cellStyle name="Calculation 9 2 2 6 2" xfId="4232" xr:uid="{00000000-0005-0000-0000-0000C60D0000}"/>
    <cellStyle name="Calculation 9 2 2 6 2 2" xfId="4233" xr:uid="{00000000-0005-0000-0000-0000C70D0000}"/>
    <cellStyle name="Calculation 9 2 2 6 3" xfId="4234" xr:uid="{00000000-0005-0000-0000-0000C80D0000}"/>
    <cellStyle name="Calculation 9 2 2 6 3 2" xfId="4235" xr:uid="{00000000-0005-0000-0000-0000C90D0000}"/>
    <cellStyle name="Calculation 9 2 2 6 4" xfId="4236" xr:uid="{00000000-0005-0000-0000-0000CA0D0000}"/>
    <cellStyle name="Calculation 9 2 2 6 4 2" xfId="4237" xr:uid="{00000000-0005-0000-0000-0000CB0D0000}"/>
    <cellStyle name="Calculation 9 2 2 6 5" xfId="4238" xr:uid="{00000000-0005-0000-0000-0000CC0D0000}"/>
    <cellStyle name="Calculation 9 2 2 6 5 2" xfId="4239" xr:uid="{00000000-0005-0000-0000-0000CD0D0000}"/>
    <cellStyle name="Calculation 9 2 2 6 6" xfId="4240" xr:uid="{00000000-0005-0000-0000-0000CE0D0000}"/>
    <cellStyle name="Calculation 9 2 2 6 6 2" xfId="4241" xr:uid="{00000000-0005-0000-0000-0000CF0D0000}"/>
    <cellStyle name="Calculation 9 2 2 6 7" xfId="4242" xr:uid="{00000000-0005-0000-0000-0000D00D0000}"/>
    <cellStyle name="Calculation 9 2 2 6 7 2" xfId="4243" xr:uid="{00000000-0005-0000-0000-0000D10D0000}"/>
    <cellStyle name="Calculation 9 2 2 6 8" xfId="4244" xr:uid="{00000000-0005-0000-0000-0000D20D0000}"/>
    <cellStyle name="Calculation 9 2 2 6 8 2" xfId="4245" xr:uid="{00000000-0005-0000-0000-0000D30D0000}"/>
    <cellStyle name="Calculation 9 2 2 6 9" xfId="4246" xr:uid="{00000000-0005-0000-0000-0000D40D0000}"/>
    <cellStyle name="Calculation 9 2 2 6 9 2" xfId="4247" xr:uid="{00000000-0005-0000-0000-0000D50D0000}"/>
    <cellStyle name="Calculation 9 2 2 7" xfId="4248" xr:uid="{00000000-0005-0000-0000-0000D60D0000}"/>
    <cellStyle name="Calculation 9 2 2 7 2" xfId="4249" xr:uid="{00000000-0005-0000-0000-0000D70D0000}"/>
    <cellStyle name="Calculation 9 2 2 8" xfId="4250" xr:uid="{00000000-0005-0000-0000-0000D80D0000}"/>
    <cellStyle name="Calculation 9 2 2 8 2" xfId="4251" xr:uid="{00000000-0005-0000-0000-0000D90D0000}"/>
    <cellStyle name="Calculation 9 2 2 9" xfId="4252" xr:uid="{00000000-0005-0000-0000-0000DA0D0000}"/>
    <cellStyle name="Calculation 9 2 2 9 2" xfId="4253" xr:uid="{00000000-0005-0000-0000-0000DB0D0000}"/>
    <cellStyle name="Calculation 9 2 20" xfId="4254" xr:uid="{00000000-0005-0000-0000-0000DC0D0000}"/>
    <cellStyle name="Calculation 9 2 20 2" xfId="4255" xr:uid="{00000000-0005-0000-0000-0000DD0D0000}"/>
    <cellStyle name="Calculation 9 2 21" xfId="4256" xr:uid="{00000000-0005-0000-0000-0000DE0D0000}"/>
    <cellStyle name="Calculation 9 2 21 2" xfId="4257" xr:uid="{00000000-0005-0000-0000-0000DF0D0000}"/>
    <cellStyle name="Calculation 9 2 22" xfId="4258" xr:uid="{00000000-0005-0000-0000-0000E00D0000}"/>
    <cellStyle name="Calculation 9 2 22 2" xfId="4259" xr:uid="{00000000-0005-0000-0000-0000E10D0000}"/>
    <cellStyle name="Calculation 9 2 23" xfId="4260" xr:uid="{00000000-0005-0000-0000-0000E20D0000}"/>
    <cellStyle name="Calculation 9 2 23 2" xfId="4261" xr:uid="{00000000-0005-0000-0000-0000E30D0000}"/>
    <cellStyle name="Calculation 9 2 24" xfId="4262" xr:uid="{00000000-0005-0000-0000-0000E40D0000}"/>
    <cellStyle name="Calculation 9 2 24 2" xfId="4263" xr:uid="{00000000-0005-0000-0000-0000E50D0000}"/>
    <cellStyle name="Calculation 9 2 25" xfId="4264" xr:uid="{00000000-0005-0000-0000-0000E60D0000}"/>
    <cellStyle name="Calculation 9 2 25 2" xfId="4265" xr:uid="{00000000-0005-0000-0000-0000E70D0000}"/>
    <cellStyle name="Calculation 9 2 26" xfId="4266" xr:uid="{00000000-0005-0000-0000-0000E80D0000}"/>
    <cellStyle name="Calculation 9 2 26 2" xfId="4267" xr:uid="{00000000-0005-0000-0000-0000E90D0000}"/>
    <cellStyle name="Calculation 9 2 27" xfId="4268" xr:uid="{00000000-0005-0000-0000-0000EA0D0000}"/>
    <cellStyle name="Calculation 9 2 3" xfId="4269" xr:uid="{00000000-0005-0000-0000-0000EB0D0000}"/>
    <cellStyle name="Calculation 9 2 3 10" xfId="4270" xr:uid="{00000000-0005-0000-0000-0000EC0D0000}"/>
    <cellStyle name="Calculation 9 2 3 10 2" xfId="4271" xr:uid="{00000000-0005-0000-0000-0000ED0D0000}"/>
    <cellStyle name="Calculation 9 2 3 11" xfId="4272" xr:uid="{00000000-0005-0000-0000-0000EE0D0000}"/>
    <cellStyle name="Calculation 9 2 3 11 2" xfId="4273" xr:uid="{00000000-0005-0000-0000-0000EF0D0000}"/>
    <cellStyle name="Calculation 9 2 3 12" xfId="4274" xr:uid="{00000000-0005-0000-0000-0000F00D0000}"/>
    <cellStyle name="Calculation 9 2 3 12 2" xfId="4275" xr:uid="{00000000-0005-0000-0000-0000F10D0000}"/>
    <cellStyle name="Calculation 9 2 3 13" xfId="4276" xr:uid="{00000000-0005-0000-0000-0000F20D0000}"/>
    <cellStyle name="Calculation 9 2 3 13 2" xfId="4277" xr:uid="{00000000-0005-0000-0000-0000F30D0000}"/>
    <cellStyle name="Calculation 9 2 3 14" xfId="4278" xr:uid="{00000000-0005-0000-0000-0000F40D0000}"/>
    <cellStyle name="Calculation 9 2 3 14 2" xfId="4279" xr:uid="{00000000-0005-0000-0000-0000F50D0000}"/>
    <cellStyle name="Calculation 9 2 3 15" xfId="4280" xr:uid="{00000000-0005-0000-0000-0000F60D0000}"/>
    <cellStyle name="Calculation 9 2 3 15 2" xfId="4281" xr:uid="{00000000-0005-0000-0000-0000F70D0000}"/>
    <cellStyle name="Calculation 9 2 3 16" xfId="4282" xr:uid="{00000000-0005-0000-0000-0000F80D0000}"/>
    <cellStyle name="Calculation 9 2 3 16 2" xfId="4283" xr:uid="{00000000-0005-0000-0000-0000F90D0000}"/>
    <cellStyle name="Calculation 9 2 3 17" xfId="4284" xr:uid="{00000000-0005-0000-0000-0000FA0D0000}"/>
    <cellStyle name="Calculation 9 2 3 17 2" xfId="4285" xr:uid="{00000000-0005-0000-0000-0000FB0D0000}"/>
    <cellStyle name="Calculation 9 2 3 18" xfId="4286" xr:uid="{00000000-0005-0000-0000-0000FC0D0000}"/>
    <cellStyle name="Calculation 9 2 3 18 2" xfId="4287" xr:uid="{00000000-0005-0000-0000-0000FD0D0000}"/>
    <cellStyle name="Calculation 9 2 3 19" xfId="4288" xr:uid="{00000000-0005-0000-0000-0000FE0D0000}"/>
    <cellStyle name="Calculation 9 2 3 19 2" xfId="4289" xr:uid="{00000000-0005-0000-0000-0000FF0D0000}"/>
    <cellStyle name="Calculation 9 2 3 2" xfId="4290" xr:uid="{00000000-0005-0000-0000-0000000E0000}"/>
    <cellStyle name="Calculation 9 2 3 2 10" xfId="4291" xr:uid="{00000000-0005-0000-0000-0000010E0000}"/>
    <cellStyle name="Calculation 9 2 3 2 10 2" xfId="4292" xr:uid="{00000000-0005-0000-0000-0000020E0000}"/>
    <cellStyle name="Calculation 9 2 3 2 11" xfId="4293" xr:uid="{00000000-0005-0000-0000-0000030E0000}"/>
    <cellStyle name="Calculation 9 2 3 2 11 2" xfId="4294" xr:uid="{00000000-0005-0000-0000-0000040E0000}"/>
    <cellStyle name="Calculation 9 2 3 2 12" xfId="4295" xr:uid="{00000000-0005-0000-0000-0000050E0000}"/>
    <cellStyle name="Calculation 9 2 3 2 12 2" xfId="4296" xr:uid="{00000000-0005-0000-0000-0000060E0000}"/>
    <cellStyle name="Calculation 9 2 3 2 13" xfId="4297" xr:uid="{00000000-0005-0000-0000-0000070E0000}"/>
    <cellStyle name="Calculation 9 2 3 2 13 2" xfId="4298" xr:uid="{00000000-0005-0000-0000-0000080E0000}"/>
    <cellStyle name="Calculation 9 2 3 2 14" xfId="4299" xr:uid="{00000000-0005-0000-0000-0000090E0000}"/>
    <cellStyle name="Calculation 9 2 3 2 14 2" xfId="4300" xr:uid="{00000000-0005-0000-0000-00000A0E0000}"/>
    <cellStyle name="Calculation 9 2 3 2 15" xfId="4301" xr:uid="{00000000-0005-0000-0000-00000B0E0000}"/>
    <cellStyle name="Calculation 9 2 3 2 15 2" xfId="4302" xr:uid="{00000000-0005-0000-0000-00000C0E0000}"/>
    <cellStyle name="Calculation 9 2 3 2 16" xfId="4303" xr:uid="{00000000-0005-0000-0000-00000D0E0000}"/>
    <cellStyle name="Calculation 9 2 3 2 16 2" xfId="4304" xr:uid="{00000000-0005-0000-0000-00000E0E0000}"/>
    <cellStyle name="Calculation 9 2 3 2 17" xfId="4305" xr:uid="{00000000-0005-0000-0000-00000F0E0000}"/>
    <cellStyle name="Calculation 9 2 3 2 17 2" xfId="4306" xr:uid="{00000000-0005-0000-0000-0000100E0000}"/>
    <cellStyle name="Calculation 9 2 3 2 18" xfId="4307" xr:uid="{00000000-0005-0000-0000-0000110E0000}"/>
    <cellStyle name="Calculation 9 2 3 2 18 2" xfId="4308" xr:uid="{00000000-0005-0000-0000-0000120E0000}"/>
    <cellStyle name="Calculation 9 2 3 2 19" xfId="4309" xr:uid="{00000000-0005-0000-0000-0000130E0000}"/>
    <cellStyle name="Calculation 9 2 3 2 2" xfId="4310" xr:uid="{00000000-0005-0000-0000-0000140E0000}"/>
    <cellStyle name="Calculation 9 2 3 2 2 2" xfId="4311" xr:uid="{00000000-0005-0000-0000-0000150E0000}"/>
    <cellStyle name="Calculation 9 2 3 2 3" xfId="4312" xr:uid="{00000000-0005-0000-0000-0000160E0000}"/>
    <cellStyle name="Calculation 9 2 3 2 3 2" xfId="4313" xr:uid="{00000000-0005-0000-0000-0000170E0000}"/>
    <cellStyle name="Calculation 9 2 3 2 4" xfId="4314" xr:uid="{00000000-0005-0000-0000-0000180E0000}"/>
    <cellStyle name="Calculation 9 2 3 2 4 2" xfId="4315" xr:uid="{00000000-0005-0000-0000-0000190E0000}"/>
    <cellStyle name="Calculation 9 2 3 2 5" xfId="4316" xr:uid="{00000000-0005-0000-0000-00001A0E0000}"/>
    <cellStyle name="Calculation 9 2 3 2 5 2" xfId="4317" xr:uid="{00000000-0005-0000-0000-00001B0E0000}"/>
    <cellStyle name="Calculation 9 2 3 2 6" xfId="4318" xr:uid="{00000000-0005-0000-0000-00001C0E0000}"/>
    <cellStyle name="Calculation 9 2 3 2 6 2" xfId="4319" xr:uid="{00000000-0005-0000-0000-00001D0E0000}"/>
    <cellStyle name="Calculation 9 2 3 2 7" xfId="4320" xr:uid="{00000000-0005-0000-0000-00001E0E0000}"/>
    <cellStyle name="Calculation 9 2 3 2 7 2" xfId="4321" xr:uid="{00000000-0005-0000-0000-00001F0E0000}"/>
    <cellStyle name="Calculation 9 2 3 2 8" xfId="4322" xr:uid="{00000000-0005-0000-0000-0000200E0000}"/>
    <cellStyle name="Calculation 9 2 3 2 8 2" xfId="4323" xr:uid="{00000000-0005-0000-0000-0000210E0000}"/>
    <cellStyle name="Calculation 9 2 3 2 9" xfId="4324" xr:uid="{00000000-0005-0000-0000-0000220E0000}"/>
    <cellStyle name="Calculation 9 2 3 2 9 2" xfId="4325" xr:uid="{00000000-0005-0000-0000-0000230E0000}"/>
    <cellStyle name="Calculation 9 2 3 20" xfId="4326" xr:uid="{00000000-0005-0000-0000-0000240E0000}"/>
    <cellStyle name="Calculation 9 2 3 3" xfId="4327" xr:uid="{00000000-0005-0000-0000-0000250E0000}"/>
    <cellStyle name="Calculation 9 2 3 3 10" xfId="4328" xr:uid="{00000000-0005-0000-0000-0000260E0000}"/>
    <cellStyle name="Calculation 9 2 3 3 10 2" xfId="4329" xr:uid="{00000000-0005-0000-0000-0000270E0000}"/>
    <cellStyle name="Calculation 9 2 3 3 11" xfId="4330" xr:uid="{00000000-0005-0000-0000-0000280E0000}"/>
    <cellStyle name="Calculation 9 2 3 3 11 2" xfId="4331" xr:uid="{00000000-0005-0000-0000-0000290E0000}"/>
    <cellStyle name="Calculation 9 2 3 3 12" xfId="4332" xr:uid="{00000000-0005-0000-0000-00002A0E0000}"/>
    <cellStyle name="Calculation 9 2 3 3 12 2" xfId="4333" xr:uid="{00000000-0005-0000-0000-00002B0E0000}"/>
    <cellStyle name="Calculation 9 2 3 3 13" xfId="4334" xr:uid="{00000000-0005-0000-0000-00002C0E0000}"/>
    <cellStyle name="Calculation 9 2 3 3 13 2" xfId="4335" xr:uid="{00000000-0005-0000-0000-00002D0E0000}"/>
    <cellStyle name="Calculation 9 2 3 3 14" xfId="4336" xr:uid="{00000000-0005-0000-0000-00002E0E0000}"/>
    <cellStyle name="Calculation 9 2 3 3 14 2" xfId="4337" xr:uid="{00000000-0005-0000-0000-00002F0E0000}"/>
    <cellStyle name="Calculation 9 2 3 3 15" xfId="4338" xr:uid="{00000000-0005-0000-0000-0000300E0000}"/>
    <cellStyle name="Calculation 9 2 3 3 15 2" xfId="4339" xr:uid="{00000000-0005-0000-0000-0000310E0000}"/>
    <cellStyle name="Calculation 9 2 3 3 16" xfId="4340" xr:uid="{00000000-0005-0000-0000-0000320E0000}"/>
    <cellStyle name="Calculation 9 2 3 3 16 2" xfId="4341" xr:uid="{00000000-0005-0000-0000-0000330E0000}"/>
    <cellStyle name="Calculation 9 2 3 3 17" xfId="4342" xr:uid="{00000000-0005-0000-0000-0000340E0000}"/>
    <cellStyle name="Calculation 9 2 3 3 17 2" xfId="4343" xr:uid="{00000000-0005-0000-0000-0000350E0000}"/>
    <cellStyle name="Calculation 9 2 3 3 18" xfId="4344" xr:uid="{00000000-0005-0000-0000-0000360E0000}"/>
    <cellStyle name="Calculation 9 2 3 3 18 2" xfId="4345" xr:uid="{00000000-0005-0000-0000-0000370E0000}"/>
    <cellStyle name="Calculation 9 2 3 3 19" xfId="4346" xr:uid="{00000000-0005-0000-0000-0000380E0000}"/>
    <cellStyle name="Calculation 9 2 3 3 2" xfId="4347" xr:uid="{00000000-0005-0000-0000-0000390E0000}"/>
    <cellStyle name="Calculation 9 2 3 3 2 2" xfId="4348" xr:uid="{00000000-0005-0000-0000-00003A0E0000}"/>
    <cellStyle name="Calculation 9 2 3 3 3" xfId="4349" xr:uid="{00000000-0005-0000-0000-00003B0E0000}"/>
    <cellStyle name="Calculation 9 2 3 3 3 2" xfId="4350" xr:uid="{00000000-0005-0000-0000-00003C0E0000}"/>
    <cellStyle name="Calculation 9 2 3 3 4" xfId="4351" xr:uid="{00000000-0005-0000-0000-00003D0E0000}"/>
    <cellStyle name="Calculation 9 2 3 3 4 2" xfId="4352" xr:uid="{00000000-0005-0000-0000-00003E0E0000}"/>
    <cellStyle name="Calculation 9 2 3 3 5" xfId="4353" xr:uid="{00000000-0005-0000-0000-00003F0E0000}"/>
    <cellStyle name="Calculation 9 2 3 3 5 2" xfId="4354" xr:uid="{00000000-0005-0000-0000-0000400E0000}"/>
    <cellStyle name="Calculation 9 2 3 3 6" xfId="4355" xr:uid="{00000000-0005-0000-0000-0000410E0000}"/>
    <cellStyle name="Calculation 9 2 3 3 6 2" xfId="4356" xr:uid="{00000000-0005-0000-0000-0000420E0000}"/>
    <cellStyle name="Calculation 9 2 3 3 7" xfId="4357" xr:uid="{00000000-0005-0000-0000-0000430E0000}"/>
    <cellStyle name="Calculation 9 2 3 3 7 2" xfId="4358" xr:uid="{00000000-0005-0000-0000-0000440E0000}"/>
    <cellStyle name="Calculation 9 2 3 3 8" xfId="4359" xr:uid="{00000000-0005-0000-0000-0000450E0000}"/>
    <cellStyle name="Calculation 9 2 3 3 8 2" xfId="4360" xr:uid="{00000000-0005-0000-0000-0000460E0000}"/>
    <cellStyle name="Calculation 9 2 3 3 9" xfId="4361" xr:uid="{00000000-0005-0000-0000-0000470E0000}"/>
    <cellStyle name="Calculation 9 2 3 3 9 2" xfId="4362" xr:uid="{00000000-0005-0000-0000-0000480E0000}"/>
    <cellStyle name="Calculation 9 2 3 4" xfId="4363" xr:uid="{00000000-0005-0000-0000-0000490E0000}"/>
    <cellStyle name="Calculation 9 2 3 4 10" xfId="4364" xr:uid="{00000000-0005-0000-0000-00004A0E0000}"/>
    <cellStyle name="Calculation 9 2 3 4 10 2" xfId="4365" xr:uid="{00000000-0005-0000-0000-00004B0E0000}"/>
    <cellStyle name="Calculation 9 2 3 4 11" xfId="4366" xr:uid="{00000000-0005-0000-0000-00004C0E0000}"/>
    <cellStyle name="Calculation 9 2 3 4 11 2" xfId="4367" xr:uid="{00000000-0005-0000-0000-00004D0E0000}"/>
    <cellStyle name="Calculation 9 2 3 4 12" xfId="4368" xr:uid="{00000000-0005-0000-0000-00004E0E0000}"/>
    <cellStyle name="Calculation 9 2 3 4 12 2" xfId="4369" xr:uid="{00000000-0005-0000-0000-00004F0E0000}"/>
    <cellStyle name="Calculation 9 2 3 4 13" xfId="4370" xr:uid="{00000000-0005-0000-0000-0000500E0000}"/>
    <cellStyle name="Calculation 9 2 3 4 13 2" xfId="4371" xr:uid="{00000000-0005-0000-0000-0000510E0000}"/>
    <cellStyle name="Calculation 9 2 3 4 14" xfId="4372" xr:uid="{00000000-0005-0000-0000-0000520E0000}"/>
    <cellStyle name="Calculation 9 2 3 4 14 2" xfId="4373" xr:uid="{00000000-0005-0000-0000-0000530E0000}"/>
    <cellStyle name="Calculation 9 2 3 4 15" xfId="4374" xr:uid="{00000000-0005-0000-0000-0000540E0000}"/>
    <cellStyle name="Calculation 9 2 3 4 15 2" xfId="4375" xr:uid="{00000000-0005-0000-0000-0000550E0000}"/>
    <cellStyle name="Calculation 9 2 3 4 16" xfId="4376" xr:uid="{00000000-0005-0000-0000-0000560E0000}"/>
    <cellStyle name="Calculation 9 2 3 4 2" xfId="4377" xr:uid="{00000000-0005-0000-0000-0000570E0000}"/>
    <cellStyle name="Calculation 9 2 3 4 2 2" xfId="4378" xr:uid="{00000000-0005-0000-0000-0000580E0000}"/>
    <cellStyle name="Calculation 9 2 3 4 3" xfId="4379" xr:uid="{00000000-0005-0000-0000-0000590E0000}"/>
    <cellStyle name="Calculation 9 2 3 4 3 2" xfId="4380" xr:uid="{00000000-0005-0000-0000-00005A0E0000}"/>
    <cellStyle name="Calculation 9 2 3 4 4" xfId="4381" xr:uid="{00000000-0005-0000-0000-00005B0E0000}"/>
    <cellStyle name="Calculation 9 2 3 4 4 2" xfId="4382" xr:uid="{00000000-0005-0000-0000-00005C0E0000}"/>
    <cellStyle name="Calculation 9 2 3 4 5" xfId="4383" xr:uid="{00000000-0005-0000-0000-00005D0E0000}"/>
    <cellStyle name="Calculation 9 2 3 4 5 2" xfId="4384" xr:uid="{00000000-0005-0000-0000-00005E0E0000}"/>
    <cellStyle name="Calculation 9 2 3 4 6" xfId="4385" xr:uid="{00000000-0005-0000-0000-00005F0E0000}"/>
    <cellStyle name="Calculation 9 2 3 4 6 2" xfId="4386" xr:uid="{00000000-0005-0000-0000-0000600E0000}"/>
    <cellStyle name="Calculation 9 2 3 4 7" xfId="4387" xr:uid="{00000000-0005-0000-0000-0000610E0000}"/>
    <cellStyle name="Calculation 9 2 3 4 7 2" xfId="4388" xr:uid="{00000000-0005-0000-0000-0000620E0000}"/>
    <cellStyle name="Calculation 9 2 3 4 8" xfId="4389" xr:uid="{00000000-0005-0000-0000-0000630E0000}"/>
    <cellStyle name="Calculation 9 2 3 4 8 2" xfId="4390" xr:uid="{00000000-0005-0000-0000-0000640E0000}"/>
    <cellStyle name="Calculation 9 2 3 4 9" xfId="4391" xr:uid="{00000000-0005-0000-0000-0000650E0000}"/>
    <cellStyle name="Calculation 9 2 3 4 9 2" xfId="4392" xr:uid="{00000000-0005-0000-0000-0000660E0000}"/>
    <cellStyle name="Calculation 9 2 3 5" xfId="4393" xr:uid="{00000000-0005-0000-0000-0000670E0000}"/>
    <cellStyle name="Calculation 9 2 3 5 10" xfId="4394" xr:uid="{00000000-0005-0000-0000-0000680E0000}"/>
    <cellStyle name="Calculation 9 2 3 5 10 2" xfId="4395" xr:uid="{00000000-0005-0000-0000-0000690E0000}"/>
    <cellStyle name="Calculation 9 2 3 5 11" xfId="4396" xr:uid="{00000000-0005-0000-0000-00006A0E0000}"/>
    <cellStyle name="Calculation 9 2 3 5 11 2" xfId="4397" xr:uid="{00000000-0005-0000-0000-00006B0E0000}"/>
    <cellStyle name="Calculation 9 2 3 5 12" xfId="4398" xr:uid="{00000000-0005-0000-0000-00006C0E0000}"/>
    <cellStyle name="Calculation 9 2 3 5 12 2" xfId="4399" xr:uid="{00000000-0005-0000-0000-00006D0E0000}"/>
    <cellStyle name="Calculation 9 2 3 5 13" xfId="4400" xr:uid="{00000000-0005-0000-0000-00006E0E0000}"/>
    <cellStyle name="Calculation 9 2 3 5 13 2" xfId="4401" xr:uid="{00000000-0005-0000-0000-00006F0E0000}"/>
    <cellStyle name="Calculation 9 2 3 5 14" xfId="4402" xr:uid="{00000000-0005-0000-0000-0000700E0000}"/>
    <cellStyle name="Calculation 9 2 3 5 14 2" xfId="4403" xr:uid="{00000000-0005-0000-0000-0000710E0000}"/>
    <cellStyle name="Calculation 9 2 3 5 15" xfId="4404" xr:uid="{00000000-0005-0000-0000-0000720E0000}"/>
    <cellStyle name="Calculation 9 2 3 5 15 2" xfId="4405" xr:uid="{00000000-0005-0000-0000-0000730E0000}"/>
    <cellStyle name="Calculation 9 2 3 5 16" xfId="4406" xr:uid="{00000000-0005-0000-0000-0000740E0000}"/>
    <cellStyle name="Calculation 9 2 3 5 2" xfId="4407" xr:uid="{00000000-0005-0000-0000-0000750E0000}"/>
    <cellStyle name="Calculation 9 2 3 5 2 2" xfId="4408" xr:uid="{00000000-0005-0000-0000-0000760E0000}"/>
    <cellStyle name="Calculation 9 2 3 5 3" xfId="4409" xr:uid="{00000000-0005-0000-0000-0000770E0000}"/>
    <cellStyle name="Calculation 9 2 3 5 3 2" xfId="4410" xr:uid="{00000000-0005-0000-0000-0000780E0000}"/>
    <cellStyle name="Calculation 9 2 3 5 4" xfId="4411" xr:uid="{00000000-0005-0000-0000-0000790E0000}"/>
    <cellStyle name="Calculation 9 2 3 5 4 2" xfId="4412" xr:uid="{00000000-0005-0000-0000-00007A0E0000}"/>
    <cellStyle name="Calculation 9 2 3 5 5" xfId="4413" xr:uid="{00000000-0005-0000-0000-00007B0E0000}"/>
    <cellStyle name="Calculation 9 2 3 5 5 2" xfId="4414" xr:uid="{00000000-0005-0000-0000-00007C0E0000}"/>
    <cellStyle name="Calculation 9 2 3 5 6" xfId="4415" xr:uid="{00000000-0005-0000-0000-00007D0E0000}"/>
    <cellStyle name="Calculation 9 2 3 5 6 2" xfId="4416" xr:uid="{00000000-0005-0000-0000-00007E0E0000}"/>
    <cellStyle name="Calculation 9 2 3 5 7" xfId="4417" xr:uid="{00000000-0005-0000-0000-00007F0E0000}"/>
    <cellStyle name="Calculation 9 2 3 5 7 2" xfId="4418" xr:uid="{00000000-0005-0000-0000-0000800E0000}"/>
    <cellStyle name="Calculation 9 2 3 5 8" xfId="4419" xr:uid="{00000000-0005-0000-0000-0000810E0000}"/>
    <cellStyle name="Calculation 9 2 3 5 8 2" xfId="4420" xr:uid="{00000000-0005-0000-0000-0000820E0000}"/>
    <cellStyle name="Calculation 9 2 3 5 9" xfId="4421" xr:uid="{00000000-0005-0000-0000-0000830E0000}"/>
    <cellStyle name="Calculation 9 2 3 5 9 2" xfId="4422" xr:uid="{00000000-0005-0000-0000-0000840E0000}"/>
    <cellStyle name="Calculation 9 2 3 6" xfId="4423" xr:uid="{00000000-0005-0000-0000-0000850E0000}"/>
    <cellStyle name="Calculation 9 2 3 6 10" xfId="4424" xr:uid="{00000000-0005-0000-0000-0000860E0000}"/>
    <cellStyle name="Calculation 9 2 3 6 10 2" xfId="4425" xr:uid="{00000000-0005-0000-0000-0000870E0000}"/>
    <cellStyle name="Calculation 9 2 3 6 11" xfId="4426" xr:uid="{00000000-0005-0000-0000-0000880E0000}"/>
    <cellStyle name="Calculation 9 2 3 6 11 2" xfId="4427" xr:uid="{00000000-0005-0000-0000-0000890E0000}"/>
    <cellStyle name="Calculation 9 2 3 6 12" xfId="4428" xr:uid="{00000000-0005-0000-0000-00008A0E0000}"/>
    <cellStyle name="Calculation 9 2 3 6 12 2" xfId="4429" xr:uid="{00000000-0005-0000-0000-00008B0E0000}"/>
    <cellStyle name="Calculation 9 2 3 6 13" xfId="4430" xr:uid="{00000000-0005-0000-0000-00008C0E0000}"/>
    <cellStyle name="Calculation 9 2 3 6 13 2" xfId="4431" xr:uid="{00000000-0005-0000-0000-00008D0E0000}"/>
    <cellStyle name="Calculation 9 2 3 6 14" xfId="4432" xr:uid="{00000000-0005-0000-0000-00008E0E0000}"/>
    <cellStyle name="Calculation 9 2 3 6 14 2" xfId="4433" xr:uid="{00000000-0005-0000-0000-00008F0E0000}"/>
    <cellStyle name="Calculation 9 2 3 6 15" xfId="4434" xr:uid="{00000000-0005-0000-0000-0000900E0000}"/>
    <cellStyle name="Calculation 9 2 3 6 2" xfId="4435" xr:uid="{00000000-0005-0000-0000-0000910E0000}"/>
    <cellStyle name="Calculation 9 2 3 6 2 2" xfId="4436" xr:uid="{00000000-0005-0000-0000-0000920E0000}"/>
    <cellStyle name="Calculation 9 2 3 6 3" xfId="4437" xr:uid="{00000000-0005-0000-0000-0000930E0000}"/>
    <cellStyle name="Calculation 9 2 3 6 3 2" xfId="4438" xr:uid="{00000000-0005-0000-0000-0000940E0000}"/>
    <cellStyle name="Calculation 9 2 3 6 4" xfId="4439" xr:uid="{00000000-0005-0000-0000-0000950E0000}"/>
    <cellStyle name="Calculation 9 2 3 6 4 2" xfId="4440" xr:uid="{00000000-0005-0000-0000-0000960E0000}"/>
    <cellStyle name="Calculation 9 2 3 6 5" xfId="4441" xr:uid="{00000000-0005-0000-0000-0000970E0000}"/>
    <cellStyle name="Calculation 9 2 3 6 5 2" xfId="4442" xr:uid="{00000000-0005-0000-0000-0000980E0000}"/>
    <cellStyle name="Calculation 9 2 3 6 6" xfId="4443" xr:uid="{00000000-0005-0000-0000-0000990E0000}"/>
    <cellStyle name="Calculation 9 2 3 6 6 2" xfId="4444" xr:uid="{00000000-0005-0000-0000-00009A0E0000}"/>
    <cellStyle name="Calculation 9 2 3 6 7" xfId="4445" xr:uid="{00000000-0005-0000-0000-00009B0E0000}"/>
    <cellStyle name="Calculation 9 2 3 6 7 2" xfId="4446" xr:uid="{00000000-0005-0000-0000-00009C0E0000}"/>
    <cellStyle name="Calculation 9 2 3 6 8" xfId="4447" xr:uid="{00000000-0005-0000-0000-00009D0E0000}"/>
    <cellStyle name="Calculation 9 2 3 6 8 2" xfId="4448" xr:uid="{00000000-0005-0000-0000-00009E0E0000}"/>
    <cellStyle name="Calculation 9 2 3 6 9" xfId="4449" xr:uid="{00000000-0005-0000-0000-00009F0E0000}"/>
    <cellStyle name="Calculation 9 2 3 6 9 2" xfId="4450" xr:uid="{00000000-0005-0000-0000-0000A00E0000}"/>
    <cellStyle name="Calculation 9 2 3 7" xfId="4451" xr:uid="{00000000-0005-0000-0000-0000A10E0000}"/>
    <cellStyle name="Calculation 9 2 3 7 2" xfId="4452" xr:uid="{00000000-0005-0000-0000-0000A20E0000}"/>
    <cellStyle name="Calculation 9 2 3 8" xfId="4453" xr:uid="{00000000-0005-0000-0000-0000A30E0000}"/>
    <cellStyle name="Calculation 9 2 3 8 2" xfId="4454" xr:uid="{00000000-0005-0000-0000-0000A40E0000}"/>
    <cellStyle name="Calculation 9 2 3 9" xfId="4455" xr:uid="{00000000-0005-0000-0000-0000A50E0000}"/>
    <cellStyle name="Calculation 9 2 3 9 2" xfId="4456" xr:uid="{00000000-0005-0000-0000-0000A60E0000}"/>
    <cellStyle name="Calculation 9 2 4" xfId="4457" xr:uid="{00000000-0005-0000-0000-0000A70E0000}"/>
    <cellStyle name="Calculation 9 2 4 10" xfId="4458" xr:uid="{00000000-0005-0000-0000-0000A80E0000}"/>
    <cellStyle name="Calculation 9 2 4 10 2" xfId="4459" xr:uid="{00000000-0005-0000-0000-0000A90E0000}"/>
    <cellStyle name="Calculation 9 2 4 11" xfId="4460" xr:uid="{00000000-0005-0000-0000-0000AA0E0000}"/>
    <cellStyle name="Calculation 9 2 4 11 2" xfId="4461" xr:uid="{00000000-0005-0000-0000-0000AB0E0000}"/>
    <cellStyle name="Calculation 9 2 4 12" xfId="4462" xr:uid="{00000000-0005-0000-0000-0000AC0E0000}"/>
    <cellStyle name="Calculation 9 2 4 12 2" xfId="4463" xr:uid="{00000000-0005-0000-0000-0000AD0E0000}"/>
    <cellStyle name="Calculation 9 2 4 13" xfId="4464" xr:uid="{00000000-0005-0000-0000-0000AE0E0000}"/>
    <cellStyle name="Calculation 9 2 4 13 2" xfId="4465" xr:uid="{00000000-0005-0000-0000-0000AF0E0000}"/>
    <cellStyle name="Calculation 9 2 4 14" xfId="4466" xr:uid="{00000000-0005-0000-0000-0000B00E0000}"/>
    <cellStyle name="Calculation 9 2 4 14 2" xfId="4467" xr:uid="{00000000-0005-0000-0000-0000B10E0000}"/>
    <cellStyle name="Calculation 9 2 4 15" xfId="4468" xr:uid="{00000000-0005-0000-0000-0000B20E0000}"/>
    <cellStyle name="Calculation 9 2 4 15 2" xfId="4469" xr:uid="{00000000-0005-0000-0000-0000B30E0000}"/>
    <cellStyle name="Calculation 9 2 4 16" xfId="4470" xr:uid="{00000000-0005-0000-0000-0000B40E0000}"/>
    <cellStyle name="Calculation 9 2 4 16 2" xfId="4471" xr:uid="{00000000-0005-0000-0000-0000B50E0000}"/>
    <cellStyle name="Calculation 9 2 4 17" xfId="4472" xr:uid="{00000000-0005-0000-0000-0000B60E0000}"/>
    <cellStyle name="Calculation 9 2 4 17 2" xfId="4473" xr:uid="{00000000-0005-0000-0000-0000B70E0000}"/>
    <cellStyle name="Calculation 9 2 4 18" xfId="4474" xr:uid="{00000000-0005-0000-0000-0000B80E0000}"/>
    <cellStyle name="Calculation 9 2 4 18 2" xfId="4475" xr:uid="{00000000-0005-0000-0000-0000B90E0000}"/>
    <cellStyle name="Calculation 9 2 4 19" xfId="4476" xr:uid="{00000000-0005-0000-0000-0000BA0E0000}"/>
    <cellStyle name="Calculation 9 2 4 19 2" xfId="4477" xr:uid="{00000000-0005-0000-0000-0000BB0E0000}"/>
    <cellStyle name="Calculation 9 2 4 2" xfId="4478" xr:uid="{00000000-0005-0000-0000-0000BC0E0000}"/>
    <cellStyle name="Calculation 9 2 4 2 10" xfId="4479" xr:uid="{00000000-0005-0000-0000-0000BD0E0000}"/>
    <cellStyle name="Calculation 9 2 4 2 10 2" xfId="4480" xr:uid="{00000000-0005-0000-0000-0000BE0E0000}"/>
    <cellStyle name="Calculation 9 2 4 2 11" xfId="4481" xr:uid="{00000000-0005-0000-0000-0000BF0E0000}"/>
    <cellStyle name="Calculation 9 2 4 2 11 2" xfId="4482" xr:uid="{00000000-0005-0000-0000-0000C00E0000}"/>
    <cellStyle name="Calculation 9 2 4 2 12" xfId="4483" xr:uid="{00000000-0005-0000-0000-0000C10E0000}"/>
    <cellStyle name="Calculation 9 2 4 2 12 2" xfId="4484" xr:uid="{00000000-0005-0000-0000-0000C20E0000}"/>
    <cellStyle name="Calculation 9 2 4 2 13" xfId="4485" xr:uid="{00000000-0005-0000-0000-0000C30E0000}"/>
    <cellStyle name="Calculation 9 2 4 2 13 2" xfId="4486" xr:uid="{00000000-0005-0000-0000-0000C40E0000}"/>
    <cellStyle name="Calculation 9 2 4 2 14" xfId="4487" xr:uid="{00000000-0005-0000-0000-0000C50E0000}"/>
    <cellStyle name="Calculation 9 2 4 2 14 2" xfId="4488" xr:uid="{00000000-0005-0000-0000-0000C60E0000}"/>
    <cellStyle name="Calculation 9 2 4 2 15" xfId="4489" xr:uid="{00000000-0005-0000-0000-0000C70E0000}"/>
    <cellStyle name="Calculation 9 2 4 2 15 2" xfId="4490" xr:uid="{00000000-0005-0000-0000-0000C80E0000}"/>
    <cellStyle name="Calculation 9 2 4 2 16" xfId="4491" xr:uid="{00000000-0005-0000-0000-0000C90E0000}"/>
    <cellStyle name="Calculation 9 2 4 2 16 2" xfId="4492" xr:uid="{00000000-0005-0000-0000-0000CA0E0000}"/>
    <cellStyle name="Calculation 9 2 4 2 17" xfId="4493" xr:uid="{00000000-0005-0000-0000-0000CB0E0000}"/>
    <cellStyle name="Calculation 9 2 4 2 17 2" xfId="4494" xr:uid="{00000000-0005-0000-0000-0000CC0E0000}"/>
    <cellStyle name="Calculation 9 2 4 2 18" xfId="4495" xr:uid="{00000000-0005-0000-0000-0000CD0E0000}"/>
    <cellStyle name="Calculation 9 2 4 2 18 2" xfId="4496" xr:uid="{00000000-0005-0000-0000-0000CE0E0000}"/>
    <cellStyle name="Calculation 9 2 4 2 19" xfId="4497" xr:uid="{00000000-0005-0000-0000-0000CF0E0000}"/>
    <cellStyle name="Calculation 9 2 4 2 2" xfId="4498" xr:uid="{00000000-0005-0000-0000-0000D00E0000}"/>
    <cellStyle name="Calculation 9 2 4 2 2 2" xfId="4499" xr:uid="{00000000-0005-0000-0000-0000D10E0000}"/>
    <cellStyle name="Calculation 9 2 4 2 3" xfId="4500" xr:uid="{00000000-0005-0000-0000-0000D20E0000}"/>
    <cellStyle name="Calculation 9 2 4 2 3 2" xfId="4501" xr:uid="{00000000-0005-0000-0000-0000D30E0000}"/>
    <cellStyle name="Calculation 9 2 4 2 4" xfId="4502" xr:uid="{00000000-0005-0000-0000-0000D40E0000}"/>
    <cellStyle name="Calculation 9 2 4 2 4 2" xfId="4503" xr:uid="{00000000-0005-0000-0000-0000D50E0000}"/>
    <cellStyle name="Calculation 9 2 4 2 5" xfId="4504" xr:uid="{00000000-0005-0000-0000-0000D60E0000}"/>
    <cellStyle name="Calculation 9 2 4 2 5 2" xfId="4505" xr:uid="{00000000-0005-0000-0000-0000D70E0000}"/>
    <cellStyle name="Calculation 9 2 4 2 6" xfId="4506" xr:uid="{00000000-0005-0000-0000-0000D80E0000}"/>
    <cellStyle name="Calculation 9 2 4 2 6 2" xfId="4507" xr:uid="{00000000-0005-0000-0000-0000D90E0000}"/>
    <cellStyle name="Calculation 9 2 4 2 7" xfId="4508" xr:uid="{00000000-0005-0000-0000-0000DA0E0000}"/>
    <cellStyle name="Calculation 9 2 4 2 7 2" xfId="4509" xr:uid="{00000000-0005-0000-0000-0000DB0E0000}"/>
    <cellStyle name="Calculation 9 2 4 2 8" xfId="4510" xr:uid="{00000000-0005-0000-0000-0000DC0E0000}"/>
    <cellStyle name="Calculation 9 2 4 2 8 2" xfId="4511" xr:uid="{00000000-0005-0000-0000-0000DD0E0000}"/>
    <cellStyle name="Calculation 9 2 4 2 9" xfId="4512" xr:uid="{00000000-0005-0000-0000-0000DE0E0000}"/>
    <cellStyle name="Calculation 9 2 4 2 9 2" xfId="4513" xr:uid="{00000000-0005-0000-0000-0000DF0E0000}"/>
    <cellStyle name="Calculation 9 2 4 20" xfId="4514" xr:uid="{00000000-0005-0000-0000-0000E00E0000}"/>
    <cellStyle name="Calculation 9 2 4 3" xfId="4515" xr:uid="{00000000-0005-0000-0000-0000E10E0000}"/>
    <cellStyle name="Calculation 9 2 4 3 10" xfId="4516" xr:uid="{00000000-0005-0000-0000-0000E20E0000}"/>
    <cellStyle name="Calculation 9 2 4 3 10 2" xfId="4517" xr:uid="{00000000-0005-0000-0000-0000E30E0000}"/>
    <cellStyle name="Calculation 9 2 4 3 11" xfId="4518" xr:uid="{00000000-0005-0000-0000-0000E40E0000}"/>
    <cellStyle name="Calculation 9 2 4 3 11 2" xfId="4519" xr:uid="{00000000-0005-0000-0000-0000E50E0000}"/>
    <cellStyle name="Calculation 9 2 4 3 12" xfId="4520" xr:uid="{00000000-0005-0000-0000-0000E60E0000}"/>
    <cellStyle name="Calculation 9 2 4 3 12 2" xfId="4521" xr:uid="{00000000-0005-0000-0000-0000E70E0000}"/>
    <cellStyle name="Calculation 9 2 4 3 13" xfId="4522" xr:uid="{00000000-0005-0000-0000-0000E80E0000}"/>
    <cellStyle name="Calculation 9 2 4 3 13 2" xfId="4523" xr:uid="{00000000-0005-0000-0000-0000E90E0000}"/>
    <cellStyle name="Calculation 9 2 4 3 14" xfId="4524" xr:uid="{00000000-0005-0000-0000-0000EA0E0000}"/>
    <cellStyle name="Calculation 9 2 4 3 14 2" xfId="4525" xr:uid="{00000000-0005-0000-0000-0000EB0E0000}"/>
    <cellStyle name="Calculation 9 2 4 3 15" xfId="4526" xr:uid="{00000000-0005-0000-0000-0000EC0E0000}"/>
    <cellStyle name="Calculation 9 2 4 3 15 2" xfId="4527" xr:uid="{00000000-0005-0000-0000-0000ED0E0000}"/>
    <cellStyle name="Calculation 9 2 4 3 16" xfId="4528" xr:uid="{00000000-0005-0000-0000-0000EE0E0000}"/>
    <cellStyle name="Calculation 9 2 4 3 16 2" xfId="4529" xr:uid="{00000000-0005-0000-0000-0000EF0E0000}"/>
    <cellStyle name="Calculation 9 2 4 3 17" xfId="4530" xr:uid="{00000000-0005-0000-0000-0000F00E0000}"/>
    <cellStyle name="Calculation 9 2 4 3 17 2" xfId="4531" xr:uid="{00000000-0005-0000-0000-0000F10E0000}"/>
    <cellStyle name="Calculation 9 2 4 3 18" xfId="4532" xr:uid="{00000000-0005-0000-0000-0000F20E0000}"/>
    <cellStyle name="Calculation 9 2 4 3 2" xfId="4533" xr:uid="{00000000-0005-0000-0000-0000F30E0000}"/>
    <cellStyle name="Calculation 9 2 4 3 2 2" xfId="4534" xr:uid="{00000000-0005-0000-0000-0000F40E0000}"/>
    <cellStyle name="Calculation 9 2 4 3 3" xfId="4535" xr:uid="{00000000-0005-0000-0000-0000F50E0000}"/>
    <cellStyle name="Calculation 9 2 4 3 3 2" xfId="4536" xr:uid="{00000000-0005-0000-0000-0000F60E0000}"/>
    <cellStyle name="Calculation 9 2 4 3 4" xfId="4537" xr:uid="{00000000-0005-0000-0000-0000F70E0000}"/>
    <cellStyle name="Calculation 9 2 4 3 4 2" xfId="4538" xr:uid="{00000000-0005-0000-0000-0000F80E0000}"/>
    <cellStyle name="Calculation 9 2 4 3 5" xfId="4539" xr:uid="{00000000-0005-0000-0000-0000F90E0000}"/>
    <cellStyle name="Calculation 9 2 4 3 5 2" xfId="4540" xr:uid="{00000000-0005-0000-0000-0000FA0E0000}"/>
    <cellStyle name="Calculation 9 2 4 3 6" xfId="4541" xr:uid="{00000000-0005-0000-0000-0000FB0E0000}"/>
    <cellStyle name="Calculation 9 2 4 3 6 2" xfId="4542" xr:uid="{00000000-0005-0000-0000-0000FC0E0000}"/>
    <cellStyle name="Calculation 9 2 4 3 7" xfId="4543" xr:uid="{00000000-0005-0000-0000-0000FD0E0000}"/>
    <cellStyle name="Calculation 9 2 4 3 7 2" xfId="4544" xr:uid="{00000000-0005-0000-0000-0000FE0E0000}"/>
    <cellStyle name="Calculation 9 2 4 3 8" xfId="4545" xr:uid="{00000000-0005-0000-0000-0000FF0E0000}"/>
    <cellStyle name="Calculation 9 2 4 3 8 2" xfId="4546" xr:uid="{00000000-0005-0000-0000-0000000F0000}"/>
    <cellStyle name="Calculation 9 2 4 3 9" xfId="4547" xr:uid="{00000000-0005-0000-0000-0000010F0000}"/>
    <cellStyle name="Calculation 9 2 4 3 9 2" xfId="4548" xr:uid="{00000000-0005-0000-0000-0000020F0000}"/>
    <cellStyle name="Calculation 9 2 4 4" xfId="4549" xr:uid="{00000000-0005-0000-0000-0000030F0000}"/>
    <cellStyle name="Calculation 9 2 4 4 10" xfId="4550" xr:uid="{00000000-0005-0000-0000-0000040F0000}"/>
    <cellStyle name="Calculation 9 2 4 4 10 2" xfId="4551" xr:uid="{00000000-0005-0000-0000-0000050F0000}"/>
    <cellStyle name="Calculation 9 2 4 4 11" xfId="4552" xr:uid="{00000000-0005-0000-0000-0000060F0000}"/>
    <cellStyle name="Calculation 9 2 4 4 11 2" xfId="4553" xr:uid="{00000000-0005-0000-0000-0000070F0000}"/>
    <cellStyle name="Calculation 9 2 4 4 12" xfId="4554" xr:uid="{00000000-0005-0000-0000-0000080F0000}"/>
    <cellStyle name="Calculation 9 2 4 4 12 2" xfId="4555" xr:uid="{00000000-0005-0000-0000-0000090F0000}"/>
    <cellStyle name="Calculation 9 2 4 4 13" xfId="4556" xr:uid="{00000000-0005-0000-0000-00000A0F0000}"/>
    <cellStyle name="Calculation 9 2 4 4 13 2" xfId="4557" xr:uid="{00000000-0005-0000-0000-00000B0F0000}"/>
    <cellStyle name="Calculation 9 2 4 4 14" xfId="4558" xr:uid="{00000000-0005-0000-0000-00000C0F0000}"/>
    <cellStyle name="Calculation 9 2 4 4 14 2" xfId="4559" xr:uid="{00000000-0005-0000-0000-00000D0F0000}"/>
    <cellStyle name="Calculation 9 2 4 4 15" xfId="4560" xr:uid="{00000000-0005-0000-0000-00000E0F0000}"/>
    <cellStyle name="Calculation 9 2 4 4 15 2" xfId="4561" xr:uid="{00000000-0005-0000-0000-00000F0F0000}"/>
    <cellStyle name="Calculation 9 2 4 4 16" xfId="4562" xr:uid="{00000000-0005-0000-0000-0000100F0000}"/>
    <cellStyle name="Calculation 9 2 4 4 2" xfId="4563" xr:uid="{00000000-0005-0000-0000-0000110F0000}"/>
    <cellStyle name="Calculation 9 2 4 4 2 2" xfId="4564" xr:uid="{00000000-0005-0000-0000-0000120F0000}"/>
    <cellStyle name="Calculation 9 2 4 4 3" xfId="4565" xr:uid="{00000000-0005-0000-0000-0000130F0000}"/>
    <cellStyle name="Calculation 9 2 4 4 3 2" xfId="4566" xr:uid="{00000000-0005-0000-0000-0000140F0000}"/>
    <cellStyle name="Calculation 9 2 4 4 4" xfId="4567" xr:uid="{00000000-0005-0000-0000-0000150F0000}"/>
    <cellStyle name="Calculation 9 2 4 4 4 2" xfId="4568" xr:uid="{00000000-0005-0000-0000-0000160F0000}"/>
    <cellStyle name="Calculation 9 2 4 4 5" xfId="4569" xr:uid="{00000000-0005-0000-0000-0000170F0000}"/>
    <cellStyle name="Calculation 9 2 4 4 5 2" xfId="4570" xr:uid="{00000000-0005-0000-0000-0000180F0000}"/>
    <cellStyle name="Calculation 9 2 4 4 6" xfId="4571" xr:uid="{00000000-0005-0000-0000-0000190F0000}"/>
    <cellStyle name="Calculation 9 2 4 4 6 2" xfId="4572" xr:uid="{00000000-0005-0000-0000-00001A0F0000}"/>
    <cellStyle name="Calculation 9 2 4 4 7" xfId="4573" xr:uid="{00000000-0005-0000-0000-00001B0F0000}"/>
    <cellStyle name="Calculation 9 2 4 4 7 2" xfId="4574" xr:uid="{00000000-0005-0000-0000-00001C0F0000}"/>
    <cellStyle name="Calculation 9 2 4 4 8" xfId="4575" xr:uid="{00000000-0005-0000-0000-00001D0F0000}"/>
    <cellStyle name="Calculation 9 2 4 4 8 2" xfId="4576" xr:uid="{00000000-0005-0000-0000-00001E0F0000}"/>
    <cellStyle name="Calculation 9 2 4 4 9" xfId="4577" xr:uid="{00000000-0005-0000-0000-00001F0F0000}"/>
    <cellStyle name="Calculation 9 2 4 4 9 2" xfId="4578" xr:uid="{00000000-0005-0000-0000-0000200F0000}"/>
    <cellStyle name="Calculation 9 2 4 5" xfId="4579" xr:uid="{00000000-0005-0000-0000-0000210F0000}"/>
    <cellStyle name="Calculation 9 2 4 5 10" xfId="4580" xr:uid="{00000000-0005-0000-0000-0000220F0000}"/>
    <cellStyle name="Calculation 9 2 4 5 10 2" xfId="4581" xr:uid="{00000000-0005-0000-0000-0000230F0000}"/>
    <cellStyle name="Calculation 9 2 4 5 11" xfId="4582" xr:uid="{00000000-0005-0000-0000-0000240F0000}"/>
    <cellStyle name="Calculation 9 2 4 5 11 2" xfId="4583" xr:uid="{00000000-0005-0000-0000-0000250F0000}"/>
    <cellStyle name="Calculation 9 2 4 5 12" xfId="4584" xr:uid="{00000000-0005-0000-0000-0000260F0000}"/>
    <cellStyle name="Calculation 9 2 4 5 12 2" xfId="4585" xr:uid="{00000000-0005-0000-0000-0000270F0000}"/>
    <cellStyle name="Calculation 9 2 4 5 13" xfId="4586" xr:uid="{00000000-0005-0000-0000-0000280F0000}"/>
    <cellStyle name="Calculation 9 2 4 5 13 2" xfId="4587" xr:uid="{00000000-0005-0000-0000-0000290F0000}"/>
    <cellStyle name="Calculation 9 2 4 5 14" xfId="4588" xr:uid="{00000000-0005-0000-0000-00002A0F0000}"/>
    <cellStyle name="Calculation 9 2 4 5 14 2" xfId="4589" xr:uid="{00000000-0005-0000-0000-00002B0F0000}"/>
    <cellStyle name="Calculation 9 2 4 5 15" xfId="4590" xr:uid="{00000000-0005-0000-0000-00002C0F0000}"/>
    <cellStyle name="Calculation 9 2 4 5 15 2" xfId="4591" xr:uid="{00000000-0005-0000-0000-00002D0F0000}"/>
    <cellStyle name="Calculation 9 2 4 5 16" xfId="4592" xr:uid="{00000000-0005-0000-0000-00002E0F0000}"/>
    <cellStyle name="Calculation 9 2 4 5 2" xfId="4593" xr:uid="{00000000-0005-0000-0000-00002F0F0000}"/>
    <cellStyle name="Calculation 9 2 4 5 2 2" xfId="4594" xr:uid="{00000000-0005-0000-0000-0000300F0000}"/>
    <cellStyle name="Calculation 9 2 4 5 3" xfId="4595" xr:uid="{00000000-0005-0000-0000-0000310F0000}"/>
    <cellStyle name="Calculation 9 2 4 5 3 2" xfId="4596" xr:uid="{00000000-0005-0000-0000-0000320F0000}"/>
    <cellStyle name="Calculation 9 2 4 5 4" xfId="4597" xr:uid="{00000000-0005-0000-0000-0000330F0000}"/>
    <cellStyle name="Calculation 9 2 4 5 4 2" xfId="4598" xr:uid="{00000000-0005-0000-0000-0000340F0000}"/>
    <cellStyle name="Calculation 9 2 4 5 5" xfId="4599" xr:uid="{00000000-0005-0000-0000-0000350F0000}"/>
    <cellStyle name="Calculation 9 2 4 5 5 2" xfId="4600" xr:uid="{00000000-0005-0000-0000-0000360F0000}"/>
    <cellStyle name="Calculation 9 2 4 5 6" xfId="4601" xr:uid="{00000000-0005-0000-0000-0000370F0000}"/>
    <cellStyle name="Calculation 9 2 4 5 6 2" xfId="4602" xr:uid="{00000000-0005-0000-0000-0000380F0000}"/>
    <cellStyle name="Calculation 9 2 4 5 7" xfId="4603" xr:uid="{00000000-0005-0000-0000-0000390F0000}"/>
    <cellStyle name="Calculation 9 2 4 5 7 2" xfId="4604" xr:uid="{00000000-0005-0000-0000-00003A0F0000}"/>
    <cellStyle name="Calculation 9 2 4 5 8" xfId="4605" xr:uid="{00000000-0005-0000-0000-00003B0F0000}"/>
    <cellStyle name="Calculation 9 2 4 5 8 2" xfId="4606" xr:uid="{00000000-0005-0000-0000-00003C0F0000}"/>
    <cellStyle name="Calculation 9 2 4 5 9" xfId="4607" xr:uid="{00000000-0005-0000-0000-00003D0F0000}"/>
    <cellStyle name="Calculation 9 2 4 5 9 2" xfId="4608" xr:uid="{00000000-0005-0000-0000-00003E0F0000}"/>
    <cellStyle name="Calculation 9 2 4 6" xfId="4609" xr:uid="{00000000-0005-0000-0000-00003F0F0000}"/>
    <cellStyle name="Calculation 9 2 4 6 10" xfId="4610" xr:uid="{00000000-0005-0000-0000-0000400F0000}"/>
    <cellStyle name="Calculation 9 2 4 6 10 2" xfId="4611" xr:uid="{00000000-0005-0000-0000-0000410F0000}"/>
    <cellStyle name="Calculation 9 2 4 6 11" xfId="4612" xr:uid="{00000000-0005-0000-0000-0000420F0000}"/>
    <cellStyle name="Calculation 9 2 4 6 11 2" xfId="4613" xr:uid="{00000000-0005-0000-0000-0000430F0000}"/>
    <cellStyle name="Calculation 9 2 4 6 12" xfId="4614" xr:uid="{00000000-0005-0000-0000-0000440F0000}"/>
    <cellStyle name="Calculation 9 2 4 6 12 2" xfId="4615" xr:uid="{00000000-0005-0000-0000-0000450F0000}"/>
    <cellStyle name="Calculation 9 2 4 6 13" xfId="4616" xr:uid="{00000000-0005-0000-0000-0000460F0000}"/>
    <cellStyle name="Calculation 9 2 4 6 13 2" xfId="4617" xr:uid="{00000000-0005-0000-0000-0000470F0000}"/>
    <cellStyle name="Calculation 9 2 4 6 14" xfId="4618" xr:uid="{00000000-0005-0000-0000-0000480F0000}"/>
    <cellStyle name="Calculation 9 2 4 6 14 2" xfId="4619" xr:uid="{00000000-0005-0000-0000-0000490F0000}"/>
    <cellStyle name="Calculation 9 2 4 6 15" xfId="4620" xr:uid="{00000000-0005-0000-0000-00004A0F0000}"/>
    <cellStyle name="Calculation 9 2 4 6 2" xfId="4621" xr:uid="{00000000-0005-0000-0000-00004B0F0000}"/>
    <cellStyle name="Calculation 9 2 4 6 2 2" xfId="4622" xr:uid="{00000000-0005-0000-0000-00004C0F0000}"/>
    <cellStyle name="Calculation 9 2 4 6 3" xfId="4623" xr:uid="{00000000-0005-0000-0000-00004D0F0000}"/>
    <cellStyle name="Calculation 9 2 4 6 3 2" xfId="4624" xr:uid="{00000000-0005-0000-0000-00004E0F0000}"/>
    <cellStyle name="Calculation 9 2 4 6 4" xfId="4625" xr:uid="{00000000-0005-0000-0000-00004F0F0000}"/>
    <cellStyle name="Calculation 9 2 4 6 4 2" xfId="4626" xr:uid="{00000000-0005-0000-0000-0000500F0000}"/>
    <cellStyle name="Calculation 9 2 4 6 5" xfId="4627" xr:uid="{00000000-0005-0000-0000-0000510F0000}"/>
    <cellStyle name="Calculation 9 2 4 6 5 2" xfId="4628" xr:uid="{00000000-0005-0000-0000-0000520F0000}"/>
    <cellStyle name="Calculation 9 2 4 6 6" xfId="4629" xr:uid="{00000000-0005-0000-0000-0000530F0000}"/>
    <cellStyle name="Calculation 9 2 4 6 6 2" xfId="4630" xr:uid="{00000000-0005-0000-0000-0000540F0000}"/>
    <cellStyle name="Calculation 9 2 4 6 7" xfId="4631" xr:uid="{00000000-0005-0000-0000-0000550F0000}"/>
    <cellStyle name="Calculation 9 2 4 6 7 2" xfId="4632" xr:uid="{00000000-0005-0000-0000-0000560F0000}"/>
    <cellStyle name="Calculation 9 2 4 6 8" xfId="4633" xr:uid="{00000000-0005-0000-0000-0000570F0000}"/>
    <cellStyle name="Calculation 9 2 4 6 8 2" xfId="4634" xr:uid="{00000000-0005-0000-0000-0000580F0000}"/>
    <cellStyle name="Calculation 9 2 4 6 9" xfId="4635" xr:uid="{00000000-0005-0000-0000-0000590F0000}"/>
    <cellStyle name="Calculation 9 2 4 6 9 2" xfId="4636" xr:uid="{00000000-0005-0000-0000-00005A0F0000}"/>
    <cellStyle name="Calculation 9 2 4 7" xfId="4637" xr:uid="{00000000-0005-0000-0000-00005B0F0000}"/>
    <cellStyle name="Calculation 9 2 4 7 2" xfId="4638" xr:uid="{00000000-0005-0000-0000-00005C0F0000}"/>
    <cellStyle name="Calculation 9 2 4 8" xfId="4639" xr:uid="{00000000-0005-0000-0000-00005D0F0000}"/>
    <cellStyle name="Calculation 9 2 4 8 2" xfId="4640" xr:uid="{00000000-0005-0000-0000-00005E0F0000}"/>
    <cellStyle name="Calculation 9 2 4 9" xfId="4641" xr:uid="{00000000-0005-0000-0000-00005F0F0000}"/>
    <cellStyle name="Calculation 9 2 4 9 2" xfId="4642" xr:uid="{00000000-0005-0000-0000-0000600F0000}"/>
    <cellStyle name="Calculation 9 2 5" xfId="4643" xr:uid="{00000000-0005-0000-0000-0000610F0000}"/>
    <cellStyle name="Calculation 9 2 5 10" xfId="4644" xr:uid="{00000000-0005-0000-0000-0000620F0000}"/>
    <cellStyle name="Calculation 9 2 5 10 2" xfId="4645" xr:uid="{00000000-0005-0000-0000-0000630F0000}"/>
    <cellStyle name="Calculation 9 2 5 11" xfId="4646" xr:uid="{00000000-0005-0000-0000-0000640F0000}"/>
    <cellStyle name="Calculation 9 2 5 11 2" xfId="4647" xr:uid="{00000000-0005-0000-0000-0000650F0000}"/>
    <cellStyle name="Calculation 9 2 5 12" xfId="4648" xr:uid="{00000000-0005-0000-0000-0000660F0000}"/>
    <cellStyle name="Calculation 9 2 5 12 2" xfId="4649" xr:uid="{00000000-0005-0000-0000-0000670F0000}"/>
    <cellStyle name="Calculation 9 2 5 13" xfId="4650" xr:uid="{00000000-0005-0000-0000-0000680F0000}"/>
    <cellStyle name="Calculation 9 2 5 13 2" xfId="4651" xr:uid="{00000000-0005-0000-0000-0000690F0000}"/>
    <cellStyle name="Calculation 9 2 5 14" xfId="4652" xr:uid="{00000000-0005-0000-0000-00006A0F0000}"/>
    <cellStyle name="Calculation 9 2 5 14 2" xfId="4653" xr:uid="{00000000-0005-0000-0000-00006B0F0000}"/>
    <cellStyle name="Calculation 9 2 5 15" xfId="4654" xr:uid="{00000000-0005-0000-0000-00006C0F0000}"/>
    <cellStyle name="Calculation 9 2 5 15 2" xfId="4655" xr:uid="{00000000-0005-0000-0000-00006D0F0000}"/>
    <cellStyle name="Calculation 9 2 5 16" xfId="4656" xr:uid="{00000000-0005-0000-0000-00006E0F0000}"/>
    <cellStyle name="Calculation 9 2 5 16 2" xfId="4657" xr:uid="{00000000-0005-0000-0000-00006F0F0000}"/>
    <cellStyle name="Calculation 9 2 5 17" xfId="4658" xr:uid="{00000000-0005-0000-0000-0000700F0000}"/>
    <cellStyle name="Calculation 9 2 5 17 2" xfId="4659" xr:uid="{00000000-0005-0000-0000-0000710F0000}"/>
    <cellStyle name="Calculation 9 2 5 18" xfId="4660" xr:uid="{00000000-0005-0000-0000-0000720F0000}"/>
    <cellStyle name="Calculation 9 2 5 18 2" xfId="4661" xr:uid="{00000000-0005-0000-0000-0000730F0000}"/>
    <cellStyle name="Calculation 9 2 5 19" xfId="4662" xr:uid="{00000000-0005-0000-0000-0000740F0000}"/>
    <cellStyle name="Calculation 9 2 5 2" xfId="4663" xr:uid="{00000000-0005-0000-0000-0000750F0000}"/>
    <cellStyle name="Calculation 9 2 5 2 10" xfId="4664" xr:uid="{00000000-0005-0000-0000-0000760F0000}"/>
    <cellStyle name="Calculation 9 2 5 2 10 2" xfId="4665" xr:uid="{00000000-0005-0000-0000-0000770F0000}"/>
    <cellStyle name="Calculation 9 2 5 2 11" xfId="4666" xr:uid="{00000000-0005-0000-0000-0000780F0000}"/>
    <cellStyle name="Calculation 9 2 5 2 11 2" xfId="4667" xr:uid="{00000000-0005-0000-0000-0000790F0000}"/>
    <cellStyle name="Calculation 9 2 5 2 12" xfId="4668" xr:uid="{00000000-0005-0000-0000-00007A0F0000}"/>
    <cellStyle name="Calculation 9 2 5 2 12 2" xfId="4669" xr:uid="{00000000-0005-0000-0000-00007B0F0000}"/>
    <cellStyle name="Calculation 9 2 5 2 13" xfId="4670" xr:uid="{00000000-0005-0000-0000-00007C0F0000}"/>
    <cellStyle name="Calculation 9 2 5 2 13 2" xfId="4671" xr:uid="{00000000-0005-0000-0000-00007D0F0000}"/>
    <cellStyle name="Calculation 9 2 5 2 14" xfId="4672" xr:uid="{00000000-0005-0000-0000-00007E0F0000}"/>
    <cellStyle name="Calculation 9 2 5 2 14 2" xfId="4673" xr:uid="{00000000-0005-0000-0000-00007F0F0000}"/>
    <cellStyle name="Calculation 9 2 5 2 15" xfId="4674" xr:uid="{00000000-0005-0000-0000-0000800F0000}"/>
    <cellStyle name="Calculation 9 2 5 2 15 2" xfId="4675" xr:uid="{00000000-0005-0000-0000-0000810F0000}"/>
    <cellStyle name="Calculation 9 2 5 2 16" xfId="4676" xr:uid="{00000000-0005-0000-0000-0000820F0000}"/>
    <cellStyle name="Calculation 9 2 5 2 16 2" xfId="4677" xr:uid="{00000000-0005-0000-0000-0000830F0000}"/>
    <cellStyle name="Calculation 9 2 5 2 17" xfId="4678" xr:uid="{00000000-0005-0000-0000-0000840F0000}"/>
    <cellStyle name="Calculation 9 2 5 2 17 2" xfId="4679" xr:uid="{00000000-0005-0000-0000-0000850F0000}"/>
    <cellStyle name="Calculation 9 2 5 2 18" xfId="4680" xr:uid="{00000000-0005-0000-0000-0000860F0000}"/>
    <cellStyle name="Calculation 9 2 5 2 2" xfId="4681" xr:uid="{00000000-0005-0000-0000-0000870F0000}"/>
    <cellStyle name="Calculation 9 2 5 2 2 2" xfId="4682" xr:uid="{00000000-0005-0000-0000-0000880F0000}"/>
    <cellStyle name="Calculation 9 2 5 2 3" xfId="4683" xr:uid="{00000000-0005-0000-0000-0000890F0000}"/>
    <cellStyle name="Calculation 9 2 5 2 3 2" xfId="4684" xr:uid="{00000000-0005-0000-0000-00008A0F0000}"/>
    <cellStyle name="Calculation 9 2 5 2 4" xfId="4685" xr:uid="{00000000-0005-0000-0000-00008B0F0000}"/>
    <cellStyle name="Calculation 9 2 5 2 4 2" xfId="4686" xr:uid="{00000000-0005-0000-0000-00008C0F0000}"/>
    <cellStyle name="Calculation 9 2 5 2 5" xfId="4687" xr:uid="{00000000-0005-0000-0000-00008D0F0000}"/>
    <cellStyle name="Calculation 9 2 5 2 5 2" xfId="4688" xr:uid="{00000000-0005-0000-0000-00008E0F0000}"/>
    <cellStyle name="Calculation 9 2 5 2 6" xfId="4689" xr:uid="{00000000-0005-0000-0000-00008F0F0000}"/>
    <cellStyle name="Calculation 9 2 5 2 6 2" xfId="4690" xr:uid="{00000000-0005-0000-0000-0000900F0000}"/>
    <cellStyle name="Calculation 9 2 5 2 7" xfId="4691" xr:uid="{00000000-0005-0000-0000-0000910F0000}"/>
    <cellStyle name="Calculation 9 2 5 2 7 2" xfId="4692" xr:uid="{00000000-0005-0000-0000-0000920F0000}"/>
    <cellStyle name="Calculation 9 2 5 2 8" xfId="4693" xr:uid="{00000000-0005-0000-0000-0000930F0000}"/>
    <cellStyle name="Calculation 9 2 5 2 8 2" xfId="4694" xr:uid="{00000000-0005-0000-0000-0000940F0000}"/>
    <cellStyle name="Calculation 9 2 5 2 9" xfId="4695" xr:uid="{00000000-0005-0000-0000-0000950F0000}"/>
    <cellStyle name="Calculation 9 2 5 2 9 2" xfId="4696" xr:uid="{00000000-0005-0000-0000-0000960F0000}"/>
    <cellStyle name="Calculation 9 2 5 3" xfId="4697" xr:uid="{00000000-0005-0000-0000-0000970F0000}"/>
    <cellStyle name="Calculation 9 2 5 3 10" xfId="4698" xr:uid="{00000000-0005-0000-0000-0000980F0000}"/>
    <cellStyle name="Calculation 9 2 5 3 10 2" xfId="4699" xr:uid="{00000000-0005-0000-0000-0000990F0000}"/>
    <cellStyle name="Calculation 9 2 5 3 11" xfId="4700" xr:uid="{00000000-0005-0000-0000-00009A0F0000}"/>
    <cellStyle name="Calculation 9 2 5 3 11 2" xfId="4701" xr:uid="{00000000-0005-0000-0000-00009B0F0000}"/>
    <cellStyle name="Calculation 9 2 5 3 12" xfId="4702" xr:uid="{00000000-0005-0000-0000-00009C0F0000}"/>
    <cellStyle name="Calculation 9 2 5 3 12 2" xfId="4703" xr:uid="{00000000-0005-0000-0000-00009D0F0000}"/>
    <cellStyle name="Calculation 9 2 5 3 13" xfId="4704" xr:uid="{00000000-0005-0000-0000-00009E0F0000}"/>
    <cellStyle name="Calculation 9 2 5 3 13 2" xfId="4705" xr:uid="{00000000-0005-0000-0000-00009F0F0000}"/>
    <cellStyle name="Calculation 9 2 5 3 14" xfId="4706" xr:uid="{00000000-0005-0000-0000-0000A00F0000}"/>
    <cellStyle name="Calculation 9 2 5 3 14 2" xfId="4707" xr:uid="{00000000-0005-0000-0000-0000A10F0000}"/>
    <cellStyle name="Calculation 9 2 5 3 15" xfId="4708" xr:uid="{00000000-0005-0000-0000-0000A20F0000}"/>
    <cellStyle name="Calculation 9 2 5 3 15 2" xfId="4709" xr:uid="{00000000-0005-0000-0000-0000A30F0000}"/>
    <cellStyle name="Calculation 9 2 5 3 16" xfId="4710" xr:uid="{00000000-0005-0000-0000-0000A40F0000}"/>
    <cellStyle name="Calculation 9 2 5 3 2" xfId="4711" xr:uid="{00000000-0005-0000-0000-0000A50F0000}"/>
    <cellStyle name="Calculation 9 2 5 3 2 2" xfId="4712" xr:uid="{00000000-0005-0000-0000-0000A60F0000}"/>
    <cellStyle name="Calculation 9 2 5 3 3" xfId="4713" xr:uid="{00000000-0005-0000-0000-0000A70F0000}"/>
    <cellStyle name="Calculation 9 2 5 3 3 2" xfId="4714" xr:uid="{00000000-0005-0000-0000-0000A80F0000}"/>
    <cellStyle name="Calculation 9 2 5 3 4" xfId="4715" xr:uid="{00000000-0005-0000-0000-0000A90F0000}"/>
    <cellStyle name="Calculation 9 2 5 3 4 2" xfId="4716" xr:uid="{00000000-0005-0000-0000-0000AA0F0000}"/>
    <cellStyle name="Calculation 9 2 5 3 5" xfId="4717" xr:uid="{00000000-0005-0000-0000-0000AB0F0000}"/>
    <cellStyle name="Calculation 9 2 5 3 5 2" xfId="4718" xr:uid="{00000000-0005-0000-0000-0000AC0F0000}"/>
    <cellStyle name="Calculation 9 2 5 3 6" xfId="4719" xr:uid="{00000000-0005-0000-0000-0000AD0F0000}"/>
    <cellStyle name="Calculation 9 2 5 3 6 2" xfId="4720" xr:uid="{00000000-0005-0000-0000-0000AE0F0000}"/>
    <cellStyle name="Calculation 9 2 5 3 7" xfId="4721" xr:uid="{00000000-0005-0000-0000-0000AF0F0000}"/>
    <cellStyle name="Calculation 9 2 5 3 7 2" xfId="4722" xr:uid="{00000000-0005-0000-0000-0000B00F0000}"/>
    <cellStyle name="Calculation 9 2 5 3 8" xfId="4723" xr:uid="{00000000-0005-0000-0000-0000B10F0000}"/>
    <cellStyle name="Calculation 9 2 5 3 8 2" xfId="4724" xr:uid="{00000000-0005-0000-0000-0000B20F0000}"/>
    <cellStyle name="Calculation 9 2 5 3 9" xfId="4725" xr:uid="{00000000-0005-0000-0000-0000B30F0000}"/>
    <cellStyle name="Calculation 9 2 5 3 9 2" xfId="4726" xr:uid="{00000000-0005-0000-0000-0000B40F0000}"/>
    <cellStyle name="Calculation 9 2 5 4" xfId="4727" xr:uid="{00000000-0005-0000-0000-0000B50F0000}"/>
    <cellStyle name="Calculation 9 2 5 4 10" xfId="4728" xr:uid="{00000000-0005-0000-0000-0000B60F0000}"/>
    <cellStyle name="Calculation 9 2 5 4 10 2" xfId="4729" xr:uid="{00000000-0005-0000-0000-0000B70F0000}"/>
    <cellStyle name="Calculation 9 2 5 4 11" xfId="4730" xr:uid="{00000000-0005-0000-0000-0000B80F0000}"/>
    <cellStyle name="Calculation 9 2 5 4 11 2" xfId="4731" xr:uid="{00000000-0005-0000-0000-0000B90F0000}"/>
    <cellStyle name="Calculation 9 2 5 4 12" xfId="4732" xr:uid="{00000000-0005-0000-0000-0000BA0F0000}"/>
    <cellStyle name="Calculation 9 2 5 4 12 2" xfId="4733" xr:uid="{00000000-0005-0000-0000-0000BB0F0000}"/>
    <cellStyle name="Calculation 9 2 5 4 13" xfId="4734" xr:uid="{00000000-0005-0000-0000-0000BC0F0000}"/>
    <cellStyle name="Calculation 9 2 5 4 13 2" xfId="4735" xr:uid="{00000000-0005-0000-0000-0000BD0F0000}"/>
    <cellStyle name="Calculation 9 2 5 4 14" xfId="4736" xr:uid="{00000000-0005-0000-0000-0000BE0F0000}"/>
    <cellStyle name="Calculation 9 2 5 4 14 2" xfId="4737" xr:uid="{00000000-0005-0000-0000-0000BF0F0000}"/>
    <cellStyle name="Calculation 9 2 5 4 15" xfId="4738" xr:uid="{00000000-0005-0000-0000-0000C00F0000}"/>
    <cellStyle name="Calculation 9 2 5 4 15 2" xfId="4739" xr:uid="{00000000-0005-0000-0000-0000C10F0000}"/>
    <cellStyle name="Calculation 9 2 5 4 16" xfId="4740" xr:uid="{00000000-0005-0000-0000-0000C20F0000}"/>
    <cellStyle name="Calculation 9 2 5 4 2" xfId="4741" xr:uid="{00000000-0005-0000-0000-0000C30F0000}"/>
    <cellStyle name="Calculation 9 2 5 4 2 2" xfId="4742" xr:uid="{00000000-0005-0000-0000-0000C40F0000}"/>
    <cellStyle name="Calculation 9 2 5 4 3" xfId="4743" xr:uid="{00000000-0005-0000-0000-0000C50F0000}"/>
    <cellStyle name="Calculation 9 2 5 4 3 2" xfId="4744" xr:uid="{00000000-0005-0000-0000-0000C60F0000}"/>
    <cellStyle name="Calculation 9 2 5 4 4" xfId="4745" xr:uid="{00000000-0005-0000-0000-0000C70F0000}"/>
    <cellStyle name="Calculation 9 2 5 4 4 2" xfId="4746" xr:uid="{00000000-0005-0000-0000-0000C80F0000}"/>
    <cellStyle name="Calculation 9 2 5 4 5" xfId="4747" xr:uid="{00000000-0005-0000-0000-0000C90F0000}"/>
    <cellStyle name="Calculation 9 2 5 4 5 2" xfId="4748" xr:uid="{00000000-0005-0000-0000-0000CA0F0000}"/>
    <cellStyle name="Calculation 9 2 5 4 6" xfId="4749" xr:uid="{00000000-0005-0000-0000-0000CB0F0000}"/>
    <cellStyle name="Calculation 9 2 5 4 6 2" xfId="4750" xr:uid="{00000000-0005-0000-0000-0000CC0F0000}"/>
    <cellStyle name="Calculation 9 2 5 4 7" xfId="4751" xr:uid="{00000000-0005-0000-0000-0000CD0F0000}"/>
    <cellStyle name="Calculation 9 2 5 4 7 2" xfId="4752" xr:uid="{00000000-0005-0000-0000-0000CE0F0000}"/>
    <cellStyle name="Calculation 9 2 5 4 8" xfId="4753" xr:uid="{00000000-0005-0000-0000-0000CF0F0000}"/>
    <cellStyle name="Calculation 9 2 5 4 8 2" xfId="4754" xr:uid="{00000000-0005-0000-0000-0000D00F0000}"/>
    <cellStyle name="Calculation 9 2 5 4 9" xfId="4755" xr:uid="{00000000-0005-0000-0000-0000D10F0000}"/>
    <cellStyle name="Calculation 9 2 5 4 9 2" xfId="4756" xr:uid="{00000000-0005-0000-0000-0000D20F0000}"/>
    <cellStyle name="Calculation 9 2 5 5" xfId="4757" xr:uid="{00000000-0005-0000-0000-0000D30F0000}"/>
    <cellStyle name="Calculation 9 2 5 5 10" xfId="4758" xr:uid="{00000000-0005-0000-0000-0000D40F0000}"/>
    <cellStyle name="Calculation 9 2 5 5 10 2" xfId="4759" xr:uid="{00000000-0005-0000-0000-0000D50F0000}"/>
    <cellStyle name="Calculation 9 2 5 5 11" xfId="4760" xr:uid="{00000000-0005-0000-0000-0000D60F0000}"/>
    <cellStyle name="Calculation 9 2 5 5 11 2" xfId="4761" xr:uid="{00000000-0005-0000-0000-0000D70F0000}"/>
    <cellStyle name="Calculation 9 2 5 5 12" xfId="4762" xr:uid="{00000000-0005-0000-0000-0000D80F0000}"/>
    <cellStyle name="Calculation 9 2 5 5 12 2" xfId="4763" xr:uid="{00000000-0005-0000-0000-0000D90F0000}"/>
    <cellStyle name="Calculation 9 2 5 5 13" xfId="4764" xr:uid="{00000000-0005-0000-0000-0000DA0F0000}"/>
    <cellStyle name="Calculation 9 2 5 5 13 2" xfId="4765" xr:uid="{00000000-0005-0000-0000-0000DB0F0000}"/>
    <cellStyle name="Calculation 9 2 5 5 14" xfId="4766" xr:uid="{00000000-0005-0000-0000-0000DC0F0000}"/>
    <cellStyle name="Calculation 9 2 5 5 14 2" xfId="4767" xr:uid="{00000000-0005-0000-0000-0000DD0F0000}"/>
    <cellStyle name="Calculation 9 2 5 5 15" xfId="4768" xr:uid="{00000000-0005-0000-0000-0000DE0F0000}"/>
    <cellStyle name="Calculation 9 2 5 5 2" xfId="4769" xr:uid="{00000000-0005-0000-0000-0000DF0F0000}"/>
    <cellStyle name="Calculation 9 2 5 5 2 2" xfId="4770" xr:uid="{00000000-0005-0000-0000-0000E00F0000}"/>
    <cellStyle name="Calculation 9 2 5 5 3" xfId="4771" xr:uid="{00000000-0005-0000-0000-0000E10F0000}"/>
    <cellStyle name="Calculation 9 2 5 5 3 2" xfId="4772" xr:uid="{00000000-0005-0000-0000-0000E20F0000}"/>
    <cellStyle name="Calculation 9 2 5 5 4" xfId="4773" xr:uid="{00000000-0005-0000-0000-0000E30F0000}"/>
    <cellStyle name="Calculation 9 2 5 5 4 2" xfId="4774" xr:uid="{00000000-0005-0000-0000-0000E40F0000}"/>
    <cellStyle name="Calculation 9 2 5 5 5" xfId="4775" xr:uid="{00000000-0005-0000-0000-0000E50F0000}"/>
    <cellStyle name="Calculation 9 2 5 5 5 2" xfId="4776" xr:uid="{00000000-0005-0000-0000-0000E60F0000}"/>
    <cellStyle name="Calculation 9 2 5 5 6" xfId="4777" xr:uid="{00000000-0005-0000-0000-0000E70F0000}"/>
    <cellStyle name="Calculation 9 2 5 5 6 2" xfId="4778" xr:uid="{00000000-0005-0000-0000-0000E80F0000}"/>
    <cellStyle name="Calculation 9 2 5 5 7" xfId="4779" xr:uid="{00000000-0005-0000-0000-0000E90F0000}"/>
    <cellStyle name="Calculation 9 2 5 5 7 2" xfId="4780" xr:uid="{00000000-0005-0000-0000-0000EA0F0000}"/>
    <cellStyle name="Calculation 9 2 5 5 8" xfId="4781" xr:uid="{00000000-0005-0000-0000-0000EB0F0000}"/>
    <cellStyle name="Calculation 9 2 5 5 8 2" xfId="4782" xr:uid="{00000000-0005-0000-0000-0000EC0F0000}"/>
    <cellStyle name="Calculation 9 2 5 5 9" xfId="4783" xr:uid="{00000000-0005-0000-0000-0000ED0F0000}"/>
    <cellStyle name="Calculation 9 2 5 5 9 2" xfId="4784" xr:uid="{00000000-0005-0000-0000-0000EE0F0000}"/>
    <cellStyle name="Calculation 9 2 5 6" xfId="4785" xr:uid="{00000000-0005-0000-0000-0000EF0F0000}"/>
    <cellStyle name="Calculation 9 2 5 6 2" xfId="4786" xr:uid="{00000000-0005-0000-0000-0000F00F0000}"/>
    <cellStyle name="Calculation 9 2 5 7" xfId="4787" xr:uid="{00000000-0005-0000-0000-0000F10F0000}"/>
    <cellStyle name="Calculation 9 2 5 7 2" xfId="4788" xr:uid="{00000000-0005-0000-0000-0000F20F0000}"/>
    <cellStyle name="Calculation 9 2 5 8" xfId="4789" xr:uid="{00000000-0005-0000-0000-0000F30F0000}"/>
    <cellStyle name="Calculation 9 2 5 8 2" xfId="4790" xr:uid="{00000000-0005-0000-0000-0000F40F0000}"/>
    <cellStyle name="Calculation 9 2 5 9" xfId="4791" xr:uid="{00000000-0005-0000-0000-0000F50F0000}"/>
    <cellStyle name="Calculation 9 2 5 9 2" xfId="4792" xr:uid="{00000000-0005-0000-0000-0000F60F0000}"/>
    <cellStyle name="Calculation 9 2 6" xfId="4793" xr:uid="{00000000-0005-0000-0000-0000F70F0000}"/>
    <cellStyle name="Calculation 9 2 6 10" xfId="4794" xr:uid="{00000000-0005-0000-0000-0000F80F0000}"/>
    <cellStyle name="Calculation 9 2 6 10 2" xfId="4795" xr:uid="{00000000-0005-0000-0000-0000F90F0000}"/>
    <cellStyle name="Calculation 9 2 6 11" xfId="4796" xr:uid="{00000000-0005-0000-0000-0000FA0F0000}"/>
    <cellStyle name="Calculation 9 2 6 11 2" xfId="4797" xr:uid="{00000000-0005-0000-0000-0000FB0F0000}"/>
    <cellStyle name="Calculation 9 2 6 12" xfId="4798" xr:uid="{00000000-0005-0000-0000-0000FC0F0000}"/>
    <cellStyle name="Calculation 9 2 6 12 2" xfId="4799" xr:uid="{00000000-0005-0000-0000-0000FD0F0000}"/>
    <cellStyle name="Calculation 9 2 6 13" xfId="4800" xr:uid="{00000000-0005-0000-0000-0000FE0F0000}"/>
    <cellStyle name="Calculation 9 2 6 13 2" xfId="4801" xr:uid="{00000000-0005-0000-0000-0000FF0F0000}"/>
    <cellStyle name="Calculation 9 2 6 14" xfId="4802" xr:uid="{00000000-0005-0000-0000-000000100000}"/>
    <cellStyle name="Calculation 9 2 6 14 2" xfId="4803" xr:uid="{00000000-0005-0000-0000-000001100000}"/>
    <cellStyle name="Calculation 9 2 6 15" xfId="4804" xr:uid="{00000000-0005-0000-0000-000002100000}"/>
    <cellStyle name="Calculation 9 2 6 15 2" xfId="4805" xr:uid="{00000000-0005-0000-0000-000003100000}"/>
    <cellStyle name="Calculation 9 2 6 16" xfId="4806" xr:uid="{00000000-0005-0000-0000-000004100000}"/>
    <cellStyle name="Calculation 9 2 6 16 2" xfId="4807" xr:uid="{00000000-0005-0000-0000-000005100000}"/>
    <cellStyle name="Calculation 9 2 6 17" xfId="4808" xr:uid="{00000000-0005-0000-0000-000006100000}"/>
    <cellStyle name="Calculation 9 2 6 17 2" xfId="4809" xr:uid="{00000000-0005-0000-0000-000007100000}"/>
    <cellStyle name="Calculation 9 2 6 18" xfId="4810" xr:uid="{00000000-0005-0000-0000-000008100000}"/>
    <cellStyle name="Calculation 9 2 6 18 2" xfId="4811" xr:uid="{00000000-0005-0000-0000-000009100000}"/>
    <cellStyle name="Calculation 9 2 6 19" xfId="4812" xr:uid="{00000000-0005-0000-0000-00000A100000}"/>
    <cellStyle name="Calculation 9 2 6 2" xfId="4813" xr:uid="{00000000-0005-0000-0000-00000B100000}"/>
    <cellStyle name="Calculation 9 2 6 2 10" xfId="4814" xr:uid="{00000000-0005-0000-0000-00000C100000}"/>
    <cellStyle name="Calculation 9 2 6 2 10 2" xfId="4815" xr:uid="{00000000-0005-0000-0000-00000D100000}"/>
    <cellStyle name="Calculation 9 2 6 2 11" xfId="4816" xr:uid="{00000000-0005-0000-0000-00000E100000}"/>
    <cellStyle name="Calculation 9 2 6 2 11 2" xfId="4817" xr:uid="{00000000-0005-0000-0000-00000F100000}"/>
    <cellStyle name="Calculation 9 2 6 2 12" xfId="4818" xr:uid="{00000000-0005-0000-0000-000010100000}"/>
    <cellStyle name="Calculation 9 2 6 2 12 2" xfId="4819" xr:uid="{00000000-0005-0000-0000-000011100000}"/>
    <cellStyle name="Calculation 9 2 6 2 13" xfId="4820" xr:uid="{00000000-0005-0000-0000-000012100000}"/>
    <cellStyle name="Calculation 9 2 6 2 13 2" xfId="4821" xr:uid="{00000000-0005-0000-0000-000013100000}"/>
    <cellStyle name="Calculation 9 2 6 2 14" xfId="4822" xr:uid="{00000000-0005-0000-0000-000014100000}"/>
    <cellStyle name="Calculation 9 2 6 2 14 2" xfId="4823" xr:uid="{00000000-0005-0000-0000-000015100000}"/>
    <cellStyle name="Calculation 9 2 6 2 15" xfId="4824" xr:uid="{00000000-0005-0000-0000-000016100000}"/>
    <cellStyle name="Calculation 9 2 6 2 15 2" xfId="4825" xr:uid="{00000000-0005-0000-0000-000017100000}"/>
    <cellStyle name="Calculation 9 2 6 2 16" xfId="4826" xr:uid="{00000000-0005-0000-0000-000018100000}"/>
    <cellStyle name="Calculation 9 2 6 2 16 2" xfId="4827" xr:uid="{00000000-0005-0000-0000-000019100000}"/>
    <cellStyle name="Calculation 9 2 6 2 17" xfId="4828" xr:uid="{00000000-0005-0000-0000-00001A100000}"/>
    <cellStyle name="Calculation 9 2 6 2 17 2" xfId="4829" xr:uid="{00000000-0005-0000-0000-00001B100000}"/>
    <cellStyle name="Calculation 9 2 6 2 18" xfId="4830" xr:uid="{00000000-0005-0000-0000-00001C100000}"/>
    <cellStyle name="Calculation 9 2 6 2 2" xfId="4831" xr:uid="{00000000-0005-0000-0000-00001D100000}"/>
    <cellStyle name="Calculation 9 2 6 2 2 2" xfId="4832" xr:uid="{00000000-0005-0000-0000-00001E100000}"/>
    <cellStyle name="Calculation 9 2 6 2 3" xfId="4833" xr:uid="{00000000-0005-0000-0000-00001F100000}"/>
    <cellStyle name="Calculation 9 2 6 2 3 2" xfId="4834" xr:uid="{00000000-0005-0000-0000-000020100000}"/>
    <cellStyle name="Calculation 9 2 6 2 4" xfId="4835" xr:uid="{00000000-0005-0000-0000-000021100000}"/>
    <cellStyle name="Calculation 9 2 6 2 4 2" xfId="4836" xr:uid="{00000000-0005-0000-0000-000022100000}"/>
    <cellStyle name="Calculation 9 2 6 2 5" xfId="4837" xr:uid="{00000000-0005-0000-0000-000023100000}"/>
    <cellStyle name="Calculation 9 2 6 2 5 2" xfId="4838" xr:uid="{00000000-0005-0000-0000-000024100000}"/>
    <cellStyle name="Calculation 9 2 6 2 6" xfId="4839" xr:uid="{00000000-0005-0000-0000-000025100000}"/>
    <cellStyle name="Calculation 9 2 6 2 6 2" xfId="4840" xr:uid="{00000000-0005-0000-0000-000026100000}"/>
    <cellStyle name="Calculation 9 2 6 2 7" xfId="4841" xr:uid="{00000000-0005-0000-0000-000027100000}"/>
    <cellStyle name="Calculation 9 2 6 2 7 2" xfId="4842" xr:uid="{00000000-0005-0000-0000-000028100000}"/>
    <cellStyle name="Calculation 9 2 6 2 8" xfId="4843" xr:uid="{00000000-0005-0000-0000-000029100000}"/>
    <cellStyle name="Calculation 9 2 6 2 8 2" xfId="4844" xr:uid="{00000000-0005-0000-0000-00002A100000}"/>
    <cellStyle name="Calculation 9 2 6 2 9" xfId="4845" xr:uid="{00000000-0005-0000-0000-00002B100000}"/>
    <cellStyle name="Calculation 9 2 6 2 9 2" xfId="4846" xr:uid="{00000000-0005-0000-0000-00002C100000}"/>
    <cellStyle name="Calculation 9 2 6 3" xfId="4847" xr:uid="{00000000-0005-0000-0000-00002D100000}"/>
    <cellStyle name="Calculation 9 2 6 3 10" xfId="4848" xr:uid="{00000000-0005-0000-0000-00002E100000}"/>
    <cellStyle name="Calculation 9 2 6 3 10 2" xfId="4849" xr:uid="{00000000-0005-0000-0000-00002F100000}"/>
    <cellStyle name="Calculation 9 2 6 3 11" xfId="4850" xr:uid="{00000000-0005-0000-0000-000030100000}"/>
    <cellStyle name="Calculation 9 2 6 3 11 2" xfId="4851" xr:uid="{00000000-0005-0000-0000-000031100000}"/>
    <cellStyle name="Calculation 9 2 6 3 12" xfId="4852" xr:uid="{00000000-0005-0000-0000-000032100000}"/>
    <cellStyle name="Calculation 9 2 6 3 12 2" xfId="4853" xr:uid="{00000000-0005-0000-0000-000033100000}"/>
    <cellStyle name="Calculation 9 2 6 3 13" xfId="4854" xr:uid="{00000000-0005-0000-0000-000034100000}"/>
    <cellStyle name="Calculation 9 2 6 3 13 2" xfId="4855" xr:uid="{00000000-0005-0000-0000-000035100000}"/>
    <cellStyle name="Calculation 9 2 6 3 14" xfId="4856" xr:uid="{00000000-0005-0000-0000-000036100000}"/>
    <cellStyle name="Calculation 9 2 6 3 14 2" xfId="4857" xr:uid="{00000000-0005-0000-0000-000037100000}"/>
    <cellStyle name="Calculation 9 2 6 3 15" xfId="4858" xr:uid="{00000000-0005-0000-0000-000038100000}"/>
    <cellStyle name="Calculation 9 2 6 3 15 2" xfId="4859" xr:uid="{00000000-0005-0000-0000-000039100000}"/>
    <cellStyle name="Calculation 9 2 6 3 16" xfId="4860" xr:uid="{00000000-0005-0000-0000-00003A100000}"/>
    <cellStyle name="Calculation 9 2 6 3 2" xfId="4861" xr:uid="{00000000-0005-0000-0000-00003B100000}"/>
    <cellStyle name="Calculation 9 2 6 3 2 2" xfId="4862" xr:uid="{00000000-0005-0000-0000-00003C100000}"/>
    <cellStyle name="Calculation 9 2 6 3 3" xfId="4863" xr:uid="{00000000-0005-0000-0000-00003D100000}"/>
    <cellStyle name="Calculation 9 2 6 3 3 2" xfId="4864" xr:uid="{00000000-0005-0000-0000-00003E100000}"/>
    <cellStyle name="Calculation 9 2 6 3 4" xfId="4865" xr:uid="{00000000-0005-0000-0000-00003F100000}"/>
    <cellStyle name="Calculation 9 2 6 3 4 2" xfId="4866" xr:uid="{00000000-0005-0000-0000-000040100000}"/>
    <cellStyle name="Calculation 9 2 6 3 5" xfId="4867" xr:uid="{00000000-0005-0000-0000-000041100000}"/>
    <cellStyle name="Calculation 9 2 6 3 5 2" xfId="4868" xr:uid="{00000000-0005-0000-0000-000042100000}"/>
    <cellStyle name="Calculation 9 2 6 3 6" xfId="4869" xr:uid="{00000000-0005-0000-0000-000043100000}"/>
    <cellStyle name="Calculation 9 2 6 3 6 2" xfId="4870" xr:uid="{00000000-0005-0000-0000-000044100000}"/>
    <cellStyle name="Calculation 9 2 6 3 7" xfId="4871" xr:uid="{00000000-0005-0000-0000-000045100000}"/>
    <cellStyle name="Calculation 9 2 6 3 7 2" xfId="4872" xr:uid="{00000000-0005-0000-0000-000046100000}"/>
    <cellStyle name="Calculation 9 2 6 3 8" xfId="4873" xr:uid="{00000000-0005-0000-0000-000047100000}"/>
    <cellStyle name="Calculation 9 2 6 3 8 2" xfId="4874" xr:uid="{00000000-0005-0000-0000-000048100000}"/>
    <cellStyle name="Calculation 9 2 6 3 9" xfId="4875" xr:uid="{00000000-0005-0000-0000-000049100000}"/>
    <cellStyle name="Calculation 9 2 6 3 9 2" xfId="4876" xr:uid="{00000000-0005-0000-0000-00004A100000}"/>
    <cellStyle name="Calculation 9 2 6 4" xfId="4877" xr:uid="{00000000-0005-0000-0000-00004B100000}"/>
    <cellStyle name="Calculation 9 2 6 4 10" xfId="4878" xr:uid="{00000000-0005-0000-0000-00004C100000}"/>
    <cellStyle name="Calculation 9 2 6 4 10 2" xfId="4879" xr:uid="{00000000-0005-0000-0000-00004D100000}"/>
    <cellStyle name="Calculation 9 2 6 4 11" xfId="4880" xr:uid="{00000000-0005-0000-0000-00004E100000}"/>
    <cellStyle name="Calculation 9 2 6 4 11 2" xfId="4881" xr:uid="{00000000-0005-0000-0000-00004F100000}"/>
    <cellStyle name="Calculation 9 2 6 4 12" xfId="4882" xr:uid="{00000000-0005-0000-0000-000050100000}"/>
    <cellStyle name="Calculation 9 2 6 4 12 2" xfId="4883" xr:uid="{00000000-0005-0000-0000-000051100000}"/>
    <cellStyle name="Calculation 9 2 6 4 13" xfId="4884" xr:uid="{00000000-0005-0000-0000-000052100000}"/>
    <cellStyle name="Calculation 9 2 6 4 13 2" xfId="4885" xr:uid="{00000000-0005-0000-0000-000053100000}"/>
    <cellStyle name="Calculation 9 2 6 4 14" xfId="4886" xr:uid="{00000000-0005-0000-0000-000054100000}"/>
    <cellStyle name="Calculation 9 2 6 4 14 2" xfId="4887" xr:uid="{00000000-0005-0000-0000-000055100000}"/>
    <cellStyle name="Calculation 9 2 6 4 15" xfId="4888" xr:uid="{00000000-0005-0000-0000-000056100000}"/>
    <cellStyle name="Calculation 9 2 6 4 15 2" xfId="4889" xr:uid="{00000000-0005-0000-0000-000057100000}"/>
    <cellStyle name="Calculation 9 2 6 4 16" xfId="4890" xr:uid="{00000000-0005-0000-0000-000058100000}"/>
    <cellStyle name="Calculation 9 2 6 4 2" xfId="4891" xr:uid="{00000000-0005-0000-0000-000059100000}"/>
    <cellStyle name="Calculation 9 2 6 4 2 2" xfId="4892" xr:uid="{00000000-0005-0000-0000-00005A100000}"/>
    <cellStyle name="Calculation 9 2 6 4 3" xfId="4893" xr:uid="{00000000-0005-0000-0000-00005B100000}"/>
    <cellStyle name="Calculation 9 2 6 4 3 2" xfId="4894" xr:uid="{00000000-0005-0000-0000-00005C100000}"/>
    <cellStyle name="Calculation 9 2 6 4 4" xfId="4895" xr:uid="{00000000-0005-0000-0000-00005D100000}"/>
    <cellStyle name="Calculation 9 2 6 4 4 2" xfId="4896" xr:uid="{00000000-0005-0000-0000-00005E100000}"/>
    <cellStyle name="Calculation 9 2 6 4 5" xfId="4897" xr:uid="{00000000-0005-0000-0000-00005F100000}"/>
    <cellStyle name="Calculation 9 2 6 4 5 2" xfId="4898" xr:uid="{00000000-0005-0000-0000-000060100000}"/>
    <cellStyle name="Calculation 9 2 6 4 6" xfId="4899" xr:uid="{00000000-0005-0000-0000-000061100000}"/>
    <cellStyle name="Calculation 9 2 6 4 6 2" xfId="4900" xr:uid="{00000000-0005-0000-0000-000062100000}"/>
    <cellStyle name="Calculation 9 2 6 4 7" xfId="4901" xr:uid="{00000000-0005-0000-0000-000063100000}"/>
    <cellStyle name="Calculation 9 2 6 4 7 2" xfId="4902" xr:uid="{00000000-0005-0000-0000-000064100000}"/>
    <cellStyle name="Calculation 9 2 6 4 8" xfId="4903" xr:uid="{00000000-0005-0000-0000-000065100000}"/>
    <cellStyle name="Calculation 9 2 6 4 8 2" xfId="4904" xr:uid="{00000000-0005-0000-0000-000066100000}"/>
    <cellStyle name="Calculation 9 2 6 4 9" xfId="4905" xr:uid="{00000000-0005-0000-0000-000067100000}"/>
    <cellStyle name="Calculation 9 2 6 4 9 2" xfId="4906" xr:uid="{00000000-0005-0000-0000-000068100000}"/>
    <cellStyle name="Calculation 9 2 6 5" xfId="4907" xr:uid="{00000000-0005-0000-0000-000069100000}"/>
    <cellStyle name="Calculation 9 2 6 5 10" xfId="4908" xr:uid="{00000000-0005-0000-0000-00006A100000}"/>
    <cellStyle name="Calculation 9 2 6 5 10 2" xfId="4909" xr:uid="{00000000-0005-0000-0000-00006B100000}"/>
    <cellStyle name="Calculation 9 2 6 5 11" xfId="4910" xr:uid="{00000000-0005-0000-0000-00006C100000}"/>
    <cellStyle name="Calculation 9 2 6 5 11 2" xfId="4911" xr:uid="{00000000-0005-0000-0000-00006D100000}"/>
    <cellStyle name="Calculation 9 2 6 5 12" xfId="4912" xr:uid="{00000000-0005-0000-0000-00006E100000}"/>
    <cellStyle name="Calculation 9 2 6 5 12 2" xfId="4913" xr:uid="{00000000-0005-0000-0000-00006F100000}"/>
    <cellStyle name="Calculation 9 2 6 5 13" xfId="4914" xr:uid="{00000000-0005-0000-0000-000070100000}"/>
    <cellStyle name="Calculation 9 2 6 5 13 2" xfId="4915" xr:uid="{00000000-0005-0000-0000-000071100000}"/>
    <cellStyle name="Calculation 9 2 6 5 14" xfId="4916" xr:uid="{00000000-0005-0000-0000-000072100000}"/>
    <cellStyle name="Calculation 9 2 6 5 14 2" xfId="4917" xr:uid="{00000000-0005-0000-0000-000073100000}"/>
    <cellStyle name="Calculation 9 2 6 5 15" xfId="4918" xr:uid="{00000000-0005-0000-0000-000074100000}"/>
    <cellStyle name="Calculation 9 2 6 5 2" xfId="4919" xr:uid="{00000000-0005-0000-0000-000075100000}"/>
    <cellStyle name="Calculation 9 2 6 5 2 2" xfId="4920" xr:uid="{00000000-0005-0000-0000-000076100000}"/>
    <cellStyle name="Calculation 9 2 6 5 3" xfId="4921" xr:uid="{00000000-0005-0000-0000-000077100000}"/>
    <cellStyle name="Calculation 9 2 6 5 3 2" xfId="4922" xr:uid="{00000000-0005-0000-0000-000078100000}"/>
    <cellStyle name="Calculation 9 2 6 5 4" xfId="4923" xr:uid="{00000000-0005-0000-0000-000079100000}"/>
    <cellStyle name="Calculation 9 2 6 5 4 2" xfId="4924" xr:uid="{00000000-0005-0000-0000-00007A100000}"/>
    <cellStyle name="Calculation 9 2 6 5 5" xfId="4925" xr:uid="{00000000-0005-0000-0000-00007B100000}"/>
    <cellStyle name="Calculation 9 2 6 5 5 2" xfId="4926" xr:uid="{00000000-0005-0000-0000-00007C100000}"/>
    <cellStyle name="Calculation 9 2 6 5 6" xfId="4927" xr:uid="{00000000-0005-0000-0000-00007D100000}"/>
    <cellStyle name="Calculation 9 2 6 5 6 2" xfId="4928" xr:uid="{00000000-0005-0000-0000-00007E100000}"/>
    <cellStyle name="Calculation 9 2 6 5 7" xfId="4929" xr:uid="{00000000-0005-0000-0000-00007F100000}"/>
    <cellStyle name="Calculation 9 2 6 5 7 2" xfId="4930" xr:uid="{00000000-0005-0000-0000-000080100000}"/>
    <cellStyle name="Calculation 9 2 6 5 8" xfId="4931" xr:uid="{00000000-0005-0000-0000-000081100000}"/>
    <cellStyle name="Calculation 9 2 6 5 8 2" xfId="4932" xr:uid="{00000000-0005-0000-0000-000082100000}"/>
    <cellStyle name="Calculation 9 2 6 5 9" xfId="4933" xr:uid="{00000000-0005-0000-0000-000083100000}"/>
    <cellStyle name="Calculation 9 2 6 5 9 2" xfId="4934" xr:uid="{00000000-0005-0000-0000-000084100000}"/>
    <cellStyle name="Calculation 9 2 6 6" xfId="4935" xr:uid="{00000000-0005-0000-0000-000085100000}"/>
    <cellStyle name="Calculation 9 2 6 6 2" xfId="4936" xr:uid="{00000000-0005-0000-0000-000086100000}"/>
    <cellStyle name="Calculation 9 2 6 7" xfId="4937" xr:uid="{00000000-0005-0000-0000-000087100000}"/>
    <cellStyle name="Calculation 9 2 6 7 2" xfId="4938" xr:uid="{00000000-0005-0000-0000-000088100000}"/>
    <cellStyle name="Calculation 9 2 6 8" xfId="4939" xr:uid="{00000000-0005-0000-0000-000089100000}"/>
    <cellStyle name="Calculation 9 2 6 8 2" xfId="4940" xr:uid="{00000000-0005-0000-0000-00008A100000}"/>
    <cellStyle name="Calculation 9 2 6 9" xfId="4941" xr:uid="{00000000-0005-0000-0000-00008B100000}"/>
    <cellStyle name="Calculation 9 2 6 9 2" xfId="4942" xr:uid="{00000000-0005-0000-0000-00008C100000}"/>
    <cellStyle name="Calculation 9 2 7" xfId="4943" xr:uid="{00000000-0005-0000-0000-00008D100000}"/>
    <cellStyle name="Calculation 9 2 7 10" xfId="4944" xr:uid="{00000000-0005-0000-0000-00008E100000}"/>
    <cellStyle name="Calculation 9 2 7 10 2" xfId="4945" xr:uid="{00000000-0005-0000-0000-00008F100000}"/>
    <cellStyle name="Calculation 9 2 7 11" xfId="4946" xr:uid="{00000000-0005-0000-0000-000090100000}"/>
    <cellStyle name="Calculation 9 2 7 11 2" xfId="4947" xr:uid="{00000000-0005-0000-0000-000091100000}"/>
    <cellStyle name="Calculation 9 2 7 12" xfId="4948" xr:uid="{00000000-0005-0000-0000-000092100000}"/>
    <cellStyle name="Calculation 9 2 7 12 2" xfId="4949" xr:uid="{00000000-0005-0000-0000-000093100000}"/>
    <cellStyle name="Calculation 9 2 7 13" xfId="4950" xr:uid="{00000000-0005-0000-0000-000094100000}"/>
    <cellStyle name="Calculation 9 2 7 13 2" xfId="4951" xr:uid="{00000000-0005-0000-0000-000095100000}"/>
    <cellStyle name="Calculation 9 2 7 14" xfId="4952" xr:uid="{00000000-0005-0000-0000-000096100000}"/>
    <cellStyle name="Calculation 9 2 7 14 2" xfId="4953" xr:uid="{00000000-0005-0000-0000-000097100000}"/>
    <cellStyle name="Calculation 9 2 7 15" xfId="4954" xr:uid="{00000000-0005-0000-0000-000098100000}"/>
    <cellStyle name="Calculation 9 2 7 15 2" xfId="4955" xr:uid="{00000000-0005-0000-0000-000099100000}"/>
    <cellStyle name="Calculation 9 2 7 16" xfId="4956" xr:uid="{00000000-0005-0000-0000-00009A100000}"/>
    <cellStyle name="Calculation 9 2 7 16 2" xfId="4957" xr:uid="{00000000-0005-0000-0000-00009B100000}"/>
    <cellStyle name="Calculation 9 2 7 17" xfId="4958" xr:uid="{00000000-0005-0000-0000-00009C100000}"/>
    <cellStyle name="Calculation 9 2 7 17 2" xfId="4959" xr:uid="{00000000-0005-0000-0000-00009D100000}"/>
    <cellStyle name="Calculation 9 2 7 18" xfId="4960" xr:uid="{00000000-0005-0000-0000-00009E100000}"/>
    <cellStyle name="Calculation 9 2 7 2" xfId="4961" xr:uid="{00000000-0005-0000-0000-00009F100000}"/>
    <cellStyle name="Calculation 9 2 7 2 10" xfId="4962" xr:uid="{00000000-0005-0000-0000-0000A0100000}"/>
    <cellStyle name="Calculation 9 2 7 2 10 2" xfId="4963" xr:uid="{00000000-0005-0000-0000-0000A1100000}"/>
    <cellStyle name="Calculation 9 2 7 2 11" xfId="4964" xr:uid="{00000000-0005-0000-0000-0000A2100000}"/>
    <cellStyle name="Calculation 9 2 7 2 11 2" xfId="4965" xr:uid="{00000000-0005-0000-0000-0000A3100000}"/>
    <cellStyle name="Calculation 9 2 7 2 12" xfId="4966" xr:uid="{00000000-0005-0000-0000-0000A4100000}"/>
    <cellStyle name="Calculation 9 2 7 2 12 2" xfId="4967" xr:uid="{00000000-0005-0000-0000-0000A5100000}"/>
    <cellStyle name="Calculation 9 2 7 2 13" xfId="4968" xr:uid="{00000000-0005-0000-0000-0000A6100000}"/>
    <cellStyle name="Calculation 9 2 7 2 13 2" xfId="4969" xr:uid="{00000000-0005-0000-0000-0000A7100000}"/>
    <cellStyle name="Calculation 9 2 7 2 14" xfId="4970" xr:uid="{00000000-0005-0000-0000-0000A8100000}"/>
    <cellStyle name="Calculation 9 2 7 2 14 2" xfId="4971" xr:uid="{00000000-0005-0000-0000-0000A9100000}"/>
    <cellStyle name="Calculation 9 2 7 2 15" xfId="4972" xr:uid="{00000000-0005-0000-0000-0000AA100000}"/>
    <cellStyle name="Calculation 9 2 7 2 15 2" xfId="4973" xr:uid="{00000000-0005-0000-0000-0000AB100000}"/>
    <cellStyle name="Calculation 9 2 7 2 16" xfId="4974" xr:uid="{00000000-0005-0000-0000-0000AC100000}"/>
    <cellStyle name="Calculation 9 2 7 2 16 2" xfId="4975" xr:uid="{00000000-0005-0000-0000-0000AD100000}"/>
    <cellStyle name="Calculation 9 2 7 2 17" xfId="4976" xr:uid="{00000000-0005-0000-0000-0000AE100000}"/>
    <cellStyle name="Calculation 9 2 7 2 17 2" xfId="4977" xr:uid="{00000000-0005-0000-0000-0000AF100000}"/>
    <cellStyle name="Calculation 9 2 7 2 18" xfId="4978" xr:uid="{00000000-0005-0000-0000-0000B0100000}"/>
    <cellStyle name="Calculation 9 2 7 2 2" xfId="4979" xr:uid="{00000000-0005-0000-0000-0000B1100000}"/>
    <cellStyle name="Calculation 9 2 7 2 2 2" xfId="4980" xr:uid="{00000000-0005-0000-0000-0000B2100000}"/>
    <cellStyle name="Calculation 9 2 7 2 3" xfId="4981" xr:uid="{00000000-0005-0000-0000-0000B3100000}"/>
    <cellStyle name="Calculation 9 2 7 2 3 2" xfId="4982" xr:uid="{00000000-0005-0000-0000-0000B4100000}"/>
    <cellStyle name="Calculation 9 2 7 2 4" xfId="4983" xr:uid="{00000000-0005-0000-0000-0000B5100000}"/>
    <cellStyle name="Calculation 9 2 7 2 4 2" xfId="4984" xr:uid="{00000000-0005-0000-0000-0000B6100000}"/>
    <cellStyle name="Calculation 9 2 7 2 5" xfId="4985" xr:uid="{00000000-0005-0000-0000-0000B7100000}"/>
    <cellStyle name="Calculation 9 2 7 2 5 2" xfId="4986" xr:uid="{00000000-0005-0000-0000-0000B8100000}"/>
    <cellStyle name="Calculation 9 2 7 2 6" xfId="4987" xr:uid="{00000000-0005-0000-0000-0000B9100000}"/>
    <cellStyle name="Calculation 9 2 7 2 6 2" xfId="4988" xr:uid="{00000000-0005-0000-0000-0000BA100000}"/>
    <cellStyle name="Calculation 9 2 7 2 7" xfId="4989" xr:uid="{00000000-0005-0000-0000-0000BB100000}"/>
    <cellStyle name="Calculation 9 2 7 2 7 2" xfId="4990" xr:uid="{00000000-0005-0000-0000-0000BC100000}"/>
    <cellStyle name="Calculation 9 2 7 2 8" xfId="4991" xr:uid="{00000000-0005-0000-0000-0000BD100000}"/>
    <cellStyle name="Calculation 9 2 7 2 8 2" xfId="4992" xr:uid="{00000000-0005-0000-0000-0000BE100000}"/>
    <cellStyle name="Calculation 9 2 7 2 9" xfId="4993" xr:uid="{00000000-0005-0000-0000-0000BF100000}"/>
    <cellStyle name="Calculation 9 2 7 2 9 2" xfId="4994" xr:uid="{00000000-0005-0000-0000-0000C0100000}"/>
    <cellStyle name="Calculation 9 2 7 3" xfId="4995" xr:uid="{00000000-0005-0000-0000-0000C1100000}"/>
    <cellStyle name="Calculation 9 2 7 3 10" xfId="4996" xr:uid="{00000000-0005-0000-0000-0000C2100000}"/>
    <cellStyle name="Calculation 9 2 7 3 10 2" xfId="4997" xr:uid="{00000000-0005-0000-0000-0000C3100000}"/>
    <cellStyle name="Calculation 9 2 7 3 11" xfId="4998" xr:uid="{00000000-0005-0000-0000-0000C4100000}"/>
    <cellStyle name="Calculation 9 2 7 3 11 2" xfId="4999" xr:uid="{00000000-0005-0000-0000-0000C5100000}"/>
    <cellStyle name="Calculation 9 2 7 3 12" xfId="5000" xr:uid="{00000000-0005-0000-0000-0000C6100000}"/>
    <cellStyle name="Calculation 9 2 7 3 12 2" xfId="5001" xr:uid="{00000000-0005-0000-0000-0000C7100000}"/>
    <cellStyle name="Calculation 9 2 7 3 13" xfId="5002" xr:uid="{00000000-0005-0000-0000-0000C8100000}"/>
    <cellStyle name="Calculation 9 2 7 3 13 2" xfId="5003" xr:uid="{00000000-0005-0000-0000-0000C9100000}"/>
    <cellStyle name="Calculation 9 2 7 3 14" xfId="5004" xr:uid="{00000000-0005-0000-0000-0000CA100000}"/>
    <cellStyle name="Calculation 9 2 7 3 14 2" xfId="5005" xr:uid="{00000000-0005-0000-0000-0000CB100000}"/>
    <cellStyle name="Calculation 9 2 7 3 15" xfId="5006" xr:uid="{00000000-0005-0000-0000-0000CC100000}"/>
    <cellStyle name="Calculation 9 2 7 3 15 2" xfId="5007" xr:uid="{00000000-0005-0000-0000-0000CD100000}"/>
    <cellStyle name="Calculation 9 2 7 3 16" xfId="5008" xr:uid="{00000000-0005-0000-0000-0000CE100000}"/>
    <cellStyle name="Calculation 9 2 7 3 2" xfId="5009" xr:uid="{00000000-0005-0000-0000-0000CF100000}"/>
    <cellStyle name="Calculation 9 2 7 3 2 2" xfId="5010" xr:uid="{00000000-0005-0000-0000-0000D0100000}"/>
    <cellStyle name="Calculation 9 2 7 3 3" xfId="5011" xr:uid="{00000000-0005-0000-0000-0000D1100000}"/>
    <cellStyle name="Calculation 9 2 7 3 3 2" xfId="5012" xr:uid="{00000000-0005-0000-0000-0000D2100000}"/>
    <cellStyle name="Calculation 9 2 7 3 4" xfId="5013" xr:uid="{00000000-0005-0000-0000-0000D3100000}"/>
    <cellStyle name="Calculation 9 2 7 3 4 2" xfId="5014" xr:uid="{00000000-0005-0000-0000-0000D4100000}"/>
    <cellStyle name="Calculation 9 2 7 3 5" xfId="5015" xr:uid="{00000000-0005-0000-0000-0000D5100000}"/>
    <cellStyle name="Calculation 9 2 7 3 5 2" xfId="5016" xr:uid="{00000000-0005-0000-0000-0000D6100000}"/>
    <cellStyle name="Calculation 9 2 7 3 6" xfId="5017" xr:uid="{00000000-0005-0000-0000-0000D7100000}"/>
    <cellStyle name="Calculation 9 2 7 3 6 2" xfId="5018" xr:uid="{00000000-0005-0000-0000-0000D8100000}"/>
    <cellStyle name="Calculation 9 2 7 3 7" xfId="5019" xr:uid="{00000000-0005-0000-0000-0000D9100000}"/>
    <cellStyle name="Calculation 9 2 7 3 7 2" xfId="5020" xr:uid="{00000000-0005-0000-0000-0000DA100000}"/>
    <cellStyle name="Calculation 9 2 7 3 8" xfId="5021" xr:uid="{00000000-0005-0000-0000-0000DB100000}"/>
    <cellStyle name="Calculation 9 2 7 3 8 2" xfId="5022" xr:uid="{00000000-0005-0000-0000-0000DC100000}"/>
    <cellStyle name="Calculation 9 2 7 3 9" xfId="5023" xr:uid="{00000000-0005-0000-0000-0000DD100000}"/>
    <cellStyle name="Calculation 9 2 7 3 9 2" xfId="5024" xr:uid="{00000000-0005-0000-0000-0000DE100000}"/>
    <cellStyle name="Calculation 9 2 7 4" xfId="5025" xr:uid="{00000000-0005-0000-0000-0000DF100000}"/>
    <cellStyle name="Calculation 9 2 7 4 10" xfId="5026" xr:uid="{00000000-0005-0000-0000-0000E0100000}"/>
    <cellStyle name="Calculation 9 2 7 4 10 2" xfId="5027" xr:uid="{00000000-0005-0000-0000-0000E1100000}"/>
    <cellStyle name="Calculation 9 2 7 4 11" xfId="5028" xr:uid="{00000000-0005-0000-0000-0000E2100000}"/>
    <cellStyle name="Calculation 9 2 7 4 11 2" xfId="5029" xr:uid="{00000000-0005-0000-0000-0000E3100000}"/>
    <cellStyle name="Calculation 9 2 7 4 12" xfId="5030" xr:uid="{00000000-0005-0000-0000-0000E4100000}"/>
    <cellStyle name="Calculation 9 2 7 4 12 2" xfId="5031" xr:uid="{00000000-0005-0000-0000-0000E5100000}"/>
    <cellStyle name="Calculation 9 2 7 4 13" xfId="5032" xr:uid="{00000000-0005-0000-0000-0000E6100000}"/>
    <cellStyle name="Calculation 9 2 7 4 13 2" xfId="5033" xr:uid="{00000000-0005-0000-0000-0000E7100000}"/>
    <cellStyle name="Calculation 9 2 7 4 14" xfId="5034" xr:uid="{00000000-0005-0000-0000-0000E8100000}"/>
    <cellStyle name="Calculation 9 2 7 4 14 2" xfId="5035" xr:uid="{00000000-0005-0000-0000-0000E9100000}"/>
    <cellStyle name="Calculation 9 2 7 4 15" xfId="5036" xr:uid="{00000000-0005-0000-0000-0000EA100000}"/>
    <cellStyle name="Calculation 9 2 7 4 15 2" xfId="5037" xr:uid="{00000000-0005-0000-0000-0000EB100000}"/>
    <cellStyle name="Calculation 9 2 7 4 16" xfId="5038" xr:uid="{00000000-0005-0000-0000-0000EC100000}"/>
    <cellStyle name="Calculation 9 2 7 4 2" xfId="5039" xr:uid="{00000000-0005-0000-0000-0000ED100000}"/>
    <cellStyle name="Calculation 9 2 7 4 2 2" xfId="5040" xr:uid="{00000000-0005-0000-0000-0000EE100000}"/>
    <cellStyle name="Calculation 9 2 7 4 3" xfId="5041" xr:uid="{00000000-0005-0000-0000-0000EF100000}"/>
    <cellStyle name="Calculation 9 2 7 4 3 2" xfId="5042" xr:uid="{00000000-0005-0000-0000-0000F0100000}"/>
    <cellStyle name="Calculation 9 2 7 4 4" xfId="5043" xr:uid="{00000000-0005-0000-0000-0000F1100000}"/>
    <cellStyle name="Calculation 9 2 7 4 4 2" xfId="5044" xr:uid="{00000000-0005-0000-0000-0000F2100000}"/>
    <cellStyle name="Calculation 9 2 7 4 5" xfId="5045" xr:uid="{00000000-0005-0000-0000-0000F3100000}"/>
    <cellStyle name="Calculation 9 2 7 4 5 2" xfId="5046" xr:uid="{00000000-0005-0000-0000-0000F4100000}"/>
    <cellStyle name="Calculation 9 2 7 4 6" xfId="5047" xr:uid="{00000000-0005-0000-0000-0000F5100000}"/>
    <cellStyle name="Calculation 9 2 7 4 6 2" xfId="5048" xr:uid="{00000000-0005-0000-0000-0000F6100000}"/>
    <cellStyle name="Calculation 9 2 7 4 7" xfId="5049" xr:uid="{00000000-0005-0000-0000-0000F7100000}"/>
    <cellStyle name="Calculation 9 2 7 4 7 2" xfId="5050" xr:uid="{00000000-0005-0000-0000-0000F8100000}"/>
    <cellStyle name="Calculation 9 2 7 4 8" xfId="5051" xr:uid="{00000000-0005-0000-0000-0000F9100000}"/>
    <cellStyle name="Calculation 9 2 7 4 8 2" xfId="5052" xr:uid="{00000000-0005-0000-0000-0000FA100000}"/>
    <cellStyle name="Calculation 9 2 7 4 9" xfId="5053" xr:uid="{00000000-0005-0000-0000-0000FB100000}"/>
    <cellStyle name="Calculation 9 2 7 4 9 2" xfId="5054" xr:uid="{00000000-0005-0000-0000-0000FC100000}"/>
    <cellStyle name="Calculation 9 2 7 5" xfId="5055" xr:uid="{00000000-0005-0000-0000-0000FD100000}"/>
    <cellStyle name="Calculation 9 2 7 5 10" xfId="5056" xr:uid="{00000000-0005-0000-0000-0000FE100000}"/>
    <cellStyle name="Calculation 9 2 7 5 10 2" xfId="5057" xr:uid="{00000000-0005-0000-0000-0000FF100000}"/>
    <cellStyle name="Calculation 9 2 7 5 11" xfId="5058" xr:uid="{00000000-0005-0000-0000-000000110000}"/>
    <cellStyle name="Calculation 9 2 7 5 11 2" xfId="5059" xr:uid="{00000000-0005-0000-0000-000001110000}"/>
    <cellStyle name="Calculation 9 2 7 5 12" xfId="5060" xr:uid="{00000000-0005-0000-0000-000002110000}"/>
    <cellStyle name="Calculation 9 2 7 5 12 2" xfId="5061" xr:uid="{00000000-0005-0000-0000-000003110000}"/>
    <cellStyle name="Calculation 9 2 7 5 13" xfId="5062" xr:uid="{00000000-0005-0000-0000-000004110000}"/>
    <cellStyle name="Calculation 9 2 7 5 13 2" xfId="5063" xr:uid="{00000000-0005-0000-0000-000005110000}"/>
    <cellStyle name="Calculation 9 2 7 5 14" xfId="5064" xr:uid="{00000000-0005-0000-0000-000006110000}"/>
    <cellStyle name="Calculation 9 2 7 5 2" xfId="5065" xr:uid="{00000000-0005-0000-0000-000007110000}"/>
    <cellStyle name="Calculation 9 2 7 5 2 2" xfId="5066" xr:uid="{00000000-0005-0000-0000-000008110000}"/>
    <cellStyle name="Calculation 9 2 7 5 3" xfId="5067" xr:uid="{00000000-0005-0000-0000-000009110000}"/>
    <cellStyle name="Calculation 9 2 7 5 3 2" xfId="5068" xr:uid="{00000000-0005-0000-0000-00000A110000}"/>
    <cellStyle name="Calculation 9 2 7 5 4" xfId="5069" xr:uid="{00000000-0005-0000-0000-00000B110000}"/>
    <cellStyle name="Calculation 9 2 7 5 4 2" xfId="5070" xr:uid="{00000000-0005-0000-0000-00000C110000}"/>
    <cellStyle name="Calculation 9 2 7 5 5" xfId="5071" xr:uid="{00000000-0005-0000-0000-00000D110000}"/>
    <cellStyle name="Calculation 9 2 7 5 5 2" xfId="5072" xr:uid="{00000000-0005-0000-0000-00000E110000}"/>
    <cellStyle name="Calculation 9 2 7 5 6" xfId="5073" xr:uid="{00000000-0005-0000-0000-00000F110000}"/>
    <cellStyle name="Calculation 9 2 7 5 6 2" xfId="5074" xr:uid="{00000000-0005-0000-0000-000010110000}"/>
    <cellStyle name="Calculation 9 2 7 5 7" xfId="5075" xr:uid="{00000000-0005-0000-0000-000011110000}"/>
    <cellStyle name="Calculation 9 2 7 5 7 2" xfId="5076" xr:uid="{00000000-0005-0000-0000-000012110000}"/>
    <cellStyle name="Calculation 9 2 7 5 8" xfId="5077" xr:uid="{00000000-0005-0000-0000-000013110000}"/>
    <cellStyle name="Calculation 9 2 7 5 8 2" xfId="5078" xr:uid="{00000000-0005-0000-0000-000014110000}"/>
    <cellStyle name="Calculation 9 2 7 5 9" xfId="5079" xr:uid="{00000000-0005-0000-0000-000015110000}"/>
    <cellStyle name="Calculation 9 2 7 5 9 2" xfId="5080" xr:uid="{00000000-0005-0000-0000-000016110000}"/>
    <cellStyle name="Calculation 9 2 7 6" xfId="5081" xr:uid="{00000000-0005-0000-0000-000017110000}"/>
    <cellStyle name="Calculation 9 2 7 6 2" xfId="5082" xr:uid="{00000000-0005-0000-0000-000018110000}"/>
    <cellStyle name="Calculation 9 2 7 7" xfId="5083" xr:uid="{00000000-0005-0000-0000-000019110000}"/>
    <cellStyle name="Calculation 9 2 7 7 2" xfId="5084" xr:uid="{00000000-0005-0000-0000-00001A110000}"/>
    <cellStyle name="Calculation 9 2 7 8" xfId="5085" xr:uid="{00000000-0005-0000-0000-00001B110000}"/>
    <cellStyle name="Calculation 9 2 7 8 2" xfId="5086" xr:uid="{00000000-0005-0000-0000-00001C110000}"/>
    <cellStyle name="Calculation 9 2 7 9" xfId="5087" xr:uid="{00000000-0005-0000-0000-00001D110000}"/>
    <cellStyle name="Calculation 9 2 7 9 2" xfId="5088" xr:uid="{00000000-0005-0000-0000-00001E110000}"/>
    <cellStyle name="Calculation 9 2 8" xfId="5089" xr:uid="{00000000-0005-0000-0000-00001F110000}"/>
    <cellStyle name="Calculation 9 2 8 10" xfId="5090" xr:uid="{00000000-0005-0000-0000-000020110000}"/>
    <cellStyle name="Calculation 9 2 8 10 2" xfId="5091" xr:uid="{00000000-0005-0000-0000-000021110000}"/>
    <cellStyle name="Calculation 9 2 8 11" xfId="5092" xr:uid="{00000000-0005-0000-0000-000022110000}"/>
    <cellStyle name="Calculation 9 2 8 11 2" xfId="5093" xr:uid="{00000000-0005-0000-0000-000023110000}"/>
    <cellStyle name="Calculation 9 2 8 12" xfId="5094" xr:uid="{00000000-0005-0000-0000-000024110000}"/>
    <cellStyle name="Calculation 9 2 8 12 2" xfId="5095" xr:uid="{00000000-0005-0000-0000-000025110000}"/>
    <cellStyle name="Calculation 9 2 8 13" xfId="5096" xr:uid="{00000000-0005-0000-0000-000026110000}"/>
    <cellStyle name="Calculation 9 2 8 13 2" xfId="5097" xr:uid="{00000000-0005-0000-0000-000027110000}"/>
    <cellStyle name="Calculation 9 2 8 14" xfId="5098" xr:uid="{00000000-0005-0000-0000-000028110000}"/>
    <cellStyle name="Calculation 9 2 8 14 2" xfId="5099" xr:uid="{00000000-0005-0000-0000-000029110000}"/>
    <cellStyle name="Calculation 9 2 8 15" xfId="5100" xr:uid="{00000000-0005-0000-0000-00002A110000}"/>
    <cellStyle name="Calculation 9 2 8 15 2" xfId="5101" xr:uid="{00000000-0005-0000-0000-00002B110000}"/>
    <cellStyle name="Calculation 9 2 8 16" xfId="5102" xr:uid="{00000000-0005-0000-0000-00002C110000}"/>
    <cellStyle name="Calculation 9 2 8 16 2" xfId="5103" xr:uid="{00000000-0005-0000-0000-00002D110000}"/>
    <cellStyle name="Calculation 9 2 8 17" xfId="5104" xr:uid="{00000000-0005-0000-0000-00002E110000}"/>
    <cellStyle name="Calculation 9 2 8 17 2" xfId="5105" xr:uid="{00000000-0005-0000-0000-00002F110000}"/>
    <cellStyle name="Calculation 9 2 8 18" xfId="5106" xr:uid="{00000000-0005-0000-0000-000030110000}"/>
    <cellStyle name="Calculation 9 2 8 2" xfId="5107" xr:uid="{00000000-0005-0000-0000-000031110000}"/>
    <cellStyle name="Calculation 9 2 8 2 10" xfId="5108" xr:uid="{00000000-0005-0000-0000-000032110000}"/>
    <cellStyle name="Calculation 9 2 8 2 10 2" xfId="5109" xr:uid="{00000000-0005-0000-0000-000033110000}"/>
    <cellStyle name="Calculation 9 2 8 2 11" xfId="5110" xr:uid="{00000000-0005-0000-0000-000034110000}"/>
    <cellStyle name="Calculation 9 2 8 2 11 2" xfId="5111" xr:uid="{00000000-0005-0000-0000-000035110000}"/>
    <cellStyle name="Calculation 9 2 8 2 12" xfId="5112" xr:uid="{00000000-0005-0000-0000-000036110000}"/>
    <cellStyle name="Calculation 9 2 8 2 12 2" xfId="5113" xr:uid="{00000000-0005-0000-0000-000037110000}"/>
    <cellStyle name="Calculation 9 2 8 2 13" xfId="5114" xr:uid="{00000000-0005-0000-0000-000038110000}"/>
    <cellStyle name="Calculation 9 2 8 2 13 2" xfId="5115" xr:uid="{00000000-0005-0000-0000-000039110000}"/>
    <cellStyle name="Calculation 9 2 8 2 14" xfId="5116" xr:uid="{00000000-0005-0000-0000-00003A110000}"/>
    <cellStyle name="Calculation 9 2 8 2 14 2" xfId="5117" xr:uid="{00000000-0005-0000-0000-00003B110000}"/>
    <cellStyle name="Calculation 9 2 8 2 15" xfId="5118" xr:uid="{00000000-0005-0000-0000-00003C110000}"/>
    <cellStyle name="Calculation 9 2 8 2 15 2" xfId="5119" xr:uid="{00000000-0005-0000-0000-00003D110000}"/>
    <cellStyle name="Calculation 9 2 8 2 16" xfId="5120" xr:uid="{00000000-0005-0000-0000-00003E110000}"/>
    <cellStyle name="Calculation 9 2 8 2 16 2" xfId="5121" xr:uid="{00000000-0005-0000-0000-00003F110000}"/>
    <cellStyle name="Calculation 9 2 8 2 17" xfId="5122" xr:uid="{00000000-0005-0000-0000-000040110000}"/>
    <cellStyle name="Calculation 9 2 8 2 17 2" xfId="5123" xr:uid="{00000000-0005-0000-0000-000041110000}"/>
    <cellStyle name="Calculation 9 2 8 2 18" xfId="5124" xr:uid="{00000000-0005-0000-0000-000042110000}"/>
    <cellStyle name="Calculation 9 2 8 2 2" xfId="5125" xr:uid="{00000000-0005-0000-0000-000043110000}"/>
    <cellStyle name="Calculation 9 2 8 2 2 2" xfId="5126" xr:uid="{00000000-0005-0000-0000-000044110000}"/>
    <cellStyle name="Calculation 9 2 8 2 3" xfId="5127" xr:uid="{00000000-0005-0000-0000-000045110000}"/>
    <cellStyle name="Calculation 9 2 8 2 3 2" xfId="5128" xr:uid="{00000000-0005-0000-0000-000046110000}"/>
    <cellStyle name="Calculation 9 2 8 2 4" xfId="5129" xr:uid="{00000000-0005-0000-0000-000047110000}"/>
    <cellStyle name="Calculation 9 2 8 2 4 2" xfId="5130" xr:uid="{00000000-0005-0000-0000-000048110000}"/>
    <cellStyle name="Calculation 9 2 8 2 5" xfId="5131" xr:uid="{00000000-0005-0000-0000-000049110000}"/>
    <cellStyle name="Calculation 9 2 8 2 5 2" xfId="5132" xr:uid="{00000000-0005-0000-0000-00004A110000}"/>
    <cellStyle name="Calculation 9 2 8 2 6" xfId="5133" xr:uid="{00000000-0005-0000-0000-00004B110000}"/>
    <cellStyle name="Calculation 9 2 8 2 6 2" xfId="5134" xr:uid="{00000000-0005-0000-0000-00004C110000}"/>
    <cellStyle name="Calculation 9 2 8 2 7" xfId="5135" xr:uid="{00000000-0005-0000-0000-00004D110000}"/>
    <cellStyle name="Calculation 9 2 8 2 7 2" xfId="5136" xr:uid="{00000000-0005-0000-0000-00004E110000}"/>
    <cellStyle name="Calculation 9 2 8 2 8" xfId="5137" xr:uid="{00000000-0005-0000-0000-00004F110000}"/>
    <cellStyle name="Calculation 9 2 8 2 8 2" xfId="5138" xr:uid="{00000000-0005-0000-0000-000050110000}"/>
    <cellStyle name="Calculation 9 2 8 2 9" xfId="5139" xr:uid="{00000000-0005-0000-0000-000051110000}"/>
    <cellStyle name="Calculation 9 2 8 2 9 2" xfId="5140" xr:uid="{00000000-0005-0000-0000-000052110000}"/>
    <cellStyle name="Calculation 9 2 8 3" xfId="5141" xr:uid="{00000000-0005-0000-0000-000053110000}"/>
    <cellStyle name="Calculation 9 2 8 3 10" xfId="5142" xr:uid="{00000000-0005-0000-0000-000054110000}"/>
    <cellStyle name="Calculation 9 2 8 3 10 2" xfId="5143" xr:uid="{00000000-0005-0000-0000-000055110000}"/>
    <cellStyle name="Calculation 9 2 8 3 11" xfId="5144" xr:uid="{00000000-0005-0000-0000-000056110000}"/>
    <cellStyle name="Calculation 9 2 8 3 11 2" xfId="5145" xr:uid="{00000000-0005-0000-0000-000057110000}"/>
    <cellStyle name="Calculation 9 2 8 3 12" xfId="5146" xr:uid="{00000000-0005-0000-0000-000058110000}"/>
    <cellStyle name="Calculation 9 2 8 3 12 2" xfId="5147" xr:uid="{00000000-0005-0000-0000-000059110000}"/>
    <cellStyle name="Calculation 9 2 8 3 13" xfId="5148" xr:uid="{00000000-0005-0000-0000-00005A110000}"/>
    <cellStyle name="Calculation 9 2 8 3 13 2" xfId="5149" xr:uid="{00000000-0005-0000-0000-00005B110000}"/>
    <cellStyle name="Calculation 9 2 8 3 14" xfId="5150" xr:uid="{00000000-0005-0000-0000-00005C110000}"/>
    <cellStyle name="Calculation 9 2 8 3 14 2" xfId="5151" xr:uid="{00000000-0005-0000-0000-00005D110000}"/>
    <cellStyle name="Calculation 9 2 8 3 15" xfId="5152" xr:uid="{00000000-0005-0000-0000-00005E110000}"/>
    <cellStyle name="Calculation 9 2 8 3 15 2" xfId="5153" xr:uid="{00000000-0005-0000-0000-00005F110000}"/>
    <cellStyle name="Calculation 9 2 8 3 16" xfId="5154" xr:uid="{00000000-0005-0000-0000-000060110000}"/>
    <cellStyle name="Calculation 9 2 8 3 2" xfId="5155" xr:uid="{00000000-0005-0000-0000-000061110000}"/>
    <cellStyle name="Calculation 9 2 8 3 2 2" xfId="5156" xr:uid="{00000000-0005-0000-0000-000062110000}"/>
    <cellStyle name="Calculation 9 2 8 3 3" xfId="5157" xr:uid="{00000000-0005-0000-0000-000063110000}"/>
    <cellStyle name="Calculation 9 2 8 3 3 2" xfId="5158" xr:uid="{00000000-0005-0000-0000-000064110000}"/>
    <cellStyle name="Calculation 9 2 8 3 4" xfId="5159" xr:uid="{00000000-0005-0000-0000-000065110000}"/>
    <cellStyle name="Calculation 9 2 8 3 4 2" xfId="5160" xr:uid="{00000000-0005-0000-0000-000066110000}"/>
    <cellStyle name="Calculation 9 2 8 3 5" xfId="5161" xr:uid="{00000000-0005-0000-0000-000067110000}"/>
    <cellStyle name="Calculation 9 2 8 3 5 2" xfId="5162" xr:uid="{00000000-0005-0000-0000-000068110000}"/>
    <cellStyle name="Calculation 9 2 8 3 6" xfId="5163" xr:uid="{00000000-0005-0000-0000-000069110000}"/>
    <cellStyle name="Calculation 9 2 8 3 6 2" xfId="5164" xr:uid="{00000000-0005-0000-0000-00006A110000}"/>
    <cellStyle name="Calculation 9 2 8 3 7" xfId="5165" xr:uid="{00000000-0005-0000-0000-00006B110000}"/>
    <cellStyle name="Calculation 9 2 8 3 7 2" xfId="5166" xr:uid="{00000000-0005-0000-0000-00006C110000}"/>
    <cellStyle name="Calculation 9 2 8 3 8" xfId="5167" xr:uid="{00000000-0005-0000-0000-00006D110000}"/>
    <cellStyle name="Calculation 9 2 8 3 8 2" xfId="5168" xr:uid="{00000000-0005-0000-0000-00006E110000}"/>
    <cellStyle name="Calculation 9 2 8 3 9" xfId="5169" xr:uid="{00000000-0005-0000-0000-00006F110000}"/>
    <cellStyle name="Calculation 9 2 8 3 9 2" xfId="5170" xr:uid="{00000000-0005-0000-0000-000070110000}"/>
    <cellStyle name="Calculation 9 2 8 4" xfId="5171" xr:uid="{00000000-0005-0000-0000-000071110000}"/>
    <cellStyle name="Calculation 9 2 8 4 10" xfId="5172" xr:uid="{00000000-0005-0000-0000-000072110000}"/>
    <cellStyle name="Calculation 9 2 8 4 10 2" xfId="5173" xr:uid="{00000000-0005-0000-0000-000073110000}"/>
    <cellStyle name="Calculation 9 2 8 4 11" xfId="5174" xr:uid="{00000000-0005-0000-0000-000074110000}"/>
    <cellStyle name="Calculation 9 2 8 4 11 2" xfId="5175" xr:uid="{00000000-0005-0000-0000-000075110000}"/>
    <cellStyle name="Calculation 9 2 8 4 12" xfId="5176" xr:uid="{00000000-0005-0000-0000-000076110000}"/>
    <cellStyle name="Calculation 9 2 8 4 12 2" xfId="5177" xr:uid="{00000000-0005-0000-0000-000077110000}"/>
    <cellStyle name="Calculation 9 2 8 4 13" xfId="5178" xr:uid="{00000000-0005-0000-0000-000078110000}"/>
    <cellStyle name="Calculation 9 2 8 4 13 2" xfId="5179" xr:uid="{00000000-0005-0000-0000-000079110000}"/>
    <cellStyle name="Calculation 9 2 8 4 14" xfId="5180" xr:uid="{00000000-0005-0000-0000-00007A110000}"/>
    <cellStyle name="Calculation 9 2 8 4 14 2" xfId="5181" xr:uid="{00000000-0005-0000-0000-00007B110000}"/>
    <cellStyle name="Calculation 9 2 8 4 15" xfId="5182" xr:uid="{00000000-0005-0000-0000-00007C110000}"/>
    <cellStyle name="Calculation 9 2 8 4 15 2" xfId="5183" xr:uid="{00000000-0005-0000-0000-00007D110000}"/>
    <cellStyle name="Calculation 9 2 8 4 16" xfId="5184" xr:uid="{00000000-0005-0000-0000-00007E110000}"/>
    <cellStyle name="Calculation 9 2 8 4 2" xfId="5185" xr:uid="{00000000-0005-0000-0000-00007F110000}"/>
    <cellStyle name="Calculation 9 2 8 4 2 2" xfId="5186" xr:uid="{00000000-0005-0000-0000-000080110000}"/>
    <cellStyle name="Calculation 9 2 8 4 3" xfId="5187" xr:uid="{00000000-0005-0000-0000-000081110000}"/>
    <cellStyle name="Calculation 9 2 8 4 3 2" xfId="5188" xr:uid="{00000000-0005-0000-0000-000082110000}"/>
    <cellStyle name="Calculation 9 2 8 4 4" xfId="5189" xr:uid="{00000000-0005-0000-0000-000083110000}"/>
    <cellStyle name="Calculation 9 2 8 4 4 2" xfId="5190" xr:uid="{00000000-0005-0000-0000-000084110000}"/>
    <cellStyle name="Calculation 9 2 8 4 5" xfId="5191" xr:uid="{00000000-0005-0000-0000-000085110000}"/>
    <cellStyle name="Calculation 9 2 8 4 5 2" xfId="5192" xr:uid="{00000000-0005-0000-0000-000086110000}"/>
    <cellStyle name="Calculation 9 2 8 4 6" xfId="5193" xr:uid="{00000000-0005-0000-0000-000087110000}"/>
    <cellStyle name="Calculation 9 2 8 4 6 2" xfId="5194" xr:uid="{00000000-0005-0000-0000-000088110000}"/>
    <cellStyle name="Calculation 9 2 8 4 7" xfId="5195" xr:uid="{00000000-0005-0000-0000-000089110000}"/>
    <cellStyle name="Calculation 9 2 8 4 7 2" xfId="5196" xr:uid="{00000000-0005-0000-0000-00008A110000}"/>
    <cellStyle name="Calculation 9 2 8 4 8" xfId="5197" xr:uid="{00000000-0005-0000-0000-00008B110000}"/>
    <cellStyle name="Calculation 9 2 8 4 8 2" xfId="5198" xr:uid="{00000000-0005-0000-0000-00008C110000}"/>
    <cellStyle name="Calculation 9 2 8 4 9" xfId="5199" xr:uid="{00000000-0005-0000-0000-00008D110000}"/>
    <cellStyle name="Calculation 9 2 8 4 9 2" xfId="5200" xr:uid="{00000000-0005-0000-0000-00008E110000}"/>
    <cellStyle name="Calculation 9 2 8 5" xfId="5201" xr:uid="{00000000-0005-0000-0000-00008F110000}"/>
    <cellStyle name="Calculation 9 2 8 5 10" xfId="5202" xr:uid="{00000000-0005-0000-0000-000090110000}"/>
    <cellStyle name="Calculation 9 2 8 5 10 2" xfId="5203" xr:uid="{00000000-0005-0000-0000-000091110000}"/>
    <cellStyle name="Calculation 9 2 8 5 11" xfId="5204" xr:uid="{00000000-0005-0000-0000-000092110000}"/>
    <cellStyle name="Calculation 9 2 8 5 11 2" xfId="5205" xr:uid="{00000000-0005-0000-0000-000093110000}"/>
    <cellStyle name="Calculation 9 2 8 5 12" xfId="5206" xr:uid="{00000000-0005-0000-0000-000094110000}"/>
    <cellStyle name="Calculation 9 2 8 5 12 2" xfId="5207" xr:uid="{00000000-0005-0000-0000-000095110000}"/>
    <cellStyle name="Calculation 9 2 8 5 13" xfId="5208" xr:uid="{00000000-0005-0000-0000-000096110000}"/>
    <cellStyle name="Calculation 9 2 8 5 13 2" xfId="5209" xr:uid="{00000000-0005-0000-0000-000097110000}"/>
    <cellStyle name="Calculation 9 2 8 5 14" xfId="5210" xr:uid="{00000000-0005-0000-0000-000098110000}"/>
    <cellStyle name="Calculation 9 2 8 5 2" xfId="5211" xr:uid="{00000000-0005-0000-0000-000099110000}"/>
    <cellStyle name="Calculation 9 2 8 5 2 2" xfId="5212" xr:uid="{00000000-0005-0000-0000-00009A110000}"/>
    <cellStyle name="Calculation 9 2 8 5 3" xfId="5213" xr:uid="{00000000-0005-0000-0000-00009B110000}"/>
    <cellStyle name="Calculation 9 2 8 5 3 2" xfId="5214" xr:uid="{00000000-0005-0000-0000-00009C110000}"/>
    <cellStyle name="Calculation 9 2 8 5 4" xfId="5215" xr:uid="{00000000-0005-0000-0000-00009D110000}"/>
    <cellStyle name="Calculation 9 2 8 5 4 2" xfId="5216" xr:uid="{00000000-0005-0000-0000-00009E110000}"/>
    <cellStyle name="Calculation 9 2 8 5 5" xfId="5217" xr:uid="{00000000-0005-0000-0000-00009F110000}"/>
    <cellStyle name="Calculation 9 2 8 5 5 2" xfId="5218" xr:uid="{00000000-0005-0000-0000-0000A0110000}"/>
    <cellStyle name="Calculation 9 2 8 5 6" xfId="5219" xr:uid="{00000000-0005-0000-0000-0000A1110000}"/>
    <cellStyle name="Calculation 9 2 8 5 6 2" xfId="5220" xr:uid="{00000000-0005-0000-0000-0000A2110000}"/>
    <cellStyle name="Calculation 9 2 8 5 7" xfId="5221" xr:uid="{00000000-0005-0000-0000-0000A3110000}"/>
    <cellStyle name="Calculation 9 2 8 5 7 2" xfId="5222" xr:uid="{00000000-0005-0000-0000-0000A4110000}"/>
    <cellStyle name="Calculation 9 2 8 5 8" xfId="5223" xr:uid="{00000000-0005-0000-0000-0000A5110000}"/>
    <cellStyle name="Calculation 9 2 8 5 8 2" xfId="5224" xr:uid="{00000000-0005-0000-0000-0000A6110000}"/>
    <cellStyle name="Calculation 9 2 8 5 9" xfId="5225" xr:uid="{00000000-0005-0000-0000-0000A7110000}"/>
    <cellStyle name="Calculation 9 2 8 5 9 2" xfId="5226" xr:uid="{00000000-0005-0000-0000-0000A8110000}"/>
    <cellStyle name="Calculation 9 2 8 6" xfId="5227" xr:uid="{00000000-0005-0000-0000-0000A9110000}"/>
    <cellStyle name="Calculation 9 2 8 6 2" xfId="5228" xr:uid="{00000000-0005-0000-0000-0000AA110000}"/>
    <cellStyle name="Calculation 9 2 8 7" xfId="5229" xr:uid="{00000000-0005-0000-0000-0000AB110000}"/>
    <cellStyle name="Calculation 9 2 8 7 2" xfId="5230" xr:uid="{00000000-0005-0000-0000-0000AC110000}"/>
    <cellStyle name="Calculation 9 2 8 8" xfId="5231" xr:uid="{00000000-0005-0000-0000-0000AD110000}"/>
    <cellStyle name="Calculation 9 2 8 8 2" xfId="5232" xr:uid="{00000000-0005-0000-0000-0000AE110000}"/>
    <cellStyle name="Calculation 9 2 8 9" xfId="5233" xr:uid="{00000000-0005-0000-0000-0000AF110000}"/>
    <cellStyle name="Calculation 9 2 8 9 2" xfId="5234" xr:uid="{00000000-0005-0000-0000-0000B0110000}"/>
    <cellStyle name="Calculation 9 2 9" xfId="5235" xr:uid="{00000000-0005-0000-0000-0000B1110000}"/>
    <cellStyle name="Calculation 9 2 9 10" xfId="5236" xr:uid="{00000000-0005-0000-0000-0000B2110000}"/>
    <cellStyle name="Calculation 9 2 9 10 2" xfId="5237" xr:uid="{00000000-0005-0000-0000-0000B3110000}"/>
    <cellStyle name="Calculation 9 2 9 11" xfId="5238" xr:uid="{00000000-0005-0000-0000-0000B4110000}"/>
    <cellStyle name="Calculation 9 2 9 11 2" xfId="5239" xr:uid="{00000000-0005-0000-0000-0000B5110000}"/>
    <cellStyle name="Calculation 9 2 9 12" xfId="5240" xr:uid="{00000000-0005-0000-0000-0000B6110000}"/>
    <cellStyle name="Calculation 9 2 9 12 2" xfId="5241" xr:uid="{00000000-0005-0000-0000-0000B7110000}"/>
    <cellStyle name="Calculation 9 2 9 13" xfId="5242" xr:uid="{00000000-0005-0000-0000-0000B8110000}"/>
    <cellStyle name="Calculation 9 2 9 13 2" xfId="5243" xr:uid="{00000000-0005-0000-0000-0000B9110000}"/>
    <cellStyle name="Calculation 9 2 9 14" xfId="5244" xr:uid="{00000000-0005-0000-0000-0000BA110000}"/>
    <cellStyle name="Calculation 9 2 9 14 2" xfId="5245" xr:uid="{00000000-0005-0000-0000-0000BB110000}"/>
    <cellStyle name="Calculation 9 2 9 15" xfId="5246" xr:uid="{00000000-0005-0000-0000-0000BC110000}"/>
    <cellStyle name="Calculation 9 2 9 15 2" xfId="5247" xr:uid="{00000000-0005-0000-0000-0000BD110000}"/>
    <cellStyle name="Calculation 9 2 9 16" xfId="5248" xr:uid="{00000000-0005-0000-0000-0000BE110000}"/>
    <cellStyle name="Calculation 9 2 9 16 2" xfId="5249" xr:uid="{00000000-0005-0000-0000-0000BF110000}"/>
    <cellStyle name="Calculation 9 2 9 17" xfId="5250" xr:uid="{00000000-0005-0000-0000-0000C0110000}"/>
    <cellStyle name="Calculation 9 2 9 17 2" xfId="5251" xr:uid="{00000000-0005-0000-0000-0000C1110000}"/>
    <cellStyle name="Calculation 9 2 9 18" xfId="5252" xr:uid="{00000000-0005-0000-0000-0000C2110000}"/>
    <cellStyle name="Calculation 9 2 9 2" xfId="5253" xr:uid="{00000000-0005-0000-0000-0000C3110000}"/>
    <cellStyle name="Calculation 9 2 9 2 2" xfId="5254" xr:uid="{00000000-0005-0000-0000-0000C4110000}"/>
    <cellStyle name="Calculation 9 2 9 3" xfId="5255" xr:uid="{00000000-0005-0000-0000-0000C5110000}"/>
    <cellStyle name="Calculation 9 2 9 3 2" xfId="5256" xr:uid="{00000000-0005-0000-0000-0000C6110000}"/>
    <cellStyle name="Calculation 9 2 9 4" xfId="5257" xr:uid="{00000000-0005-0000-0000-0000C7110000}"/>
    <cellStyle name="Calculation 9 2 9 4 2" xfId="5258" xr:uid="{00000000-0005-0000-0000-0000C8110000}"/>
    <cellStyle name="Calculation 9 2 9 5" xfId="5259" xr:uid="{00000000-0005-0000-0000-0000C9110000}"/>
    <cellStyle name="Calculation 9 2 9 5 2" xfId="5260" xr:uid="{00000000-0005-0000-0000-0000CA110000}"/>
    <cellStyle name="Calculation 9 2 9 6" xfId="5261" xr:uid="{00000000-0005-0000-0000-0000CB110000}"/>
    <cellStyle name="Calculation 9 2 9 6 2" xfId="5262" xr:uid="{00000000-0005-0000-0000-0000CC110000}"/>
    <cellStyle name="Calculation 9 2 9 7" xfId="5263" xr:uid="{00000000-0005-0000-0000-0000CD110000}"/>
    <cellStyle name="Calculation 9 2 9 7 2" xfId="5264" xr:uid="{00000000-0005-0000-0000-0000CE110000}"/>
    <cellStyle name="Calculation 9 2 9 8" xfId="5265" xr:uid="{00000000-0005-0000-0000-0000CF110000}"/>
    <cellStyle name="Calculation 9 2 9 8 2" xfId="5266" xr:uid="{00000000-0005-0000-0000-0000D0110000}"/>
    <cellStyle name="Calculation 9 2 9 9" xfId="5267" xr:uid="{00000000-0005-0000-0000-0000D1110000}"/>
    <cellStyle name="Calculation 9 2 9 9 2" xfId="5268" xr:uid="{00000000-0005-0000-0000-0000D2110000}"/>
    <cellStyle name="Calculation 9 20" xfId="5269" xr:uid="{00000000-0005-0000-0000-0000D3110000}"/>
    <cellStyle name="Calculation 9 20 2" xfId="5270" xr:uid="{00000000-0005-0000-0000-0000D4110000}"/>
    <cellStyle name="Calculation 9 21" xfId="5271" xr:uid="{00000000-0005-0000-0000-0000D5110000}"/>
    <cellStyle name="Calculation 9 21 2" xfId="5272" xr:uid="{00000000-0005-0000-0000-0000D6110000}"/>
    <cellStyle name="Calculation 9 22" xfId="5273" xr:uid="{00000000-0005-0000-0000-0000D7110000}"/>
    <cellStyle name="Calculation 9 22 2" xfId="5274" xr:uid="{00000000-0005-0000-0000-0000D8110000}"/>
    <cellStyle name="Calculation 9 23" xfId="5275" xr:uid="{00000000-0005-0000-0000-0000D9110000}"/>
    <cellStyle name="Calculation 9 23 2" xfId="5276" xr:uid="{00000000-0005-0000-0000-0000DA110000}"/>
    <cellStyle name="Calculation 9 24" xfId="5277" xr:uid="{00000000-0005-0000-0000-0000DB110000}"/>
    <cellStyle name="Calculation 9 24 2" xfId="5278" xr:uid="{00000000-0005-0000-0000-0000DC110000}"/>
    <cellStyle name="Calculation 9 25" xfId="5279" xr:uid="{00000000-0005-0000-0000-0000DD110000}"/>
    <cellStyle name="Calculation 9 25 2" xfId="5280" xr:uid="{00000000-0005-0000-0000-0000DE110000}"/>
    <cellStyle name="Calculation 9 26" xfId="5281" xr:uid="{00000000-0005-0000-0000-0000DF110000}"/>
    <cellStyle name="Calculation 9 26 2" xfId="5282" xr:uid="{00000000-0005-0000-0000-0000E0110000}"/>
    <cellStyle name="Calculation 9 27" xfId="5283" xr:uid="{00000000-0005-0000-0000-0000E1110000}"/>
    <cellStyle name="Calculation 9 27 2" xfId="5284" xr:uid="{00000000-0005-0000-0000-0000E2110000}"/>
    <cellStyle name="Calculation 9 28" xfId="5285" xr:uid="{00000000-0005-0000-0000-0000E3110000}"/>
    <cellStyle name="Calculation 9 3" xfId="5286" xr:uid="{00000000-0005-0000-0000-0000E4110000}"/>
    <cellStyle name="Calculation 9 3 10" xfId="5287" xr:uid="{00000000-0005-0000-0000-0000E5110000}"/>
    <cellStyle name="Calculation 9 3 10 2" xfId="5288" xr:uid="{00000000-0005-0000-0000-0000E6110000}"/>
    <cellStyle name="Calculation 9 3 11" xfId="5289" xr:uid="{00000000-0005-0000-0000-0000E7110000}"/>
    <cellStyle name="Calculation 9 3 11 2" xfId="5290" xr:uid="{00000000-0005-0000-0000-0000E8110000}"/>
    <cellStyle name="Calculation 9 3 12" xfId="5291" xr:uid="{00000000-0005-0000-0000-0000E9110000}"/>
    <cellStyle name="Calculation 9 3 12 2" xfId="5292" xr:uid="{00000000-0005-0000-0000-0000EA110000}"/>
    <cellStyle name="Calculation 9 3 13" xfId="5293" xr:uid="{00000000-0005-0000-0000-0000EB110000}"/>
    <cellStyle name="Calculation 9 3 13 2" xfId="5294" xr:uid="{00000000-0005-0000-0000-0000EC110000}"/>
    <cellStyle name="Calculation 9 3 14" xfId="5295" xr:uid="{00000000-0005-0000-0000-0000ED110000}"/>
    <cellStyle name="Calculation 9 3 14 2" xfId="5296" xr:uid="{00000000-0005-0000-0000-0000EE110000}"/>
    <cellStyle name="Calculation 9 3 15" xfId="5297" xr:uid="{00000000-0005-0000-0000-0000EF110000}"/>
    <cellStyle name="Calculation 9 3 15 2" xfId="5298" xr:uid="{00000000-0005-0000-0000-0000F0110000}"/>
    <cellStyle name="Calculation 9 3 16" xfId="5299" xr:uid="{00000000-0005-0000-0000-0000F1110000}"/>
    <cellStyle name="Calculation 9 3 16 2" xfId="5300" xr:uid="{00000000-0005-0000-0000-0000F2110000}"/>
    <cellStyle name="Calculation 9 3 17" xfId="5301" xr:uid="{00000000-0005-0000-0000-0000F3110000}"/>
    <cellStyle name="Calculation 9 3 17 2" xfId="5302" xr:uid="{00000000-0005-0000-0000-0000F4110000}"/>
    <cellStyle name="Calculation 9 3 18" xfId="5303" xr:uid="{00000000-0005-0000-0000-0000F5110000}"/>
    <cellStyle name="Calculation 9 3 18 2" xfId="5304" xr:uid="{00000000-0005-0000-0000-0000F6110000}"/>
    <cellStyle name="Calculation 9 3 19" xfId="5305" xr:uid="{00000000-0005-0000-0000-0000F7110000}"/>
    <cellStyle name="Calculation 9 3 19 2" xfId="5306" xr:uid="{00000000-0005-0000-0000-0000F8110000}"/>
    <cellStyle name="Calculation 9 3 2" xfId="5307" xr:uid="{00000000-0005-0000-0000-0000F9110000}"/>
    <cellStyle name="Calculation 9 3 2 10" xfId="5308" xr:uid="{00000000-0005-0000-0000-0000FA110000}"/>
    <cellStyle name="Calculation 9 3 2 10 2" xfId="5309" xr:uid="{00000000-0005-0000-0000-0000FB110000}"/>
    <cellStyle name="Calculation 9 3 2 11" xfId="5310" xr:uid="{00000000-0005-0000-0000-0000FC110000}"/>
    <cellStyle name="Calculation 9 3 2 11 2" xfId="5311" xr:uid="{00000000-0005-0000-0000-0000FD110000}"/>
    <cellStyle name="Calculation 9 3 2 12" xfId="5312" xr:uid="{00000000-0005-0000-0000-0000FE110000}"/>
    <cellStyle name="Calculation 9 3 2 12 2" xfId="5313" xr:uid="{00000000-0005-0000-0000-0000FF110000}"/>
    <cellStyle name="Calculation 9 3 2 13" xfId="5314" xr:uid="{00000000-0005-0000-0000-000000120000}"/>
    <cellStyle name="Calculation 9 3 2 13 2" xfId="5315" xr:uid="{00000000-0005-0000-0000-000001120000}"/>
    <cellStyle name="Calculation 9 3 2 14" xfId="5316" xr:uid="{00000000-0005-0000-0000-000002120000}"/>
    <cellStyle name="Calculation 9 3 2 14 2" xfId="5317" xr:uid="{00000000-0005-0000-0000-000003120000}"/>
    <cellStyle name="Calculation 9 3 2 15" xfId="5318" xr:uid="{00000000-0005-0000-0000-000004120000}"/>
    <cellStyle name="Calculation 9 3 2 15 2" xfId="5319" xr:uid="{00000000-0005-0000-0000-000005120000}"/>
    <cellStyle name="Calculation 9 3 2 16" xfId="5320" xr:uid="{00000000-0005-0000-0000-000006120000}"/>
    <cellStyle name="Calculation 9 3 2 16 2" xfId="5321" xr:uid="{00000000-0005-0000-0000-000007120000}"/>
    <cellStyle name="Calculation 9 3 2 17" xfId="5322" xr:uid="{00000000-0005-0000-0000-000008120000}"/>
    <cellStyle name="Calculation 9 3 2 17 2" xfId="5323" xr:uid="{00000000-0005-0000-0000-000009120000}"/>
    <cellStyle name="Calculation 9 3 2 18" xfId="5324" xr:uid="{00000000-0005-0000-0000-00000A120000}"/>
    <cellStyle name="Calculation 9 3 2 18 2" xfId="5325" xr:uid="{00000000-0005-0000-0000-00000B120000}"/>
    <cellStyle name="Calculation 9 3 2 19" xfId="5326" xr:uid="{00000000-0005-0000-0000-00000C120000}"/>
    <cellStyle name="Calculation 9 3 2 2" xfId="5327" xr:uid="{00000000-0005-0000-0000-00000D120000}"/>
    <cellStyle name="Calculation 9 3 2 2 2" xfId="5328" xr:uid="{00000000-0005-0000-0000-00000E120000}"/>
    <cellStyle name="Calculation 9 3 2 3" xfId="5329" xr:uid="{00000000-0005-0000-0000-00000F120000}"/>
    <cellStyle name="Calculation 9 3 2 3 2" xfId="5330" xr:uid="{00000000-0005-0000-0000-000010120000}"/>
    <cellStyle name="Calculation 9 3 2 4" xfId="5331" xr:uid="{00000000-0005-0000-0000-000011120000}"/>
    <cellStyle name="Calculation 9 3 2 4 2" xfId="5332" xr:uid="{00000000-0005-0000-0000-000012120000}"/>
    <cellStyle name="Calculation 9 3 2 5" xfId="5333" xr:uid="{00000000-0005-0000-0000-000013120000}"/>
    <cellStyle name="Calculation 9 3 2 5 2" xfId="5334" xr:uid="{00000000-0005-0000-0000-000014120000}"/>
    <cellStyle name="Calculation 9 3 2 6" xfId="5335" xr:uid="{00000000-0005-0000-0000-000015120000}"/>
    <cellStyle name="Calculation 9 3 2 6 2" xfId="5336" xr:uid="{00000000-0005-0000-0000-000016120000}"/>
    <cellStyle name="Calculation 9 3 2 7" xfId="5337" xr:uid="{00000000-0005-0000-0000-000017120000}"/>
    <cellStyle name="Calculation 9 3 2 7 2" xfId="5338" xr:uid="{00000000-0005-0000-0000-000018120000}"/>
    <cellStyle name="Calculation 9 3 2 8" xfId="5339" xr:uid="{00000000-0005-0000-0000-000019120000}"/>
    <cellStyle name="Calculation 9 3 2 8 2" xfId="5340" xr:uid="{00000000-0005-0000-0000-00001A120000}"/>
    <cellStyle name="Calculation 9 3 2 9" xfId="5341" xr:uid="{00000000-0005-0000-0000-00001B120000}"/>
    <cellStyle name="Calculation 9 3 2 9 2" xfId="5342" xr:uid="{00000000-0005-0000-0000-00001C120000}"/>
    <cellStyle name="Calculation 9 3 20" xfId="5343" xr:uid="{00000000-0005-0000-0000-00001D120000}"/>
    <cellStyle name="Calculation 9 3 3" xfId="5344" xr:uid="{00000000-0005-0000-0000-00001E120000}"/>
    <cellStyle name="Calculation 9 3 3 10" xfId="5345" xr:uid="{00000000-0005-0000-0000-00001F120000}"/>
    <cellStyle name="Calculation 9 3 3 10 2" xfId="5346" xr:uid="{00000000-0005-0000-0000-000020120000}"/>
    <cellStyle name="Calculation 9 3 3 11" xfId="5347" xr:uid="{00000000-0005-0000-0000-000021120000}"/>
    <cellStyle name="Calculation 9 3 3 11 2" xfId="5348" xr:uid="{00000000-0005-0000-0000-000022120000}"/>
    <cellStyle name="Calculation 9 3 3 12" xfId="5349" xr:uid="{00000000-0005-0000-0000-000023120000}"/>
    <cellStyle name="Calculation 9 3 3 12 2" xfId="5350" xr:uid="{00000000-0005-0000-0000-000024120000}"/>
    <cellStyle name="Calculation 9 3 3 13" xfId="5351" xr:uid="{00000000-0005-0000-0000-000025120000}"/>
    <cellStyle name="Calculation 9 3 3 13 2" xfId="5352" xr:uid="{00000000-0005-0000-0000-000026120000}"/>
    <cellStyle name="Calculation 9 3 3 14" xfId="5353" xr:uid="{00000000-0005-0000-0000-000027120000}"/>
    <cellStyle name="Calculation 9 3 3 14 2" xfId="5354" xr:uid="{00000000-0005-0000-0000-000028120000}"/>
    <cellStyle name="Calculation 9 3 3 15" xfId="5355" xr:uid="{00000000-0005-0000-0000-000029120000}"/>
    <cellStyle name="Calculation 9 3 3 15 2" xfId="5356" xr:uid="{00000000-0005-0000-0000-00002A120000}"/>
    <cellStyle name="Calculation 9 3 3 16" xfId="5357" xr:uid="{00000000-0005-0000-0000-00002B120000}"/>
    <cellStyle name="Calculation 9 3 3 16 2" xfId="5358" xr:uid="{00000000-0005-0000-0000-00002C120000}"/>
    <cellStyle name="Calculation 9 3 3 17" xfId="5359" xr:uid="{00000000-0005-0000-0000-00002D120000}"/>
    <cellStyle name="Calculation 9 3 3 17 2" xfId="5360" xr:uid="{00000000-0005-0000-0000-00002E120000}"/>
    <cellStyle name="Calculation 9 3 3 18" xfId="5361" xr:uid="{00000000-0005-0000-0000-00002F120000}"/>
    <cellStyle name="Calculation 9 3 3 18 2" xfId="5362" xr:uid="{00000000-0005-0000-0000-000030120000}"/>
    <cellStyle name="Calculation 9 3 3 19" xfId="5363" xr:uid="{00000000-0005-0000-0000-000031120000}"/>
    <cellStyle name="Calculation 9 3 3 2" xfId="5364" xr:uid="{00000000-0005-0000-0000-000032120000}"/>
    <cellStyle name="Calculation 9 3 3 2 2" xfId="5365" xr:uid="{00000000-0005-0000-0000-000033120000}"/>
    <cellStyle name="Calculation 9 3 3 3" xfId="5366" xr:uid="{00000000-0005-0000-0000-000034120000}"/>
    <cellStyle name="Calculation 9 3 3 3 2" xfId="5367" xr:uid="{00000000-0005-0000-0000-000035120000}"/>
    <cellStyle name="Calculation 9 3 3 4" xfId="5368" xr:uid="{00000000-0005-0000-0000-000036120000}"/>
    <cellStyle name="Calculation 9 3 3 4 2" xfId="5369" xr:uid="{00000000-0005-0000-0000-000037120000}"/>
    <cellStyle name="Calculation 9 3 3 5" xfId="5370" xr:uid="{00000000-0005-0000-0000-000038120000}"/>
    <cellStyle name="Calculation 9 3 3 5 2" xfId="5371" xr:uid="{00000000-0005-0000-0000-000039120000}"/>
    <cellStyle name="Calculation 9 3 3 6" xfId="5372" xr:uid="{00000000-0005-0000-0000-00003A120000}"/>
    <cellStyle name="Calculation 9 3 3 6 2" xfId="5373" xr:uid="{00000000-0005-0000-0000-00003B120000}"/>
    <cellStyle name="Calculation 9 3 3 7" xfId="5374" xr:uid="{00000000-0005-0000-0000-00003C120000}"/>
    <cellStyle name="Calculation 9 3 3 7 2" xfId="5375" xr:uid="{00000000-0005-0000-0000-00003D120000}"/>
    <cellStyle name="Calculation 9 3 3 8" xfId="5376" xr:uid="{00000000-0005-0000-0000-00003E120000}"/>
    <cellStyle name="Calculation 9 3 3 8 2" xfId="5377" xr:uid="{00000000-0005-0000-0000-00003F120000}"/>
    <cellStyle name="Calculation 9 3 3 9" xfId="5378" xr:uid="{00000000-0005-0000-0000-000040120000}"/>
    <cellStyle name="Calculation 9 3 3 9 2" xfId="5379" xr:uid="{00000000-0005-0000-0000-000041120000}"/>
    <cellStyle name="Calculation 9 3 4" xfId="5380" xr:uid="{00000000-0005-0000-0000-000042120000}"/>
    <cellStyle name="Calculation 9 3 4 10" xfId="5381" xr:uid="{00000000-0005-0000-0000-000043120000}"/>
    <cellStyle name="Calculation 9 3 4 10 2" xfId="5382" xr:uid="{00000000-0005-0000-0000-000044120000}"/>
    <cellStyle name="Calculation 9 3 4 11" xfId="5383" xr:uid="{00000000-0005-0000-0000-000045120000}"/>
    <cellStyle name="Calculation 9 3 4 11 2" xfId="5384" xr:uid="{00000000-0005-0000-0000-000046120000}"/>
    <cellStyle name="Calculation 9 3 4 12" xfId="5385" xr:uid="{00000000-0005-0000-0000-000047120000}"/>
    <cellStyle name="Calculation 9 3 4 12 2" xfId="5386" xr:uid="{00000000-0005-0000-0000-000048120000}"/>
    <cellStyle name="Calculation 9 3 4 13" xfId="5387" xr:uid="{00000000-0005-0000-0000-000049120000}"/>
    <cellStyle name="Calculation 9 3 4 13 2" xfId="5388" xr:uid="{00000000-0005-0000-0000-00004A120000}"/>
    <cellStyle name="Calculation 9 3 4 14" xfId="5389" xr:uid="{00000000-0005-0000-0000-00004B120000}"/>
    <cellStyle name="Calculation 9 3 4 14 2" xfId="5390" xr:uid="{00000000-0005-0000-0000-00004C120000}"/>
    <cellStyle name="Calculation 9 3 4 15" xfId="5391" xr:uid="{00000000-0005-0000-0000-00004D120000}"/>
    <cellStyle name="Calculation 9 3 4 15 2" xfId="5392" xr:uid="{00000000-0005-0000-0000-00004E120000}"/>
    <cellStyle name="Calculation 9 3 4 16" xfId="5393" xr:uid="{00000000-0005-0000-0000-00004F120000}"/>
    <cellStyle name="Calculation 9 3 4 2" xfId="5394" xr:uid="{00000000-0005-0000-0000-000050120000}"/>
    <cellStyle name="Calculation 9 3 4 2 2" xfId="5395" xr:uid="{00000000-0005-0000-0000-000051120000}"/>
    <cellStyle name="Calculation 9 3 4 3" xfId="5396" xr:uid="{00000000-0005-0000-0000-000052120000}"/>
    <cellStyle name="Calculation 9 3 4 3 2" xfId="5397" xr:uid="{00000000-0005-0000-0000-000053120000}"/>
    <cellStyle name="Calculation 9 3 4 4" xfId="5398" xr:uid="{00000000-0005-0000-0000-000054120000}"/>
    <cellStyle name="Calculation 9 3 4 4 2" xfId="5399" xr:uid="{00000000-0005-0000-0000-000055120000}"/>
    <cellStyle name="Calculation 9 3 4 5" xfId="5400" xr:uid="{00000000-0005-0000-0000-000056120000}"/>
    <cellStyle name="Calculation 9 3 4 5 2" xfId="5401" xr:uid="{00000000-0005-0000-0000-000057120000}"/>
    <cellStyle name="Calculation 9 3 4 6" xfId="5402" xr:uid="{00000000-0005-0000-0000-000058120000}"/>
    <cellStyle name="Calculation 9 3 4 6 2" xfId="5403" xr:uid="{00000000-0005-0000-0000-000059120000}"/>
    <cellStyle name="Calculation 9 3 4 7" xfId="5404" xr:uid="{00000000-0005-0000-0000-00005A120000}"/>
    <cellStyle name="Calculation 9 3 4 7 2" xfId="5405" xr:uid="{00000000-0005-0000-0000-00005B120000}"/>
    <cellStyle name="Calculation 9 3 4 8" xfId="5406" xr:uid="{00000000-0005-0000-0000-00005C120000}"/>
    <cellStyle name="Calculation 9 3 4 8 2" xfId="5407" xr:uid="{00000000-0005-0000-0000-00005D120000}"/>
    <cellStyle name="Calculation 9 3 4 9" xfId="5408" xr:uid="{00000000-0005-0000-0000-00005E120000}"/>
    <cellStyle name="Calculation 9 3 4 9 2" xfId="5409" xr:uid="{00000000-0005-0000-0000-00005F120000}"/>
    <cellStyle name="Calculation 9 3 5" xfId="5410" xr:uid="{00000000-0005-0000-0000-000060120000}"/>
    <cellStyle name="Calculation 9 3 5 10" xfId="5411" xr:uid="{00000000-0005-0000-0000-000061120000}"/>
    <cellStyle name="Calculation 9 3 5 10 2" xfId="5412" xr:uid="{00000000-0005-0000-0000-000062120000}"/>
    <cellStyle name="Calculation 9 3 5 11" xfId="5413" xr:uid="{00000000-0005-0000-0000-000063120000}"/>
    <cellStyle name="Calculation 9 3 5 11 2" xfId="5414" xr:uid="{00000000-0005-0000-0000-000064120000}"/>
    <cellStyle name="Calculation 9 3 5 12" xfId="5415" xr:uid="{00000000-0005-0000-0000-000065120000}"/>
    <cellStyle name="Calculation 9 3 5 12 2" xfId="5416" xr:uid="{00000000-0005-0000-0000-000066120000}"/>
    <cellStyle name="Calculation 9 3 5 13" xfId="5417" xr:uid="{00000000-0005-0000-0000-000067120000}"/>
    <cellStyle name="Calculation 9 3 5 13 2" xfId="5418" xr:uid="{00000000-0005-0000-0000-000068120000}"/>
    <cellStyle name="Calculation 9 3 5 14" xfId="5419" xr:uid="{00000000-0005-0000-0000-000069120000}"/>
    <cellStyle name="Calculation 9 3 5 14 2" xfId="5420" xr:uid="{00000000-0005-0000-0000-00006A120000}"/>
    <cellStyle name="Calculation 9 3 5 15" xfId="5421" xr:uid="{00000000-0005-0000-0000-00006B120000}"/>
    <cellStyle name="Calculation 9 3 5 15 2" xfId="5422" xr:uid="{00000000-0005-0000-0000-00006C120000}"/>
    <cellStyle name="Calculation 9 3 5 16" xfId="5423" xr:uid="{00000000-0005-0000-0000-00006D120000}"/>
    <cellStyle name="Calculation 9 3 5 2" xfId="5424" xr:uid="{00000000-0005-0000-0000-00006E120000}"/>
    <cellStyle name="Calculation 9 3 5 2 2" xfId="5425" xr:uid="{00000000-0005-0000-0000-00006F120000}"/>
    <cellStyle name="Calculation 9 3 5 3" xfId="5426" xr:uid="{00000000-0005-0000-0000-000070120000}"/>
    <cellStyle name="Calculation 9 3 5 3 2" xfId="5427" xr:uid="{00000000-0005-0000-0000-000071120000}"/>
    <cellStyle name="Calculation 9 3 5 4" xfId="5428" xr:uid="{00000000-0005-0000-0000-000072120000}"/>
    <cellStyle name="Calculation 9 3 5 4 2" xfId="5429" xr:uid="{00000000-0005-0000-0000-000073120000}"/>
    <cellStyle name="Calculation 9 3 5 5" xfId="5430" xr:uid="{00000000-0005-0000-0000-000074120000}"/>
    <cellStyle name="Calculation 9 3 5 5 2" xfId="5431" xr:uid="{00000000-0005-0000-0000-000075120000}"/>
    <cellStyle name="Calculation 9 3 5 6" xfId="5432" xr:uid="{00000000-0005-0000-0000-000076120000}"/>
    <cellStyle name="Calculation 9 3 5 6 2" xfId="5433" xr:uid="{00000000-0005-0000-0000-000077120000}"/>
    <cellStyle name="Calculation 9 3 5 7" xfId="5434" xr:uid="{00000000-0005-0000-0000-000078120000}"/>
    <cellStyle name="Calculation 9 3 5 7 2" xfId="5435" xr:uid="{00000000-0005-0000-0000-000079120000}"/>
    <cellStyle name="Calculation 9 3 5 8" xfId="5436" xr:uid="{00000000-0005-0000-0000-00007A120000}"/>
    <cellStyle name="Calculation 9 3 5 8 2" xfId="5437" xr:uid="{00000000-0005-0000-0000-00007B120000}"/>
    <cellStyle name="Calculation 9 3 5 9" xfId="5438" xr:uid="{00000000-0005-0000-0000-00007C120000}"/>
    <cellStyle name="Calculation 9 3 5 9 2" xfId="5439" xr:uid="{00000000-0005-0000-0000-00007D120000}"/>
    <cellStyle name="Calculation 9 3 6" xfId="5440" xr:uid="{00000000-0005-0000-0000-00007E120000}"/>
    <cellStyle name="Calculation 9 3 6 10" xfId="5441" xr:uid="{00000000-0005-0000-0000-00007F120000}"/>
    <cellStyle name="Calculation 9 3 6 10 2" xfId="5442" xr:uid="{00000000-0005-0000-0000-000080120000}"/>
    <cellStyle name="Calculation 9 3 6 11" xfId="5443" xr:uid="{00000000-0005-0000-0000-000081120000}"/>
    <cellStyle name="Calculation 9 3 6 11 2" xfId="5444" xr:uid="{00000000-0005-0000-0000-000082120000}"/>
    <cellStyle name="Calculation 9 3 6 12" xfId="5445" xr:uid="{00000000-0005-0000-0000-000083120000}"/>
    <cellStyle name="Calculation 9 3 6 12 2" xfId="5446" xr:uid="{00000000-0005-0000-0000-000084120000}"/>
    <cellStyle name="Calculation 9 3 6 13" xfId="5447" xr:uid="{00000000-0005-0000-0000-000085120000}"/>
    <cellStyle name="Calculation 9 3 6 13 2" xfId="5448" xr:uid="{00000000-0005-0000-0000-000086120000}"/>
    <cellStyle name="Calculation 9 3 6 14" xfId="5449" xr:uid="{00000000-0005-0000-0000-000087120000}"/>
    <cellStyle name="Calculation 9 3 6 14 2" xfId="5450" xr:uid="{00000000-0005-0000-0000-000088120000}"/>
    <cellStyle name="Calculation 9 3 6 15" xfId="5451" xr:uid="{00000000-0005-0000-0000-000089120000}"/>
    <cellStyle name="Calculation 9 3 6 2" xfId="5452" xr:uid="{00000000-0005-0000-0000-00008A120000}"/>
    <cellStyle name="Calculation 9 3 6 2 2" xfId="5453" xr:uid="{00000000-0005-0000-0000-00008B120000}"/>
    <cellStyle name="Calculation 9 3 6 3" xfId="5454" xr:uid="{00000000-0005-0000-0000-00008C120000}"/>
    <cellStyle name="Calculation 9 3 6 3 2" xfId="5455" xr:uid="{00000000-0005-0000-0000-00008D120000}"/>
    <cellStyle name="Calculation 9 3 6 4" xfId="5456" xr:uid="{00000000-0005-0000-0000-00008E120000}"/>
    <cellStyle name="Calculation 9 3 6 4 2" xfId="5457" xr:uid="{00000000-0005-0000-0000-00008F120000}"/>
    <cellStyle name="Calculation 9 3 6 5" xfId="5458" xr:uid="{00000000-0005-0000-0000-000090120000}"/>
    <cellStyle name="Calculation 9 3 6 5 2" xfId="5459" xr:uid="{00000000-0005-0000-0000-000091120000}"/>
    <cellStyle name="Calculation 9 3 6 6" xfId="5460" xr:uid="{00000000-0005-0000-0000-000092120000}"/>
    <cellStyle name="Calculation 9 3 6 6 2" xfId="5461" xr:uid="{00000000-0005-0000-0000-000093120000}"/>
    <cellStyle name="Calculation 9 3 6 7" xfId="5462" xr:uid="{00000000-0005-0000-0000-000094120000}"/>
    <cellStyle name="Calculation 9 3 6 7 2" xfId="5463" xr:uid="{00000000-0005-0000-0000-000095120000}"/>
    <cellStyle name="Calculation 9 3 6 8" xfId="5464" xr:uid="{00000000-0005-0000-0000-000096120000}"/>
    <cellStyle name="Calculation 9 3 6 8 2" xfId="5465" xr:uid="{00000000-0005-0000-0000-000097120000}"/>
    <cellStyle name="Calculation 9 3 6 9" xfId="5466" xr:uid="{00000000-0005-0000-0000-000098120000}"/>
    <cellStyle name="Calculation 9 3 6 9 2" xfId="5467" xr:uid="{00000000-0005-0000-0000-000099120000}"/>
    <cellStyle name="Calculation 9 3 7" xfId="5468" xr:uid="{00000000-0005-0000-0000-00009A120000}"/>
    <cellStyle name="Calculation 9 3 7 2" xfId="5469" xr:uid="{00000000-0005-0000-0000-00009B120000}"/>
    <cellStyle name="Calculation 9 3 8" xfId="5470" xr:uid="{00000000-0005-0000-0000-00009C120000}"/>
    <cellStyle name="Calculation 9 3 8 2" xfId="5471" xr:uid="{00000000-0005-0000-0000-00009D120000}"/>
    <cellStyle name="Calculation 9 3 9" xfId="5472" xr:uid="{00000000-0005-0000-0000-00009E120000}"/>
    <cellStyle name="Calculation 9 3 9 2" xfId="5473" xr:uid="{00000000-0005-0000-0000-00009F120000}"/>
    <cellStyle name="Calculation 9 4" xfId="5474" xr:uid="{00000000-0005-0000-0000-0000A0120000}"/>
    <cellStyle name="Calculation 9 4 10" xfId="5475" xr:uid="{00000000-0005-0000-0000-0000A1120000}"/>
    <cellStyle name="Calculation 9 4 10 2" xfId="5476" xr:uid="{00000000-0005-0000-0000-0000A2120000}"/>
    <cellStyle name="Calculation 9 4 11" xfId="5477" xr:uid="{00000000-0005-0000-0000-0000A3120000}"/>
    <cellStyle name="Calculation 9 4 11 2" xfId="5478" xr:uid="{00000000-0005-0000-0000-0000A4120000}"/>
    <cellStyle name="Calculation 9 4 12" xfId="5479" xr:uid="{00000000-0005-0000-0000-0000A5120000}"/>
    <cellStyle name="Calculation 9 4 12 2" xfId="5480" xr:uid="{00000000-0005-0000-0000-0000A6120000}"/>
    <cellStyle name="Calculation 9 4 13" xfId="5481" xr:uid="{00000000-0005-0000-0000-0000A7120000}"/>
    <cellStyle name="Calculation 9 4 13 2" xfId="5482" xr:uid="{00000000-0005-0000-0000-0000A8120000}"/>
    <cellStyle name="Calculation 9 4 14" xfId="5483" xr:uid="{00000000-0005-0000-0000-0000A9120000}"/>
    <cellStyle name="Calculation 9 4 14 2" xfId="5484" xr:uid="{00000000-0005-0000-0000-0000AA120000}"/>
    <cellStyle name="Calculation 9 4 15" xfId="5485" xr:uid="{00000000-0005-0000-0000-0000AB120000}"/>
    <cellStyle name="Calculation 9 4 15 2" xfId="5486" xr:uid="{00000000-0005-0000-0000-0000AC120000}"/>
    <cellStyle name="Calculation 9 4 16" xfId="5487" xr:uid="{00000000-0005-0000-0000-0000AD120000}"/>
    <cellStyle name="Calculation 9 4 16 2" xfId="5488" xr:uid="{00000000-0005-0000-0000-0000AE120000}"/>
    <cellStyle name="Calculation 9 4 17" xfId="5489" xr:uid="{00000000-0005-0000-0000-0000AF120000}"/>
    <cellStyle name="Calculation 9 4 17 2" xfId="5490" xr:uid="{00000000-0005-0000-0000-0000B0120000}"/>
    <cellStyle name="Calculation 9 4 18" xfId="5491" xr:uid="{00000000-0005-0000-0000-0000B1120000}"/>
    <cellStyle name="Calculation 9 4 18 2" xfId="5492" xr:uid="{00000000-0005-0000-0000-0000B2120000}"/>
    <cellStyle name="Calculation 9 4 19" xfId="5493" xr:uid="{00000000-0005-0000-0000-0000B3120000}"/>
    <cellStyle name="Calculation 9 4 19 2" xfId="5494" xr:uid="{00000000-0005-0000-0000-0000B4120000}"/>
    <cellStyle name="Calculation 9 4 2" xfId="5495" xr:uid="{00000000-0005-0000-0000-0000B5120000}"/>
    <cellStyle name="Calculation 9 4 2 10" xfId="5496" xr:uid="{00000000-0005-0000-0000-0000B6120000}"/>
    <cellStyle name="Calculation 9 4 2 10 2" xfId="5497" xr:uid="{00000000-0005-0000-0000-0000B7120000}"/>
    <cellStyle name="Calculation 9 4 2 11" xfId="5498" xr:uid="{00000000-0005-0000-0000-0000B8120000}"/>
    <cellStyle name="Calculation 9 4 2 11 2" xfId="5499" xr:uid="{00000000-0005-0000-0000-0000B9120000}"/>
    <cellStyle name="Calculation 9 4 2 12" xfId="5500" xr:uid="{00000000-0005-0000-0000-0000BA120000}"/>
    <cellStyle name="Calculation 9 4 2 12 2" xfId="5501" xr:uid="{00000000-0005-0000-0000-0000BB120000}"/>
    <cellStyle name="Calculation 9 4 2 13" xfId="5502" xr:uid="{00000000-0005-0000-0000-0000BC120000}"/>
    <cellStyle name="Calculation 9 4 2 13 2" xfId="5503" xr:uid="{00000000-0005-0000-0000-0000BD120000}"/>
    <cellStyle name="Calculation 9 4 2 14" xfId="5504" xr:uid="{00000000-0005-0000-0000-0000BE120000}"/>
    <cellStyle name="Calculation 9 4 2 14 2" xfId="5505" xr:uid="{00000000-0005-0000-0000-0000BF120000}"/>
    <cellStyle name="Calculation 9 4 2 15" xfId="5506" xr:uid="{00000000-0005-0000-0000-0000C0120000}"/>
    <cellStyle name="Calculation 9 4 2 15 2" xfId="5507" xr:uid="{00000000-0005-0000-0000-0000C1120000}"/>
    <cellStyle name="Calculation 9 4 2 16" xfId="5508" xr:uid="{00000000-0005-0000-0000-0000C2120000}"/>
    <cellStyle name="Calculation 9 4 2 16 2" xfId="5509" xr:uid="{00000000-0005-0000-0000-0000C3120000}"/>
    <cellStyle name="Calculation 9 4 2 17" xfId="5510" xr:uid="{00000000-0005-0000-0000-0000C4120000}"/>
    <cellStyle name="Calculation 9 4 2 17 2" xfId="5511" xr:uid="{00000000-0005-0000-0000-0000C5120000}"/>
    <cellStyle name="Calculation 9 4 2 18" xfId="5512" xr:uid="{00000000-0005-0000-0000-0000C6120000}"/>
    <cellStyle name="Calculation 9 4 2 18 2" xfId="5513" xr:uid="{00000000-0005-0000-0000-0000C7120000}"/>
    <cellStyle name="Calculation 9 4 2 19" xfId="5514" xr:uid="{00000000-0005-0000-0000-0000C8120000}"/>
    <cellStyle name="Calculation 9 4 2 2" xfId="5515" xr:uid="{00000000-0005-0000-0000-0000C9120000}"/>
    <cellStyle name="Calculation 9 4 2 2 2" xfId="5516" xr:uid="{00000000-0005-0000-0000-0000CA120000}"/>
    <cellStyle name="Calculation 9 4 2 3" xfId="5517" xr:uid="{00000000-0005-0000-0000-0000CB120000}"/>
    <cellStyle name="Calculation 9 4 2 3 2" xfId="5518" xr:uid="{00000000-0005-0000-0000-0000CC120000}"/>
    <cellStyle name="Calculation 9 4 2 4" xfId="5519" xr:uid="{00000000-0005-0000-0000-0000CD120000}"/>
    <cellStyle name="Calculation 9 4 2 4 2" xfId="5520" xr:uid="{00000000-0005-0000-0000-0000CE120000}"/>
    <cellStyle name="Calculation 9 4 2 5" xfId="5521" xr:uid="{00000000-0005-0000-0000-0000CF120000}"/>
    <cellStyle name="Calculation 9 4 2 5 2" xfId="5522" xr:uid="{00000000-0005-0000-0000-0000D0120000}"/>
    <cellStyle name="Calculation 9 4 2 6" xfId="5523" xr:uid="{00000000-0005-0000-0000-0000D1120000}"/>
    <cellStyle name="Calculation 9 4 2 6 2" xfId="5524" xr:uid="{00000000-0005-0000-0000-0000D2120000}"/>
    <cellStyle name="Calculation 9 4 2 7" xfId="5525" xr:uid="{00000000-0005-0000-0000-0000D3120000}"/>
    <cellStyle name="Calculation 9 4 2 7 2" xfId="5526" xr:uid="{00000000-0005-0000-0000-0000D4120000}"/>
    <cellStyle name="Calculation 9 4 2 8" xfId="5527" xr:uid="{00000000-0005-0000-0000-0000D5120000}"/>
    <cellStyle name="Calculation 9 4 2 8 2" xfId="5528" xr:uid="{00000000-0005-0000-0000-0000D6120000}"/>
    <cellStyle name="Calculation 9 4 2 9" xfId="5529" xr:uid="{00000000-0005-0000-0000-0000D7120000}"/>
    <cellStyle name="Calculation 9 4 2 9 2" xfId="5530" xr:uid="{00000000-0005-0000-0000-0000D8120000}"/>
    <cellStyle name="Calculation 9 4 20" xfId="5531" xr:uid="{00000000-0005-0000-0000-0000D9120000}"/>
    <cellStyle name="Calculation 9 4 3" xfId="5532" xr:uid="{00000000-0005-0000-0000-0000DA120000}"/>
    <cellStyle name="Calculation 9 4 3 10" xfId="5533" xr:uid="{00000000-0005-0000-0000-0000DB120000}"/>
    <cellStyle name="Calculation 9 4 3 10 2" xfId="5534" xr:uid="{00000000-0005-0000-0000-0000DC120000}"/>
    <cellStyle name="Calculation 9 4 3 11" xfId="5535" xr:uid="{00000000-0005-0000-0000-0000DD120000}"/>
    <cellStyle name="Calculation 9 4 3 11 2" xfId="5536" xr:uid="{00000000-0005-0000-0000-0000DE120000}"/>
    <cellStyle name="Calculation 9 4 3 12" xfId="5537" xr:uid="{00000000-0005-0000-0000-0000DF120000}"/>
    <cellStyle name="Calculation 9 4 3 12 2" xfId="5538" xr:uid="{00000000-0005-0000-0000-0000E0120000}"/>
    <cellStyle name="Calculation 9 4 3 13" xfId="5539" xr:uid="{00000000-0005-0000-0000-0000E1120000}"/>
    <cellStyle name="Calculation 9 4 3 13 2" xfId="5540" xr:uid="{00000000-0005-0000-0000-0000E2120000}"/>
    <cellStyle name="Calculation 9 4 3 14" xfId="5541" xr:uid="{00000000-0005-0000-0000-0000E3120000}"/>
    <cellStyle name="Calculation 9 4 3 14 2" xfId="5542" xr:uid="{00000000-0005-0000-0000-0000E4120000}"/>
    <cellStyle name="Calculation 9 4 3 15" xfId="5543" xr:uid="{00000000-0005-0000-0000-0000E5120000}"/>
    <cellStyle name="Calculation 9 4 3 15 2" xfId="5544" xr:uid="{00000000-0005-0000-0000-0000E6120000}"/>
    <cellStyle name="Calculation 9 4 3 16" xfId="5545" xr:uid="{00000000-0005-0000-0000-0000E7120000}"/>
    <cellStyle name="Calculation 9 4 3 16 2" xfId="5546" xr:uid="{00000000-0005-0000-0000-0000E8120000}"/>
    <cellStyle name="Calculation 9 4 3 17" xfId="5547" xr:uid="{00000000-0005-0000-0000-0000E9120000}"/>
    <cellStyle name="Calculation 9 4 3 17 2" xfId="5548" xr:uid="{00000000-0005-0000-0000-0000EA120000}"/>
    <cellStyle name="Calculation 9 4 3 18" xfId="5549" xr:uid="{00000000-0005-0000-0000-0000EB120000}"/>
    <cellStyle name="Calculation 9 4 3 18 2" xfId="5550" xr:uid="{00000000-0005-0000-0000-0000EC120000}"/>
    <cellStyle name="Calculation 9 4 3 19" xfId="5551" xr:uid="{00000000-0005-0000-0000-0000ED120000}"/>
    <cellStyle name="Calculation 9 4 3 2" xfId="5552" xr:uid="{00000000-0005-0000-0000-0000EE120000}"/>
    <cellStyle name="Calculation 9 4 3 2 2" xfId="5553" xr:uid="{00000000-0005-0000-0000-0000EF120000}"/>
    <cellStyle name="Calculation 9 4 3 3" xfId="5554" xr:uid="{00000000-0005-0000-0000-0000F0120000}"/>
    <cellStyle name="Calculation 9 4 3 3 2" xfId="5555" xr:uid="{00000000-0005-0000-0000-0000F1120000}"/>
    <cellStyle name="Calculation 9 4 3 4" xfId="5556" xr:uid="{00000000-0005-0000-0000-0000F2120000}"/>
    <cellStyle name="Calculation 9 4 3 4 2" xfId="5557" xr:uid="{00000000-0005-0000-0000-0000F3120000}"/>
    <cellStyle name="Calculation 9 4 3 5" xfId="5558" xr:uid="{00000000-0005-0000-0000-0000F4120000}"/>
    <cellStyle name="Calculation 9 4 3 5 2" xfId="5559" xr:uid="{00000000-0005-0000-0000-0000F5120000}"/>
    <cellStyle name="Calculation 9 4 3 6" xfId="5560" xr:uid="{00000000-0005-0000-0000-0000F6120000}"/>
    <cellStyle name="Calculation 9 4 3 6 2" xfId="5561" xr:uid="{00000000-0005-0000-0000-0000F7120000}"/>
    <cellStyle name="Calculation 9 4 3 7" xfId="5562" xr:uid="{00000000-0005-0000-0000-0000F8120000}"/>
    <cellStyle name="Calculation 9 4 3 7 2" xfId="5563" xr:uid="{00000000-0005-0000-0000-0000F9120000}"/>
    <cellStyle name="Calculation 9 4 3 8" xfId="5564" xr:uid="{00000000-0005-0000-0000-0000FA120000}"/>
    <cellStyle name="Calculation 9 4 3 8 2" xfId="5565" xr:uid="{00000000-0005-0000-0000-0000FB120000}"/>
    <cellStyle name="Calculation 9 4 3 9" xfId="5566" xr:uid="{00000000-0005-0000-0000-0000FC120000}"/>
    <cellStyle name="Calculation 9 4 3 9 2" xfId="5567" xr:uid="{00000000-0005-0000-0000-0000FD120000}"/>
    <cellStyle name="Calculation 9 4 4" xfId="5568" xr:uid="{00000000-0005-0000-0000-0000FE120000}"/>
    <cellStyle name="Calculation 9 4 4 10" xfId="5569" xr:uid="{00000000-0005-0000-0000-0000FF120000}"/>
    <cellStyle name="Calculation 9 4 4 10 2" xfId="5570" xr:uid="{00000000-0005-0000-0000-000000130000}"/>
    <cellStyle name="Calculation 9 4 4 11" xfId="5571" xr:uid="{00000000-0005-0000-0000-000001130000}"/>
    <cellStyle name="Calculation 9 4 4 11 2" xfId="5572" xr:uid="{00000000-0005-0000-0000-000002130000}"/>
    <cellStyle name="Calculation 9 4 4 12" xfId="5573" xr:uid="{00000000-0005-0000-0000-000003130000}"/>
    <cellStyle name="Calculation 9 4 4 12 2" xfId="5574" xr:uid="{00000000-0005-0000-0000-000004130000}"/>
    <cellStyle name="Calculation 9 4 4 13" xfId="5575" xr:uid="{00000000-0005-0000-0000-000005130000}"/>
    <cellStyle name="Calculation 9 4 4 13 2" xfId="5576" xr:uid="{00000000-0005-0000-0000-000006130000}"/>
    <cellStyle name="Calculation 9 4 4 14" xfId="5577" xr:uid="{00000000-0005-0000-0000-000007130000}"/>
    <cellStyle name="Calculation 9 4 4 14 2" xfId="5578" xr:uid="{00000000-0005-0000-0000-000008130000}"/>
    <cellStyle name="Calculation 9 4 4 15" xfId="5579" xr:uid="{00000000-0005-0000-0000-000009130000}"/>
    <cellStyle name="Calculation 9 4 4 15 2" xfId="5580" xr:uid="{00000000-0005-0000-0000-00000A130000}"/>
    <cellStyle name="Calculation 9 4 4 16" xfId="5581" xr:uid="{00000000-0005-0000-0000-00000B130000}"/>
    <cellStyle name="Calculation 9 4 4 2" xfId="5582" xr:uid="{00000000-0005-0000-0000-00000C130000}"/>
    <cellStyle name="Calculation 9 4 4 2 2" xfId="5583" xr:uid="{00000000-0005-0000-0000-00000D130000}"/>
    <cellStyle name="Calculation 9 4 4 3" xfId="5584" xr:uid="{00000000-0005-0000-0000-00000E130000}"/>
    <cellStyle name="Calculation 9 4 4 3 2" xfId="5585" xr:uid="{00000000-0005-0000-0000-00000F130000}"/>
    <cellStyle name="Calculation 9 4 4 4" xfId="5586" xr:uid="{00000000-0005-0000-0000-000010130000}"/>
    <cellStyle name="Calculation 9 4 4 4 2" xfId="5587" xr:uid="{00000000-0005-0000-0000-000011130000}"/>
    <cellStyle name="Calculation 9 4 4 5" xfId="5588" xr:uid="{00000000-0005-0000-0000-000012130000}"/>
    <cellStyle name="Calculation 9 4 4 5 2" xfId="5589" xr:uid="{00000000-0005-0000-0000-000013130000}"/>
    <cellStyle name="Calculation 9 4 4 6" xfId="5590" xr:uid="{00000000-0005-0000-0000-000014130000}"/>
    <cellStyle name="Calculation 9 4 4 6 2" xfId="5591" xr:uid="{00000000-0005-0000-0000-000015130000}"/>
    <cellStyle name="Calculation 9 4 4 7" xfId="5592" xr:uid="{00000000-0005-0000-0000-000016130000}"/>
    <cellStyle name="Calculation 9 4 4 7 2" xfId="5593" xr:uid="{00000000-0005-0000-0000-000017130000}"/>
    <cellStyle name="Calculation 9 4 4 8" xfId="5594" xr:uid="{00000000-0005-0000-0000-000018130000}"/>
    <cellStyle name="Calculation 9 4 4 8 2" xfId="5595" xr:uid="{00000000-0005-0000-0000-000019130000}"/>
    <cellStyle name="Calculation 9 4 4 9" xfId="5596" xr:uid="{00000000-0005-0000-0000-00001A130000}"/>
    <cellStyle name="Calculation 9 4 4 9 2" xfId="5597" xr:uid="{00000000-0005-0000-0000-00001B130000}"/>
    <cellStyle name="Calculation 9 4 5" xfId="5598" xr:uid="{00000000-0005-0000-0000-00001C130000}"/>
    <cellStyle name="Calculation 9 4 5 10" xfId="5599" xr:uid="{00000000-0005-0000-0000-00001D130000}"/>
    <cellStyle name="Calculation 9 4 5 10 2" xfId="5600" xr:uid="{00000000-0005-0000-0000-00001E130000}"/>
    <cellStyle name="Calculation 9 4 5 11" xfId="5601" xr:uid="{00000000-0005-0000-0000-00001F130000}"/>
    <cellStyle name="Calculation 9 4 5 11 2" xfId="5602" xr:uid="{00000000-0005-0000-0000-000020130000}"/>
    <cellStyle name="Calculation 9 4 5 12" xfId="5603" xr:uid="{00000000-0005-0000-0000-000021130000}"/>
    <cellStyle name="Calculation 9 4 5 12 2" xfId="5604" xr:uid="{00000000-0005-0000-0000-000022130000}"/>
    <cellStyle name="Calculation 9 4 5 13" xfId="5605" xr:uid="{00000000-0005-0000-0000-000023130000}"/>
    <cellStyle name="Calculation 9 4 5 13 2" xfId="5606" xr:uid="{00000000-0005-0000-0000-000024130000}"/>
    <cellStyle name="Calculation 9 4 5 14" xfId="5607" xr:uid="{00000000-0005-0000-0000-000025130000}"/>
    <cellStyle name="Calculation 9 4 5 14 2" xfId="5608" xr:uid="{00000000-0005-0000-0000-000026130000}"/>
    <cellStyle name="Calculation 9 4 5 15" xfId="5609" xr:uid="{00000000-0005-0000-0000-000027130000}"/>
    <cellStyle name="Calculation 9 4 5 15 2" xfId="5610" xr:uid="{00000000-0005-0000-0000-000028130000}"/>
    <cellStyle name="Calculation 9 4 5 16" xfId="5611" xr:uid="{00000000-0005-0000-0000-000029130000}"/>
    <cellStyle name="Calculation 9 4 5 2" xfId="5612" xr:uid="{00000000-0005-0000-0000-00002A130000}"/>
    <cellStyle name="Calculation 9 4 5 2 2" xfId="5613" xr:uid="{00000000-0005-0000-0000-00002B130000}"/>
    <cellStyle name="Calculation 9 4 5 3" xfId="5614" xr:uid="{00000000-0005-0000-0000-00002C130000}"/>
    <cellStyle name="Calculation 9 4 5 3 2" xfId="5615" xr:uid="{00000000-0005-0000-0000-00002D130000}"/>
    <cellStyle name="Calculation 9 4 5 4" xfId="5616" xr:uid="{00000000-0005-0000-0000-00002E130000}"/>
    <cellStyle name="Calculation 9 4 5 4 2" xfId="5617" xr:uid="{00000000-0005-0000-0000-00002F130000}"/>
    <cellStyle name="Calculation 9 4 5 5" xfId="5618" xr:uid="{00000000-0005-0000-0000-000030130000}"/>
    <cellStyle name="Calculation 9 4 5 5 2" xfId="5619" xr:uid="{00000000-0005-0000-0000-000031130000}"/>
    <cellStyle name="Calculation 9 4 5 6" xfId="5620" xr:uid="{00000000-0005-0000-0000-000032130000}"/>
    <cellStyle name="Calculation 9 4 5 6 2" xfId="5621" xr:uid="{00000000-0005-0000-0000-000033130000}"/>
    <cellStyle name="Calculation 9 4 5 7" xfId="5622" xr:uid="{00000000-0005-0000-0000-000034130000}"/>
    <cellStyle name="Calculation 9 4 5 7 2" xfId="5623" xr:uid="{00000000-0005-0000-0000-000035130000}"/>
    <cellStyle name="Calculation 9 4 5 8" xfId="5624" xr:uid="{00000000-0005-0000-0000-000036130000}"/>
    <cellStyle name="Calculation 9 4 5 8 2" xfId="5625" xr:uid="{00000000-0005-0000-0000-000037130000}"/>
    <cellStyle name="Calculation 9 4 5 9" xfId="5626" xr:uid="{00000000-0005-0000-0000-000038130000}"/>
    <cellStyle name="Calculation 9 4 5 9 2" xfId="5627" xr:uid="{00000000-0005-0000-0000-000039130000}"/>
    <cellStyle name="Calculation 9 4 6" xfId="5628" xr:uid="{00000000-0005-0000-0000-00003A130000}"/>
    <cellStyle name="Calculation 9 4 6 10" xfId="5629" xr:uid="{00000000-0005-0000-0000-00003B130000}"/>
    <cellStyle name="Calculation 9 4 6 10 2" xfId="5630" xr:uid="{00000000-0005-0000-0000-00003C130000}"/>
    <cellStyle name="Calculation 9 4 6 11" xfId="5631" xr:uid="{00000000-0005-0000-0000-00003D130000}"/>
    <cellStyle name="Calculation 9 4 6 11 2" xfId="5632" xr:uid="{00000000-0005-0000-0000-00003E130000}"/>
    <cellStyle name="Calculation 9 4 6 12" xfId="5633" xr:uid="{00000000-0005-0000-0000-00003F130000}"/>
    <cellStyle name="Calculation 9 4 6 12 2" xfId="5634" xr:uid="{00000000-0005-0000-0000-000040130000}"/>
    <cellStyle name="Calculation 9 4 6 13" xfId="5635" xr:uid="{00000000-0005-0000-0000-000041130000}"/>
    <cellStyle name="Calculation 9 4 6 13 2" xfId="5636" xr:uid="{00000000-0005-0000-0000-000042130000}"/>
    <cellStyle name="Calculation 9 4 6 14" xfId="5637" xr:uid="{00000000-0005-0000-0000-000043130000}"/>
    <cellStyle name="Calculation 9 4 6 14 2" xfId="5638" xr:uid="{00000000-0005-0000-0000-000044130000}"/>
    <cellStyle name="Calculation 9 4 6 15" xfId="5639" xr:uid="{00000000-0005-0000-0000-000045130000}"/>
    <cellStyle name="Calculation 9 4 6 2" xfId="5640" xr:uid="{00000000-0005-0000-0000-000046130000}"/>
    <cellStyle name="Calculation 9 4 6 2 2" xfId="5641" xr:uid="{00000000-0005-0000-0000-000047130000}"/>
    <cellStyle name="Calculation 9 4 6 3" xfId="5642" xr:uid="{00000000-0005-0000-0000-000048130000}"/>
    <cellStyle name="Calculation 9 4 6 3 2" xfId="5643" xr:uid="{00000000-0005-0000-0000-000049130000}"/>
    <cellStyle name="Calculation 9 4 6 4" xfId="5644" xr:uid="{00000000-0005-0000-0000-00004A130000}"/>
    <cellStyle name="Calculation 9 4 6 4 2" xfId="5645" xr:uid="{00000000-0005-0000-0000-00004B130000}"/>
    <cellStyle name="Calculation 9 4 6 5" xfId="5646" xr:uid="{00000000-0005-0000-0000-00004C130000}"/>
    <cellStyle name="Calculation 9 4 6 5 2" xfId="5647" xr:uid="{00000000-0005-0000-0000-00004D130000}"/>
    <cellStyle name="Calculation 9 4 6 6" xfId="5648" xr:uid="{00000000-0005-0000-0000-00004E130000}"/>
    <cellStyle name="Calculation 9 4 6 6 2" xfId="5649" xr:uid="{00000000-0005-0000-0000-00004F130000}"/>
    <cellStyle name="Calculation 9 4 6 7" xfId="5650" xr:uid="{00000000-0005-0000-0000-000050130000}"/>
    <cellStyle name="Calculation 9 4 6 7 2" xfId="5651" xr:uid="{00000000-0005-0000-0000-000051130000}"/>
    <cellStyle name="Calculation 9 4 6 8" xfId="5652" xr:uid="{00000000-0005-0000-0000-000052130000}"/>
    <cellStyle name="Calculation 9 4 6 8 2" xfId="5653" xr:uid="{00000000-0005-0000-0000-000053130000}"/>
    <cellStyle name="Calculation 9 4 6 9" xfId="5654" xr:uid="{00000000-0005-0000-0000-000054130000}"/>
    <cellStyle name="Calculation 9 4 6 9 2" xfId="5655" xr:uid="{00000000-0005-0000-0000-000055130000}"/>
    <cellStyle name="Calculation 9 4 7" xfId="5656" xr:uid="{00000000-0005-0000-0000-000056130000}"/>
    <cellStyle name="Calculation 9 4 7 2" xfId="5657" xr:uid="{00000000-0005-0000-0000-000057130000}"/>
    <cellStyle name="Calculation 9 4 8" xfId="5658" xr:uid="{00000000-0005-0000-0000-000058130000}"/>
    <cellStyle name="Calculation 9 4 8 2" xfId="5659" xr:uid="{00000000-0005-0000-0000-000059130000}"/>
    <cellStyle name="Calculation 9 4 9" xfId="5660" xr:uid="{00000000-0005-0000-0000-00005A130000}"/>
    <cellStyle name="Calculation 9 4 9 2" xfId="5661" xr:uid="{00000000-0005-0000-0000-00005B130000}"/>
    <cellStyle name="Calculation 9 5" xfId="5662" xr:uid="{00000000-0005-0000-0000-00005C130000}"/>
    <cellStyle name="Calculation 9 5 10" xfId="5663" xr:uid="{00000000-0005-0000-0000-00005D130000}"/>
    <cellStyle name="Calculation 9 5 10 2" xfId="5664" xr:uid="{00000000-0005-0000-0000-00005E130000}"/>
    <cellStyle name="Calculation 9 5 11" xfId="5665" xr:uid="{00000000-0005-0000-0000-00005F130000}"/>
    <cellStyle name="Calculation 9 5 11 2" xfId="5666" xr:uid="{00000000-0005-0000-0000-000060130000}"/>
    <cellStyle name="Calculation 9 5 12" xfId="5667" xr:uid="{00000000-0005-0000-0000-000061130000}"/>
    <cellStyle name="Calculation 9 5 12 2" xfId="5668" xr:uid="{00000000-0005-0000-0000-000062130000}"/>
    <cellStyle name="Calculation 9 5 13" xfId="5669" xr:uid="{00000000-0005-0000-0000-000063130000}"/>
    <cellStyle name="Calculation 9 5 13 2" xfId="5670" xr:uid="{00000000-0005-0000-0000-000064130000}"/>
    <cellStyle name="Calculation 9 5 14" xfId="5671" xr:uid="{00000000-0005-0000-0000-000065130000}"/>
    <cellStyle name="Calculation 9 5 14 2" xfId="5672" xr:uid="{00000000-0005-0000-0000-000066130000}"/>
    <cellStyle name="Calculation 9 5 15" xfId="5673" xr:uid="{00000000-0005-0000-0000-000067130000}"/>
    <cellStyle name="Calculation 9 5 15 2" xfId="5674" xr:uid="{00000000-0005-0000-0000-000068130000}"/>
    <cellStyle name="Calculation 9 5 16" xfId="5675" xr:uid="{00000000-0005-0000-0000-000069130000}"/>
    <cellStyle name="Calculation 9 5 16 2" xfId="5676" xr:uid="{00000000-0005-0000-0000-00006A130000}"/>
    <cellStyle name="Calculation 9 5 17" xfId="5677" xr:uid="{00000000-0005-0000-0000-00006B130000}"/>
    <cellStyle name="Calculation 9 5 17 2" xfId="5678" xr:uid="{00000000-0005-0000-0000-00006C130000}"/>
    <cellStyle name="Calculation 9 5 18" xfId="5679" xr:uid="{00000000-0005-0000-0000-00006D130000}"/>
    <cellStyle name="Calculation 9 5 18 2" xfId="5680" xr:uid="{00000000-0005-0000-0000-00006E130000}"/>
    <cellStyle name="Calculation 9 5 19" xfId="5681" xr:uid="{00000000-0005-0000-0000-00006F130000}"/>
    <cellStyle name="Calculation 9 5 19 2" xfId="5682" xr:uid="{00000000-0005-0000-0000-000070130000}"/>
    <cellStyle name="Calculation 9 5 2" xfId="5683" xr:uid="{00000000-0005-0000-0000-000071130000}"/>
    <cellStyle name="Calculation 9 5 2 10" xfId="5684" xr:uid="{00000000-0005-0000-0000-000072130000}"/>
    <cellStyle name="Calculation 9 5 2 10 2" xfId="5685" xr:uid="{00000000-0005-0000-0000-000073130000}"/>
    <cellStyle name="Calculation 9 5 2 11" xfId="5686" xr:uid="{00000000-0005-0000-0000-000074130000}"/>
    <cellStyle name="Calculation 9 5 2 11 2" xfId="5687" xr:uid="{00000000-0005-0000-0000-000075130000}"/>
    <cellStyle name="Calculation 9 5 2 12" xfId="5688" xr:uid="{00000000-0005-0000-0000-000076130000}"/>
    <cellStyle name="Calculation 9 5 2 12 2" xfId="5689" xr:uid="{00000000-0005-0000-0000-000077130000}"/>
    <cellStyle name="Calculation 9 5 2 13" xfId="5690" xr:uid="{00000000-0005-0000-0000-000078130000}"/>
    <cellStyle name="Calculation 9 5 2 13 2" xfId="5691" xr:uid="{00000000-0005-0000-0000-000079130000}"/>
    <cellStyle name="Calculation 9 5 2 14" xfId="5692" xr:uid="{00000000-0005-0000-0000-00007A130000}"/>
    <cellStyle name="Calculation 9 5 2 14 2" xfId="5693" xr:uid="{00000000-0005-0000-0000-00007B130000}"/>
    <cellStyle name="Calculation 9 5 2 15" xfId="5694" xr:uid="{00000000-0005-0000-0000-00007C130000}"/>
    <cellStyle name="Calculation 9 5 2 15 2" xfId="5695" xr:uid="{00000000-0005-0000-0000-00007D130000}"/>
    <cellStyle name="Calculation 9 5 2 16" xfId="5696" xr:uid="{00000000-0005-0000-0000-00007E130000}"/>
    <cellStyle name="Calculation 9 5 2 16 2" xfId="5697" xr:uid="{00000000-0005-0000-0000-00007F130000}"/>
    <cellStyle name="Calculation 9 5 2 17" xfId="5698" xr:uid="{00000000-0005-0000-0000-000080130000}"/>
    <cellStyle name="Calculation 9 5 2 17 2" xfId="5699" xr:uid="{00000000-0005-0000-0000-000081130000}"/>
    <cellStyle name="Calculation 9 5 2 18" xfId="5700" xr:uid="{00000000-0005-0000-0000-000082130000}"/>
    <cellStyle name="Calculation 9 5 2 18 2" xfId="5701" xr:uid="{00000000-0005-0000-0000-000083130000}"/>
    <cellStyle name="Calculation 9 5 2 19" xfId="5702" xr:uid="{00000000-0005-0000-0000-000084130000}"/>
    <cellStyle name="Calculation 9 5 2 2" xfId="5703" xr:uid="{00000000-0005-0000-0000-000085130000}"/>
    <cellStyle name="Calculation 9 5 2 2 2" xfId="5704" xr:uid="{00000000-0005-0000-0000-000086130000}"/>
    <cellStyle name="Calculation 9 5 2 3" xfId="5705" xr:uid="{00000000-0005-0000-0000-000087130000}"/>
    <cellStyle name="Calculation 9 5 2 3 2" xfId="5706" xr:uid="{00000000-0005-0000-0000-000088130000}"/>
    <cellStyle name="Calculation 9 5 2 4" xfId="5707" xr:uid="{00000000-0005-0000-0000-000089130000}"/>
    <cellStyle name="Calculation 9 5 2 4 2" xfId="5708" xr:uid="{00000000-0005-0000-0000-00008A130000}"/>
    <cellStyle name="Calculation 9 5 2 5" xfId="5709" xr:uid="{00000000-0005-0000-0000-00008B130000}"/>
    <cellStyle name="Calculation 9 5 2 5 2" xfId="5710" xr:uid="{00000000-0005-0000-0000-00008C130000}"/>
    <cellStyle name="Calculation 9 5 2 6" xfId="5711" xr:uid="{00000000-0005-0000-0000-00008D130000}"/>
    <cellStyle name="Calculation 9 5 2 6 2" xfId="5712" xr:uid="{00000000-0005-0000-0000-00008E130000}"/>
    <cellStyle name="Calculation 9 5 2 7" xfId="5713" xr:uid="{00000000-0005-0000-0000-00008F130000}"/>
    <cellStyle name="Calculation 9 5 2 7 2" xfId="5714" xr:uid="{00000000-0005-0000-0000-000090130000}"/>
    <cellStyle name="Calculation 9 5 2 8" xfId="5715" xr:uid="{00000000-0005-0000-0000-000091130000}"/>
    <cellStyle name="Calculation 9 5 2 8 2" xfId="5716" xr:uid="{00000000-0005-0000-0000-000092130000}"/>
    <cellStyle name="Calculation 9 5 2 9" xfId="5717" xr:uid="{00000000-0005-0000-0000-000093130000}"/>
    <cellStyle name="Calculation 9 5 2 9 2" xfId="5718" xr:uid="{00000000-0005-0000-0000-000094130000}"/>
    <cellStyle name="Calculation 9 5 20" xfId="5719" xr:uid="{00000000-0005-0000-0000-000095130000}"/>
    <cellStyle name="Calculation 9 5 3" xfId="5720" xr:uid="{00000000-0005-0000-0000-000096130000}"/>
    <cellStyle name="Calculation 9 5 3 10" xfId="5721" xr:uid="{00000000-0005-0000-0000-000097130000}"/>
    <cellStyle name="Calculation 9 5 3 10 2" xfId="5722" xr:uid="{00000000-0005-0000-0000-000098130000}"/>
    <cellStyle name="Calculation 9 5 3 11" xfId="5723" xr:uid="{00000000-0005-0000-0000-000099130000}"/>
    <cellStyle name="Calculation 9 5 3 11 2" xfId="5724" xr:uid="{00000000-0005-0000-0000-00009A130000}"/>
    <cellStyle name="Calculation 9 5 3 12" xfId="5725" xr:uid="{00000000-0005-0000-0000-00009B130000}"/>
    <cellStyle name="Calculation 9 5 3 12 2" xfId="5726" xr:uid="{00000000-0005-0000-0000-00009C130000}"/>
    <cellStyle name="Calculation 9 5 3 13" xfId="5727" xr:uid="{00000000-0005-0000-0000-00009D130000}"/>
    <cellStyle name="Calculation 9 5 3 13 2" xfId="5728" xr:uid="{00000000-0005-0000-0000-00009E130000}"/>
    <cellStyle name="Calculation 9 5 3 14" xfId="5729" xr:uid="{00000000-0005-0000-0000-00009F130000}"/>
    <cellStyle name="Calculation 9 5 3 14 2" xfId="5730" xr:uid="{00000000-0005-0000-0000-0000A0130000}"/>
    <cellStyle name="Calculation 9 5 3 15" xfId="5731" xr:uid="{00000000-0005-0000-0000-0000A1130000}"/>
    <cellStyle name="Calculation 9 5 3 15 2" xfId="5732" xr:uid="{00000000-0005-0000-0000-0000A2130000}"/>
    <cellStyle name="Calculation 9 5 3 16" xfId="5733" xr:uid="{00000000-0005-0000-0000-0000A3130000}"/>
    <cellStyle name="Calculation 9 5 3 16 2" xfId="5734" xr:uid="{00000000-0005-0000-0000-0000A4130000}"/>
    <cellStyle name="Calculation 9 5 3 17" xfId="5735" xr:uid="{00000000-0005-0000-0000-0000A5130000}"/>
    <cellStyle name="Calculation 9 5 3 17 2" xfId="5736" xr:uid="{00000000-0005-0000-0000-0000A6130000}"/>
    <cellStyle name="Calculation 9 5 3 18" xfId="5737" xr:uid="{00000000-0005-0000-0000-0000A7130000}"/>
    <cellStyle name="Calculation 9 5 3 2" xfId="5738" xr:uid="{00000000-0005-0000-0000-0000A8130000}"/>
    <cellStyle name="Calculation 9 5 3 2 2" xfId="5739" xr:uid="{00000000-0005-0000-0000-0000A9130000}"/>
    <cellStyle name="Calculation 9 5 3 3" xfId="5740" xr:uid="{00000000-0005-0000-0000-0000AA130000}"/>
    <cellStyle name="Calculation 9 5 3 3 2" xfId="5741" xr:uid="{00000000-0005-0000-0000-0000AB130000}"/>
    <cellStyle name="Calculation 9 5 3 4" xfId="5742" xr:uid="{00000000-0005-0000-0000-0000AC130000}"/>
    <cellStyle name="Calculation 9 5 3 4 2" xfId="5743" xr:uid="{00000000-0005-0000-0000-0000AD130000}"/>
    <cellStyle name="Calculation 9 5 3 5" xfId="5744" xr:uid="{00000000-0005-0000-0000-0000AE130000}"/>
    <cellStyle name="Calculation 9 5 3 5 2" xfId="5745" xr:uid="{00000000-0005-0000-0000-0000AF130000}"/>
    <cellStyle name="Calculation 9 5 3 6" xfId="5746" xr:uid="{00000000-0005-0000-0000-0000B0130000}"/>
    <cellStyle name="Calculation 9 5 3 6 2" xfId="5747" xr:uid="{00000000-0005-0000-0000-0000B1130000}"/>
    <cellStyle name="Calculation 9 5 3 7" xfId="5748" xr:uid="{00000000-0005-0000-0000-0000B2130000}"/>
    <cellStyle name="Calculation 9 5 3 7 2" xfId="5749" xr:uid="{00000000-0005-0000-0000-0000B3130000}"/>
    <cellStyle name="Calculation 9 5 3 8" xfId="5750" xr:uid="{00000000-0005-0000-0000-0000B4130000}"/>
    <cellStyle name="Calculation 9 5 3 8 2" xfId="5751" xr:uid="{00000000-0005-0000-0000-0000B5130000}"/>
    <cellStyle name="Calculation 9 5 3 9" xfId="5752" xr:uid="{00000000-0005-0000-0000-0000B6130000}"/>
    <cellStyle name="Calculation 9 5 3 9 2" xfId="5753" xr:uid="{00000000-0005-0000-0000-0000B7130000}"/>
    <cellStyle name="Calculation 9 5 4" xfId="5754" xr:uid="{00000000-0005-0000-0000-0000B8130000}"/>
    <cellStyle name="Calculation 9 5 4 10" xfId="5755" xr:uid="{00000000-0005-0000-0000-0000B9130000}"/>
    <cellStyle name="Calculation 9 5 4 10 2" xfId="5756" xr:uid="{00000000-0005-0000-0000-0000BA130000}"/>
    <cellStyle name="Calculation 9 5 4 11" xfId="5757" xr:uid="{00000000-0005-0000-0000-0000BB130000}"/>
    <cellStyle name="Calculation 9 5 4 11 2" xfId="5758" xr:uid="{00000000-0005-0000-0000-0000BC130000}"/>
    <cellStyle name="Calculation 9 5 4 12" xfId="5759" xr:uid="{00000000-0005-0000-0000-0000BD130000}"/>
    <cellStyle name="Calculation 9 5 4 12 2" xfId="5760" xr:uid="{00000000-0005-0000-0000-0000BE130000}"/>
    <cellStyle name="Calculation 9 5 4 13" xfId="5761" xr:uid="{00000000-0005-0000-0000-0000BF130000}"/>
    <cellStyle name="Calculation 9 5 4 13 2" xfId="5762" xr:uid="{00000000-0005-0000-0000-0000C0130000}"/>
    <cellStyle name="Calculation 9 5 4 14" xfId="5763" xr:uid="{00000000-0005-0000-0000-0000C1130000}"/>
    <cellStyle name="Calculation 9 5 4 14 2" xfId="5764" xr:uid="{00000000-0005-0000-0000-0000C2130000}"/>
    <cellStyle name="Calculation 9 5 4 15" xfId="5765" xr:uid="{00000000-0005-0000-0000-0000C3130000}"/>
    <cellStyle name="Calculation 9 5 4 15 2" xfId="5766" xr:uid="{00000000-0005-0000-0000-0000C4130000}"/>
    <cellStyle name="Calculation 9 5 4 16" xfId="5767" xr:uid="{00000000-0005-0000-0000-0000C5130000}"/>
    <cellStyle name="Calculation 9 5 4 2" xfId="5768" xr:uid="{00000000-0005-0000-0000-0000C6130000}"/>
    <cellStyle name="Calculation 9 5 4 2 2" xfId="5769" xr:uid="{00000000-0005-0000-0000-0000C7130000}"/>
    <cellStyle name="Calculation 9 5 4 3" xfId="5770" xr:uid="{00000000-0005-0000-0000-0000C8130000}"/>
    <cellStyle name="Calculation 9 5 4 3 2" xfId="5771" xr:uid="{00000000-0005-0000-0000-0000C9130000}"/>
    <cellStyle name="Calculation 9 5 4 4" xfId="5772" xr:uid="{00000000-0005-0000-0000-0000CA130000}"/>
    <cellStyle name="Calculation 9 5 4 4 2" xfId="5773" xr:uid="{00000000-0005-0000-0000-0000CB130000}"/>
    <cellStyle name="Calculation 9 5 4 5" xfId="5774" xr:uid="{00000000-0005-0000-0000-0000CC130000}"/>
    <cellStyle name="Calculation 9 5 4 5 2" xfId="5775" xr:uid="{00000000-0005-0000-0000-0000CD130000}"/>
    <cellStyle name="Calculation 9 5 4 6" xfId="5776" xr:uid="{00000000-0005-0000-0000-0000CE130000}"/>
    <cellStyle name="Calculation 9 5 4 6 2" xfId="5777" xr:uid="{00000000-0005-0000-0000-0000CF130000}"/>
    <cellStyle name="Calculation 9 5 4 7" xfId="5778" xr:uid="{00000000-0005-0000-0000-0000D0130000}"/>
    <cellStyle name="Calculation 9 5 4 7 2" xfId="5779" xr:uid="{00000000-0005-0000-0000-0000D1130000}"/>
    <cellStyle name="Calculation 9 5 4 8" xfId="5780" xr:uid="{00000000-0005-0000-0000-0000D2130000}"/>
    <cellStyle name="Calculation 9 5 4 8 2" xfId="5781" xr:uid="{00000000-0005-0000-0000-0000D3130000}"/>
    <cellStyle name="Calculation 9 5 4 9" xfId="5782" xr:uid="{00000000-0005-0000-0000-0000D4130000}"/>
    <cellStyle name="Calculation 9 5 4 9 2" xfId="5783" xr:uid="{00000000-0005-0000-0000-0000D5130000}"/>
    <cellStyle name="Calculation 9 5 5" xfId="5784" xr:uid="{00000000-0005-0000-0000-0000D6130000}"/>
    <cellStyle name="Calculation 9 5 5 10" xfId="5785" xr:uid="{00000000-0005-0000-0000-0000D7130000}"/>
    <cellStyle name="Calculation 9 5 5 10 2" xfId="5786" xr:uid="{00000000-0005-0000-0000-0000D8130000}"/>
    <cellStyle name="Calculation 9 5 5 11" xfId="5787" xr:uid="{00000000-0005-0000-0000-0000D9130000}"/>
    <cellStyle name="Calculation 9 5 5 11 2" xfId="5788" xr:uid="{00000000-0005-0000-0000-0000DA130000}"/>
    <cellStyle name="Calculation 9 5 5 12" xfId="5789" xr:uid="{00000000-0005-0000-0000-0000DB130000}"/>
    <cellStyle name="Calculation 9 5 5 12 2" xfId="5790" xr:uid="{00000000-0005-0000-0000-0000DC130000}"/>
    <cellStyle name="Calculation 9 5 5 13" xfId="5791" xr:uid="{00000000-0005-0000-0000-0000DD130000}"/>
    <cellStyle name="Calculation 9 5 5 13 2" xfId="5792" xr:uid="{00000000-0005-0000-0000-0000DE130000}"/>
    <cellStyle name="Calculation 9 5 5 14" xfId="5793" xr:uid="{00000000-0005-0000-0000-0000DF130000}"/>
    <cellStyle name="Calculation 9 5 5 14 2" xfId="5794" xr:uid="{00000000-0005-0000-0000-0000E0130000}"/>
    <cellStyle name="Calculation 9 5 5 15" xfId="5795" xr:uid="{00000000-0005-0000-0000-0000E1130000}"/>
    <cellStyle name="Calculation 9 5 5 15 2" xfId="5796" xr:uid="{00000000-0005-0000-0000-0000E2130000}"/>
    <cellStyle name="Calculation 9 5 5 16" xfId="5797" xr:uid="{00000000-0005-0000-0000-0000E3130000}"/>
    <cellStyle name="Calculation 9 5 5 2" xfId="5798" xr:uid="{00000000-0005-0000-0000-0000E4130000}"/>
    <cellStyle name="Calculation 9 5 5 2 2" xfId="5799" xr:uid="{00000000-0005-0000-0000-0000E5130000}"/>
    <cellStyle name="Calculation 9 5 5 3" xfId="5800" xr:uid="{00000000-0005-0000-0000-0000E6130000}"/>
    <cellStyle name="Calculation 9 5 5 3 2" xfId="5801" xr:uid="{00000000-0005-0000-0000-0000E7130000}"/>
    <cellStyle name="Calculation 9 5 5 4" xfId="5802" xr:uid="{00000000-0005-0000-0000-0000E8130000}"/>
    <cellStyle name="Calculation 9 5 5 4 2" xfId="5803" xr:uid="{00000000-0005-0000-0000-0000E9130000}"/>
    <cellStyle name="Calculation 9 5 5 5" xfId="5804" xr:uid="{00000000-0005-0000-0000-0000EA130000}"/>
    <cellStyle name="Calculation 9 5 5 5 2" xfId="5805" xr:uid="{00000000-0005-0000-0000-0000EB130000}"/>
    <cellStyle name="Calculation 9 5 5 6" xfId="5806" xr:uid="{00000000-0005-0000-0000-0000EC130000}"/>
    <cellStyle name="Calculation 9 5 5 6 2" xfId="5807" xr:uid="{00000000-0005-0000-0000-0000ED130000}"/>
    <cellStyle name="Calculation 9 5 5 7" xfId="5808" xr:uid="{00000000-0005-0000-0000-0000EE130000}"/>
    <cellStyle name="Calculation 9 5 5 7 2" xfId="5809" xr:uid="{00000000-0005-0000-0000-0000EF130000}"/>
    <cellStyle name="Calculation 9 5 5 8" xfId="5810" xr:uid="{00000000-0005-0000-0000-0000F0130000}"/>
    <cellStyle name="Calculation 9 5 5 8 2" xfId="5811" xr:uid="{00000000-0005-0000-0000-0000F1130000}"/>
    <cellStyle name="Calculation 9 5 5 9" xfId="5812" xr:uid="{00000000-0005-0000-0000-0000F2130000}"/>
    <cellStyle name="Calculation 9 5 5 9 2" xfId="5813" xr:uid="{00000000-0005-0000-0000-0000F3130000}"/>
    <cellStyle name="Calculation 9 5 6" xfId="5814" xr:uid="{00000000-0005-0000-0000-0000F4130000}"/>
    <cellStyle name="Calculation 9 5 6 10" xfId="5815" xr:uid="{00000000-0005-0000-0000-0000F5130000}"/>
    <cellStyle name="Calculation 9 5 6 10 2" xfId="5816" xr:uid="{00000000-0005-0000-0000-0000F6130000}"/>
    <cellStyle name="Calculation 9 5 6 11" xfId="5817" xr:uid="{00000000-0005-0000-0000-0000F7130000}"/>
    <cellStyle name="Calculation 9 5 6 11 2" xfId="5818" xr:uid="{00000000-0005-0000-0000-0000F8130000}"/>
    <cellStyle name="Calculation 9 5 6 12" xfId="5819" xr:uid="{00000000-0005-0000-0000-0000F9130000}"/>
    <cellStyle name="Calculation 9 5 6 12 2" xfId="5820" xr:uid="{00000000-0005-0000-0000-0000FA130000}"/>
    <cellStyle name="Calculation 9 5 6 13" xfId="5821" xr:uid="{00000000-0005-0000-0000-0000FB130000}"/>
    <cellStyle name="Calculation 9 5 6 13 2" xfId="5822" xr:uid="{00000000-0005-0000-0000-0000FC130000}"/>
    <cellStyle name="Calculation 9 5 6 14" xfId="5823" xr:uid="{00000000-0005-0000-0000-0000FD130000}"/>
    <cellStyle name="Calculation 9 5 6 14 2" xfId="5824" xr:uid="{00000000-0005-0000-0000-0000FE130000}"/>
    <cellStyle name="Calculation 9 5 6 15" xfId="5825" xr:uid="{00000000-0005-0000-0000-0000FF130000}"/>
    <cellStyle name="Calculation 9 5 6 2" xfId="5826" xr:uid="{00000000-0005-0000-0000-000000140000}"/>
    <cellStyle name="Calculation 9 5 6 2 2" xfId="5827" xr:uid="{00000000-0005-0000-0000-000001140000}"/>
    <cellStyle name="Calculation 9 5 6 3" xfId="5828" xr:uid="{00000000-0005-0000-0000-000002140000}"/>
    <cellStyle name="Calculation 9 5 6 3 2" xfId="5829" xr:uid="{00000000-0005-0000-0000-000003140000}"/>
    <cellStyle name="Calculation 9 5 6 4" xfId="5830" xr:uid="{00000000-0005-0000-0000-000004140000}"/>
    <cellStyle name="Calculation 9 5 6 4 2" xfId="5831" xr:uid="{00000000-0005-0000-0000-000005140000}"/>
    <cellStyle name="Calculation 9 5 6 5" xfId="5832" xr:uid="{00000000-0005-0000-0000-000006140000}"/>
    <cellStyle name="Calculation 9 5 6 5 2" xfId="5833" xr:uid="{00000000-0005-0000-0000-000007140000}"/>
    <cellStyle name="Calculation 9 5 6 6" xfId="5834" xr:uid="{00000000-0005-0000-0000-000008140000}"/>
    <cellStyle name="Calculation 9 5 6 6 2" xfId="5835" xr:uid="{00000000-0005-0000-0000-000009140000}"/>
    <cellStyle name="Calculation 9 5 6 7" xfId="5836" xr:uid="{00000000-0005-0000-0000-00000A140000}"/>
    <cellStyle name="Calculation 9 5 6 7 2" xfId="5837" xr:uid="{00000000-0005-0000-0000-00000B140000}"/>
    <cellStyle name="Calculation 9 5 6 8" xfId="5838" xr:uid="{00000000-0005-0000-0000-00000C140000}"/>
    <cellStyle name="Calculation 9 5 6 8 2" xfId="5839" xr:uid="{00000000-0005-0000-0000-00000D140000}"/>
    <cellStyle name="Calculation 9 5 6 9" xfId="5840" xr:uid="{00000000-0005-0000-0000-00000E140000}"/>
    <cellStyle name="Calculation 9 5 6 9 2" xfId="5841" xr:uid="{00000000-0005-0000-0000-00000F140000}"/>
    <cellStyle name="Calculation 9 5 7" xfId="5842" xr:uid="{00000000-0005-0000-0000-000010140000}"/>
    <cellStyle name="Calculation 9 5 7 2" xfId="5843" xr:uid="{00000000-0005-0000-0000-000011140000}"/>
    <cellStyle name="Calculation 9 5 8" xfId="5844" xr:uid="{00000000-0005-0000-0000-000012140000}"/>
    <cellStyle name="Calculation 9 5 8 2" xfId="5845" xr:uid="{00000000-0005-0000-0000-000013140000}"/>
    <cellStyle name="Calculation 9 5 9" xfId="5846" xr:uid="{00000000-0005-0000-0000-000014140000}"/>
    <cellStyle name="Calculation 9 5 9 2" xfId="5847" xr:uid="{00000000-0005-0000-0000-000015140000}"/>
    <cellStyle name="Calculation 9 6" xfId="5848" xr:uid="{00000000-0005-0000-0000-000016140000}"/>
    <cellStyle name="Calculation 9 6 10" xfId="5849" xr:uid="{00000000-0005-0000-0000-000017140000}"/>
    <cellStyle name="Calculation 9 6 10 2" xfId="5850" xr:uid="{00000000-0005-0000-0000-000018140000}"/>
    <cellStyle name="Calculation 9 6 11" xfId="5851" xr:uid="{00000000-0005-0000-0000-000019140000}"/>
    <cellStyle name="Calculation 9 6 11 2" xfId="5852" xr:uid="{00000000-0005-0000-0000-00001A140000}"/>
    <cellStyle name="Calculation 9 6 12" xfId="5853" xr:uid="{00000000-0005-0000-0000-00001B140000}"/>
    <cellStyle name="Calculation 9 6 12 2" xfId="5854" xr:uid="{00000000-0005-0000-0000-00001C140000}"/>
    <cellStyle name="Calculation 9 6 13" xfId="5855" xr:uid="{00000000-0005-0000-0000-00001D140000}"/>
    <cellStyle name="Calculation 9 6 13 2" xfId="5856" xr:uid="{00000000-0005-0000-0000-00001E140000}"/>
    <cellStyle name="Calculation 9 6 14" xfId="5857" xr:uid="{00000000-0005-0000-0000-00001F140000}"/>
    <cellStyle name="Calculation 9 6 14 2" xfId="5858" xr:uid="{00000000-0005-0000-0000-000020140000}"/>
    <cellStyle name="Calculation 9 6 15" xfId="5859" xr:uid="{00000000-0005-0000-0000-000021140000}"/>
    <cellStyle name="Calculation 9 6 15 2" xfId="5860" xr:uid="{00000000-0005-0000-0000-000022140000}"/>
    <cellStyle name="Calculation 9 6 16" xfId="5861" xr:uid="{00000000-0005-0000-0000-000023140000}"/>
    <cellStyle name="Calculation 9 6 16 2" xfId="5862" xr:uid="{00000000-0005-0000-0000-000024140000}"/>
    <cellStyle name="Calculation 9 6 17" xfId="5863" xr:uid="{00000000-0005-0000-0000-000025140000}"/>
    <cellStyle name="Calculation 9 6 17 2" xfId="5864" xr:uid="{00000000-0005-0000-0000-000026140000}"/>
    <cellStyle name="Calculation 9 6 18" xfId="5865" xr:uid="{00000000-0005-0000-0000-000027140000}"/>
    <cellStyle name="Calculation 9 6 18 2" xfId="5866" xr:uid="{00000000-0005-0000-0000-000028140000}"/>
    <cellStyle name="Calculation 9 6 19" xfId="5867" xr:uid="{00000000-0005-0000-0000-000029140000}"/>
    <cellStyle name="Calculation 9 6 2" xfId="5868" xr:uid="{00000000-0005-0000-0000-00002A140000}"/>
    <cellStyle name="Calculation 9 6 2 10" xfId="5869" xr:uid="{00000000-0005-0000-0000-00002B140000}"/>
    <cellStyle name="Calculation 9 6 2 10 2" xfId="5870" xr:uid="{00000000-0005-0000-0000-00002C140000}"/>
    <cellStyle name="Calculation 9 6 2 11" xfId="5871" xr:uid="{00000000-0005-0000-0000-00002D140000}"/>
    <cellStyle name="Calculation 9 6 2 11 2" xfId="5872" xr:uid="{00000000-0005-0000-0000-00002E140000}"/>
    <cellStyle name="Calculation 9 6 2 12" xfId="5873" xr:uid="{00000000-0005-0000-0000-00002F140000}"/>
    <cellStyle name="Calculation 9 6 2 12 2" xfId="5874" xr:uid="{00000000-0005-0000-0000-000030140000}"/>
    <cellStyle name="Calculation 9 6 2 13" xfId="5875" xr:uid="{00000000-0005-0000-0000-000031140000}"/>
    <cellStyle name="Calculation 9 6 2 13 2" xfId="5876" xr:uid="{00000000-0005-0000-0000-000032140000}"/>
    <cellStyle name="Calculation 9 6 2 14" xfId="5877" xr:uid="{00000000-0005-0000-0000-000033140000}"/>
    <cellStyle name="Calculation 9 6 2 14 2" xfId="5878" xr:uid="{00000000-0005-0000-0000-000034140000}"/>
    <cellStyle name="Calculation 9 6 2 15" xfId="5879" xr:uid="{00000000-0005-0000-0000-000035140000}"/>
    <cellStyle name="Calculation 9 6 2 15 2" xfId="5880" xr:uid="{00000000-0005-0000-0000-000036140000}"/>
    <cellStyle name="Calculation 9 6 2 16" xfId="5881" xr:uid="{00000000-0005-0000-0000-000037140000}"/>
    <cellStyle name="Calculation 9 6 2 16 2" xfId="5882" xr:uid="{00000000-0005-0000-0000-000038140000}"/>
    <cellStyle name="Calculation 9 6 2 17" xfId="5883" xr:uid="{00000000-0005-0000-0000-000039140000}"/>
    <cellStyle name="Calculation 9 6 2 17 2" xfId="5884" xr:uid="{00000000-0005-0000-0000-00003A140000}"/>
    <cellStyle name="Calculation 9 6 2 18" xfId="5885" xr:uid="{00000000-0005-0000-0000-00003B140000}"/>
    <cellStyle name="Calculation 9 6 2 2" xfId="5886" xr:uid="{00000000-0005-0000-0000-00003C140000}"/>
    <cellStyle name="Calculation 9 6 2 2 2" xfId="5887" xr:uid="{00000000-0005-0000-0000-00003D140000}"/>
    <cellStyle name="Calculation 9 6 2 3" xfId="5888" xr:uid="{00000000-0005-0000-0000-00003E140000}"/>
    <cellStyle name="Calculation 9 6 2 3 2" xfId="5889" xr:uid="{00000000-0005-0000-0000-00003F140000}"/>
    <cellStyle name="Calculation 9 6 2 4" xfId="5890" xr:uid="{00000000-0005-0000-0000-000040140000}"/>
    <cellStyle name="Calculation 9 6 2 4 2" xfId="5891" xr:uid="{00000000-0005-0000-0000-000041140000}"/>
    <cellStyle name="Calculation 9 6 2 5" xfId="5892" xr:uid="{00000000-0005-0000-0000-000042140000}"/>
    <cellStyle name="Calculation 9 6 2 5 2" xfId="5893" xr:uid="{00000000-0005-0000-0000-000043140000}"/>
    <cellStyle name="Calculation 9 6 2 6" xfId="5894" xr:uid="{00000000-0005-0000-0000-000044140000}"/>
    <cellStyle name="Calculation 9 6 2 6 2" xfId="5895" xr:uid="{00000000-0005-0000-0000-000045140000}"/>
    <cellStyle name="Calculation 9 6 2 7" xfId="5896" xr:uid="{00000000-0005-0000-0000-000046140000}"/>
    <cellStyle name="Calculation 9 6 2 7 2" xfId="5897" xr:uid="{00000000-0005-0000-0000-000047140000}"/>
    <cellStyle name="Calculation 9 6 2 8" xfId="5898" xr:uid="{00000000-0005-0000-0000-000048140000}"/>
    <cellStyle name="Calculation 9 6 2 8 2" xfId="5899" xr:uid="{00000000-0005-0000-0000-000049140000}"/>
    <cellStyle name="Calculation 9 6 2 9" xfId="5900" xr:uid="{00000000-0005-0000-0000-00004A140000}"/>
    <cellStyle name="Calculation 9 6 2 9 2" xfId="5901" xr:uid="{00000000-0005-0000-0000-00004B140000}"/>
    <cellStyle name="Calculation 9 6 3" xfId="5902" xr:uid="{00000000-0005-0000-0000-00004C140000}"/>
    <cellStyle name="Calculation 9 6 3 10" xfId="5903" xr:uid="{00000000-0005-0000-0000-00004D140000}"/>
    <cellStyle name="Calculation 9 6 3 10 2" xfId="5904" xr:uid="{00000000-0005-0000-0000-00004E140000}"/>
    <cellStyle name="Calculation 9 6 3 11" xfId="5905" xr:uid="{00000000-0005-0000-0000-00004F140000}"/>
    <cellStyle name="Calculation 9 6 3 11 2" xfId="5906" xr:uid="{00000000-0005-0000-0000-000050140000}"/>
    <cellStyle name="Calculation 9 6 3 12" xfId="5907" xr:uid="{00000000-0005-0000-0000-000051140000}"/>
    <cellStyle name="Calculation 9 6 3 12 2" xfId="5908" xr:uid="{00000000-0005-0000-0000-000052140000}"/>
    <cellStyle name="Calculation 9 6 3 13" xfId="5909" xr:uid="{00000000-0005-0000-0000-000053140000}"/>
    <cellStyle name="Calculation 9 6 3 13 2" xfId="5910" xr:uid="{00000000-0005-0000-0000-000054140000}"/>
    <cellStyle name="Calculation 9 6 3 14" xfId="5911" xr:uid="{00000000-0005-0000-0000-000055140000}"/>
    <cellStyle name="Calculation 9 6 3 14 2" xfId="5912" xr:uid="{00000000-0005-0000-0000-000056140000}"/>
    <cellStyle name="Calculation 9 6 3 15" xfId="5913" xr:uid="{00000000-0005-0000-0000-000057140000}"/>
    <cellStyle name="Calculation 9 6 3 15 2" xfId="5914" xr:uid="{00000000-0005-0000-0000-000058140000}"/>
    <cellStyle name="Calculation 9 6 3 16" xfId="5915" xr:uid="{00000000-0005-0000-0000-000059140000}"/>
    <cellStyle name="Calculation 9 6 3 2" xfId="5916" xr:uid="{00000000-0005-0000-0000-00005A140000}"/>
    <cellStyle name="Calculation 9 6 3 2 2" xfId="5917" xr:uid="{00000000-0005-0000-0000-00005B140000}"/>
    <cellStyle name="Calculation 9 6 3 3" xfId="5918" xr:uid="{00000000-0005-0000-0000-00005C140000}"/>
    <cellStyle name="Calculation 9 6 3 3 2" xfId="5919" xr:uid="{00000000-0005-0000-0000-00005D140000}"/>
    <cellStyle name="Calculation 9 6 3 4" xfId="5920" xr:uid="{00000000-0005-0000-0000-00005E140000}"/>
    <cellStyle name="Calculation 9 6 3 4 2" xfId="5921" xr:uid="{00000000-0005-0000-0000-00005F140000}"/>
    <cellStyle name="Calculation 9 6 3 5" xfId="5922" xr:uid="{00000000-0005-0000-0000-000060140000}"/>
    <cellStyle name="Calculation 9 6 3 5 2" xfId="5923" xr:uid="{00000000-0005-0000-0000-000061140000}"/>
    <cellStyle name="Calculation 9 6 3 6" xfId="5924" xr:uid="{00000000-0005-0000-0000-000062140000}"/>
    <cellStyle name="Calculation 9 6 3 6 2" xfId="5925" xr:uid="{00000000-0005-0000-0000-000063140000}"/>
    <cellStyle name="Calculation 9 6 3 7" xfId="5926" xr:uid="{00000000-0005-0000-0000-000064140000}"/>
    <cellStyle name="Calculation 9 6 3 7 2" xfId="5927" xr:uid="{00000000-0005-0000-0000-000065140000}"/>
    <cellStyle name="Calculation 9 6 3 8" xfId="5928" xr:uid="{00000000-0005-0000-0000-000066140000}"/>
    <cellStyle name="Calculation 9 6 3 8 2" xfId="5929" xr:uid="{00000000-0005-0000-0000-000067140000}"/>
    <cellStyle name="Calculation 9 6 3 9" xfId="5930" xr:uid="{00000000-0005-0000-0000-000068140000}"/>
    <cellStyle name="Calculation 9 6 3 9 2" xfId="5931" xr:uid="{00000000-0005-0000-0000-000069140000}"/>
    <cellStyle name="Calculation 9 6 4" xfId="5932" xr:uid="{00000000-0005-0000-0000-00006A140000}"/>
    <cellStyle name="Calculation 9 6 4 10" xfId="5933" xr:uid="{00000000-0005-0000-0000-00006B140000}"/>
    <cellStyle name="Calculation 9 6 4 10 2" xfId="5934" xr:uid="{00000000-0005-0000-0000-00006C140000}"/>
    <cellStyle name="Calculation 9 6 4 11" xfId="5935" xr:uid="{00000000-0005-0000-0000-00006D140000}"/>
    <cellStyle name="Calculation 9 6 4 11 2" xfId="5936" xr:uid="{00000000-0005-0000-0000-00006E140000}"/>
    <cellStyle name="Calculation 9 6 4 12" xfId="5937" xr:uid="{00000000-0005-0000-0000-00006F140000}"/>
    <cellStyle name="Calculation 9 6 4 12 2" xfId="5938" xr:uid="{00000000-0005-0000-0000-000070140000}"/>
    <cellStyle name="Calculation 9 6 4 13" xfId="5939" xr:uid="{00000000-0005-0000-0000-000071140000}"/>
    <cellStyle name="Calculation 9 6 4 13 2" xfId="5940" xr:uid="{00000000-0005-0000-0000-000072140000}"/>
    <cellStyle name="Calculation 9 6 4 14" xfId="5941" xr:uid="{00000000-0005-0000-0000-000073140000}"/>
    <cellStyle name="Calculation 9 6 4 14 2" xfId="5942" xr:uid="{00000000-0005-0000-0000-000074140000}"/>
    <cellStyle name="Calculation 9 6 4 15" xfId="5943" xr:uid="{00000000-0005-0000-0000-000075140000}"/>
    <cellStyle name="Calculation 9 6 4 15 2" xfId="5944" xr:uid="{00000000-0005-0000-0000-000076140000}"/>
    <cellStyle name="Calculation 9 6 4 16" xfId="5945" xr:uid="{00000000-0005-0000-0000-000077140000}"/>
    <cellStyle name="Calculation 9 6 4 2" xfId="5946" xr:uid="{00000000-0005-0000-0000-000078140000}"/>
    <cellStyle name="Calculation 9 6 4 2 2" xfId="5947" xr:uid="{00000000-0005-0000-0000-000079140000}"/>
    <cellStyle name="Calculation 9 6 4 3" xfId="5948" xr:uid="{00000000-0005-0000-0000-00007A140000}"/>
    <cellStyle name="Calculation 9 6 4 3 2" xfId="5949" xr:uid="{00000000-0005-0000-0000-00007B140000}"/>
    <cellStyle name="Calculation 9 6 4 4" xfId="5950" xr:uid="{00000000-0005-0000-0000-00007C140000}"/>
    <cellStyle name="Calculation 9 6 4 4 2" xfId="5951" xr:uid="{00000000-0005-0000-0000-00007D140000}"/>
    <cellStyle name="Calculation 9 6 4 5" xfId="5952" xr:uid="{00000000-0005-0000-0000-00007E140000}"/>
    <cellStyle name="Calculation 9 6 4 5 2" xfId="5953" xr:uid="{00000000-0005-0000-0000-00007F140000}"/>
    <cellStyle name="Calculation 9 6 4 6" xfId="5954" xr:uid="{00000000-0005-0000-0000-000080140000}"/>
    <cellStyle name="Calculation 9 6 4 6 2" xfId="5955" xr:uid="{00000000-0005-0000-0000-000081140000}"/>
    <cellStyle name="Calculation 9 6 4 7" xfId="5956" xr:uid="{00000000-0005-0000-0000-000082140000}"/>
    <cellStyle name="Calculation 9 6 4 7 2" xfId="5957" xr:uid="{00000000-0005-0000-0000-000083140000}"/>
    <cellStyle name="Calculation 9 6 4 8" xfId="5958" xr:uid="{00000000-0005-0000-0000-000084140000}"/>
    <cellStyle name="Calculation 9 6 4 8 2" xfId="5959" xr:uid="{00000000-0005-0000-0000-000085140000}"/>
    <cellStyle name="Calculation 9 6 4 9" xfId="5960" xr:uid="{00000000-0005-0000-0000-000086140000}"/>
    <cellStyle name="Calculation 9 6 4 9 2" xfId="5961" xr:uid="{00000000-0005-0000-0000-000087140000}"/>
    <cellStyle name="Calculation 9 6 5" xfId="5962" xr:uid="{00000000-0005-0000-0000-000088140000}"/>
    <cellStyle name="Calculation 9 6 5 10" xfId="5963" xr:uid="{00000000-0005-0000-0000-000089140000}"/>
    <cellStyle name="Calculation 9 6 5 10 2" xfId="5964" xr:uid="{00000000-0005-0000-0000-00008A140000}"/>
    <cellStyle name="Calculation 9 6 5 11" xfId="5965" xr:uid="{00000000-0005-0000-0000-00008B140000}"/>
    <cellStyle name="Calculation 9 6 5 11 2" xfId="5966" xr:uid="{00000000-0005-0000-0000-00008C140000}"/>
    <cellStyle name="Calculation 9 6 5 12" xfId="5967" xr:uid="{00000000-0005-0000-0000-00008D140000}"/>
    <cellStyle name="Calculation 9 6 5 12 2" xfId="5968" xr:uid="{00000000-0005-0000-0000-00008E140000}"/>
    <cellStyle name="Calculation 9 6 5 13" xfId="5969" xr:uid="{00000000-0005-0000-0000-00008F140000}"/>
    <cellStyle name="Calculation 9 6 5 13 2" xfId="5970" xr:uid="{00000000-0005-0000-0000-000090140000}"/>
    <cellStyle name="Calculation 9 6 5 14" xfId="5971" xr:uid="{00000000-0005-0000-0000-000091140000}"/>
    <cellStyle name="Calculation 9 6 5 14 2" xfId="5972" xr:uid="{00000000-0005-0000-0000-000092140000}"/>
    <cellStyle name="Calculation 9 6 5 15" xfId="5973" xr:uid="{00000000-0005-0000-0000-000093140000}"/>
    <cellStyle name="Calculation 9 6 5 2" xfId="5974" xr:uid="{00000000-0005-0000-0000-000094140000}"/>
    <cellStyle name="Calculation 9 6 5 2 2" xfId="5975" xr:uid="{00000000-0005-0000-0000-000095140000}"/>
    <cellStyle name="Calculation 9 6 5 3" xfId="5976" xr:uid="{00000000-0005-0000-0000-000096140000}"/>
    <cellStyle name="Calculation 9 6 5 3 2" xfId="5977" xr:uid="{00000000-0005-0000-0000-000097140000}"/>
    <cellStyle name="Calculation 9 6 5 4" xfId="5978" xr:uid="{00000000-0005-0000-0000-000098140000}"/>
    <cellStyle name="Calculation 9 6 5 4 2" xfId="5979" xr:uid="{00000000-0005-0000-0000-000099140000}"/>
    <cellStyle name="Calculation 9 6 5 5" xfId="5980" xr:uid="{00000000-0005-0000-0000-00009A140000}"/>
    <cellStyle name="Calculation 9 6 5 5 2" xfId="5981" xr:uid="{00000000-0005-0000-0000-00009B140000}"/>
    <cellStyle name="Calculation 9 6 5 6" xfId="5982" xr:uid="{00000000-0005-0000-0000-00009C140000}"/>
    <cellStyle name="Calculation 9 6 5 6 2" xfId="5983" xr:uid="{00000000-0005-0000-0000-00009D140000}"/>
    <cellStyle name="Calculation 9 6 5 7" xfId="5984" xr:uid="{00000000-0005-0000-0000-00009E140000}"/>
    <cellStyle name="Calculation 9 6 5 7 2" xfId="5985" xr:uid="{00000000-0005-0000-0000-00009F140000}"/>
    <cellStyle name="Calculation 9 6 5 8" xfId="5986" xr:uid="{00000000-0005-0000-0000-0000A0140000}"/>
    <cellStyle name="Calculation 9 6 5 8 2" xfId="5987" xr:uid="{00000000-0005-0000-0000-0000A1140000}"/>
    <cellStyle name="Calculation 9 6 5 9" xfId="5988" xr:uid="{00000000-0005-0000-0000-0000A2140000}"/>
    <cellStyle name="Calculation 9 6 5 9 2" xfId="5989" xr:uid="{00000000-0005-0000-0000-0000A3140000}"/>
    <cellStyle name="Calculation 9 6 6" xfId="5990" xr:uid="{00000000-0005-0000-0000-0000A4140000}"/>
    <cellStyle name="Calculation 9 6 6 2" xfId="5991" xr:uid="{00000000-0005-0000-0000-0000A5140000}"/>
    <cellStyle name="Calculation 9 6 7" xfId="5992" xr:uid="{00000000-0005-0000-0000-0000A6140000}"/>
    <cellStyle name="Calculation 9 6 7 2" xfId="5993" xr:uid="{00000000-0005-0000-0000-0000A7140000}"/>
    <cellStyle name="Calculation 9 6 8" xfId="5994" xr:uid="{00000000-0005-0000-0000-0000A8140000}"/>
    <cellStyle name="Calculation 9 6 8 2" xfId="5995" xr:uid="{00000000-0005-0000-0000-0000A9140000}"/>
    <cellStyle name="Calculation 9 6 9" xfId="5996" xr:uid="{00000000-0005-0000-0000-0000AA140000}"/>
    <cellStyle name="Calculation 9 6 9 2" xfId="5997" xr:uid="{00000000-0005-0000-0000-0000AB140000}"/>
    <cellStyle name="Calculation 9 7" xfId="5998" xr:uid="{00000000-0005-0000-0000-0000AC140000}"/>
    <cellStyle name="Calculation 9 7 10" xfId="5999" xr:uid="{00000000-0005-0000-0000-0000AD140000}"/>
    <cellStyle name="Calculation 9 7 10 2" xfId="6000" xr:uid="{00000000-0005-0000-0000-0000AE140000}"/>
    <cellStyle name="Calculation 9 7 11" xfId="6001" xr:uid="{00000000-0005-0000-0000-0000AF140000}"/>
    <cellStyle name="Calculation 9 7 11 2" xfId="6002" xr:uid="{00000000-0005-0000-0000-0000B0140000}"/>
    <cellStyle name="Calculation 9 7 12" xfId="6003" xr:uid="{00000000-0005-0000-0000-0000B1140000}"/>
    <cellStyle name="Calculation 9 7 12 2" xfId="6004" xr:uid="{00000000-0005-0000-0000-0000B2140000}"/>
    <cellStyle name="Calculation 9 7 13" xfId="6005" xr:uid="{00000000-0005-0000-0000-0000B3140000}"/>
    <cellStyle name="Calculation 9 7 13 2" xfId="6006" xr:uid="{00000000-0005-0000-0000-0000B4140000}"/>
    <cellStyle name="Calculation 9 7 14" xfId="6007" xr:uid="{00000000-0005-0000-0000-0000B5140000}"/>
    <cellStyle name="Calculation 9 7 14 2" xfId="6008" xr:uid="{00000000-0005-0000-0000-0000B6140000}"/>
    <cellStyle name="Calculation 9 7 15" xfId="6009" xr:uid="{00000000-0005-0000-0000-0000B7140000}"/>
    <cellStyle name="Calculation 9 7 15 2" xfId="6010" xr:uid="{00000000-0005-0000-0000-0000B8140000}"/>
    <cellStyle name="Calculation 9 7 16" xfId="6011" xr:uid="{00000000-0005-0000-0000-0000B9140000}"/>
    <cellStyle name="Calculation 9 7 16 2" xfId="6012" xr:uid="{00000000-0005-0000-0000-0000BA140000}"/>
    <cellStyle name="Calculation 9 7 17" xfId="6013" xr:uid="{00000000-0005-0000-0000-0000BB140000}"/>
    <cellStyle name="Calculation 9 7 17 2" xfId="6014" xr:uid="{00000000-0005-0000-0000-0000BC140000}"/>
    <cellStyle name="Calculation 9 7 18" xfId="6015" xr:uid="{00000000-0005-0000-0000-0000BD140000}"/>
    <cellStyle name="Calculation 9 7 18 2" xfId="6016" xr:uid="{00000000-0005-0000-0000-0000BE140000}"/>
    <cellStyle name="Calculation 9 7 19" xfId="6017" xr:uid="{00000000-0005-0000-0000-0000BF140000}"/>
    <cellStyle name="Calculation 9 7 2" xfId="6018" xr:uid="{00000000-0005-0000-0000-0000C0140000}"/>
    <cellStyle name="Calculation 9 7 2 10" xfId="6019" xr:uid="{00000000-0005-0000-0000-0000C1140000}"/>
    <cellStyle name="Calculation 9 7 2 10 2" xfId="6020" xr:uid="{00000000-0005-0000-0000-0000C2140000}"/>
    <cellStyle name="Calculation 9 7 2 11" xfId="6021" xr:uid="{00000000-0005-0000-0000-0000C3140000}"/>
    <cellStyle name="Calculation 9 7 2 11 2" xfId="6022" xr:uid="{00000000-0005-0000-0000-0000C4140000}"/>
    <cellStyle name="Calculation 9 7 2 12" xfId="6023" xr:uid="{00000000-0005-0000-0000-0000C5140000}"/>
    <cellStyle name="Calculation 9 7 2 12 2" xfId="6024" xr:uid="{00000000-0005-0000-0000-0000C6140000}"/>
    <cellStyle name="Calculation 9 7 2 13" xfId="6025" xr:uid="{00000000-0005-0000-0000-0000C7140000}"/>
    <cellStyle name="Calculation 9 7 2 13 2" xfId="6026" xr:uid="{00000000-0005-0000-0000-0000C8140000}"/>
    <cellStyle name="Calculation 9 7 2 14" xfId="6027" xr:uid="{00000000-0005-0000-0000-0000C9140000}"/>
    <cellStyle name="Calculation 9 7 2 14 2" xfId="6028" xr:uid="{00000000-0005-0000-0000-0000CA140000}"/>
    <cellStyle name="Calculation 9 7 2 15" xfId="6029" xr:uid="{00000000-0005-0000-0000-0000CB140000}"/>
    <cellStyle name="Calculation 9 7 2 15 2" xfId="6030" xr:uid="{00000000-0005-0000-0000-0000CC140000}"/>
    <cellStyle name="Calculation 9 7 2 16" xfId="6031" xr:uid="{00000000-0005-0000-0000-0000CD140000}"/>
    <cellStyle name="Calculation 9 7 2 16 2" xfId="6032" xr:uid="{00000000-0005-0000-0000-0000CE140000}"/>
    <cellStyle name="Calculation 9 7 2 17" xfId="6033" xr:uid="{00000000-0005-0000-0000-0000CF140000}"/>
    <cellStyle name="Calculation 9 7 2 17 2" xfId="6034" xr:uid="{00000000-0005-0000-0000-0000D0140000}"/>
    <cellStyle name="Calculation 9 7 2 18" xfId="6035" xr:uid="{00000000-0005-0000-0000-0000D1140000}"/>
    <cellStyle name="Calculation 9 7 2 2" xfId="6036" xr:uid="{00000000-0005-0000-0000-0000D2140000}"/>
    <cellStyle name="Calculation 9 7 2 2 2" xfId="6037" xr:uid="{00000000-0005-0000-0000-0000D3140000}"/>
    <cellStyle name="Calculation 9 7 2 3" xfId="6038" xr:uid="{00000000-0005-0000-0000-0000D4140000}"/>
    <cellStyle name="Calculation 9 7 2 3 2" xfId="6039" xr:uid="{00000000-0005-0000-0000-0000D5140000}"/>
    <cellStyle name="Calculation 9 7 2 4" xfId="6040" xr:uid="{00000000-0005-0000-0000-0000D6140000}"/>
    <cellStyle name="Calculation 9 7 2 4 2" xfId="6041" xr:uid="{00000000-0005-0000-0000-0000D7140000}"/>
    <cellStyle name="Calculation 9 7 2 5" xfId="6042" xr:uid="{00000000-0005-0000-0000-0000D8140000}"/>
    <cellStyle name="Calculation 9 7 2 5 2" xfId="6043" xr:uid="{00000000-0005-0000-0000-0000D9140000}"/>
    <cellStyle name="Calculation 9 7 2 6" xfId="6044" xr:uid="{00000000-0005-0000-0000-0000DA140000}"/>
    <cellStyle name="Calculation 9 7 2 6 2" xfId="6045" xr:uid="{00000000-0005-0000-0000-0000DB140000}"/>
    <cellStyle name="Calculation 9 7 2 7" xfId="6046" xr:uid="{00000000-0005-0000-0000-0000DC140000}"/>
    <cellStyle name="Calculation 9 7 2 7 2" xfId="6047" xr:uid="{00000000-0005-0000-0000-0000DD140000}"/>
    <cellStyle name="Calculation 9 7 2 8" xfId="6048" xr:uid="{00000000-0005-0000-0000-0000DE140000}"/>
    <cellStyle name="Calculation 9 7 2 8 2" xfId="6049" xr:uid="{00000000-0005-0000-0000-0000DF140000}"/>
    <cellStyle name="Calculation 9 7 2 9" xfId="6050" xr:uid="{00000000-0005-0000-0000-0000E0140000}"/>
    <cellStyle name="Calculation 9 7 2 9 2" xfId="6051" xr:uid="{00000000-0005-0000-0000-0000E1140000}"/>
    <cellStyle name="Calculation 9 7 3" xfId="6052" xr:uid="{00000000-0005-0000-0000-0000E2140000}"/>
    <cellStyle name="Calculation 9 7 3 10" xfId="6053" xr:uid="{00000000-0005-0000-0000-0000E3140000}"/>
    <cellStyle name="Calculation 9 7 3 10 2" xfId="6054" xr:uid="{00000000-0005-0000-0000-0000E4140000}"/>
    <cellStyle name="Calculation 9 7 3 11" xfId="6055" xr:uid="{00000000-0005-0000-0000-0000E5140000}"/>
    <cellStyle name="Calculation 9 7 3 11 2" xfId="6056" xr:uid="{00000000-0005-0000-0000-0000E6140000}"/>
    <cellStyle name="Calculation 9 7 3 12" xfId="6057" xr:uid="{00000000-0005-0000-0000-0000E7140000}"/>
    <cellStyle name="Calculation 9 7 3 12 2" xfId="6058" xr:uid="{00000000-0005-0000-0000-0000E8140000}"/>
    <cellStyle name="Calculation 9 7 3 13" xfId="6059" xr:uid="{00000000-0005-0000-0000-0000E9140000}"/>
    <cellStyle name="Calculation 9 7 3 13 2" xfId="6060" xr:uid="{00000000-0005-0000-0000-0000EA140000}"/>
    <cellStyle name="Calculation 9 7 3 14" xfId="6061" xr:uid="{00000000-0005-0000-0000-0000EB140000}"/>
    <cellStyle name="Calculation 9 7 3 14 2" xfId="6062" xr:uid="{00000000-0005-0000-0000-0000EC140000}"/>
    <cellStyle name="Calculation 9 7 3 15" xfId="6063" xr:uid="{00000000-0005-0000-0000-0000ED140000}"/>
    <cellStyle name="Calculation 9 7 3 15 2" xfId="6064" xr:uid="{00000000-0005-0000-0000-0000EE140000}"/>
    <cellStyle name="Calculation 9 7 3 16" xfId="6065" xr:uid="{00000000-0005-0000-0000-0000EF140000}"/>
    <cellStyle name="Calculation 9 7 3 2" xfId="6066" xr:uid="{00000000-0005-0000-0000-0000F0140000}"/>
    <cellStyle name="Calculation 9 7 3 2 2" xfId="6067" xr:uid="{00000000-0005-0000-0000-0000F1140000}"/>
    <cellStyle name="Calculation 9 7 3 3" xfId="6068" xr:uid="{00000000-0005-0000-0000-0000F2140000}"/>
    <cellStyle name="Calculation 9 7 3 3 2" xfId="6069" xr:uid="{00000000-0005-0000-0000-0000F3140000}"/>
    <cellStyle name="Calculation 9 7 3 4" xfId="6070" xr:uid="{00000000-0005-0000-0000-0000F4140000}"/>
    <cellStyle name="Calculation 9 7 3 4 2" xfId="6071" xr:uid="{00000000-0005-0000-0000-0000F5140000}"/>
    <cellStyle name="Calculation 9 7 3 5" xfId="6072" xr:uid="{00000000-0005-0000-0000-0000F6140000}"/>
    <cellStyle name="Calculation 9 7 3 5 2" xfId="6073" xr:uid="{00000000-0005-0000-0000-0000F7140000}"/>
    <cellStyle name="Calculation 9 7 3 6" xfId="6074" xr:uid="{00000000-0005-0000-0000-0000F8140000}"/>
    <cellStyle name="Calculation 9 7 3 6 2" xfId="6075" xr:uid="{00000000-0005-0000-0000-0000F9140000}"/>
    <cellStyle name="Calculation 9 7 3 7" xfId="6076" xr:uid="{00000000-0005-0000-0000-0000FA140000}"/>
    <cellStyle name="Calculation 9 7 3 7 2" xfId="6077" xr:uid="{00000000-0005-0000-0000-0000FB140000}"/>
    <cellStyle name="Calculation 9 7 3 8" xfId="6078" xr:uid="{00000000-0005-0000-0000-0000FC140000}"/>
    <cellStyle name="Calculation 9 7 3 8 2" xfId="6079" xr:uid="{00000000-0005-0000-0000-0000FD140000}"/>
    <cellStyle name="Calculation 9 7 3 9" xfId="6080" xr:uid="{00000000-0005-0000-0000-0000FE140000}"/>
    <cellStyle name="Calculation 9 7 3 9 2" xfId="6081" xr:uid="{00000000-0005-0000-0000-0000FF140000}"/>
    <cellStyle name="Calculation 9 7 4" xfId="6082" xr:uid="{00000000-0005-0000-0000-000000150000}"/>
    <cellStyle name="Calculation 9 7 4 10" xfId="6083" xr:uid="{00000000-0005-0000-0000-000001150000}"/>
    <cellStyle name="Calculation 9 7 4 10 2" xfId="6084" xr:uid="{00000000-0005-0000-0000-000002150000}"/>
    <cellStyle name="Calculation 9 7 4 11" xfId="6085" xr:uid="{00000000-0005-0000-0000-000003150000}"/>
    <cellStyle name="Calculation 9 7 4 11 2" xfId="6086" xr:uid="{00000000-0005-0000-0000-000004150000}"/>
    <cellStyle name="Calculation 9 7 4 12" xfId="6087" xr:uid="{00000000-0005-0000-0000-000005150000}"/>
    <cellStyle name="Calculation 9 7 4 12 2" xfId="6088" xr:uid="{00000000-0005-0000-0000-000006150000}"/>
    <cellStyle name="Calculation 9 7 4 13" xfId="6089" xr:uid="{00000000-0005-0000-0000-000007150000}"/>
    <cellStyle name="Calculation 9 7 4 13 2" xfId="6090" xr:uid="{00000000-0005-0000-0000-000008150000}"/>
    <cellStyle name="Calculation 9 7 4 14" xfId="6091" xr:uid="{00000000-0005-0000-0000-000009150000}"/>
    <cellStyle name="Calculation 9 7 4 14 2" xfId="6092" xr:uid="{00000000-0005-0000-0000-00000A150000}"/>
    <cellStyle name="Calculation 9 7 4 15" xfId="6093" xr:uid="{00000000-0005-0000-0000-00000B150000}"/>
    <cellStyle name="Calculation 9 7 4 15 2" xfId="6094" xr:uid="{00000000-0005-0000-0000-00000C150000}"/>
    <cellStyle name="Calculation 9 7 4 16" xfId="6095" xr:uid="{00000000-0005-0000-0000-00000D150000}"/>
    <cellStyle name="Calculation 9 7 4 2" xfId="6096" xr:uid="{00000000-0005-0000-0000-00000E150000}"/>
    <cellStyle name="Calculation 9 7 4 2 2" xfId="6097" xr:uid="{00000000-0005-0000-0000-00000F150000}"/>
    <cellStyle name="Calculation 9 7 4 3" xfId="6098" xr:uid="{00000000-0005-0000-0000-000010150000}"/>
    <cellStyle name="Calculation 9 7 4 3 2" xfId="6099" xr:uid="{00000000-0005-0000-0000-000011150000}"/>
    <cellStyle name="Calculation 9 7 4 4" xfId="6100" xr:uid="{00000000-0005-0000-0000-000012150000}"/>
    <cellStyle name="Calculation 9 7 4 4 2" xfId="6101" xr:uid="{00000000-0005-0000-0000-000013150000}"/>
    <cellStyle name="Calculation 9 7 4 5" xfId="6102" xr:uid="{00000000-0005-0000-0000-000014150000}"/>
    <cellStyle name="Calculation 9 7 4 5 2" xfId="6103" xr:uid="{00000000-0005-0000-0000-000015150000}"/>
    <cellStyle name="Calculation 9 7 4 6" xfId="6104" xr:uid="{00000000-0005-0000-0000-000016150000}"/>
    <cellStyle name="Calculation 9 7 4 6 2" xfId="6105" xr:uid="{00000000-0005-0000-0000-000017150000}"/>
    <cellStyle name="Calculation 9 7 4 7" xfId="6106" xr:uid="{00000000-0005-0000-0000-000018150000}"/>
    <cellStyle name="Calculation 9 7 4 7 2" xfId="6107" xr:uid="{00000000-0005-0000-0000-000019150000}"/>
    <cellStyle name="Calculation 9 7 4 8" xfId="6108" xr:uid="{00000000-0005-0000-0000-00001A150000}"/>
    <cellStyle name="Calculation 9 7 4 8 2" xfId="6109" xr:uid="{00000000-0005-0000-0000-00001B150000}"/>
    <cellStyle name="Calculation 9 7 4 9" xfId="6110" xr:uid="{00000000-0005-0000-0000-00001C150000}"/>
    <cellStyle name="Calculation 9 7 4 9 2" xfId="6111" xr:uid="{00000000-0005-0000-0000-00001D150000}"/>
    <cellStyle name="Calculation 9 7 5" xfId="6112" xr:uid="{00000000-0005-0000-0000-00001E150000}"/>
    <cellStyle name="Calculation 9 7 5 10" xfId="6113" xr:uid="{00000000-0005-0000-0000-00001F150000}"/>
    <cellStyle name="Calculation 9 7 5 10 2" xfId="6114" xr:uid="{00000000-0005-0000-0000-000020150000}"/>
    <cellStyle name="Calculation 9 7 5 11" xfId="6115" xr:uid="{00000000-0005-0000-0000-000021150000}"/>
    <cellStyle name="Calculation 9 7 5 11 2" xfId="6116" xr:uid="{00000000-0005-0000-0000-000022150000}"/>
    <cellStyle name="Calculation 9 7 5 12" xfId="6117" xr:uid="{00000000-0005-0000-0000-000023150000}"/>
    <cellStyle name="Calculation 9 7 5 12 2" xfId="6118" xr:uid="{00000000-0005-0000-0000-000024150000}"/>
    <cellStyle name="Calculation 9 7 5 13" xfId="6119" xr:uid="{00000000-0005-0000-0000-000025150000}"/>
    <cellStyle name="Calculation 9 7 5 13 2" xfId="6120" xr:uid="{00000000-0005-0000-0000-000026150000}"/>
    <cellStyle name="Calculation 9 7 5 14" xfId="6121" xr:uid="{00000000-0005-0000-0000-000027150000}"/>
    <cellStyle name="Calculation 9 7 5 14 2" xfId="6122" xr:uid="{00000000-0005-0000-0000-000028150000}"/>
    <cellStyle name="Calculation 9 7 5 15" xfId="6123" xr:uid="{00000000-0005-0000-0000-000029150000}"/>
    <cellStyle name="Calculation 9 7 5 2" xfId="6124" xr:uid="{00000000-0005-0000-0000-00002A150000}"/>
    <cellStyle name="Calculation 9 7 5 2 2" xfId="6125" xr:uid="{00000000-0005-0000-0000-00002B150000}"/>
    <cellStyle name="Calculation 9 7 5 3" xfId="6126" xr:uid="{00000000-0005-0000-0000-00002C150000}"/>
    <cellStyle name="Calculation 9 7 5 3 2" xfId="6127" xr:uid="{00000000-0005-0000-0000-00002D150000}"/>
    <cellStyle name="Calculation 9 7 5 4" xfId="6128" xr:uid="{00000000-0005-0000-0000-00002E150000}"/>
    <cellStyle name="Calculation 9 7 5 4 2" xfId="6129" xr:uid="{00000000-0005-0000-0000-00002F150000}"/>
    <cellStyle name="Calculation 9 7 5 5" xfId="6130" xr:uid="{00000000-0005-0000-0000-000030150000}"/>
    <cellStyle name="Calculation 9 7 5 5 2" xfId="6131" xr:uid="{00000000-0005-0000-0000-000031150000}"/>
    <cellStyle name="Calculation 9 7 5 6" xfId="6132" xr:uid="{00000000-0005-0000-0000-000032150000}"/>
    <cellStyle name="Calculation 9 7 5 6 2" xfId="6133" xr:uid="{00000000-0005-0000-0000-000033150000}"/>
    <cellStyle name="Calculation 9 7 5 7" xfId="6134" xr:uid="{00000000-0005-0000-0000-000034150000}"/>
    <cellStyle name="Calculation 9 7 5 7 2" xfId="6135" xr:uid="{00000000-0005-0000-0000-000035150000}"/>
    <cellStyle name="Calculation 9 7 5 8" xfId="6136" xr:uid="{00000000-0005-0000-0000-000036150000}"/>
    <cellStyle name="Calculation 9 7 5 8 2" xfId="6137" xr:uid="{00000000-0005-0000-0000-000037150000}"/>
    <cellStyle name="Calculation 9 7 5 9" xfId="6138" xr:uid="{00000000-0005-0000-0000-000038150000}"/>
    <cellStyle name="Calculation 9 7 5 9 2" xfId="6139" xr:uid="{00000000-0005-0000-0000-000039150000}"/>
    <cellStyle name="Calculation 9 7 6" xfId="6140" xr:uid="{00000000-0005-0000-0000-00003A150000}"/>
    <cellStyle name="Calculation 9 7 6 2" xfId="6141" xr:uid="{00000000-0005-0000-0000-00003B150000}"/>
    <cellStyle name="Calculation 9 7 7" xfId="6142" xr:uid="{00000000-0005-0000-0000-00003C150000}"/>
    <cellStyle name="Calculation 9 7 7 2" xfId="6143" xr:uid="{00000000-0005-0000-0000-00003D150000}"/>
    <cellStyle name="Calculation 9 7 8" xfId="6144" xr:uid="{00000000-0005-0000-0000-00003E150000}"/>
    <cellStyle name="Calculation 9 7 8 2" xfId="6145" xr:uid="{00000000-0005-0000-0000-00003F150000}"/>
    <cellStyle name="Calculation 9 7 9" xfId="6146" xr:uid="{00000000-0005-0000-0000-000040150000}"/>
    <cellStyle name="Calculation 9 7 9 2" xfId="6147" xr:uid="{00000000-0005-0000-0000-000041150000}"/>
    <cellStyle name="Calculation 9 8" xfId="6148" xr:uid="{00000000-0005-0000-0000-000042150000}"/>
    <cellStyle name="Calculation 9 8 10" xfId="6149" xr:uid="{00000000-0005-0000-0000-000043150000}"/>
    <cellStyle name="Calculation 9 8 10 2" xfId="6150" xr:uid="{00000000-0005-0000-0000-000044150000}"/>
    <cellStyle name="Calculation 9 8 11" xfId="6151" xr:uid="{00000000-0005-0000-0000-000045150000}"/>
    <cellStyle name="Calculation 9 8 11 2" xfId="6152" xr:uid="{00000000-0005-0000-0000-000046150000}"/>
    <cellStyle name="Calculation 9 8 12" xfId="6153" xr:uid="{00000000-0005-0000-0000-000047150000}"/>
    <cellStyle name="Calculation 9 8 12 2" xfId="6154" xr:uid="{00000000-0005-0000-0000-000048150000}"/>
    <cellStyle name="Calculation 9 8 13" xfId="6155" xr:uid="{00000000-0005-0000-0000-000049150000}"/>
    <cellStyle name="Calculation 9 8 13 2" xfId="6156" xr:uid="{00000000-0005-0000-0000-00004A150000}"/>
    <cellStyle name="Calculation 9 8 14" xfId="6157" xr:uid="{00000000-0005-0000-0000-00004B150000}"/>
    <cellStyle name="Calculation 9 8 14 2" xfId="6158" xr:uid="{00000000-0005-0000-0000-00004C150000}"/>
    <cellStyle name="Calculation 9 8 15" xfId="6159" xr:uid="{00000000-0005-0000-0000-00004D150000}"/>
    <cellStyle name="Calculation 9 8 15 2" xfId="6160" xr:uid="{00000000-0005-0000-0000-00004E150000}"/>
    <cellStyle name="Calculation 9 8 16" xfId="6161" xr:uid="{00000000-0005-0000-0000-00004F150000}"/>
    <cellStyle name="Calculation 9 8 16 2" xfId="6162" xr:uid="{00000000-0005-0000-0000-000050150000}"/>
    <cellStyle name="Calculation 9 8 17" xfId="6163" xr:uid="{00000000-0005-0000-0000-000051150000}"/>
    <cellStyle name="Calculation 9 8 17 2" xfId="6164" xr:uid="{00000000-0005-0000-0000-000052150000}"/>
    <cellStyle name="Calculation 9 8 18" xfId="6165" xr:uid="{00000000-0005-0000-0000-000053150000}"/>
    <cellStyle name="Calculation 9 8 2" xfId="6166" xr:uid="{00000000-0005-0000-0000-000054150000}"/>
    <cellStyle name="Calculation 9 8 2 10" xfId="6167" xr:uid="{00000000-0005-0000-0000-000055150000}"/>
    <cellStyle name="Calculation 9 8 2 10 2" xfId="6168" xr:uid="{00000000-0005-0000-0000-000056150000}"/>
    <cellStyle name="Calculation 9 8 2 11" xfId="6169" xr:uid="{00000000-0005-0000-0000-000057150000}"/>
    <cellStyle name="Calculation 9 8 2 11 2" xfId="6170" xr:uid="{00000000-0005-0000-0000-000058150000}"/>
    <cellStyle name="Calculation 9 8 2 12" xfId="6171" xr:uid="{00000000-0005-0000-0000-000059150000}"/>
    <cellStyle name="Calculation 9 8 2 12 2" xfId="6172" xr:uid="{00000000-0005-0000-0000-00005A150000}"/>
    <cellStyle name="Calculation 9 8 2 13" xfId="6173" xr:uid="{00000000-0005-0000-0000-00005B150000}"/>
    <cellStyle name="Calculation 9 8 2 13 2" xfId="6174" xr:uid="{00000000-0005-0000-0000-00005C150000}"/>
    <cellStyle name="Calculation 9 8 2 14" xfId="6175" xr:uid="{00000000-0005-0000-0000-00005D150000}"/>
    <cellStyle name="Calculation 9 8 2 14 2" xfId="6176" xr:uid="{00000000-0005-0000-0000-00005E150000}"/>
    <cellStyle name="Calculation 9 8 2 15" xfId="6177" xr:uid="{00000000-0005-0000-0000-00005F150000}"/>
    <cellStyle name="Calculation 9 8 2 15 2" xfId="6178" xr:uid="{00000000-0005-0000-0000-000060150000}"/>
    <cellStyle name="Calculation 9 8 2 16" xfId="6179" xr:uid="{00000000-0005-0000-0000-000061150000}"/>
    <cellStyle name="Calculation 9 8 2 16 2" xfId="6180" xr:uid="{00000000-0005-0000-0000-000062150000}"/>
    <cellStyle name="Calculation 9 8 2 17" xfId="6181" xr:uid="{00000000-0005-0000-0000-000063150000}"/>
    <cellStyle name="Calculation 9 8 2 17 2" xfId="6182" xr:uid="{00000000-0005-0000-0000-000064150000}"/>
    <cellStyle name="Calculation 9 8 2 18" xfId="6183" xr:uid="{00000000-0005-0000-0000-000065150000}"/>
    <cellStyle name="Calculation 9 8 2 2" xfId="6184" xr:uid="{00000000-0005-0000-0000-000066150000}"/>
    <cellStyle name="Calculation 9 8 2 2 2" xfId="6185" xr:uid="{00000000-0005-0000-0000-000067150000}"/>
    <cellStyle name="Calculation 9 8 2 3" xfId="6186" xr:uid="{00000000-0005-0000-0000-000068150000}"/>
    <cellStyle name="Calculation 9 8 2 3 2" xfId="6187" xr:uid="{00000000-0005-0000-0000-000069150000}"/>
    <cellStyle name="Calculation 9 8 2 4" xfId="6188" xr:uid="{00000000-0005-0000-0000-00006A150000}"/>
    <cellStyle name="Calculation 9 8 2 4 2" xfId="6189" xr:uid="{00000000-0005-0000-0000-00006B150000}"/>
    <cellStyle name="Calculation 9 8 2 5" xfId="6190" xr:uid="{00000000-0005-0000-0000-00006C150000}"/>
    <cellStyle name="Calculation 9 8 2 5 2" xfId="6191" xr:uid="{00000000-0005-0000-0000-00006D150000}"/>
    <cellStyle name="Calculation 9 8 2 6" xfId="6192" xr:uid="{00000000-0005-0000-0000-00006E150000}"/>
    <cellStyle name="Calculation 9 8 2 6 2" xfId="6193" xr:uid="{00000000-0005-0000-0000-00006F150000}"/>
    <cellStyle name="Calculation 9 8 2 7" xfId="6194" xr:uid="{00000000-0005-0000-0000-000070150000}"/>
    <cellStyle name="Calculation 9 8 2 7 2" xfId="6195" xr:uid="{00000000-0005-0000-0000-000071150000}"/>
    <cellStyle name="Calculation 9 8 2 8" xfId="6196" xr:uid="{00000000-0005-0000-0000-000072150000}"/>
    <cellStyle name="Calculation 9 8 2 8 2" xfId="6197" xr:uid="{00000000-0005-0000-0000-000073150000}"/>
    <cellStyle name="Calculation 9 8 2 9" xfId="6198" xr:uid="{00000000-0005-0000-0000-000074150000}"/>
    <cellStyle name="Calculation 9 8 2 9 2" xfId="6199" xr:uid="{00000000-0005-0000-0000-000075150000}"/>
    <cellStyle name="Calculation 9 8 3" xfId="6200" xr:uid="{00000000-0005-0000-0000-000076150000}"/>
    <cellStyle name="Calculation 9 8 3 10" xfId="6201" xr:uid="{00000000-0005-0000-0000-000077150000}"/>
    <cellStyle name="Calculation 9 8 3 10 2" xfId="6202" xr:uid="{00000000-0005-0000-0000-000078150000}"/>
    <cellStyle name="Calculation 9 8 3 11" xfId="6203" xr:uid="{00000000-0005-0000-0000-000079150000}"/>
    <cellStyle name="Calculation 9 8 3 11 2" xfId="6204" xr:uid="{00000000-0005-0000-0000-00007A150000}"/>
    <cellStyle name="Calculation 9 8 3 12" xfId="6205" xr:uid="{00000000-0005-0000-0000-00007B150000}"/>
    <cellStyle name="Calculation 9 8 3 12 2" xfId="6206" xr:uid="{00000000-0005-0000-0000-00007C150000}"/>
    <cellStyle name="Calculation 9 8 3 13" xfId="6207" xr:uid="{00000000-0005-0000-0000-00007D150000}"/>
    <cellStyle name="Calculation 9 8 3 13 2" xfId="6208" xr:uid="{00000000-0005-0000-0000-00007E150000}"/>
    <cellStyle name="Calculation 9 8 3 14" xfId="6209" xr:uid="{00000000-0005-0000-0000-00007F150000}"/>
    <cellStyle name="Calculation 9 8 3 14 2" xfId="6210" xr:uid="{00000000-0005-0000-0000-000080150000}"/>
    <cellStyle name="Calculation 9 8 3 15" xfId="6211" xr:uid="{00000000-0005-0000-0000-000081150000}"/>
    <cellStyle name="Calculation 9 8 3 15 2" xfId="6212" xr:uid="{00000000-0005-0000-0000-000082150000}"/>
    <cellStyle name="Calculation 9 8 3 16" xfId="6213" xr:uid="{00000000-0005-0000-0000-000083150000}"/>
    <cellStyle name="Calculation 9 8 3 2" xfId="6214" xr:uid="{00000000-0005-0000-0000-000084150000}"/>
    <cellStyle name="Calculation 9 8 3 2 2" xfId="6215" xr:uid="{00000000-0005-0000-0000-000085150000}"/>
    <cellStyle name="Calculation 9 8 3 3" xfId="6216" xr:uid="{00000000-0005-0000-0000-000086150000}"/>
    <cellStyle name="Calculation 9 8 3 3 2" xfId="6217" xr:uid="{00000000-0005-0000-0000-000087150000}"/>
    <cellStyle name="Calculation 9 8 3 4" xfId="6218" xr:uid="{00000000-0005-0000-0000-000088150000}"/>
    <cellStyle name="Calculation 9 8 3 4 2" xfId="6219" xr:uid="{00000000-0005-0000-0000-000089150000}"/>
    <cellStyle name="Calculation 9 8 3 5" xfId="6220" xr:uid="{00000000-0005-0000-0000-00008A150000}"/>
    <cellStyle name="Calculation 9 8 3 5 2" xfId="6221" xr:uid="{00000000-0005-0000-0000-00008B150000}"/>
    <cellStyle name="Calculation 9 8 3 6" xfId="6222" xr:uid="{00000000-0005-0000-0000-00008C150000}"/>
    <cellStyle name="Calculation 9 8 3 6 2" xfId="6223" xr:uid="{00000000-0005-0000-0000-00008D150000}"/>
    <cellStyle name="Calculation 9 8 3 7" xfId="6224" xr:uid="{00000000-0005-0000-0000-00008E150000}"/>
    <cellStyle name="Calculation 9 8 3 7 2" xfId="6225" xr:uid="{00000000-0005-0000-0000-00008F150000}"/>
    <cellStyle name="Calculation 9 8 3 8" xfId="6226" xr:uid="{00000000-0005-0000-0000-000090150000}"/>
    <cellStyle name="Calculation 9 8 3 8 2" xfId="6227" xr:uid="{00000000-0005-0000-0000-000091150000}"/>
    <cellStyle name="Calculation 9 8 3 9" xfId="6228" xr:uid="{00000000-0005-0000-0000-000092150000}"/>
    <cellStyle name="Calculation 9 8 3 9 2" xfId="6229" xr:uid="{00000000-0005-0000-0000-000093150000}"/>
    <cellStyle name="Calculation 9 8 4" xfId="6230" xr:uid="{00000000-0005-0000-0000-000094150000}"/>
    <cellStyle name="Calculation 9 8 4 10" xfId="6231" xr:uid="{00000000-0005-0000-0000-000095150000}"/>
    <cellStyle name="Calculation 9 8 4 10 2" xfId="6232" xr:uid="{00000000-0005-0000-0000-000096150000}"/>
    <cellStyle name="Calculation 9 8 4 11" xfId="6233" xr:uid="{00000000-0005-0000-0000-000097150000}"/>
    <cellStyle name="Calculation 9 8 4 11 2" xfId="6234" xr:uid="{00000000-0005-0000-0000-000098150000}"/>
    <cellStyle name="Calculation 9 8 4 12" xfId="6235" xr:uid="{00000000-0005-0000-0000-000099150000}"/>
    <cellStyle name="Calculation 9 8 4 12 2" xfId="6236" xr:uid="{00000000-0005-0000-0000-00009A150000}"/>
    <cellStyle name="Calculation 9 8 4 13" xfId="6237" xr:uid="{00000000-0005-0000-0000-00009B150000}"/>
    <cellStyle name="Calculation 9 8 4 13 2" xfId="6238" xr:uid="{00000000-0005-0000-0000-00009C150000}"/>
    <cellStyle name="Calculation 9 8 4 14" xfId="6239" xr:uid="{00000000-0005-0000-0000-00009D150000}"/>
    <cellStyle name="Calculation 9 8 4 14 2" xfId="6240" xr:uid="{00000000-0005-0000-0000-00009E150000}"/>
    <cellStyle name="Calculation 9 8 4 15" xfId="6241" xr:uid="{00000000-0005-0000-0000-00009F150000}"/>
    <cellStyle name="Calculation 9 8 4 15 2" xfId="6242" xr:uid="{00000000-0005-0000-0000-0000A0150000}"/>
    <cellStyle name="Calculation 9 8 4 16" xfId="6243" xr:uid="{00000000-0005-0000-0000-0000A1150000}"/>
    <cellStyle name="Calculation 9 8 4 2" xfId="6244" xr:uid="{00000000-0005-0000-0000-0000A2150000}"/>
    <cellStyle name="Calculation 9 8 4 2 2" xfId="6245" xr:uid="{00000000-0005-0000-0000-0000A3150000}"/>
    <cellStyle name="Calculation 9 8 4 3" xfId="6246" xr:uid="{00000000-0005-0000-0000-0000A4150000}"/>
    <cellStyle name="Calculation 9 8 4 3 2" xfId="6247" xr:uid="{00000000-0005-0000-0000-0000A5150000}"/>
    <cellStyle name="Calculation 9 8 4 4" xfId="6248" xr:uid="{00000000-0005-0000-0000-0000A6150000}"/>
    <cellStyle name="Calculation 9 8 4 4 2" xfId="6249" xr:uid="{00000000-0005-0000-0000-0000A7150000}"/>
    <cellStyle name="Calculation 9 8 4 5" xfId="6250" xr:uid="{00000000-0005-0000-0000-0000A8150000}"/>
    <cellStyle name="Calculation 9 8 4 5 2" xfId="6251" xr:uid="{00000000-0005-0000-0000-0000A9150000}"/>
    <cellStyle name="Calculation 9 8 4 6" xfId="6252" xr:uid="{00000000-0005-0000-0000-0000AA150000}"/>
    <cellStyle name="Calculation 9 8 4 6 2" xfId="6253" xr:uid="{00000000-0005-0000-0000-0000AB150000}"/>
    <cellStyle name="Calculation 9 8 4 7" xfId="6254" xr:uid="{00000000-0005-0000-0000-0000AC150000}"/>
    <cellStyle name="Calculation 9 8 4 7 2" xfId="6255" xr:uid="{00000000-0005-0000-0000-0000AD150000}"/>
    <cellStyle name="Calculation 9 8 4 8" xfId="6256" xr:uid="{00000000-0005-0000-0000-0000AE150000}"/>
    <cellStyle name="Calculation 9 8 4 8 2" xfId="6257" xr:uid="{00000000-0005-0000-0000-0000AF150000}"/>
    <cellStyle name="Calculation 9 8 4 9" xfId="6258" xr:uid="{00000000-0005-0000-0000-0000B0150000}"/>
    <cellStyle name="Calculation 9 8 4 9 2" xfId="6259" xr:uid="{00000000-0005-0000-0000-0000B1150000}"/>
    <cellStyle name="Calculation 9 8 5" xfId="6260" xr:uid="{00000000-0005-0000-0000-0000B2150000}"/>
    <cellStyle name="Calculation 9 8 5 10" xfId="6261" xr:uid="{00000000-0005-0000-0000-0000B3150000}"/>
    <cellStyle name="Calculation 9 8 5 10 2" xfId="6262" xr:uid="{00000000-0005-0000-0000-0000B4150000}"/>
    <cellStyle name="Calculation 9 8 5 11" xfId="6263" xr:uid="{00000000-0005-0000-0000-0000B5150000}"/>
    <cellStyle name="Calculation 9 8 5 11 2" xfId="6264" xr:uid="{00000000-0005-0000-0000-0000B6150000}"/>
    <cellStyle name="Calculation 9 8 5 12" xfId="6265" xr:uid="{00000000-0005-0000-0000-0000B7150000}"/>
    <cellStyle name="Calculation 9 8 5 12 2" xfId="6266" xr:uid="{00000000-0005-0000-0000-0000B8150000}"/>
    <cellStyle name="Calculation 9 8 5 13" xfId="6267" xr:uid="{00000000-0005-0000-0000-0000B9150000}"/>
    <cellStyle name="Calculation 9 8 5 13 2" xfId="6268" xr:uid="{00000000-0005-0000-0000-0000BA150000}"/>
    <cellStyle name="Calculation 9 8 5 14" xfId="6269" xr:uid="{00000000-0005-0000-0000-0000BB150000}"/>
    <cellStyle name="Calculation 9 8 5 2" xfId="6270" xr:uid="{00000000-0005-0000-0000-0000BC150000}"/>
    <cellStyle name="Calculation 9 8 5 2 2" xfId="6271" xr:uid="{00000000-0005-0000-0000-0000BD150000}"/>
    <cellStyle name="Calculation 9 8 5 3" xfId="6272" xr:uid="{00000000-0005-0000-0000-0000BE150000}"/>
    <cellStyle name="Calculation 9 8 5 3 2" xfId="6273" xr:uid="{00000000-0005-0000-0000-0000BF150000}"/>
    <cellStyle name="Calculation 9 8 5 4" xfId="6274" xr:uid="{00000000-0005-0000-0000-0000C0150000}"/>
    <cellStyle name="Calculation 9 8 5 4 2" xfId="6275" xr:uid="{00000000-0005-0000-0000-0000C1150000}"/>
    <cellStyle name="Calculation 9 8 5 5" xfId="6276" xr:uid="{00000000-0005-0000-0000-0000C2150000}"/>
    <cellStyle name="Calculation 9 8 5 5 2" xfId="6277" xr:uid="{00000000-0005-0000-0000-0000C3150000}"/>
    <cellStyle name="Calculation 9 8 5 6" xfId="6278" xr:uid="{00000000-0005-0000-0000-0000C4150000}"/>
    <cellStyle name="Calculation 9 8 5 6 2" xfId="6279" xr:uid="{00000000-0005-0000-0000-0000C5150000}"/>
    <cellStyle name="Calculation 9 8 5 7" xfId="6280" xr:uid="{00000000-0005-0000-0000-0000C6150000}"/>
    <cellStyle name="Calculation 9 8 5 7 2" xfId="6281" xr:uid="{00000000-0005-0000-0000-0000C7150000}"/>
    <cellStyle name="Calculation 9 8 5 8" xfId="6282" xr:uid="{00000000-0005-0000-0000-0000C8150000}"/>
    <cellStyle name="Calculation 9 8 5 8 2" xfId="6283" xr:uid="{00000000-0005-0000-0000-0000C9150000}"/>
    <cellStyle name="Calculation 9 8 5 9" xfId="6284" xr:uid="{00000000-0005-0000-0000-0000CA150000}"/>
    <cellStyle name="Calculation 9 8 5 9 2" xfId="6285" xr:uid="{00000000-0005-0000-0000-0000CB150000}"/>
    <cellStyle name="Calculation 9 8 6" xfId="6286" xr:uid="{00000000-0005-0000-0000-0000CC150000}"/>
    <cellStyle name="Calculation 9 8 6 2" xfId="6287" xr:uid="{00000000-0005-0000-0000-0000CD150000}"/>
    <cellStyle name="Calculation 9 8 7" xfId="6288" xr:uid="{00000000-0005-0000-0000-0000CE150000}"/>
    <cellStyle name="Calculation 9 8 7 2" xfId="6289" xr:uid="{00000000-0005-0000-0000-0000CF150000}"/>
    <cellStyle name="Calculation 9 8 8" xfId="6290" xr:uid="{00000000-0005-0000-0000-0000D0150000}"/>
    <cellStyle name="Calculation 9 8 8 2" xfId="6291" xr:uid="{00000000-0005-0000-0000-0000D1150000}"/>
    <cellStyle name="Calculation 9 8 9" xfId="6292" xr:uid="{00000000-0005-0000-0000-0000D2150000}"/>
    <cellStyle name="Calculation 9 8 9 2" xfId="6293" xr:uid="{00000000-0005-0000-0000-0000D3150000}"/>
    <cellStyle name="Calculation 9 9" xfId="6294" xr:uid="{00000000-0005-0000-0000-0000D4150000}"/>
    <cellStyle name="Calculation 9 9 10" xfId="6295" xr:uid="{00000000-0005-0000-0000-0000D5150000}"/>
    <cellStyle name="Calculation 9 9 10 2" xfId="6296" xr:uid="{00000000-0005-0000-0000-0000D6150000}"/>
    <cellStyle name="Calculation 9 9 11" xfId="6297" xr:uid="{00000000-0005-0000-0000-0000D7150000}"/>
    <cellStyle name="Calculation 9 9 11 2" xfId="6298" xr:uid="{00000000-0005-0000-0000-0000D8150000}"/>
    <cellStyle name="Calculation 9 9 12" xfId="6299" xr:uid="{00000000-0005-0000-0000-0000D9150000}"/>
    <cellStyle name="Calculation 9 9 12 2" xfId="6300" xr:uid="{00000000-0005-0000-0000-0000DA150000}"/>
    <cellStyle name="Calculation 9 9 13" xfId="6301" xr:uid="{00000000-0005-0000-0000-0000DB150000}"/>
    <cellStyle name="Calculation 9 9 13 2" xfId="6302" xr:uid="{00000000-0005-0000-0000-0000DC150000}"/>
    <cellStyle name="Calculation 9 9 14" xfId="6303" xr:uid="{00000000-0005-0000-0000-0000DD150000}"/>
    <cellStyle name="Calculation 9 9 14 2" xfId="6304" xr:uid="{00000000-0005-0000-0000-0000DE150000}"/>
    <cellStyle name="Calculation 9 9 15" xfId="6305" xr:uid="{00000000-0005-0000-0000-0000DF150000}"/>
    <cellStyle name="Calculation 9 9 15 2" xfId="6306" xr:uid="{00000000-0005-0000-0000-0000E0150000}"/>
    <cellStyle name="Calculation 9 9 16" xfId="6307" xr:uid="{00000000-0005-0000-0000-0000E1150000}"/>
    <cellStyle name="Calculation 9 9 16 2" xfId="6308" xr:uid="{00000000-0005-0000-0000-0000E2150000}"/>
    <cellStyle name="Calculation 9 9 17" xfId="6309" xr:uid="{00000000-0005-0000-0000-0000E3150000}"/>
    <cellStyle name="Calculation 9 9 17 2" xfId="6310" xr:uid="{00000000-0005-0000-0000-0000E4150000}"/>
    <cellStyle name="Calculation 9 9 18" xfId="6311" xr:uid="{00000000-0005-0000-0000-0000E5150000}"/>
    <cellStyle name="Calculation 9 9 2" xfId="6312" xr:uid="{00000000-0005-0000-0000-0000E6150000}"/>
    <cellStyle name="Calculation 9 9 2 10" xfId="6313" xr:uid="{00000000-0005-0000-0000-0000E7150000}"/>
    <cellStyle name="Calculation 9 9 2 10 2" xfId="6314" xr:uid="{00000000-0005-0000-0000-0000E8150000}"/>
    <cellStyle name="Calculation 9 9 2 11" xfId="6315" xr:uid="{00000000-0005-0000-0000-0000E9150000}"/>
    <cellStyle name="Calculation 9 9 2 11 2" xfId="6316" xr:uid="{00000000-0005-0000-0000-0000EA150000}"/>
    <cellStyle name="Calculation 9 9 2 12" xfId="6317" xr:uid="{00000000-0005-0000-0000-0000EB150000}"/>
    <cellStyle name="Calculation 9 9 2 12 2" xfId="6318" xr:uid="{00000000-0005-0000-0000-0000EC150000}"/>
    <cellStyle name="Calculation 9 9 2 13" xfId="6319" xr:uid="{00000000-0005-0000-0000-0000ED150000}"/>
    <cellStyle name="Calculation 9 9 2 13 2" xfId="6320" xr:uid="{00000000-0005-0000-0000-0000EE150000}"/>
    <cellStyle name="Calculation 9 9 2 14" xfId="6321" xr:uid="{00000000-0005-0000-0000-0000EF150000}"/>
    <cellStyle name="Calculation 9 9 2 14 2" xfId="6322" xr:uid="{00000000-0005-0000-0000-0000F0150000}"/>
    <cellStyle name="Calculation 9 9 2 15" xfId="6323" xr:uid="{00000000-0005-0000-0000-0000F1150000}"/>
    <cellStyle name="Calculation 9 9 2 15 2" xfId="6324" xr:uid="{00000000-0005-0000-0000-0000F2150000}"/>
    <cellStyle name="Calculation 9 9 2 16" xfId="6325" xr:uid="{00000000-0005-0000-0000-0000F3150000}"/>
    <cellStyle name="Calculation 9 9 2 16 2" xfId="6326" xr:uid="{00000000-0005-0000-0000-0000F4150000}"/>
    <cellStyle name="Calculation 9 9 2 17" xfId="6327" xr:uid="{00000000-0005-0000-0000-0000F5150000}"/>
    <cellStyle name="Calculation 9 9 2 17 2" xfId="6328" xr:uid="{00000000-0005-0000-0000-0000F6150000}"/>
    <cellStyle name="Calculation 9 9 2 18" xfId="6329" xr:uid="{00000000-0005-0000-0000-0000F7150000}"/>
    <cellStyle name="Calculation 9 9 2 2" xfId="6330" xr:uid="{00000000-0005-0000-0000-0000F8150000}"/>
    <cellStyle name="Calculation 9 9 2 2 2" xfId="6331" xr:uid="{00000000-0005-0000-0000-0000F9150000}"/>
    <cellStyle name="Calculation 9 9 2 3" xfId="6332" xr:uid="{00000000-0005-0000-0000-0000FA150000}"/>
    <cellStyle name="Calculation 9 9 2 3 2" xfId="6333" xr:uid="{00000000-0005-0000-0000-0000FB150000}"/>
    <cellStyle name="Calculation 9 9 2 4" xfId="6334" xr:uid="{00000000-0005-0000-0000-0000FC150000}"/>
    <cellStyle name="Calculation 9 9 2 4 2" xfId="6335" xr:uid="{00000000-0005-0000-0000-0000FD150000}"/>
    <cellStyle name="Calculation 9 9 2 5" xfId="6336" xr:uid="{00000000-0005-0000-0000-0000FE150000}"/>
    <cellStyle name="Calculation 9 9 2 5 2" xfId="6337" xr:uid="{00000000-0005-0000-0000-0000FF150000}"/>
    <cellStyle name="Calculation 9 9 2 6" xfId="6338" xr:uid="{00000000-0005-0000-0000-000000160000}"/>
    <cellStyle name="Calculation 9 9 2 6 2" xfId="6339" xr:uid="{00000000-0005-0000-0000-000001160000}"/>
    <cellStyle name="Calculation 9 9 2 7" xfId="6340" xr:uid="{00000000-0005-0000-0000-000002160000}"/>
    <cellStyle name="Calculation 9 9 2 7 2" xfId="6341" xr:uid="{00000000-0005-0000-0000-000003160000}"/>
    <cellStyle name="Calculation 9 9 2 8" xfId="6342" xr:uid="{00000000-0005-0000-0000-000004160000}"/>
    <cellStyle name="Calculation 9 9 2 8 2" xfId="6343" xr:uid="{00000000-0005-0000-0000-000005160000}"/>
    <cellStyle name="Calculation 9 9 2 9" xfId="6344" xr:uid="{00000000-0005-0000-0000-000006160000}"/>
    <cellStyle name="Calculation 9 9 2 9 2" xfId="6345" xr:uid="{00000000-0005-0000-0000-000007160000}"/>
    <cellStyle name="Calculation 9 9 3" xfId="6346" xr:uid="{00000000-0005-0000-0000-000008160000}"/>
    <cellStyle name="Calculation 9 9 3 10" xfId="6347" xr:uid="{00000000-0005-0000-0000-000009160000}"/>
    <cellStyle name="Calculation 9 9 3 10 2" xfId="6348" xr:uid="{00000000-0005-0000-0000-00000A160000}"/>
    <cellStyle name="Calculation 9 9 3 11" xfId="6349" xr:uid="{00000000-0005-0000-0000-00000B160000}"/>
    <cellStyle name="Calculation 9 9 3 11 2" xfId="6350" xr:uid="{00000000-0005-0000-0000-00000C160000}"/>
    <cellStyle name="Calculation 9 9 3 12" xfId="6351" xr:uid="{00000000-0005-0000-0000-00000D160000}"/>
    <cellStyle name="Calculation 9 9 3 12 2" xfId="6352" xr:uid="{00000000-0005-0000-0000-00000E160000}"/>
    <cellStyle name="Calculation 9 9 3 13" xfId="6353" xr:uid="{00000000-0005-0000-0000-00000F160000}"/>
    <cellStyle name="Calculation 9 9 3 13 2" xfId="6354" xr:uid="{00000000-0005-0000-0000-000010160000}"/>
    <cellStyle name="Calculation 9 9 3 14" xfId="6355" xr:uid="{00000000-0005-0000-0000-000011160000}"/>
    <cellStyle name="Calculation 9 9 3 14 2" xfId="6356" xr:uid="{00000000-0005-0000-0000-000012160000}"/>
    <cellStyle name="Calculation 9 9 3 15" xfId="6357" xr:uid="{00000000-0005-0000-0000-000013160000}"/>
    <cellStyle name="Calculation 9 9 3 15 2" xfId="6358" xr:uid="{00000000-0005-0000-0000-000014160000}"/>
    <cellStyle name="Calculation 9 9 3 16" xfId="6359" xr:uid="{00000000-0005-0000-0000-000015160000}"/>
    <cellStyle name="Calculation 9 9 3 2" xfId="6360" xr:uid="{00000000-0005-0000-0000-000016160000}"/>
    <cellStyle name="Calculation 9 9 3 2 2" xfId="6361" xr:uid="{00000000-0005-0000-0000-000017160000}"/>
    <cellStyle name="Calculation 9 9 3 3" xfId="6362" xr:uid="{00000000-0005-0000-0000-000018160000}"/>
    <cellStyle name="Calculation 9 9 3 3 2" xfId="6363" xr:uid="{00000000-0005-0000-0000-000019160000}"/>
    <cellStyle name="Calculation 9 9 3 4" xfId="6364" xr:uid="{00000000-0005-0000-0000-00001A160000}"/>
    <cellStyle name="Calculation 9 9 3 4 2" xfId="6365" xr:uid="{00000000-0005-0000-0000-00001B160000}"/>
    <cellStyle name="Calculation 9 9 3 5" xfId="6366" xr:uid="{00000000-0005-0000-0000-00001C160000}"/>
    <cellStyle name="Calculation 9 9 3 5 2" xfId="6367" xr:uid="{00000000-0005-0000-0000-00001D160000}"/>
    <cellStyle name="Calculation 9 9 3 6" xfId="6368" xr:uid="{00000000-0005-0000-0000-00001E160000}"/>
    <cellStyle name="Calculation 9 9 3 6 2" xfId="6369" xr:uid="{00000000-0005-0000-0000-00001F160000}"/>
    <cellStyle name="Calculation 9 9 3 7" xfId="6370" xr:uid="{00000000-0005-0000-0000-000020160000}"/>
    <cellStyle name="Calculation 9 9 3 7 2" xfId="6371" xr:uid="{00000000-0005-0000-0000-000021160000}"/>
    <cellStyle name="Calculation 9 9 3 8" xfId="6372" xr:uid="{00000000-0005-0000-0000-000022160000}"/>
    <cellStyle name="Calculation 9 9 3 8 2" xfId="6373" xr:uid="{00000000-0005-0000-0000-000023160000}"/>
    <cellStyle name="Calculation 9 9 3 9" xfId="6374" xr:uid="{00000000-0005-0000-0000-000024160000}"/>
    <cellStyle name="Calculation 9 9 3 9 2" xfId="6375" xr:uid="{00000000-0005-0000-0000-000025160000}"/>
    <cellStyle name="Calculation 9 9 4" xfId="6376" xr:uid="{00000000-0005-0000-0000-000026160000}"/>
    <cellStyle name="Calculation 9 9 4 10" xfId="6377" xr:uid="{00000000-0005-0000-0000-000027160000}"/>
    <cellStyle name="Calculation 9 9 4 10 2" xfId="6378" xr:uid="{00000000-0005-0000-0000-000028160000}"/>
    <cellStyle name="Calculation 9 9 4 11" xfId="6379" xr:uid="{00000000-0005-0000-0000-000029160000}"/>
    <cellStyle name="Calculation 9 9 4 11 2" xfId="6380" xr:uid="{00000000-0005-0000-0000-00002A160000}"/>
    <cellStyle name="Calculation 9 9 4 12" xfId="6381" xr:uid="{00000000-0005-0000-0000-00002B160000}"/>
    <cellStyle name="Calculation 9 9 4 12 2" xfId="6382" xr:uid="{00000000-0005-0000-0000-00002C160000}"/>
    <cellStyle name="Calculation 9 9 4 13" xfId="6383" xr:uid="{00000000-0005-0000-0000-00002D160000}"/>
    <cellStyle name="Calculation 9 9 4 13 2" xfId="6384" xr:uid="{00000000-0005-0000-0000-00002E160000}"/>
    <cellStyle name="Calculation 9 9 4 14" xfId="6385" xr:uid="{00000000-0005-0000-0000-00002F160000}"/>
    <cellStyle name="Calculation 9 9 4 14 2" xfId="6386" xr:uid="{00000000-0005-0000-0000-000030160000}"/>
    <cellStyle name="Calculation 9 9 4 15" xfId="6387" xr:uid="{00000000-0005-0000-0000-000031160000}"/>
    <cellStyle name="Calculation 9 9 4 15 2" xfId="6388" xr:uid="{00000000-0005-0000-0000-000032160000}"/>
    <cellStyle name="Calculation 9 9 4 16" xfId="6389" xr:uid="{00000000-0005-0000-0000-000033160000}"/>
    <cellStyle name="Calculation 9 9 4 2" xfId="6390" xr:uid="{00000000-0005-0000-0000-000034160000}"/>
    <cellStyle name="Calculation 9 9 4 2 2" xfId="6391" xr:uid="{00000000-0005-0000-0000-000035160000}"/>
    <cellStyle name="Calculation 9 9 4 3" xfId="6392" xr:uid="{00000000-0005-0000-0000-000036160000}"/>
    <cellStyle name="Calculation 9 9 4 3 2" xfId="6393" xr:uid="{00000000-0005-0000-0000-000037160000}"/>
    <cellStyle name="Calculation 9 9 4 4" xfId="6394" xr:uid="{00000000-0005-0000-0000-000038160000}"/>
    <cellStyle name="Calculation 9 9 4 4 2" xfId="6395" xr:uid="{00000000-0005-0000-0000-000039160000}"/>
    <cellStyle name="Calculation 9 9 4 5" xfId="6396" xr:uid="{00000000-0005-0000-0000-00003A160000}"/>
    <cellStyle name="Calculation 9 9 4 5 2" xfId="6397" xr:uid="{00000000-0005-0000-0000-00003B160000}"/>
    <cellStyle name="Calculation 9 9 4 6" xfId="6398" xr:uid="{00000000-0005-0000-0000-00003C160000}"/>
    <cellStyle name="Calculation 9 9 4 6 2" xfId="6399" xr:uid="{00000000-0005-0000-0000-00003D160000}"/>
    <cellStyle name="Calculation 9 9 4 7" xfId="6400" xr:uid="{00000000-0005-0000-0000-00003E160000}"/>
    <cellStyle name="Calculation 9 9 4 7 2" xfId="6401" xr:uid="{00000000-0005-0000-0000-00003F160000}"/>
    <cellStyle name="Calculation 9 9 4 8" xfId="6402" xr:uid="{00000000-0005-0000-0000-000040160000}"/>
    <cellStyle name="Calculation 9 9 4 8 2" xfId="6403" xr:uid="{00000000-0005-0000-0000-000041160000}"/>
    <cellStyle name="Calculation 9 9 4 9" xfId="6404" xr:uid="{00000000-0005-0000-0000-000042160000}"/>
    <cellStyle name="Calculation 9 9 4 9 2" xfId="6405" xr:uid="{00000000-0005-0000-0000-000043160000}"/>
    <cellStyle name="Calculation 9 9 5" xfId="6406" xr:uid="{00000000-0005-0000-0000-000044160000}"/>
    <cellStyle name="Calculation 9 9 5 10" xfId="6407" xr:uid="{00000000-0005-0000-0000-000045160000}"/>
    <cellStyle name="Calculation 9 9 5 10 2" xfId="6408" xr:uid="{00000000-0005-0000-0000-000046160000}"/>
    <cellStyle name="Calculation 9 9 5 11" xfId="6409" xr:uid="{00000000-0005-0000-0000-000047160000}"/>
    <cellStyle name="Calculation 9 9 5 11 2" xfId="6410" xr:uid="{00000000-0005-0000-0000-000048160000}"/>
    <cellStyle name="Calculation 9 9 5 12" xfId="6411" xr:uid="{00000000-0005-0000-0000-000049160000}"/>
    <cellStyle name="Calculation 9 9 5 12 2" xfId="6412" xr:uid="{00000000-0005-0000-0000-00004A160000}"/>
    <cellStyle name="Calculation 9 9 5 13" xfId="6413" xr:uid="{00000000-0005-0000-0000-00004B160000}"/>
    <cellStyle name="Calculation 9 9 5 13 2" xfId="6414" xr:uid="{00000000-0005-0000-0000-00004C160000}"/>
    <cellStyle name="Calculation 9 9 5 14" xfId="6415" xr:uid="{00000000-0005-0000-0000-00004D160000}"/>
    <cellStyle name="Calculation 9 9 5 2" xfId="6416" xr:uid="{00000000-0005-0000-0000-00004E160000}"/>
    <cellStyle name="Calculation 9 9 5 2 2" xfId="6417" xr:uid="{00000000-0005-0000-0000-00004F160000}"/>
    <cellStyle name="Calculation 9 9 5 3" xfId="6418" xr:uid="{00000000-0005-0000-0000-000050160000}"/>
    <cellStyle name="Calculation 9 9 5 3 2" xfId="6419" xr:uid="{00000000-0005-0000-0000-000051160000}"/>
    <cellStyle name="Calculation 9 9 5 4" xfId="6420" xr:uid="{00000000-0005-0000-0000-000052160000}"/>
    <cellStyle name="Calculation 9 9 5 4 2" xfId="6421" xr:uid="{00000000-0005-0000-0000-000053160000}"/>
    <cellStyle name="Calculation 9 9 5 5" xfId="6422" xr:uid="{00000000-0005-0000-0000-000054160000}"/>
    <cellStyle name="Calculation 9 9 5 5 2" xfId="6423" xr:uid="{00000000-0005-0000-0000-000055160000}"/>
    <cellStyle name="Calculation 9 9 5 6" xfId="6424" xr:uid="{00000000-0005-0000-0000-000056160000}"/>
    <cellStyle name="Calculation 9 9 5 6 2" xfId="6425" xr:uid="{00000000-0005-0000-0000-000057160000}"/>
    <cellStyle name="Calculation 9 9 5 7" xfId="6426" xr:uid="{00000000-0005-0000-0000-000058160000}"/>
    <cellStyle name="Calculation 9 9 5 7 2" xfId="6427" xr:uid="{00000000-0005-0000-0000-000059160000}"/>
    <cellStyle name="Calculation 9 9 5 8" xfId="6428" xr:uid="{00000000-0005-0000-0000-00005A160000}"/>
    <cellStyle name="Calculation 9 9 5 8 2" xfId="6429" xr:uid="{00000000-0005-0000-0000-00005B160000}"/>
    <cellStyle name="Calculation 9 9 5 9" xfId="6430" xr:uid="{00000000-0005-0000-0000-00005C160000}"/>
    <cellStyle name="Calculation 9 9 5 9 2" xfId="6431" xr:uid="{00000000-0005-0000-0000-00005D160000}"/>
    <cellStyle name="Calculation 9 9 6" xfId="6432" xr:uid="{00000000-0005-0000-0000-00005E160000}"/>
    <cellStyle name="Calculation 9 9 6 2" xfId="6433" xr:uid="{00000000-0005-0000-0000-00005F160000}"/>
    <cellStyle name="Calculation 9 9 7" xfId="6434" xr:uid="{00000000-0005-0000-0000-000060160000}"/>
    <cellStyle name="Calculation 9 9 7 2" xfId="6435" xr:uid="{00000000-0005-0000-0000-000061160000}"/>
    <cellStyle name="Calculation 9 9 8" xfId="6436" xr:uid="{00000000-0005-0000-0000-000062160000}"/>
    <cellStyle name="Calculation 9 9 8 2" xfId="6437" xr:uid="{00000000-0005-0000-0000-000063160000}"/>
    <cellStyle name="Calculation 9 9 9" xfId="6438" xr:uid="{00000000-0005-0000-0000-000064160000}"/>
    <cellStyle name="Calculation 9 9 9 2" xfId="6439" xr:uid="{00000000-0005-0000-0000-000065160000}"/>
    <cellStyle name="Check Cell 10" xfId="6440" xr:uid="{00000000-0005-0000-0000-000066160000}"/>
    <cellStyle name="Check Cell 2" xfId="179" xr:uid="{00000000-0005-0000-0000-000067160000}"/>
    <cellStyle name="Check Cell 2 2" xfId="180" xr:uid="{00000000-0005-0000-0000-000068160000}"/>
    <cellStyle name="Check Cell 2 3" xfId="6441" xr:uid="{00000000-0005-0000-0000-000069160000}"/>
    <cellStyle name="Check Cell 3" xfId="181" xr:uid="{00000000-0005-0000-0000-00006A160000}"/>
    <cellStyle name="Check Cell 3 2" xfId="6442" xr:uid="{00000000-0005-0000-0000-00006B160000}"/>
    <cellStyle name="Check Cell 4" xfId="182" xr:uid="{00000000-0005-0000-0000-00006C160000}"/>
    <cellStyle name="Check Cell 4 2" xfId="6443" xr:uid="{00000000-0005-0000-0000-00006D160000}"/>
    <cellStyle name="Check Cell 5" xfId="6444" xr:uid="{00000000-0005-0000-0000-00006E160000}"/>
    <cellStyle name="Check Cell 6" xfId="6445" xr:uid="{00000000-0005-0000-0000-00006F160000}"/>
    <cellStyle name="Check Cell 7" xfId="6446" xr:uid="{00000000-0005-0000-0000-000070160000}"/>
    <cellStyle name="Check Cell 8" xfId="6447" xr:uid="{00000000-0005-0000-0000-000071160000}"/>
    <cellStyle name="Check Cell 9" xfId="6448" xr:uid="{00000000-0005-0000-0000-000072160000}"/>
    <cellStyle name="Comma" xfId="1" builtinId="3"/>
    <cellStyle name="Comma 10" xfId="183" xr:uid="{00000000-0005-0000-0000-000074160000}"/>
    <cellStyle name="Comma 10 2" xfId="184" xr:uid="{00000000-0005-0000-0000-000075160000}"/>
    <cellStyle name="Comma 10 2 2" xfId="6450" xr:uid="{00000000-0005-0000-0000-000076160000}"/>
    <cellStyle name="Comma 10 3" xfId="185" xr:uid="{00000000-0005-0000-0000-000077160000}"/>
    <cellStyle name="Comma 10 3 2" xfId="6451" xr:uid="{00000000-0005-0000-0000-000078160000}"/>
    <cellStyle name="Comma 10 4" xfId="6452" xr:uid="{00000000-0005-0000-0000-000079160000}"/>
    <cellStyle name="Comma 10 5" xfId="6449" xr:uid="{00000000-0005-0000-0000-00007A160000}"/>
    <cellStyle name="Comma 11" xfId="186" xr:uid="{00000000-0005-0000-0000-00007B160000}"/>
    <cellStyle name="Comma 11 2" xfId="6453" xr:uid="{00000000-0005-0000-0000-00007C160000}"/>
    <cellStyle name="Comma 12" xfId="847" xr:uid="{00000000-0005-0000-0000-00007D160000}"/>
    <cellStyle name="Comma 12 2" xfId="6454" xr:uid="{00000000-0005-0000-0000-00007E160000}"/>
    <cellStyle name="Comma 13" xfId="6455" xr:uid="{00000000-0005-0000-0000-00007F160000}"/>
    <cellStyle name="Comma 13 2" xfId="6456" xr:uid="{00000000-0005-0000-0000-000080160000}"/>
    <cellStyle name="Comma 14" xfId="6457" xr:uid="{00000000-0005-0000-0000-000081160000}"/>
    <cellStyle name="Comma 15" xfId="6458" xr:uid="{00000000-0005-0000-0000-000082160000}"/>
    <cellStyle name="Comma 16" xfId="6459" xr:uid="{00000000-0005-0000-0000-000083160000}"/>
    <cellStyle name="Comma 17" xfId="6460" xr:uid="{00000000-0005-0000-0000-000084160000}"/>
    <cellStyle name="Comma 18" xfId="850" xr:uid="{00000000-0005-0000-0000-000085160000}"/>
    <cellStyle name="Comma 19" xfId="28175" xr:uid="{00000000-0005-0000-0000-000086160000}"/>
    <cellStyle name="Comma 2" xfId="2" xr:uid="{00000000-0005-0000-0000-000087160000}"/>
    <cellStyle name="Comma 2 2" xfId="3" xr:uid="{00000000-0005-0000-0000-000088160000}"/>
    <cellStyle name="Comma 2 2 2" xfId="188" xr:uid="{00000000-0005-0000-0000-000089160000}"/>
    <cellStyle name="Comma 2 2 2 2" xfId="6463" xr:uid="{00000000-0005-0000-0000-00008A160000}"/>
    <cellStyle name="Comma 2 2 2 3" xfId="6464" xr:uid="{00000000-0005-0000-0000-00008B160000}"/>
    <cellStyle name="Comma 2 2 2 4" xfId="6462" xr:uid="{00000000-0005-0000-0000-00008C160000}"/>
    <cellStyle name="Comma 2 2 3" xfId="187" xr:uid="{00000000-0005-0000-0000-00008D160000}"/>
    <cellStyle name="Comma 2 2 3 2" xfId="6465" xr:uid="{00000000-0005-0000-0000-00008E160000}"/>
    <cellStyle name="Comma 2 2 4" xfId="6466" xr:uid="{00000000-0005-0000-0000-00008F160000}"/>
    <cellStyle name="Comma 2 2 5" xfId="6467" xr:uid="{00000000-0005-0000-0000-000090160000}"/>
    <cellStyle name="Comma 2 3" xfId="4" xr:uid="{00000000-0005-0000-0000-000091160000}"/>
    <cellStyle name="Comma 2 3 2" xfId="190" xr:uid="{00000000-0005-0000-0000-000092160000}"/>
    <cellStyle name="Comma 2 3 3" xfId="191" xr:uid="{00000000-0005-0000-0000-000093160000}"/>
    <cellStyle name="Comma 2 3 4" xfId="192" xr:uid="{00000000-0005-0000-0000-000094160000}"/>
    <cellStyle name="Comma 2 3 5" xfId="189" xr:uid="{00000000-0005-0000-0000-000095160000}"/>
    <cellStyle name="Comma 2 4" xfId="25" xr:uid="{00000000-0005-0000-0000-000096160000}"/>
    <cellStyle name="Comma 2 5" xfId="6461" xr:uid="{00000000-0005-0000-0000-000097160000}"/>
    <cellStyle name="Comma 3" xfId="23" xr:uid="{00000000-0005-0000-0000-000098160000}"/>
    <cellStyle name="Comma 3 10" xfId="6468" xr:uid="{00000000-0005-0000-0000-000099160000}"/>
    <cellStyle name="Comma 3 2" xfId="194" xr:uid="{00000000-0005-0000-0000-00009A160000}"/>
    <cellStyle name="Comma 3 2 2" xfId="6469" xr:uid="{00000000-0005-0000-0000-00009B160000}"/>
    <cellStyle name="Comma 3 3" xfId="195" xr:uid="{00000000-0005-0000-0000-00009C160000}"/>
    <cellStyle name="Comma 3 3 2" xfId="196" xr:uid="{00000000-0005-0000-0000-00009D160000}"/>
    <cellStyle name="Comma 3 3 2 2" xfId="197" xr:uid="{00000000-0005-0000-0000-00009E160000}"/>
    <cellStyle name="Comma 3 3 2 2 2" xfId="198" xr:uid="{00000000-0005-0000-0000-00009F160000}"/>
    <cellStyle name="Comma 3 3 2 3" xfId="199" xr:uid="{00000000-0005-0000-0000-0000A0160000}"/>
    <cellStyle name="Comma 3 3 3" xfId="200" xr:uid="{00000000-0005-0000-0000-0000A1160000}"/>
    <cellStyle name="Comma 3 3 3 2" xfId="201" xr:uid="{00000000-0005-0000-0000-0000A2160000}"/>
    <cellStyle name="Comma 3 3 4" xfId="202" xr:uid="{00000000-0005-0000-0000-0000A3160000}"/>
    <cellStyle name="Comma 3 3 5" xfId="6470" xr:uid="{00000000-0005-0000-0000-0000A4160000}"/>
    <cellStyle name="Comma 3 4" xfId="203" xr:uid="{00000000-0005-0000-0000-0000A5160000}"/>
    <cellStyle name="Comma 3 4 2" xfId="204" xr:uid="{00000000-0005-0000-0000-0000A6160000}"/>
    <cellStyle name="Comma 3 4 2 2" xfId="205" xr:uid="{00000000-0005-0000-0000-0000A7160000}"/>
    <cellStyle name="Comma 3 4 3" xfId="206" xr:uid="{00000000-0005-0000-0000-0000A8160000}"/>
    <cellStyle name="Comma 3 5" xfId="207" xr:uid="{00000000-0005-0000-0000-0000A9160000}"/>
    <cellStyle name="Comma 3 5 2" xfId="208" xr:uid="{00000000-0005-0000-0000-0000AA160000}"/>
    <cellStyle name="Comma 3 5 2 2" xfId="209" xr:uid="{00000000-0005-0000-0000-0000AB160000}"/>
    <cellStyle name="Comma 3 5 3" xfId="210" xr:uid="{00000000-0005-0000-0000-0000AC160000}"/>
    <cellStyle name="Comma 3 6" xfId="211" xr:uid="{00000000-0005-0000-0000-0000AD160000}"/>
    <cellStyle name="Comma 3 6 2" xfId="212" xr:uid="{00000000-0005-0000-0000-0000AE160000}"/>
    <cellStyle name="Comma 3 6 2 2" xfId="213" xr:uid="{00000000-0005-0000-0000-0000AF160000}"/>
    <cellStyle name="Comma 3 6 3" xfId="214" xr:uid="{00000000-0005-0000-0000-0000B0160000}"/>
    <cellStyle name="Comma 3 7" xfId="215" xr:uid="{00000000-0005-0000-0000-0000B1160000}"/>
    <cellStyle name="Comma 3 7 2" xfId="216" xr:uid="{00000000-0005-0000-0000-0000B2160000}"/>
    <cellStyle name="Comma 3 8" xfId="217" xr:uid="{00000000-0005-0000-0000-0000B3160000}"/>
    <cellStyle name="Comma 3 9" xfId="193" xr:uid="{00000000-0005-0000-0000-0000B4160000}"/>
    <cellStyle name="Comma 4" xfId="218" xr:uid="{00000000-0005-0000-0000-0000B5160000}"/>
    <cellStyle name="Comma 4 2" xfId="219" xr:uid="{00000000-0005-0000-0000-0000B6160000}"/>
    <cellStyle name="Comma 4 2 2" xfId="220" xr:uid="{00000000-0005-0000-0000-0000B7160000}"/>
    <cellStyle name="Comma 4 2 2 2" xfId="221" xr:uid="{00000000-0005-0000-0000-0000B8160000}"/>
    <cellStyle name="Comma 4 2 2 2 2" xfId="222" xr:uid="{00000000-0005-0000-0000-0000B9160000}"/>
    <cellStyle name="Comma 4 2 2 3" xfId="223" xr:uid="{00000000-0005-0000-0000-0000BA160000}"/>
    <cellStyle name="Comma 4 2 3" xfId="224" xr:uid="{00000000-0005-0000-0000-0000BB160000}"/>
    <cellStyle name="Comma 4 2 3 2" xfId="225" xr:uid="{00000000-0005-0000-0000-0000BC160000}"/>
    <cellStyle name="Comma 4 2 4" xfId="226" xr:uid="{00000000-0005-0000-0000-0000BD160000}"/>
    <cellStyle name="Comma 4 3" xfId="227" xr:uid="{00000000-0005-0000-0000-0000BE160000}"/>
    <cellStyle name="Comma 4 3 2" xfId="228" xr:uid="{00000000-0005-0000-0000-0000BF160000}"/>
    <cellStyle name="Comma 4 3 2 2" xfId="229" xr:uid="{00000000-0005-0000-0000-0000C0160000}"/>
    <cellStyle name="Comma 4 3 3" xfId="230" xr:uid="{00000000-0005-0000-0000-0000C1160000}"/>
    <cellStyle name="Comma 4 4" xfId="231" xr:uid="{00000000-0005-0000-0000-0000C2160000}"/>
    <cellStyle name="Comma 4 4 2" xfId="232" xr:uid="{00000000-0005-0000-0000-0000C3160000}"/>
    <cellStyle name="Comma 4 4 2 2" xfId="233" xr:uid="{00000000-0005-0000-0000-0000C4160000}"/>
    <cellStyle name="Comma 4 4 3" xfId="234" xr:uid="{00000000-0005-0000-0000-0000C5160000}"/>
    <cellStyle name="Comma 4 5" xfId="235" xr:uid="{00000000-0005-0000-0000-0000C6160000}"/>
    <cellStyle name="Comma 4 5 2" xfId="236" xr:uid="{00000000-0005-0000-0000-0000C7160000}"/>
    <cellStyle name="Comma 4 5 2 2" xfId="237" xr:uid="{00000000-0005-0000-0000-0000C8160000}"/>
    <cellStyle name="Comma 4 5 3" xfId="238" xr:uid="{00000000-0005-0000-0000-0000C9160000}"/>
    <cellStyle name="Comma 4 6" xfId="239" xr:uid="{00000000-0005-0000-0000-0000CA160000}"/>
    <cellStyle name="Comma 4 6 2" xfId="240" xr:uid="{00000000-0005-0000-0000-0000CB160000}"/>
    <cellStyle name="Comma 4 7" xfId="241" xr:uid="{00000000-0005-0000-0000-0000CC160000}"/>
    <cellStyle name="Comma 4 8" xfId="6471" xr:uid="{00000000-0005-0000-0000-0000CD160000}"/>
    <cellStyle name="Comma 5" xfId="242" xr:uid="{00000000-0005-0000-0000-0000CE160000}"/>
    <cellStyle name="Comma 5 2" xfId="243" xr:uid="{00000000-0005-0000-0000-0000CF160000}"/>
    <cellStyle name="Comma 5 2 2" xfId="244" xr:uid="{00000000-0005-0000-0000-0000D0160000}"/>
    <cellStyle name="Comma 5 2 2 2" xfId="245" xr:uid="{00000000-0005-0000-0000-0000D1160000}"/>
    <cellStyle name="Comma 5 2 2 2 2" xfId="246" xr:uid="{00000000-0005-0000-0000-0000D2160000}"/>
    <cellStyle name="Comma 5 2 2 3" xfId="247" xr:uid="{00000000-0005-0000-0000-0000D3160000}"/>
    <cellStyle name="Comma 5 2 3" xfId="248" xr:uid="{00000000-0005-0000-0000-0000D4160000}"/>
    <cellStyle name="Comma 5 2 3 2" xfId="249" xr:uid="{00000000-0005-0000-0000-0000D5160000}"/>
    <cellStyle name="Comma 5 2 4" xfId="250" xr:uid="{00000000-0005-0000-0000-0000D6160000}"/>
    <cellStyle name="Comma 5 2 5" xfId="6473" xr:uid="{00000000-0005-0000-0000-0000D7160000}"/>
    <cellStyle name="Comma 5 3" xfId="251" xr:uid="{00000000-0005-0000-0000-0000D8160000}"/>
    <cellStyle name="Comma 5 3 2" xfId="252" xr:uid="{00000000-0005-0000-0000-0000D9160000}"/>
    <cellStyle name="Comma 5 3 2 2" xfId="253" xr:uid="{00000000-0005-0000-0000-0000DA160000}"/>
    <cellStyle name="Comma 5 3 3" xfId="254" xr:uid="{00000000-0005-0000-0000-0000DB160000}"/>
    <cellStyle name="Comma 5 3 4" xfId="6474" xr:uid="{00000000-0005-0000-0000-0000DC160000}"/>
    <cellStyle name="Comma 5 4" xfId="255" xr:uid="{00000000-0005-0000-0000-0000DD160000}"/>
    <cellStyle name="Comma 5 4 2" xfId="256" xr:uid="{00000000-0005-0000-0000-0000DE160000}"/>
    <cellStyle name="Comma 5 4 2 2" xfId="257" xr:uid="{00000000-0005-0000-0000-0000DF160000}"/>
    <cellStyle name="Comma 5 4 3" xfId="258" xr:uid="{00000000-0005-0000-0000-0000E0160000}"/>
    <cellStyle name="Comma 5 4 4" xfId="6475" xr:uid="{00000000-0005-0000-0000-0000E1160000}"/>
    <cellStyle name="Comma 5 5" xfId="259" xr:uid="{00000000-0005-0000-0000-0000E2160000}"/>
    <cellStyle name="Comma 5 5 2" xfId="260" xr:uid="{00000000-0005-0000-0000-0000E3160000}"/>
    <cellStyle name="Comma 5 5 2 2" xfId="261" xr:uid="{00000000-0005-0000-0000-0000E4160000}"/>
    <cellStyle name="Comma 5 5 3" xfId="262" xr:uid="{00000000-0005-0000-0000-0000E5160000}"/>
    <cellStyle name="Comma 5 6" xfId="263" xr:uid="{00000000-0005-0000-0000-0000E6160000}"/>
    <cellStyle name="Comma 5 6 2" xfId="264" xr:uid="{00000000-0005-0000-0000-0000E7160000}"/>
    <cellStyle name="Comma 5 7" xfId="265" xr:uid="{00000000-0005-0000-0000-0000E8160000}"/>
    <cellStyle name="Comma 5 8" xfId="6472" xr:uid="{00000000-0005-0000-0000-0000E9160000}"/>
    <cellStyle name="Comma 6" xfId="266" xr:uid="{00000000-0005-0000-0000-0000EA160000}"/>
    <cellStyle name="Comma 6 2" xfId="6477" xr:uid="{00000000-0005-0000-0000-0000EB160000}"/>
    <cellStyle name="Comma 6 2 2" xfId="6478" xr:uid="{00000000-0005-0000-0000-0000EC160000}"/>
    <cellStyle name="Comma 6 3" xfId="6479" xr:uid="{00000000-0005-0000-0000-0000ED160000}"/>
    <cellStyle name="Comma 6 4" xfId="6476" xr:uid="{00000000-0005-0000-0000-0000EE160000}"/>
    <cellStyle name="Comma 7" xfId="267" xr:uid="{00000000-0005-0000-0000-0000EF160000}"/>
    <cellStyle name="Comma 7 2" xfId="6481" xr:uid="{00000000-0005-0000-0000-0000F0160000}"/>
    <cellStyle name="Comma 7 3" xfId="6480" xr:uid="{00000000-0005-0000-0000-0000F1160000}"/>
    <cellStyle name="Comma 8" xfId="268" xr:uid="{00000000-0005-0000-0000-0000F2160000}"/>
    <cellStyle name="Comma 8 2" xfId="6483" xr:uid="{00000000-0005-0000-0000-0000F3160000}"/>
    <cellStyle name="Comma 8 3" xfId="6484" xr:uid="{00000000-0005-0000-0000-0000F4160000}"/>
    <cellStyle name="Comma 8 4" xfId="6485" xr:uid="{00000000-0005-0000-0000-0000F5160000}"/>
    <cellStyle name="Comma 8 5" xfId="6482" xr:uid="{00000000-0005-0000-0000-0000F6160000}"/>
    <cellStyle name="Comma 9" xfId="269" xr:uid="{00000000-0005-0000-0000-0000F7160000}"/>
    <cellStyle name="Comma 9 2" xfId="6486" xr:uid="{00000000-0005-0000-0000-0000F8160000}"/>
    <cellStyle name="Comma0" xfId="6487" xr:uid="{00000000-0005-0000-0000-0000F9160000}"/>
    <cellStyle name="Comma1 - Style1" xfId="6488" xr:uid="{00000000-0005-0000-0000-0000FA160000}"/>
    <cellStyle name="Currency" xfId="5" builtinId="4"/>
    <cellStyle name="Currency 10" xfId="270" xr:uid="{00000000-0005-0000-0000-0000FC160000}"/>
    <cellStyle name="Currency 10 2" xfId="6489" xr:uid="{00000000-0005-0000-0000-0000FD160000}"/>
    <cellStyle name="Currency 11" xfId="851" xr:uid="{00000000-0005-0000-0000-0000FE160000}"/>
    <cellStyle name="Currency 12" xfId="28177" xr:uid="{00000000-0005-0000-0000-0000FF160000}"/>
    <cellStyle name="Currency 2" xfId="6" xr:uid="{00000000-0005-0000-0000-000000170000}"/>
    <cellStyle name="Currency 2 10" xfId="271" xr:uid="{00000000-0005-0000-0000-000001170000}"/>
    <cellStyle name="Currency 2 11" xfId="272" xr:uid="{00000000-0005-0000-0000-000002170000}"/>
    <cellStyle name="Currency 2 12" xfId="6490" xr:uid="{00000000-0005-0000-0000-000003170000}"/>
    <cellStyle name="Currency 2 2" xfId="7" xr:uid="{00000000-0005-0000-0000-000004170000}"/>
    <cellStyle name="Currency 2 2 2" xfId="274" xr:uid="{00000000-0005-0000-0000-000005170000}"/>
    <cellStyle name="Currency 2 2 3" xfId="273" xr:uid="{00000000-0005-0000-0000-000006170000}"/>
    <cellStyle name="Currency 2 2 4" xfId="6491" xr:uid="{00000000-0005-0000-0000-000007170000}"/>
    <cellStyle name="Currency 2 3" xfId="8" xr:uid="{00000000-0005-0000-0000-000008170000}"/>
    <cellStyle name="Currency 2 3 2" xfId="276" xr:uid="{00000000-0005-0000-0000-000009170000}"/>
    <cellStyle name="Currency 2 3 3" xfId="275" xr:uid="{00000000-0005-0000-0000-00000A170000}"/>
    <cellStyle name="Currency 2 3 4" xfId="6492" xr:uid="{00000000-0005-0000-0000-00000B170000}"/>
    <cellStyle name="Currency 2 4" xfId="26" xr:uid="{00000000-0005-0000-0000-00000C170000}"/>
    <cellStyle name="Currency 2 4 2" xfId="278" xr:uid="{00000000-0005-0000-0000-00000D170000}"/>
    <cellStyle name="Currency 2 4 2 2" xfId="279" xr:uid="{00000000-0005-0000-0000-00000E170000}"/>
    <cellStyle name="Currency 2 4 2 2 2" xfId="280" xr:uid="{00000000-0005-0000-0000-00000F170000}"/>
    <cellStyle name="Currency 2 4 2 3" xfId="281" xr:uid="{00000000-0005-0000-0000-000010170000}"/>
    <cellStyle name="Currency 2 4 3" xfId="282" xr:uid="{00000000-0005-0000-0000-000011170000}"/>
    <cellStyle name="Currency 2 4 3 2" xfId="283" xr:uid="{00000000-0005-0000-0000-000012170000}"/>
    <cellStyle name="Currency 2 4 4" xfId="284" xr:uid="{00000000-0005-0000-0000-000013170000}"/>
    <cellStyle name="Currency 2 4 5" xfId="277" xr:uid="{00000000-0005-0000-0000-000014170000}"/>
    <cellStyle name="Currency 2 4 6" xfId="6493" xr:uid="{00000000-0005-0000-0000-000015170000}"/>
    <cellStyle name="Currency 2 5" xfId="285" xr:uid="{00000000-0005-0000-0000-000016170000}"/>
    <cellStyle name="Currency 2 5 2" xfId="286" xr:uid="{00000000-0005-0000-0000-000017170000}"/>
    <cellStyle name="Currency 2 5 2 2" xfId="287" xr:uid="{00000000-0005-0000-0000-000018170000}"/>
    <cellStyle name="Currency 2 5 3" xfId="288" xr:uid="{00000000-0005-0000-0000-000019170000}"/>
    <cellStyle name="Currency 2 6" xfId="289" xr:uid="{00000000-0005-0000-0000-00001A170000}"/>
    <cellStyle name="Currency 2 6 2" xfId="290" xr:uid="{00000000-0005-0000-0000-00001B170000}"/>
    <cellStyle name="Currency 2 6 2 2" xfId="291" xr:uid="{00000000-0005-0000-0000-00001C170000}"/>
    <cellStyle name="Currency 2 6 3" xfId="292" xr:uid="{00000000-0005-0000-0000-00001D170000}"/>
    <cellStyle name="Currency 2 7" xfId="293" xr:uid="{00000000-0005-0000-0000-00001E170000}"/>
    <cellStyle name="Currency 2 7 2" xfId="294" xr:uid="{00000000-0005-0000-0000-00001F170000}"/>
    <cellStyle name="Currency 2 7 2 2" xfId="295" xr:uid="{00000000-0005-0000-0000-000020170000}"/>
    <cellStyle name="Currency 2 7 3" xfId="296" xr:uid="{00000000-0005-0000-0000-000021170000}"/>
    <cellStyle name="Currency 2 8" xfId="297" xr:uid="{00000000-0005-0000-0000-000022170000}"/>
    <cellStyle name="Currency 2 8 2" xfId="298" xr:uid="{00000000-0005-0000-0000-000023170000}"/>
    <cellStyle name="Currency 2 9" xfId="299" xr:uid="{00000000-0005-0000-0000-000024170000}"/>
    <cellStyle name="Currency 3" xfId="9" xr:uid="{00000000-0005-0000-0000-000025170000}"/>
    <cellStyle name="Currency 3 2" xfId="300" xr:uid="{00000000-0005-0000-0000-000026170000}"/>
    <cellStyle name="Currency 3 2 2" xfId="6495" xr:uid="{00000000-0005-0000-0000-000027170000}"/>
    <cellStyle name="Currency 3 3" xfId="6496" xr:uid="{00000000-0005-0000-0000-000028170000}"/>
    <cellStyle name="Currency 3 4" xfId="6497" xr:uid="{00000000-0005-0000-0000-000029170000}"/>
    <cellStyle name="Currency 3 5" xfId="6498" xr:uid="{00000000-0005-0000-0000-00002A170000}"/>
    <cellStyle name="Currency 3 6" xfId="6494" xr:uid="{00000000-0005-0000-0000-00002B170000}"/>
    <cellStyle name="Currency 4" xfId="10" xr:uid="{00000000-0005-0000-0000-00002C170000}"/>
    <cellStyle name="Currency 4 10" xfId="6499" xr:uid="{00000000-0005-0000-0000-00002D170000}"/>
    <cellStyle name="Currency 4 2" xfId="302" xr:uid="{00000000-0005-0000-0000-00002E170000}"/>
    <cellStyle name="Currency 4 2 2" xfId="303" xr:uid="{00000000-0005-0000-0000-00002F170000}"/>
    <cellStyle name="Currency 4 2 2 2" xfId="304" xr:uid="{00000000-0005-0000-0000-000030170000}"/>
    <cellStyle name="Currency 4 2 2 2 2" xfId="305" xr:uid="{00000000-0005-0000-0000-000031170000}"/>
    <cellStyle name="Currency 4 2 2 3" xfId="306" xr:uid="{00000000-0005-0000-0000-000032170000}"/>
    <cellStyle name="Currency 4 2 3" xfId="307" xr:uid="{00000000-0005-0000-0000-000033170000}"/>
    <cellStyle name="Currency 4 2 3 2" xfId="308" xr:uid="{00000000-0005-0000-0000-000034170000}"/>
    <cellStyle name="Currency 4 2 4" xfId="309" xr:uid="{00000000-0005-0000-0000-000035170000}"/>
    <cellStyle name="Currency 4 2 5" xfId="6500" xr:uid="{00000000-0005-0000-0000-000036170000}"/>
    <cellStyle name="Currency 4 3" xfId="310" xr:uid="{00000000-0005-0000-0000-000037170000}"/>
    <cellStyle name="Currency 4 3 2" xfId="311" xr:uid="{00000000-0005-0000-0000-000038170000}"/>
    <cellStyle name="Currency 4 3 2 2" xfId="312" xr:uid="{00000000-0005-0000-0000-000039170000}"/>
    <cellStyle name="Currency 4 3 3" xfId="313" xr:uid="{00000000-0005-0000-0000-00003A170000}"/>
    <cellStyle name="Currency 4 4" xfId="314" xr:uid="{00000000-0005-0000-0000-00003B170000}"/>
    <cellStyle name="Currency 4 4 2" xfId="315" xr:uid="{00000000-0005-0000-0000-00003C170000}"/>
    <cellStyle name="Currency 4 4 2 2" xfId="316" xr:uid="{00000000-0005-0000-0000-00003D170000}"/>
    <cellStyle name="Currency 4 4 3" xfId="317" xr:uid="{00000000-0005-0000-0000-00003E170000}"/>
    <cellStyle name="Currency 4 5" xfId="318" xr:uid="{00000000-0005-0000-0000-00003F170000}"/>
    <cellStyle name="Currency 4 5 2" xfId="319" xr:uid="{00000000-0005-0000-0000-000040170000}"/>
    <cellStyle name="Currency 4 5 2 2" xfId="320" xr:uid="{00000000-0005-0000-0000-000041170000}"/>
    <cellStyle name="Currency 4 5 3" xfId="321" xr:uid="{00000000-0005-0000-0000-000042170000}"/>
    <cellStyle name="Currency 4 6" xfId="322" xr:uid="{00000000-0005-0000-0000-000043170000}"/>
    <cellStyle name="Currency 4 6 2" xfId="323" xr:uid="{00000000-0005-0000-0000-000044170000}"/>
    <cellStyle name="Currency 4 7" xfId="324" xr:uid="{00000000-0005-0000-0000-000045170000}"/>
    <cellStyle name="Currency 4 8" xfId="325" xr:uid="{00000000-0005-0000-0000-000046170000}"/>
    <cellStyle name="Currency 4 9" xfId="301" xr:uid="{00000000-0005-0000-0000-000047170000}"/>
    <cellStyle name="Currency 5" xfId="11" xr:uid="{00000000-0005-0000-0000-000048170000}"/>
    <cellStyle name="Currency 5 2" xfId="326" xr:uid="{00000000-0005-0000-0000-000049170000}"/>
    <cellStyle name="Currency 5 2 2" xfId="327" xr:uid="{00000000-0005-0000-0000-00004A170000}"/>
    <cellStyle name="Currency 5 2 2 2" xfId="328" xr:uid="{00000000-0005-0000-0000-00004B170000}"/>
    <cellStyle name="Currency 5 2 2 2 2" xfId="329" xr:uid="{00000000-0005-0000-0000-00004C170000}"/>
    <cellStyle name="Currency 5 2 2 3" xfId="330" xr:uid="{00000000-0005-0000-0000-00004D170000}"/>
    <cellStyle name="Currency 5 2 3" xfId="331" xr:uid="{00000000-0005-0000-0000-00004E170000}"/>
    <cellStyle name="Currency 5 2 3 2" xfId="332" xr:uid="{00000000-0005-0000-0000-00004F170000}"/>
    <cellStyle name="Currency 5 2 4" xfId="333" xr:uid="{00000000-0005-0000-0000-000050170000}"/>
    <cellStyle name="Currency 5 3" xfId="334" xr:uid="{00000000-0005-0000-0000-000051170000}"/>
    <cellStyle name="Currency 5 3 2" xfId="335" xr:uid="{00000000-0005-0000-0000-000052170000}"/>
    <cellStyle name="Currency 5 3 2 2" xfId="336" xr:uid="{00000000-0005-0000-0000-000053170000}"/>
    <cellStyle name="Currency 5 3 3" xfId="337" xr:uid="{00000000-0005-0000-0000-000054170000}"/>
    <cellStyle name="Currency 5 4" xfId="338" xr:uid="{00000000-0005-0000-0000-000055170000}"/>
    <cellStyle name="Currency 5 4 2" xfId="339" xr:uid="{00000000-0005-0000-0000-000056170000}"/>
    <cellStyle name="Currency 5 4 2 2" xfId="340" xr:uid="{00000000-0005-0000-0000-000057170000}"/>
    <cellStyle name="Currency 5 4 3" xfId="341" xr:uid="{00000000-0005-0000-0000-000058170000}"/>
    <cellStyle name="Currency 5 5" xfId="342" xr:uid="{00000000-0005-0000-0000-000059170000}"/>
    <cellStyle name="Currency 5 5 2" xfId="343" xr:uid="{00000000-0005-0000-0000-00005A170000}"/>
    <cellStyle name="Currency 5 5 2 2" xfId="344" xr:uid="{00000000-0005-0000-0000-00005B170000}"/>
    <cellStyle name="Currency 5 5 3" xfId="345" xr:uid="{00000000-0005-0000-0000-00005C170000}"/>
    <cellStyle name="Currency 5 6" xfId="346" xr:uid="{00000000-0005-0000-0000-00005D170000}"/>
    <cellStyle name="Currency 5 6 2" xfId="347" xr:uid="{00000000-0005-0000-0000-00005E170000}"/>
    <cellStyle name="Currency 5 7" xfId="348" xr:uid="{00000000-0005-0000-0000-00005F170000}"/>
    <cellStyle name="Currency 5 8" xfId="349" xr:uid="{00000000-0005-0000-0000-000060170000}"/>
    <cellStyle name="Currency 5 9" xfId="6501" xr:uid="{00000000-0005-0000-0000-000061170000}"/>
    <cellStyle name="Currency 6" xfId="350" xr:uid="{00000000-0005-0000-0000-000062170000}"/>
    <cellStyle name="Currency 6 2" xfId="351" xr:uid="{00000000-0005-0000-0000-000063170000}"/>
    <cellStyle name="Currency 6 3" xfId="6502" xr:uid="{00000000-0005-0000-0000-000064170000}"/>
    <cellStyle name="Currency 7" xfId="352" xr:uid="{00000000-0005-0000-0000-000065170000}"/>
    <cellStyle name="Currency 7 2" xfId="6504" xr:uid="{00000000-0005-0000-0000-000066170000}"/>
    <cellStyle name="Currency 7 3" xfId="6503" xr:uid="{00000000-0005-0000-0000-000067170000}"/>
    <cellStyle name="Currency 8" xfId="353" xr:uid="{00000000-0005-0000-0000-000068170000}"/>
    <cellStyle name="Currency 8 2" xfId="6505" xr:uid="{00000000-0005-0000-0000-000069170000}"/>
    <cellStyle name="Currency 9" xfId="354" xr:uid="{00000000-0005-0000-0000-00006A170000}"/>
    <cellStyle name="Currency 9 2" xfId="355" xr:uid="{00000000-0005-0000-0000-00006B170000}"/>
    <cellStyle name="Currency 9 3" xfId="6506" xr:uid="{00000000-0005-0000-0000-00006C170000}"/>
    <cellStyle name="Currency0" xfId="6507" xr:uid="{00000000-0005-0000-0000-00006D170000}"/>
    <cellStyle name="DRG Table" xfId="356" xr:uid="{00000000-0005-0000-0000-00006E170000}"/>
    <cellStyle name="Explanatory Text 10" xfId="6508" xr:uid="{00000000-0005-0000-0000-00006F170000}"/>
    <cellStyle name="Explanatory Text 2" xfId="357" xr:uid="{00000000-0005-0000-0000-000070170000}"/>
    <cellStyle name="Explanatory Text 2 2" xfId="358" xr:uid="{00000000-0005-0000-0000-000071170000}"/>
    <cellStyle name="Explanatory Text 2 3" xfId="6509" xr:uid="{00000000-0005-0000-0000-000072170000}"/>
    <cellStyle name="Explanatory Text 3" xfId="359" xr:uid="{00000000-0005-0000-0000-000073170000}"/>
    <cellStyle name="Explanatory Text 3 2" xfId="6510" xr:uid="{00000000-0005-0000-0000-000074170000}"/>
    <cellStyle name="Explanatory Text 4" xfId="360" xr:uid="{00000000-0005-0000-0000-000075170000}"/>
    <cellStyle name="Explanatory Text 4 2" xfId="6511" xr:uid="{00000000-0005-0000-0000-000076170000}"/>
    <cellStyle name="Explanatory Text 5" xfId="6512" xr:uid="{00000000-0005-0000-0000-000077170000}"/>
    <cellStyle name="Explanatory Text 6" xfId="6513" xr:uid="{00000000-0005-0000-0000-000078170000}"/>
    <cellStyle name="Explanatory Text 7" xfId="6514" xr:uid="{00000000-0005-0000-0000-000079170000}"/>
    <cellStyle name="Explanatory Text 8" xfId="6515" xr:uid="{00000000-0005-0000-0000-00007A170000}"/>
    <cellStyle name="Explanatory Text 9" xfId="6516" xr:uid="{00000000-0005-0000-0000-00007B170000}"/>
    <cellStyle name="Fixed2 - Style1" xfId="6517" xr:uid="{00000000-0005-0000-0000-00007C170000}"/>
    <cellStyle name="Followed Hyperlink 2" xfId="361" xr:uid="{00000000-0005-0000-0000-00007D170000}"/>
    <cellStyle name="Good 10" xfId="6518" xr:uid="{00000000-0005-0000-0000-00007E170000}"/>
    <cellStyle name="Good 2" xfId="362" xr:uid="{00000000-0005-0000-0000-00007F170000}"/>
    <cellStyle name="Good 2 2" xfId="363" xr:uid="{00000000-0005-0000-0000-000080170000}"/>
    <cellStyle name="Good 2 3" xfId="6519" xr:uid="{00000000-0005-0000-0000-000081170000}"/>
    <cellStyle name="Good 3" xfId="364" xr:uid="{00000000-0005-0000-0000-000082170000}"/>
    <cellStyle name="Good 3 2" xfId="6520" xr:uid="{00000000-0005-0000-0000-000083170000}"/>
    <cellStyle name="Good 4" xfId="365" xr:uid="{00000000-0005-0000-0000-000084170000}"/>
    <cellStyle name="Good 4 2" xfId="6521" xr:uid="{00000000-0005-0000-0000-000085170000}"/>
    <cellStyle name="Good 5" xfId="6522" xr:uid="{00000000-0005-0000-0000-000086170000}"/>
    <cellStyle name="Good 6" xfId="6523" xr:uid="{00000000-0005-0000-0000-000087170000}"/>
    <cellStyle name="Good 7" xfId="6524" xr:uid="{00000000-0005-0000-0000-000088170000}"/>
    <cellStyle name="Good 8" xfId="6525" xr:uid="{00000000-0005-0000-0000-000089170000}"/>
    <cellStyle name="Good 9" xfId="6526" xr:uid="{00000000-0005-0000-0000-00008A170000}"/>
    <cellStyle name="Heading 1 10" xfId="6527" xr:uid="{00000000-0005-0000-0000-00008B170000}"/>
    <cellStyle name="Heading 1 2" xfId="366" xr:uid="{00000000-0005-0000-0000-00008C170000}"/>
    <cellStyle name="Heading 1 2 2" xfId="367" xr:uid="{00000000-0005-0000-0000-00008D170000}"/>
    <cellStyle name="Heading 1 2 3" xfId="6528" xr:uid="{00000000-0005-0000-0000-00008E170000}"/>
    <cellStyle name="Heading 1 3" xfId="368" xr:uid="{00000000-0005-0000-0000-00008F170000}"/>
    <cellStyle name="Heading 1 3 2" xfId="6529" xr:uid="{00000000-0005-0000-0000-000090170000}"/>
    <cellStyle name="Heading 1 4" xfId="369" xr:uid="{00000000-0005-0000-0000-000091170000}"/>
    <cellStyle name="Heading 1 4 2" xfId="6530" xr:uid="{00000000-0005-0000-0000-000092170000}"/>
    <cellStyle name="Heading 1 5" xfId="6531" xr:uid="{00000000-0005-0000-0000-000093170000}"/>
    <cellStyle name="Heading 1 6" xfId="6532" xr:uid="{00000000-0005-0000-0000-000094170000}"/>
    <cellStyle name="Heading 1 7" xfId="6533" xr:uid="{00000000-0005-0000-0000-000095170000}"/>
    <cellStyle name="Heading 1 8" xfId="6534" xr:uid="{00000000-0005-0000-0000-000096170000}"/>
    <cellStyle name="Heading 1 9" xfId="6535" xr:uid="{00000000-0005-0000-0000-000097170000}"/>
    <cellStyle name="Heading 2 10" xfId="6536" xr:uid="{00000000-0005-0000-0000-000098170000}"/>
    <cellStyle name="Heading 2 2" xfId="370" xr:uid="{00000000-0005-0000-0000-000099170000}"/>
    <cellStyle name="Heading 2 2 2" xfId="371" xr:uid="{00000000-0005-0000-0000-00009A170000}"/>
    <cellStyle name="Heading 2 2 3" xfId="6537" xr:uid="{00000000-0005-0000-0000-00009B170000}"/>
    <cellStyle name="Heading 2 3" xfId="372" xr:uid="{00000000-0005-0000-0000-00009C170000}"/>
    <cellStyle name="Heading 2 3 2" xfId="6538" xr:uid="{00000000-0005-0000-0000-00009D170000}"/>
    <cellStyle name="Heading 2 4" xfId="373" xr:uid="{00000000-0005-0000-0000-00009E170000}"/>
    <cellStyle name="Heading 2 4 2" xfId="6539" xr:uid="{00000000-0005-0000-0000-00009F170000}"/>
    <cellStyle name="Heading 2 5" xfId="6540" xr:uid="{00000000-0005-0000-0000-0000A0170000}"/>
    <cellStyle name="Heading 2 6" xfId="6541" xr:uid="{00000000-0005-0000-0000-0000A1170000}"/>
    <cellStyle name="Heading 2 7" xfId="6542" xr:uid="{00000000-0005-0000-0000-0000A2170000}"/>
    <cellStyle name="Heading 2 8" xfId="6543" xr:uid="{00000000-0005-0000-0000-0000A3170000}"/>
    <cellStyle name="Heading 2 9" xfId="6544" xr:uid="{00000000-0005-0000-0000-0000A4170000}"/>
    <cellStyle name="Heading 3 10" xfId="6545" xr:uid="{00000000-0005-0000-0000-0000A5170000}"/>
    <cellStyle name="Heading 3 2" xfId="374" xr:uid="{00000000-0005-0000-0000-0000A6170000}"/>
    <cellStyle name="Heading 3 2 2" xfId="375" xr:uid="{00000000-0005-0000-0000-0000A7170000}"/>
    <cellStyle name="Heading 3 2 3" xfId="6546" xr:uid="{00000000-0005-0000-0000-0000A8170000}"/>
    <cellStyle name="Heading 3 3" xfId="376" xr:uid="{00000000-0005-0000-0000-0000A9170000}"/>
    <cellStyle name="Heading 3 3 2" xfId="6547" xr:uid="{00000000-0005-0000-0000-0000AA170000}"/>
    <cellStyle name="Heading 3 4" xfId="377" xr:uid="{00000000-0005-0000-0000-0000AB170000}"/>
    <cellStyle name="Heading 3 4 2" xfId="6548" xr:uid="{00000000-0005-0000-0000-0000AC170000}"/>
    <cellStyle name="Heading 3 5" xfId="6549" xr:uid="{00000000-0005-0000-0000-0000AD170000}"/>
    <cellStyle name="Heading 3 6" xfId="6550" xr:uid="{00000000-0005-0000-0000-0000AE170000}"/>
    <cellStyle name="Heading 3 7" xfId="6551" xr:uid="{00000000-0005-0000-0000-0000AF170000}"/>
    <cellStyle name="Heading 3 8" xfId="6552" xr:uid="{00000000-0005-0000-0000-0000B0170000}"/>
    <cellStyle name="Heading 3 9" xfId="6553" xr:uid="{00000000-0005-0000-0000-0000B1170000}"/>
    <cellStyle name="Heading 4 10" xfId="6554" xr:uid="{00000000-0005-0000-0000-0000B2170000}"/>
    <cellStyle name="Heading 4 2" xfId="378" xr:uid="{00000000-0005-0000-0000-0000B3170000}"/>
    <cellStyle name="Heading 4 2 2" xfId="379" xr:uid="{00000000-0005-0000-0000-0000B4170000}"/>
    <cellStyle name="Heading 4 2 3" xfId="6555" xr:uid="{00000000-0005-0000-0000-0000B5170000}"/>
    <cellStyle name="Heading 4 3" xfId="380" xr:uid="{00000000-0005-0000-0000-0000B6170000}"/>
    <cellStyle name="Heading 4 3 2" xfId="6556" xr:uid="{00000000-0005-0000-0000-0000B7170000}"/>
    <cellStyle name="Heading 4 4" xfId="381" xr:uid="{00000000-0005-0000-0000-0000B8170000}"/>
    <cellStyle name="Heading 4 4 2" xfId="6557" xr:uid="{00000000-0005-0000-0000-0000B9170000}"/>
    <cellStyle name="Heading 4 5" xfId="6558" xr:uid="{00000000-0005-0000-0000-0000BA170000}"/>
    <cellStyle name="Heading 4 6" xfId="6559" xr:uid="{00000000-0005-0000-0000-0000BB170000}"/>
    <cellStyle name="Heading 4 7" xfId="6560" xr:uid="{00000000-0005-0000-0000-0000BC170000}"/>
    <cellStyle name="Heading 4 8" xfId="6561" xr:uid="{00000000-0005-0000-0000-0000BD170000}"/>
    <cellStyle name="Heading 4 9" xfId="6562" xr:uid="{00000000-0005-0000-0000-0000BE170000}"/>
    <cellStyle name="Hyperlink 2" xfId="382" xr:uid="{00000000-0005-0000-0000-0000BF170000}"/>
    <cellStyle name="Hyperlink 2 2" xfId="383" xr:uid="{00000000-0005-0000-0000-0000C0170000}"/>
    <cellStyle name="Hyperlink 3" xfId="384" xr:uid="{00000000-0005-0000-0000-0000C1170000}"/>
    <cellStyle name="Hyperlink 4" xfId="385" xr:uid="{00000000-0005-0000-0000-0000C2170000}"/>
    <cellStyle name="Hyperlink 6" xfId="6563" xr:uid="{00000000-0005-0000-0000-0000C3170000}"/>
    <cellStyle name="Hyperlink 8" xfId="6564" xr:uid="{00000000-0005-0000-0000-0000C4170000}"/>
    <cellStyle name="Input 10" xfId="6565" xr:uid="{00000000-0005-0000-0000-0000C5170000}"/>
    <cellStyle name="Input 2" xfId="386" xr:uid="{00000000-0005-0000-0000-0000C6170000}"/>
    <cellStyle name="Input 2 2" xfId="387" xr:uid="{00000000-0005-0000-0000-0000C7170000}"/>
    <cellStyle name="Input 2 2 2" xfId="388" xr:uid="{00000000-0005-0000-0000-0000C8170000}"/>
    <cellStyle name="Input 2 2 2 2" xfId="389" xr:uid="{00000000-0005-0000-0000-0000C9170000}"/>
    <cellStyle name="Input 2 2 2 2 2" xfId="390" xr:uid="{00000000-0005-0000-0000-0000CA170000}"/>
    <cellStyle name="Input 2 2 2 2 3" xfId="391" xr:uid="{00000000-0005-0000-0000-0000CB170000}"/>
    <cellStyle name="Input 2 2 2 3" xfId="392" xr:uid="{00000000-0005-0000-0000-0000CC170000}"/>
    <cellStyle name="Input 2 2 2 4" xfId="393" xr:uid="{00000000-0005-0000-0000-0000CD170000}"/>
    <cellStyle name="Input 2 2 3" xfId="394" xr:uid="{00000000-0005-0000-0000-0000CE170000}"/>
    <cellStyle name="Input 2 2 3 2" xfId="395" xr:uid="{00000000-0005-0000-0000-0000CF170000}"/>
    <cellStyle name="Input 2 2 3 3" xfId="396" xr:uid="{00000000-0005-0000-0000-0000D0170000}"/>
    <cellStyle name="Input 2 2 4" xfId="397" xr:uid="{00000000-0005-0000-0000-0000D1170000}"/>
    <cellStyle name="Input 2 2 5" xfId="398" xr:uid="{00000000-0005-0000-0000-0000D2170000}"/>
    <cellStyle name="Input 2 3" xfId="399" xr:uid="{00000000-0005-0000-0000-0000D3170000}"/>
    <cellStyle name="Input 2 3 2" xfId="400" xr:uid="{00000000-0005-0000-0000-0000D4170000}"/>
    <cellStyle name="Input 2 3 2 2" xfId="401" xr:uid="{00000000-0005-0000-0000-0000D5170000}"/>
    <cellStyle name="Input 2 3 2 3" xfId="402" xr:uid="{00000000-0005-0000-0000-0000D6170000}"/>
    <cellStyle name="Input 2 3 3" xfId="403" xr:uid="{00000000-0005-0000-0000-0000D7170000}"/>
    <cellStyle name="Input 2 3 4" xfId="404" xr:uid="{00000000-0005-0000-0000-0000D8170000}"/>
    <cellStyle name="Input 2 4" xfId="405" xr:uid="{00000000-0005-0000-0000-0000D9170000}"/>
    <cellStyle name="Input 2 5" xfId="406" xr:uid="{00000000-0005-0000-0000-0000DA170000}"/>
    <cellStyle name="Input 2 5 2" xfId="407" xr:uid="{00000000-0005-0000-0000-0000DB170000}"/>
    <cellStyle name="Input 2 5 3" xfId="408" xr:uid="{00000000-0005-0000-0000-0000DC170000}"/>
    <cellStyle name="Input 2 6" xfId="409" xr:uid="{00000000-0005-0000-0000-0000DD170000}"/>
    <cellStyle name="Input 2 7" xfId="410" xr:uid="{00000000-0005-0000-0000-0000DE170000}"/>
    <cellStyle name="Input 2 8" xfId="6566" xr:uid="{00000000-0005-0000-0000-0000DF170000}"/>
    <cellStyle name="Input 3" xfId="411" xr:uid="{00000000-0005-0000-0000-0000E0170000}"/>
    <cellStyle name="Input 3 2" xfId="412" xr:uid="{00000000-0005-0000-0000-0000E1170000}"/>
    <cellStyle name="Input 3 2 2" xfId="413" xr:uid="{00000000-0005-0000-0000-0000E2170000}"/>
    <cellStyle name="Input 3 2 2 2" xfId="414" xr:uid="{00000000-0005-0000-0000-0000E3170000}"/>
    <cellStyle name="Input 3 2 2 3" xfId="415" xr:uid="{00000000-0005-0000-0000-0000E4170000}"/>
    <cellStyle name="Input 3 2 3" xfId="416" xr:uid="{00000000-0005-0000-0000-0000E5170000}"/>
    <cellStyle name="Input 3 2 4" xfId="417" xr:uid="{00000000-0005-0000-0000-0000E6170000}"/>
    <cellStyle name="Input 3 3" xfId="418" xr:uid="{00000000-0005-0000-0000-0000E7170000}"/>
    <cellStyle name="Input 3 3 2" xfId="419" xr:uid="{00000000-0005-0000-0000-0000E8170000}"/>
    <cellStyle name="Input 3 3 3" xfId="420" xr:uid="{00000000-0005-0000-0000-0000E9170000}"/>
    <cellStyle name="Input 3 4" xfId="421" xr:uid="{00000000-0005-0000-0000-0000EA170000}"/>
    <cellStyle name="Input 3 5" xfId="422" xr:uid="{00000000-0005-0000-0000-0000EB170000}"/>
    <cellStyle name="Input 3 6" xfId="6567" xr:uid="{00000000-0005-0000-0000-0000EC170000}"/>
    <cellStyle name="Input 4" xfId="423" xr:uid="{00000000-0005-0000-0000-0000ED170000}"/>
    <cellStyle name="Input 4 2" xfId="424" xr:uid="{00000000-0005-0000-0000-0000EE170000}"/>
    <cellStyle name="Input 4 2 2" xfId="425" xr:uid="{00000000-0005-0000-0000-0000EF170000}"/>
    <cellStyle name="Input 4 2 3" xfId="426" xr:uid="{00000000-0005-0000-0000-0000F0170000}"/>
    <cellStyle name="Input 4 3" xfId="427" xr:uid="{00000000-0005-0000-0000-0000F1170000}"/>
    <cellStyle name="Input 4 4" xfId="428" xr:uid="{00000000-0005-0000-0000-0000F2170000}"/>
    <cellStyle name="Input 4 5" xfId="6568" xr:uid="{00000000-0005-0000-0000-0000F3170000}"/>
    <cellStyle name="Input 5" xfId="429" xr:uid="{00000000-0005-0000-0000-0000F4170000}"/>
    <cellStyle name="Input 5 2" xfId="430" xr:uid="{00000000-0005-0000-0000-0000F5170000}"/>
    <cellStyle name="Input 5 3" xfId="431" xr:uid="{00000000-0005-0000-0000-0000F6170000}"/>
    <cellStyle name="Input 5 4" xfId="6569" xr:uid="{00000000-0005-0000-0000-0000F7170000}"/>
    <cellStyle name="Input 6" xfId="6570" xr:uid="{00000000-0005-0000-0000-0000F8170000}"/>
    <cellStyle name="Input 7" xfId="6571" xr:uid="{00000000-0005-0000-0000-0000F9170000}"/>
    <cellStyle name="Input 8" xfId="6572" xr:uid="{00000000-0005-0000-0000-0000FA170000}"/>
    <cellStyle name="Input 8 10" xfId="6573" xr:uid="{00000000-0005-0000-0000-0000FB170000}"/>
    <cellStyle name="Input 8 10 10" xfId="6574" xr:uid="{00000000-0005-0000-0000-0000FC170000}"/>
    <cellStyle name="Input 8 10 10 2" xfId="6575" xr:uid="{00000000-0005-0000-0000-0000FD170000}"/>
    <cellStyle name="Input 8 10 11" xfId="6576" xr:uid="{00000000-0005-0000-0000-0000FE170000}"/>
    <cellStyle name="Input 8 10 11 2" xfId="6577" xr:uid="{00000000-0005-0000-0000-0000FF170000}"/>
    <cellStyle name="Input 8 10 12" xfId="6578" xr:uid="{00000000-0005-0000-0000-000000180000}"/>
    <cellStyle name="Input 8 10 12 2" xfId="6579" xr:uid="{00000000-0005-0000-0000-000001180000}"/>
    <cellStyle name="Input 8 10 13" xfId="6580" xr:uid="{00000000-0005-0000-0000-000002180000}"/>
    <cellStyle name="Input 8 10 13 2" xfId="6581" xr:uid="{00000000-0005-0000-0000-000003180000}"/>
    <cellStyle name="Input 8 10 14" xfId="6582" xr:uid="{00000000-0005-0000-0000-000004180000}"/>
    <cellStyle name="Input 8 10 14 2" xfId="6583" xr:uid="{00000000-0005-0000-0000-000005180000}"/>
    <cellStyle name="Input 8 10 15" xfId="6584" xr:uid="{00000000-0005-0000-0000-000006180000}"/>
    <cellStyle name="Input 8 10 15 2" xfId="6585" xr:uid="{00000000-0005-0000-0000-000007180000}"/>
    <cellStyle name="Input 8 10 16" xfId="6586" xr:uid="{00000000-0005-0000-0000-000008180000}"/>
    <cellStyle name="Input 8 10 16 2" xfId="6587" xr:uid="{00000000-0005-0000-0000-000009180000}"/>
    <cellStyle name="Input 8 10 17" xfId="6588" xr:uid="{00000000-0005-0000-0000-00000A180000}"/>
    <cellStyle name="Input 8 10 17 2" xfId="6589" xr:uid="{00000000-0005-0000-0000-00000B180000}"/>
    <cellStyle name="Input 8 10 18" xfId="6590" xr:uid="{00000000-0005-0000-0000-00000C180000}"/>
    <cellStyle name="Input 8 10 2" xfId="6591" xr:uid="{00000000-0005-0000-0000-00000D180000}"/>
    <cellStyle name="Input 8 10 2 2" xfId="6592" xr:uid="{00000000-0005-0000-0000-00000E180000}"/>
    <cellStyle name="Input 8 10 3" xfId="6593" xr:uid="{00000000-0005-0000-0000-00000F180000}"/>
    <cellStyle name="Input 8 10 3 2" xfId="6594" xr:uid="{00000000-0005-0000-0000-000010180000}"/>
    <cellStyle name="Input 8 10 4" xfId="6595" xr:uid="{00000000-0005-0000-0000-000011180000}"/>
    <cellStyle name="Input 8 10 4 2" xfId="6596" xr:uid="{00000000-0005-0000-0000-000012180000}"/>
    <cellStyle name="Input 8 10 5" xfId="6597" xr:uid="{00000000-0005-0000-0000-000013180000}"/>
    <cellStyle name="Input 8 10 5 2" xfId="6598" xr:uid="{00000000-0005-0000-0000-000014180000}"/>
    <cellStyle name="Input 8 10 6" xfId="6599" xr:uid="{00000000-0005-0000-0000-000015180000}"/>
    <cellStyle name="Input 8 10 6 2" xfId="6600" xr:uid="{00000000-0005-0000-0000-000016180000}"/>
    <cellStyle name="Input 8 10 7" xfId="6601" xr:uid="{00000000-0005-0000-0000-000017180000}"/>
    <cellStyle name="Input 8 10 7 2" xfId="6602" xr:uid="{00000000-0005-0000-0000-000018180000}"/>
    <cellStyle name="Input 8 10 8" xfId="6603" xr:uid="{00000000-0005-0000-0000-000019180000}"/>
    <cellStyle name="Input 8 10 8 2" xfId="6604" xr:uid="{00000000-0005-0000-0000-00001A180000}"/>
    <cellStyle name="Input 8 10 9" xfId="6605" xr:uid="{00000000-0005-0000-0000-00001B180000}"/>
    <cellStyle name="Input 8 10 9 2" xfId="6606" xr:uid="{00000000-0005-0000-0000-00001C180000}"/>
    <cellStyle name="Input 8 11" xfId="6607" xr:uid="{00000000-0005-0000-0000-00001D180000}"/>
    <cellStyle name="Input 8 11 10" xfId="6608" xr:uid="{00000000-0005-0000-0000-00001E180000}"/>
    <cellStyle name="Input 8 11 10 2" xfId="6609" xr:uid="{00000000-0005-0000-0000-00001F180000}"/>
    <cellStyle name="Input 8 11 11" xfId="6610" xr:uid="{00000000-0005-0000-0000-000020180000}"/>
    <cellStyle name="Input 8 11 11 2" xfId="6611" xr:uid="{00000000-0005-0000-0000-000021180000}"/>
    <cellStyle name="Input 8 11 12" xfId="6612" xr:uid="{00000000-0005-0000-0000-000022180000}"/>
    <cellStyle name="Input 8 11 12 2" xfId="6613" xr:uid="{00000000-0005-0000-0000-000023180000}"/>
    <cellStyle name="Input 8 11 13" xfId="6614" xr:uid="{00000000-0005-0000-0000-000024180000}"/>
    <cellStyle name="Input 8 11 13 2" xfId="6615" xr:uid="{00000000-0005-0000-0000-000025180000}"/>
    <cellStyle name="Input 8 11 14" xfId="6616" xr:uid="{00000000-0005-0000-0000-000026180000}"/>
    <cellStyle name="Input 8 11 14 2" xfId="6617" xr:uid="{00000000-0005-0000-0000-000027180000}"/>
    <cellStyle name="Input 8 11 15" xfId="6618" xr:uid="{00000000-0005-0000-0000-000028180000}"/>
    <cellStyle name="Input 8 11 15 2" xfId="6619" xr:uid="{00000000-0005-0000-0000-000029180000}"/>
    <cellStyle name="Input 8 11 16" xfId="6620" xr:uid="{00000000-0005-0000-0000-00002A180000}"/>
    <cellStyle name="Input 8 11 16 2" xfId="6621" xr:uid="{00000000-0005-0000-0000-00002B180000}"/>
    <cellStyle name="Input 8 11 17" xfId="6622" xr:uid="{00000000-0005-0000-0000-00002C180000}"/>
    <cellStyle name="Input 8 11 17 2" xfId="6623" xr:uid="{00000000-0005-0000-0000-00002D180000}"/>
    <cellStyle name="Input 8 11 18" xfId="6624" xr:uid="{00000000-0005-0000-0000-00002E180000}"/>
    <cellStyle name="Input 8 11 2" xfId="6625" xr:uid="{00000000-0005-0000-0000-00002F180000}"/>
    <cellStyle name="Input 8 11 2 2" xfId="6626" xr:uid="{00000000-0005-0000-0000-000030180000}"/>
    <cellStyle name="Input 8 11 3" xfId="6627" xr:uid="{00000000-0005-0000-0000-000031180000}"/>
    <cellStyle name="Input 8 11 3 2" xfId="6628" xr:uid="{00000000-0005-0000-0000-000032180000}"/>
    <cellStyle name="Input 8 11 4" xfId="6629" xr:uid="{00000000-0005-0000-0000-000033180000}"/>
    <cellStyle name="Input 8 11 4 2" xfId="6630" xr:uid="{00000000-0005-0000-0000-000034180000}"/>
    <cellStyle name="Input 8 11 5" xfId="6631" xr:uid="{00000000-0005-0000-0000-000035180000}"/>
    <cellStyle name="Input 8 11 5 2" xfId="6632" xr:uid="{00000000-0005-0000-0000-000036180000}"/>
    <cellStyle name="Input 8 11 6" xfId="6633" xr:uid="{00000000-0005-0000-0000-000037180000}"/>
    <cellStyle name="Input 8 11 6 2" xfId="6634" xr:uid="{00000000-0005-0000-0000-000038180000}"/>
    <cellStyle name="Input 8 11 7" xfId="6635" xr:uid="{00000000-0005-0000-0000-000039180000}"/>
    <cellStyle name="Input 8 11 7 2" xfId="6636" xr:uid="{00000000-0005-0000-0000-00003A180000}"/>
    <cellStyle name="Input 8 11 8" xfId="6637" xr:uid="{00000000-0005-0000-0000-00003B180000}"/>
    <cellStyle name="Input 8 11 8 2" xfId="6638" xr:uid="{00000000-0005-0000-0000-00003C180000}"/>
    <cellStyle name="Input 8 11 9" xfId="6639" xr:uid="{00000000-0005-0000-0000-00003D180000}"/>
    <cellStyle name="Input 8 11 9 2" xfId="6640" xr:uid="{00000000-0005-0000-0000-00003E180000}"/>
    <cellStyle name="Input 8 12" xfId="6641" xr:uid="{00000000-0005-0000-0000-00003F180000}"/>
    <cellStyle name="Input 8 12 10" xfId="6642" xr:uid="{00000000-0005-0000-0000-000040180000}"/>
    <cellStyle name="Input 8 12 10 2" xfId="6643" xr:uid="{00000000-0005-0000-0000-000041180000}"/>
    <cellStyle name="Input 8 12 11" xfId="6644" xr:uid="{00000000-0005-0000-0000-000042180000}"/>
    <cellStyle name="Input 8 12 11 2" xfId="6645" xr:uid="{00000000-0005-0000-0000-000043180000}"/>
    <cellStyle name="Input 8 12 12" xfId="6646" xr:uid="{00000000-0005-0000-0000-000044180000}"/>
    <cellStyle name="Input 8 12 12 2" xfId="6647" xr:uid="{00000000-0005-0000-0000-000045180000}"/>
    <cellStyle name="Input 8 12 13" xfId="6648" xr:uid="{00000000-0005-0000-0000-000046180000}"/>
    <cellStyle name="Input 8 12 13 2" xfId="6649" xr:uid="{00000000-0005-0000-0000-000047180000}"/>
    <cellStyle name="Input 8 12 14" xfId="6650" xr:uid="{00000000-0005-0000-0000-000048180000}"/>
    <cellStyle name="Input 8 12 14 2" xfId="6651" xr:uid="{00000000-0005-0000-0000-000049180000}"/>
    <cellStyle name="Input 8 12 15" xfId="6652" xr:uid="{00000000-0005-0000-0000-00004A180000}"/>
    <cellStyle name="Input 8 12 15 2" xfId="6653" xr:uid="{00000000-0005-0000-0000-00004B180000}"/>
    <cellStyle name="Input 8 12 16" xfId="6654" xr:uid="{00000000-0005-0000-0000-00004C180000}"/>
    <cellStyle name="Input 8 12 2" xfId="6655" xr:uid="{00000000-0005-0000-0000-00004D180000}"/>
    <cellStyle name="Input 8 12 2 2" xfId="6656" xr:uid="{00000000-0005-0000-0000-00004E180000}"/>
    <cellStyle name="Input 8 12 3" xfId="6657" xr:uid="{00000000-0005-0000-0000-00004F180000}"/>
    <cellStyle name="Input 8 12 3 2" xfId="6658" xr:uid="{00000000-0005-0000-0000-000050180000}"/>
    <cellStyle name="Input 8 12 4" xfId="6659" xr:uid="{00000000-0005-0000-0000-000051180000}"/>
    <cellStyle name="Input 8 12 4 2" xfId="6660" xr:uid="{00000000-0005-0000-0000-000052180000}"/>
    <cellStyle name="Input 8 12 5" xfId="6661" xr:uid="{00000000-0005-0000-0000-000053180000}"/>
    <cellStyle name="Input 8 12 5 2" xfId="6662" xr:uid="{00000000-0005-0000-0000-000054180000}"/>
    <cellStyle name="Input 8 12 6" xfId="6663" xr:uid="{00000000-0005-0000-0000-000055180000}"/>
    <cellStyle name="Input 8 12 6 2" xfId="6664" xr:uid="{00000000-0005-0000-0000-000056180000}"/>
    <cellStyle name="Input 8 12 7" xfId="6665" xr:uid="{00000000-0005-0000-0000-000057180000}"/>
    <cellStyle name="Input 8 12 7 2" xfId="6666" xr:uid="{00000000-0005-0000-0000-000058180000}"/>
    <cellStyle name="Input 8 12 8" xfId="6667" xr:uid="{00000000-0005-0000-0000-000059180000}"/>
    <cellStyle name="Input 8 12 8 2" xfId="6668" xr:uid="{00000000-0005-0000-0000-00005A180000}"/>
    <cellStyle name="Input 8 12 9" xfId="6669" xr:uid="{00000000-0005-0000-0000-00005B180000}"/>
    <cellStyle name="Input 8 12 9 2" xfId="6670" xr:uid="{00000000-0005-0000-0000-00005C180000}"/>
    <cellStyle name="Input 8 13" xfId="6671" xr:uid="{00000000-0005-0000-0000-00005D180000}"/>
    <cellStyle name="Input 8 13 10" xfId="6672" xr:uid="{00000000-0005-0000-0000-00005E180000}"/>
    <cellStyle name="Input 8 13 10 2" xfId="6673" xr:uid="{00000000-0005-0000-0000-00005F180000}"/>
    <cellStyle name="Input 8 13 11" xfId="6674" xr:uid="{00000000-0005-0000-0000-000060180000}"/>
    <cellStyle name="Input 8 13 11 2" xfId="6675" xr:uid="{00000000-0005-0000-0000-000061180000}"/>
    <cellStyle name="Input 8 13 12" xfId="6676" xr:uid="{00000000-0005-0000-0000-000062180000}"/>
    <cellStyle name="Input 8 13 12 2" xfId="6677" xr:uid="{00000000-0005-0000-0000-000063180000}"/>
    <cellStyle name="Input 8 13 13" xfId="6678" xr:uid="{00000000-0005-0000-0000-000064180000}"/>
    <cellStyle name="Input 8 13 13 2" xfId="6679" xr:uid="{00000000-0005-0000-0000-000065180000}"/>
    <cellStyle name="Input 8 13 14" xfId="6680" xr:uid="{00000000-0005-0000-0000-000066180000}"/>
    <cellStyle name="Input 8 13 14 2" xfId="6681" xr:uid="{00000000-0005-0000-0000-000067180000}"/>
    <cellStyle name="Input 8 13 15" xfId="6682" xr:uid="{00000000-0005-0000-0000-000068180000}"/>
    <cellStyle name="Input 8 13 15 2" xfId="6683" xr:uid="{00000000-0005-0000-0000-000069180000}"/>
    <cellStyle name="Input 8 13 16" xfId="6684" xr:uid="{00000000-0005-0000-0000-00006A180000}"/>
    <cellStyle name="Input 8 13 2" xfId="6685" xr:uid="{00000000-0005-0000-0000-00006B180000}"/>
    <cellStyle name="Input 8 13 2 2" xfId="6686" xr:uid="{00000000-0005-0000-0000-00006C180000}"/>
    <cellStyle name="Input 8 13 3" xfId="6687" xr:uid="{00000000-0005-0000-0000-00006D180000}"/>
    <cellStyle name="Input 8 13 3 2" xfId="6688" xr:uid="{00000000-0005-0000-0000-00006E180000}"/>
    <cellStyle name="Input 8 13 4" xfId="6689" xr:uid="{00000000-0005-0000-0000-00006F180000}"/>
    <cellStyle name="Input 8 13 4 2" xfId="6690" xr:uid="{00000000-0005-0000-0000-000070180000}"/>
    <cellStyle name="Input 8 13 5" xfId="6691" xr:uid="{00000000-0005-0000-0000-000071180000}"/>
    <cellStyle name="Input 8 13 5 2" xfId="6692" xr:uid="{00000000-0005-0000-0000-000072180000}"/>
    <cellStyle name="Input 8 13 6" xfId="6693" xr:uid="{00000000-0005-0000-0000-000073180000}"/>
    <cellStyle name="Input 8 13 6 2" xfId="6694" xr:uid="{00000000-0005-0000-0000-000074180000}"/>
    <cellStyle name="Input 8 13 7" xfId="6695" xr:uid="{00000000-0005-0000-0000-000075180000}"/>
    <cellStyle name="Input 8 13 7 2" xfId="6696" xr:uid="{00000000-0005-0000-0000-000076180000}"/>
    <cellStyle name="Input 8 13 8" xfId="6697" xr:uid="{00000000-0005-0000-0000-000077180000}"/>
    <cellStyle name="Input 8 13 8 2" xfId="6698" xr:uid="{00000000-0005-0000-0000-000078180000}"/>
    <cellStyle name="Input 8 13 9" xfId="6699" xr:uid="{00000000-0005-0000-0000-000079180000}"/>
    <cellStyle name="Input 8 13 9 2" xfId="6700" xr:uid="{00000000-0005-0000-0000-00007A180000}"/>
    <cellStyle name="Input 8 14" xfId="6701" xr:uid="{00000000-0005-0000-0000-00007B180000}"/>
    <cellStyle name="Input 8 14 10" xfId="6702" xr:uid="{00000000-0005-0000-0000-00007C180000}"/>
    <cellStyle name="Input 8 14 10 2" xfId="6703" xr:uid="{00000000-0005-0000-0000-00007D180000}"/>
    <cellStyle name="Input 8 14 11" xfId="6704" xr:uid="{00000000-0005-0000-0000-00007E180000}"/>
    <cellStyle name="Input 8 14 11 2" xfId="6705" xr:uid="{00000000-0005-0000-0000-00007F180000}"/>
    <cellStyle name="Input 8 14 12" xfId="6706" xr:uid="{00000000-0005-0000-0000-000080180000}"/>
    <cellStyle name="Input 8 14 12 2" xfId="6707" xr:uid="{00000000-0005-0000-0000-000081180000}"/>
    <cellStyle name="Input 8 14 13" xfId="6708" xr:uid="{00000000-0005-0000-0000-000082180000}"/>
    <cellStyle name="Input 8 14 13 2" xfId="6709" xr:uid="{00000000-0005-0000-0000-000083180000}"/>
    <cellStyle name="Input 8 14 14" xfId="6710" xr:uid="{00000000-0005-0000-0000-000084180000}"/>
    <cellStyle name="Input 8 14 14 2" xfId="6711" xr:uid="{00000000-0005-0000-0000-000085180000}"/>
    <cellStyle name="Input 8 14 15" xfId="6712" xr:uid="{00000000-0005-0000-0000-000086180000}"/>
    <cellStyle name="Input 8 14 2" xfId="6713" xr:uid="{00000000-0005-0000-0000-000087180000}"/>
    <cellStyle name="Input 8 14 2 2" xfId="6714" xr:uid="{00000000-0005-0000-0000-000088180000}"/>
    <cellStyle name="Input 8 14 3" xfId="6715" xr:uid="{00000000-0005-0000-0000-000089180000}"/>
    <cellStyle name="Input 8 14 3 2" xfId="6716" xr:uid="{00000000-0005-0000-0000-00008A180000}"/>
    <cellStyle name="Input 8 14 4" xfId="6717" xr:uid="{00000000-0005-0000-0000-00008B180000}"/>
    <cellStyle name="Input 8 14 4 2" xfId="6718" xr:uid="{00000000-0005-0000-0000-00008C180000}"/>
    <cellStyle name="Input 8 14 5" xfId="6719" xr:uid="{00000000-0005-0000-0000-00008D180000}"/>
    <cellStyle name="Input 8 14 5 2" xfId="6720" xr:uid="{00000000-0005-0000-0000-00008E180000}"/>
    <cellStyle name="Input 8 14 6" xfId="6721" xr:uid="{00000000-0005-0000-0000-00008F180000}"/>
    <cellStyle name="Input 8 14 6 2" xfId="6722" xr:uid="{00000000-0005-0000-0000-000090180000}"/>
    <cellStyle name="Input 8 14 7" xfId="6723" xr:uid="{00000000-0005-0000-0000-000091180000}"/>
    <cellStyle name="Input 8 14 7 2" xfId="6724" xr:uid="{00000000-0005-0000-0000-000092180000}"/>
    <cellStyle name="Input 8 14 8" xfId="6725" xr:uid="{00000000-0005-0000-0000-000093180000}"/>
    <cellStyle name="Input 8 14 8 2" xfId="6726" xr:uid="{00000000-0005-0000-0000-000094180000}"/>
    <cellStyle name="Input 8 14 9" xfId="6727" xr:uid="{00000000-0005-0000-0000-000095180000}"/>
    <cellStyle name="Input 8 14 9 2" xfId="6728" xr:uid="{00000000-0005-0000-0000-000096180000}"/>
    <cellStyle name="Input 8 15" xfId="6729" xr:uid="{00000000-0005-0000-0000-000097180000}"/>
    <cellStyle name="Input 8 15 2" xfId="6730" xr:uid="{00000000-0005-0000-0000-000098180000}"/>
    <cellStyle name="Input 8 16" xfId="6731" xr:uid="{00000000-0005-0000-0000-000099180000}"/>
    <cellStyle name="Input 8 16 2" xfId="6732" xr:uid="{00000000-0005-0000-0000-00009A180000}"/>
    <cellStyle name="Input 8 17" xfId="6733" xr:uid="{00000000-0005-0000-0000-00009B180000}"/>
    <cellStyle name="Input 8 17 2" xfId="6734" xr:uid="{00000000-0005-0000-0000-00009C180000}"/>
    <cellStyle name="Input 8 18" xfId="6735" xr:uid="{00000000-0005-0000-0000-00009D180000}"/>
    <cellStyle name="Input 8 18 2" xfId="6736" xr:uid="{00000000-0005-0000-0000-00009E180000}"/>
    <cellStyle name="Input 8 19" xfId="6737" xr:uid="{00000000-0005-0000-0000-00009F180000}"/>
    <cellStyle name="Input 8 19 2" xfId="6738" xr:uid="{00000000-0005-0000-0000-0000A0180000}"/>
    <cellStyle name="Input 8 2" xfId="6739" xr:uid="{00000000-0005-0000-0000-0000A1180000}"/>
    <cellStyle name="Input 8 2 10" xfId="6740" xr:uid="{00000000-0005-0000-0000-0000A2180000}"/>
    <cellStyle name="Input 8 2 10 10" xfId="6741" xr:uid="{00000000-0005-0000-0000-0000A3180000}"/>
    <cellStyle name="Input 8 2 10 10 2" xfId="6742" xr:uid="{00000000-0005-0000-0000-0000A4180000}"/>
    <cellStyle name="Input 8 2 10 11" xfId="6743" xr:uid="{00000000-0005-0000-0000-0000A5180000}"/>
    <cellStyle name="Input 8 2 10 11 2" xfId="6744" xr:uid="{00000000-0005-0000-0000-0000A6180000}"/>
    <cellStyle name="Input 8 2 10 12" xfId="6745" xr:uid="{00000000-0005-0000-0000-0000A7180000}"/>
    <cellStyle name="Input 8 2 10 12 2" xfId="6746" xr:uid="{00000000-0005-0000-0000-0000A8180000}"/>
    <cellStyle name="Input 8 2 10 13" xfId="6747" xr:uid="{00000000-0005-0000-0000-0000A9180000}"/>
    <cellStyle name="Input 8 2 10 13 2" xfId="6748" xr:uid="{00000000-0005-0000-0000-0000AA180000}"/>
    <cellStyle name="Input 8 2 10 14" xfId="6749" xr:uid="{00000000-0005-0000-0000-0000AB180000}"/>
    <cellStyle name="Input 8 2 10 14 2" xfId="6750" xr:uid="{00000000-0005-0000-0000-0000AC180000}"/>
    <cellStyle name="Input 8 2 10 15" xfId="6751" xr:uid="{00000000-0005-0000-0000-0000AD180000}"/>
    <cellStyle name="Input 8 2 10 15 2" xfId="6752" xr:uid="{00000000-0005-0000-0000-0000AE180000}"/>
    <cellStyle name="Input 8 2 10 16" xfId="6753" xr:uid="{00000000-0005-0000-0000-0000AF180000}"/>
    <cellStyle name="Input 8 2 10 16 2" xfId="6754" xr:uid="{00000000-0005-0000-0000-0000B0180000}"/>
    <cellStyle name="Input 8 2 10 17" xfId="6755" xr:uid="{00000000-0005-0000-0000-0000B1180000}"/>
    <cellStyle name="Input 8 2 10 17 2" xfId="6756" xr:uid="{00000000-0005-0000-0000-0000B2180000}"/>
    <cellStyle name="Input 8 2 10 18" xfId="6757" xr:uid="{00000000-0005-0000-0000-0000B3180000}"/>
    <cellStyle name="Input 8 2 10 2" xfId="6758" xr:uid="{00000000-0005-0000-0000-0000B4180000}"/>
    <cellStyle name="Input 8 2 10 2 2" xfId="6759" xr:uid="{00000000-0005-0000-0000-0000B5180000}"/>
    <cellStyle name="Input 8 2 10 3" xfId="6760" xr:uid="{00000000-0005-0000-0000-0000B6180000}"/>
    <cellStyle name="Input 8 2 10 3 2" xfId="6761" xr:uid="{00000000-0005-0000-0000-0000B7180000}"/>
    <cellStyle name="Input 8 2 10 4" xfId="6762" xr:uid="{00000000-0005-0000-0000-0000B8180000}"/>
    <cellStyle name="Input 8 2 10 4 2" xfId="6763" xr:uid="{00000000-0005-0000-0000-0000B9180000}"/>
    <cellStyle name="Input 8 2 10 5" xfId="6764" xr:uid="{00000000-0005-0000-0000-0000BA180000}"/>
    <cellStyle name="Input 8 2 10 5 2" xfId="6765" xr:uid="{00000000-0005-0000-0000-0000BB180000}"/>
    <cellStyle name="Input 8 2 10 6" xfId="6766" xr:uid="{00000000-0005-0000-0000-0000BC180000}"/>
    <cellStyle name="Input 8 2 10 6 2" xfId="6767" xr:uid="{00000000-0005-0000-0000-0000BD180000}"/>
    <cellStyle name="Input 8 2 10 7" xfId="6768" xr:uid="{00000000-0005-0000-0000-0000BE180000}"/>
    <cellStyle name="Input 8 2 10 7 2" xfId="6769" xr:uid="{00000000-0005-0000-0000-0000BF180000}"/>
    <cellStyle name="Input 8 2 10 8" xfId="6770" xr:uid="{00000000-0005-0000-0000-0000C0180000}"/>
    <cellStyle name="Input 8 2 10 8 2" xfId="6771" xr:uid="{00000000-0005-0000-0000-0000C1180000}"/>
    <cellStyle name="Input 8 2 10 9" xfId="6772" xr:uid="{00000000-0005-0000-0000-0000C2180000}"/>
    <cellStyle name="Input 8 2 10 9 2" xfId="6773" xr:uid="{00000000-0005-0000-0000-0000C3180000}"/>
    <cellStyle name="Input 8 2 11" xfId="6774" xr:uid="{00000000-0005-0000-0000-0000C4180000}"/>
    <cellStyle name="Input 8 2 11 10" xfId="6775" xr:uid="{00000000-0005-0000-0000-0000C5180000}"/>
    <cellStyle name="Input 8 2 11 10 2" xfId="6776" xr:uid="{00000000-0005-0000-0000-0000C6180000}"/>
    <cellStyle name="Input 8 2 11 11" xfId="6777" xr:uid="{00000000-0005-0000-0000-0000C7180000}"/>
    <cellStyle name="Input 8 2 11 11 2" xfId="6778" xr:uid="{00000000-0005-0000-0000-0000C8180000}"/>
    <cellStyle name="Input 8 2 11 12" xfId="6779" xr:uid="{00000000-0005-0000-0000-0000C9180000}"/>
    <cellStyle name="Input 8 2 11 12 2" xfId="6780" xr:uid="{00000000-0005-0000-0000-0000CA180000}"/>
    <cellStyle name="Input 8 2 11 13" xfId="6781" xr:uid="{00000000-0005-0000-0000-0000CB180000}"/>
    <cellStyle name="Input 8 2 11 13 2" xfId="6782" xr:uid="{00000000-0005-0000-0000-0000CC180000}"/>
    <cellStyle name="Input 8 2 11 14" xfId="6783" xr:uid="{00000000-0005-0000-0000-0000CD180000}"/>
    <cellStyle name="Input 8 2 11 14 2" xfId="6784" xr:uid="{00000000-0005-0000-0000-0000CE180000}"/>
    <cellStyle name="Input 8 2 11 15" xfId="6785" xr:uid="{00000000-0005-0000-0000-0000CF180000}"/>
    <cellStyle name="Input 8 2 11 15 2" xfId="6786" xr:uid="{00000000-0005-0000-0000-0000D0180000}"/>
    <cellStyle name="Input 8 2 11 16" xfId="6787" xr:uid="{00000000-0005-0000-0000-0000D1180000}"/>
    <cellStyle name="Input 8 2 11 2" xfId="6788" xr:uid="{00000000-0005-0000-0000-0000D2180000}"/>
    <cellStyle name="Input 8 2 11 2 2" xfId="6789" xr:uid="{00000000-0005-0000-0000-0000D3180000}"/>
    <cellStyle name="Input 8 2 11 3" xfId="6790" xr:uid="{00000000-0005-0000-0000-0000D4180000}"/>
    <cellStyle name="Input 8 2 11 3 2" xfId="6791" xr:uid="{00000000-0005-0000-0000-0000D5180000}"/>
    <cellStyle name="Input 8 2 11 4" xfId="6792" xr:uid="{00000000-0005-0000-0000-0000D6180000}"/>
    <cellStyle name="Input 8 2 11 4 2" xfId="6793" xr:uid="{00000000-0005-0000-0000-0000D7180000}"/>
    <cellStyle name="Input 8 2 11 5" xfId="6794" xr:uid="{00000000-0005-0000-0000-0000D8180000}"/>
    <cellStyle name="Input 8 2 11 5 2" xfId="6795" xr:uid="{00000000-0005-0000-0000-0000D9180000}"/>
    <cellStyle name="Input 8 2 11 6" xfId="6796" xr:uid="{00000000-0005-0000-0000-0000DA180000}"/>
    <cellStyle name="Input 8 2 11 6 2" xfId="6797" xr:uid="{00000000-0005-0000-0000-0000DB180000}"/>
    <cellStyle name="Input 8 2 11 7" xfId="6798" xr:uid="{00000000-0005-0000-0000-0000DC180000}"/>
    <cellStyle name="Input 8 2 11 7 2" xfId="6799" xr:uid="{00000000-0005-0000-0000-0000DD180000}"/>
    <cellStyle name="Input 8 2 11 8" xfId="6800" xr:uid="{00000000-0005-0000-0000-0000DE180000}"/>
    <cellStyle name="Input 8 2 11 8 2" xfId="6801" xr:uid="{00000000-0005-0000-0000-0000DF180000}"/>
    <cellStyle name="Input 8 2 11 9" xfId="6802" xr:uid="{00000000-0005-0000-0000-0000E0180000}"/>
    <cellStyle name="Input 8 2 11 9 2" xfId="6803" xr:uid="{00000000-0005-0000-0000-0000E1180000}"/>
    <cellStyle name="Input 8 2 12" xfId="6804" xr:uid="{00000000-0005-0000-0000-0000E2180000}"/>
    <cellStyle name="Input 8 2 12 10" xfId="6805" xr:uid="{00000000-0005-0000-0000-0000E3180000}"/>
    <cellStyle name="Input 8 2 12 10 2" xfId="6806" xr:uid="{00000000-0005-0000-0000-0000E4180000}"/>
    <cellStyle name="Input 8 2 12 11" xfId="6807" xr:uid="{00000000-0005-0000-0000-0000E5180000}"/>
    <cellStyle name="Input 8 2 12 11 2" xfId="6808" xr:uid="{00000000-0005-0000-0000-0000E6180000}"/>
    <cellStyle name="Input 8 2 12 12" xfId="6809" xr:uid="{00000000-0005-0000-0000-0000E7180000}"/>
    <cellStyle name="Input 8 2 12 12 2" xfId="6810" xr:uid="{00000000-0005-0000-0000-0000E8180000}"/>
    <cellStyle name="Input 8 2 12 13" xfId="6811" xr:uid="{00000000-0005-0000-0000-0000E9180000}"/>
    <cellStyle name="Input 8 2 12 13 2" xfId="6812" xr:uid="{00000000-0005-0000-0000-0000EA180000}"/>
    <cellStyle name="Input 8 2 12 14" xfId="6813" xr:uid="{00000000-0005-0000-0000-0000EB180000}"/>
    <cellStyle name="Input 8 2 12 14 2" xfId="6814" xr:uid="{00000000-0005-0000-0000-0000EC180000}"/>
    <cellStyle name="Input 8 2 12 15" xfId="6815" xr:uid="{00000000-0005-0000-0000-0000ED180000}"/>
    <cellStyle name="Input 8 2 12 15 2" xfId="6816" xr:uid="{00000000-0005-0000-0000-0000EE180000}"/>
    <cellStyle name="Input 8 2 12 16" xfId="6817" xr:uid="{00000000-0005-0000-0000-0000EF180000}"/>
    <cellStyle name="Input 8 2 12 2" xfId="6818" xr:uid="{00000000-0005-0000-0000-0000F0180000}"/>
    <cellStyle name="Input 8 2 12 2 2" xfId="6819" xr:uid="{00000000-0005-0000-0000-0000F1180000}"/>
    <cellStyle name="Input 8 2 12 3" xfId="6820" xr:uid="{00000000-0005-0000-0000-0000F2180000}"/>
    <cellStyle name="Input 8 2 12 3 2" xfId="6821" xr:uid="{00000000-0005-0000-0000-0000F3180000}"/>
    <cellStyle name="Input 8 2 12 4" xfId="6822" xr:uid="{00000000-0005-0000-0000-0000F4180000}"/>
    <cellStyle name="Input 8 2 12 4 2" xfId="6823" xr:uid="{00000000-0005-0000-0000-0000F5180000}"/>
    <cellStyle name="Input 8 2 12 5" xfId="6824" xr:uid="{00000000-0005-0000-0000-0000F6180000}"/>
    <cellStyle name="Input 8 2 12 5 2" xfId="6825" xr:uid="{00000000-0005-0000-0000-0000F7180000}"/>
    <cellStyle name="Input 8 2 12 6" xfId="6826" xr:uid="{00000000-0005-0000-0000-0000F8180000}"/>
    <cellStyle name="Input 8 2 12 6 2" xfId="6827" xr:uid="{00000000-0005-0000-0000-0000F9180000}"/>
    <cellStyle name="Input 8 2 12 7" xfId="6828" xr:uid="{00000000-0005-0000-0000-0000FA180000}"/>
    <cellStyle name="Input 8 2 12 7 2" xfId="6829" xr:uid="{00000000-0005-0000-0000-0000FB180000}"/>
    <cellStyle name="Input 8 2 12 8" xfId="6830" xr:uid="{00000000-0005-0000-0000-0000FC180000}"/>
    <cellStyle name="Input 8 2 12 8 2" xfId="6831" xr:uid="{00000000-0005-0000-0000-0000FD180000}"/>
    <cellStyle name="Input 8 2 12 9" xfId="6832" xr:uid="{00000000-0005-0000-0000-0000FE180000}"/>
    <cellStyle name="Input 8 2 12 9 2" xfId="6833" xr:uid="{00000000-0005-0000-0000-0000FF180000}"/>
    <cellStyle name="Input 8 2 13" xfId="6834" xr:uid="{00000000-0005-0000-0000-000000190000}"/>
    <cellStyle name="Input 8 2 13 10" xfId="6835" xr:uid="{00000000-0005-0000-0000-000001190000}"/>
    <cellStyle name="Input 8 2 13 10 2" xfId="6836" xr:uid="{00000000-0005-0000-0000-000002190000}"/>
    <cellStyle name="Input 8 2 13 11" xfId="6837" xr:uid="{00000000-0005-0000-0000-000003190000}"/>
    <cellStyle name="Input 8 2 13 11 2" xfId="6838" xr:uid="{00000000-0005-0000-0000-000004190000}"/>
    <cellStyle name="Input 8 2 13 12" xfId="6839" xr:uid="{00000000-0005-0000-0000-000005190000}"/>
    <cellStyle name="Input 8 2 13 12 2" xfId="6840" xr:uid="{00000000-0005-0000-0000-000006190000}"/>
    <cellStyle name="Input 8 2 13 13" xfId="6841" xr:uid="{00000000-0005-0000-0000-000007190000}"/>
    <cellStyle name="Input 8 2 13 13 2" xfId="6842" xr:uid="{00000000-0005-0000-0000-000008190000}"/>
    <cellStyle name="Input 8 2 13 14" xfId="6843" xr:uid="{00000000-0005-0000-0000-000009190000}"/>
    <cellStyle name="Input 8 2 13 14 2" xfId="6844" xr:uid="{00000000-0005-0000-0000-00000A190000}"/>
    <cellStyle name="Input 8 2 13 15" xfId="6845" xr:uid="{00000000-0005-0000-0000-00000B190000}"/>
    <cellStyle name="Input 8 2 13 2" xfId="6846" xr:uid="{00000000-0005-0000-0000-00000C190000}"/>
    <cellStyle name="Input 8 2 13 2 2" xfId="6847" xr:uid="{00000000-0005-0000-0000-00000D190000}"/>
    <cellStyle name="Input 8 2 13 3" xfId="6848" xr:uid="{00000000-0005-0000-0000-00000E190000}"/>
    <cellStyle name="Input 8 2 13 3 2" xfId="6849" xr:uid="{00000000-0005-0000-0000-00000F190000}"/>
    <cellStyle name="Input 8 2 13 4" xfId="6850" xr:uid="{00000000-0005-0000-0000-000010190000}"/>
    <cellStyle name="Input 8 2 13 4 2" xfId="6851" xr:uid="{00000000-0005-0000-0000-000011190000}"/>
    <cellStyle name="Input 8 2 13 5" xfId="6852" xr:uid="{00000000-0005-0000-0000-000012190000}"/>
    <cellStyle name="Input 8 2 13 5 2" xfId="6853" xr:uid="{00000000-0005-0000-0000-000013190000}"/>
    <cellStyle name="Input 8 2 13 6" xfId="6854" xr:uid="{00000000-0005-0000-0000-000014190000}"/>
    <cellStyle name="Input 8 2 13 6 2" xfId="6855" xr:uid="{00000000-0005-0000-0000-000015190000}"/>
    <cellStyle name="Input 8 2 13 7" xfId="6856" xr:uid="{00000000-0005-0000-0000-000016190000}"/>
    <cellStyle name="Input 8 2 13 7 2" xfId="6857" xr:uid="{00000000-0005-0000-0000-000017190000}"/>
    <cellStyle name="Input 8 2 13 8" xfId="6858" xr:uid="{00000000-0005-0000-0000-000018190000}"/>
    <cellStyle name="Input 8 2 13 8 2" xfId="6859" xr:uid="{00000000-0005-0000-0000-000019190000}"/>
    <cellStyle name="Input 8 2 13 9" xfId="6860" xr:uid="{00000000-0005-0000-0000-00001A190000}"/>
    <cellStyle name="Input 8 2 13 9 2" xfId="6861" xr:uid="{00000000-0005-0000-0000-00001B190000}"/>
    <cellStyle name="Input 8 2 14" xfId="6862" xr:uid="{00000000-0005-0000-0000-00001C190000}"/>
    <cellStyle name="Input 8 2 14 2" xfId="6863" xr:uid="{00000000-0005-0000-0000-00001D190000}"/>
    <cellStyle name="Input 8 2 15" xfId="6864" xr:uid="{00000000-0005-0000-0000-00001E190000}"/>
    <cellStyle name="Input 8 2 15 2" xfId="6865" xr:uid="{00000000-0005-0000-0000-00001F190000}"/>
    <cellStyle name="Input 8 2 16" xfId="6866" xr:uid="{00000000-0005-0000-0000-000020190000}"/>
    <cellStyle name="Input 8 2 16 2" xfId="6867" xr:uid="{00000000-0005-0000-0000-000021190000}"/>
    <cellStyle name="Input 8 2 17" xfId="6868" xr:uid="{00000000-0005-0000-0000-000022190000}"/>
    <cellStyle name="Input 8 2 17 2" xfId="6869" xr:uid="{00000000-0005-0000-0000-000023190000}"/>
    <cellStyle name="Input 8 2 18" xfId="6870" xr:uid="{00000000-0005-0000-0000-000024190000}"/>
    <cellStyle name="Input 8 2 18 2" xfId="6871" xr:uid="{00000000-0005-0000-0000-000025190000}"/>
    <cellStyle name="Input 8 2 19" xfId="6872" xr:uid="{00000000-0005-0000-0000-000026190000}"/>
    <cellStyle name="Input 8 2 19 2" xfId="6873" xr:uid="{00000000-0005-0000-0000-000027190000}"/>
    <cellStyle name="Input 8 2 2" xfId="6874" xr:uid="{00000000-0005-0000-0000-000028190000}"/>
    <cellStyle name="Input 8 2 2 10" xfId="6875" xr:uid="{00000000-0005-0000-0000-000029190000}"/>
    <cellStyle name="Input 8 2 2 10 2" xfId="6876" xr:uid="{00000000-0005-0000-0000-00002A190000}"/>
    <cellStyle name="Input 8 2 2 11" xfId="6877" xr:uid="{00000000-0005-0000-0000-00002B190000}"/>
    <cellStyle name="Input 8 2 2 11 2" xfId="6878" xr:uid="{00000000-0005-0000-0000-00002C190000}"/>
    <cellStyle name="Input 8 2 2 12" xfId="6879" xr:uid="{00000000-0005-0000-0000-00002D190000}"/>
    <cellStyle name="Input 8 2 2 12 2" xfId="6880" xr:uid="{00000000-0005-0000-0000-00002E190000}"/>
    <cellStyle name="Input 8 2 2 13" xfId="6881" xr:uid="{00000000-0005-0000-0000-00002F190000}"/>
    <cellStyle name="Input 8 2 2 13 2" xfId="6882" xr:uid="{00000000-0005-0000-0000-000030190000}"/>
    <cellStyle name="Input 8 2 2 14" xfId="6883" xr:uid="{00000000-0005-0000-0000-000031190000}"/>
    <cellStyle name="Input 8 2 2 14 2" xfId="6884" xr:uid="{00000000-0005-0000-0000-000032190000}"/>
    <cellStyle name="Input 8 2 2 15" xfId="6885" xr:uid="{00000000-0005-0000-0000-000033190000}"/>
    <cellStyle name="Input 8 2 2 15 2" xfId="6886" xr:uid="{00000000-0005-0000-0000-000034190000}"/>
    <cellStyle name="Input 8 2 2 16" xfId="6887" xr:uid="{00000000-0005-0000-0000-000035190000}"/>
    <cellStyle name="Input 8 2 2 16 2" xfId="6888" xr:uid="{00000000-0005-0000-0000-000036190000}"/>
    <cellStyle name="Input 8 2 2 17" xfId="6889" xr:uid="{00000000-0005-0000-0000-000037190000}"/>
    <cellStyle name="Input 8 2 2 17 2" xfId="6890" xr:uid="{00000000-0005-0000-0000-000038190000}"/>
    <cellStyle name="Input 8 2 2 18" xfId="6891" xr:uid="{00000000-0005-0000-0000-000039190000}"/>
    <cellStyle name="Input 8 2 2 18 2" xfId="6892" xr:uid="{00000000-0005-0000-0000-00003A190000}"/>
    <cellStyle name="Input 8 2 2 19" xfId="6893" xr:uid="{00000000-0005-0000-0000-00003B190000}"/>
    <cellStyle name="Input 8 2 2 19 2" xfId="6894" xr:uid="{00000000-0005-0000-0000-00003C190000}"/>
    <cellStyle name="Input 8 2 2 2" xfId="6895" xr:uid="{00000000-0005-0000-0000-00003D190000}"/>
    <cellStyle name="Input 8 2 2 2 10" xfId="6896" xr:uid="{00000000-0005-0000-0000-00003E190000}"/>
    <cellStyle name="Input 8 2 2 2 10 2" xfId="6897" xr:uid="{00000000-0005-0000-0000-00003F190000}"/>
    <cellStyle name="Input 8 2 2 2 11" xfId="6898" xr:uid="{00000000-0005-0000-0000-000040190000}"/>
    <cellStyle name="Input 8 2 2 2 11 2" xfId="6899" xr:uid="{00000000-0005-0000-0000-000041190000}"/>
    <cellStyle name="Input 8 2 2 2 12" xfId="6900" xr:uid="{00000000-0005-0000-0000-000042190000}"/>
    <cellStyle name="Input 8 2 2 2 12 2" xfId="6901" xr:uid="{00000000-0005-0000-0000-000043190000}"/>
    <cellStyle name="Input 8 2 2 2 13" xfId="6902" xr:uid="{00000000-0005-0000-0000-000044190000}"/>
    <cellStyle name="Input 8 2 2 2 13 2" xfId="6903" xr:uid="{00000000-0005-0000-0000-000045190000}"/>
    <cellStyle name="Input 8 2 2 2 14" xfId="6904" xr:uid="{00000000-0005-0000-0000-000046190000}"/>
    <cellStyle name="Input 8 2 2 2 14 2" xfId="6905" xr:uid="{00000000-0005-0000-0000-000047190000}"/>
    <cellStyle name="Input 8 2 2 2 15" xfId="6906" xr:uid="{00000000-0005-0000-0000-000048190000}"/>
    <cellStyle name="Input 8 2 2 2 15 2" xfId="6907" xr:uid="{00000000-0005-0000-0000-000049190000}"/>
    <cellStyle name="Input 8 2 2 2 16" xfId="6908" xr:uid="{00000000-0005-0000-0000-00004A190000}"/>
    <cellStyle name="Input 8 2 2 2 16 2" xfId="6909" xr:uid="{00000000-0005-0000-0000-00004B190000}"/>
    <cellStyle name="Input 8 2 2 2 17" xfId="6910" xr:uid="{00000000-0005-0000-0000-00004C190000}"/>
    <cellStyle name="Input 8 2 2 2 17 2" xfId="6911" xr:uid="{00000000-0005-0000-0000-00004D190000}"/>
    <cellStyle name="Input 8 2 2 2 18" xfId="6912" xr:uid="{00000000-0005-0000-0000-00004E190000}"/>
    <cellStyle name="Input 8 2 2 2 18 2" xfId="6913" xr:uid="{00000000-0005-0000-0000-00004F190000}"/>
    <cellStyle name="Input 8 2 2 2 19" xfId="6914" xr:uid="{00000000-0005-0000-0000-000050190000}"/>
    <cellStyle name="Input 8 2 2 2 2" xfId="6915" xr:uid="{00000000-0005-0000-0000-000051190000}"/>
    <cellStyle name="Input 8 2 2 2 2 2" xfId="6916" xr:uid="{00000000-0005-0000-0000-000052190000}"/>
    <cellStyle name="Input 8 2 2 2 3" xfId="6917" xr:uid="{00000000-0005-0000-0000-000053190000}"/>
    <cellStyle name="Input 8 2 2 2 3 2" xfId="6918" xr:uid="{00000000-0005-0000-0000-000054190000}"/>
    <cellStyle name="Input 8 2 2 2 4" xfId="6919" xr:uid="{00000000-0005-0000-0000-000055190000}"/>
    <cellStyle name="Input 8 2 2 2 4 2" xfId="6920" xr:uid="{00000000-0005-0000-0000-000056190000}"/>
    <cellStyle name="Input 8 2 2 2 5" xfId="6921" xr:uid="{00000000-0005-0000-0000-000057190000}"/>
    <cellStyle name="Input 8 2 2 2 5 2" xfId="6922" xr:uid="{00000000-0005-0000-0000-000058190000}"/>
    <cellStyle name="Input 8 2 2 2 6" xfId="6923" xr:uid="{00000000-0005-0000-0000-000059190000}"/>
    <cellStyle name="Input 8 2 2 2 6 2" xfId="6924" xr:uid="{00000000-0005-0000-0000-00005A190000}"/>
    <cellStyle name="Input 8 2 2 2 7" xfId="6925" xr:uid="{00000000-0005-0000-0000-00005B190000}"/>
    <cellStyle name="Input 8 2 2 2 7 2" xfId="6926" xr:uid="{00000000-0005-0000-0000-00005C190000}"/>
    <cellStyle name="Input 8 2 2 2 8" xfId="6927" xr:uid="{00000000-0005-0000-0000-00005D190000}"/>
    <cellStyle name="Input 8 2 2 2 8 2" xfId="6928" xr:uid="{00000000-0005-0000-0000-00005E190000}"/>
    <cellStyle name="Input 8 2 2 2 9" xfId="6929" xr:uid="{00000000-0005-0000-0000-00005F190000}"/>
    <cellStyle name="Input 8 2 2 2 9 2" xfId="6930" xr:uid="{00000000-0005-0000-0000-000060190000}"/>
    <cellStyle name="Input 8 2 2 20" xfId="6931" xr:uid="{00000000-0005-0000-0000-000061190000}"/>
    <cellStyle name="Input 8 2 2 3" xfId="6932" xr:uid="{00000000-0005-0000-0000-000062190000}"/>
    <cellStyle name="Input 8 2 2 3 10" xfId="6933" xr:uid="{00000000-0005-0000-0000-000063190000}"/>
    <cellStyle name="Input 8 2 2 3 10 2" xfId="6934" xr:uid="{00000000-0005-0000-0000-000064190000}"/>
    <cellStyle name="Input 8 2 2 3 11" xfId="6935" xr:uid="{00000000-0005-0000-0000-000065190000}"/>
    <cellStyle name="Input 8 2 2 3 11 2" xfId="6936" xr:uid="{00000000-0005-0000-0000-000066190000}"/>
    <cellStyle name="Input 8 2 2 3 12" xfId="6937" xr:uid="{00000000-0005-0000-0000-000067190000}"/>
    <cellStyle name="Input 8 2 2 3 12 2" xfId="6938" xr:uid="{00000000-0005-0000-0000-000068190000}"/>
    <cellStyle name="Input 8 2 2 3 13" xfId="6939" xr:uid="{00000000-0005-0000-0000-000069190000}"/>
    <cellStyle name="Input 8 2 2 3 13 2" xfId="6940" xr:uid="{00000000-0005-0000-0000-00006A190000}"/>
    <cellStyle name="Input 8 2 2 3 14" xfId="6941" xr:uid="{00000000-0005-0000-0000-00006B190000}"/>
    <cellStyle name="Input 8 2 2 3 14 2" xfId="6942" xr:uid="{00000000-0005-0000-0000-00006C190000}"/>
    <cellStyle name="Input 8 2 2 3 15" xfId="6943" xr:uid="{00000000-0005-0000-0000-00006D190000}"/>
    <cellStyle name="Input 8 2 2 3 15 2" xfId="6944" xr:uid="{00000000-0005-0000-0000-00006E190000}"/>
    <cellStyle name="Input 8 2 2 3 16" xfId="6945" xr:uid="{00000000-0005-0000-0000-00006F190000}"/>
    <cellStyle name="Input 8 2 2 3 16 2" xfId="6946" xr:uid="{00000000-0005-0000-0000-000070190000}"/>
    <cellStyle name="Input 8 2 2 3 17" xfId="6947" xr:uid="{00000000-0005-0000-0000-000071190000}"/>
    <cellStyle name="Input 8 2 2 3 17 2" xfId="6948" xr:uid="{00000000-0005-0000-0000-000072190000}"/>
    <cellStyle name="Input 8 2 2 3 18" xfId="6949" xr:uid="{00000000-0005-0000-0000-000073190000}"/>
    <cellStyle name="Input 8 2 2 3 18 2" xfId="6950" xr:uid="{00000000-0005-0000-0000-000074190000}"/>
    <cellStyle name="Input 8 2 2 3 19" xfId="6951" xr:uid="{00000000-0005-0000-0000-000075190000}"/>
    <cellStyle name="Input 8 2 2 3 2" xfId="6952" xr:uid="{00000000-0005-0000-0000-000076190000}"/>
    <cellStyle name="Input 8 2 2 3 2 2" xfId="6953" xr:uid="{00000000-0005-0000-0000-000077190000}"/>
    <cellStyle name="Input 8 2 2 3 3" xfId="6954" xr:uid="{00000000-0005-0000-0000-000078190000}"/>
    <cellStyle name="Input 8 2 2 3 3 2" xfId="6955" xr:uid="{00000000-0005-0000-0000-000079190000}"/>
    <cellStyle name="Input 8 2 2 3 4" xfId="6956" xr:uid="{00000000-0005-0000-0000-00007A190000}"/>
    <cellStyle name="Input 8 2 2 3 4 2" xfId="6957" xr:uid="{00000000-0005-0000-0000-00007B190000}"/>
    <cellStyle name="Input 8 2 2 3 5" xfId="6958" xr:uid="{00000000-0005-0000-0000-00007C190000}"/>
    <cellStyle name="Input 8 2 2 3 5 2" xfId="6959" xr:uid="{00000000-0005-0000-0000-00007D190000}"/>
    <cellStyle name="Input 8 2 2 3 6" xfId="6960" xr:uid="{00000000-0005-0000-0000-00007E190000}"/>
    <cellStyle name="Input 8 2 2 3 6 2" xfId="6961" xr:uid="{00000000-0005-0000-0000-00007F190000}"/>
    <cellStyle name="Input 8 2 2 3 7" xfId="6962" xr:uid="{00000000-0005-0000-0000-000080190000}"/>
    <cellStyle name="Input 8 2 2 3 7 2" xfId="6963" xr:uid="{00000000-0005-0000-0000-000081190000}"/>
    <cellStyle name="Input 8 2 2 3 8" xfId="6964" xr:uid="{00000000-0005-0000-0000-000082190000}"/>
    <cellStyle name="Input 8 2 2 3 8 2" xfId="6965" xr:uid="{00000000-0005-0000-0000-000083190000}"/>
    <cellStyle name="Input 8 2 2 3 9" xfId="6966" xr:uid="{00000000-0005-0000-0000-000084190000}"/>
    <cellStyle name="Input 8 2 2 3 9 2" xfId="6967" xr:uid="{00000000-0005-0000-0000-000085190000}"/>
    <cellStyle name="Input 8 2 2 4" xfId="6968" xr:uid="{00000000-0005-0000-0000-000086190000}"/>
    <cellStyle name="Input 8 2 2 4 10" xfId="6969" xr:uid="{00000000-0005-0000-0000-000087190000}"/>
    <cellStyle name="Input 8 2 2 4 10 2" xfId="6970" xr:uid="{00000000-0005-0000-0000-000088190000}"/>
    <cellStyle name="Input 8 2 2 4 11" xfId="6971" xr:uid="{00000000-0005-0000-0000-000089190000}"/>
    <cellStyle name="Input 8 2 2 4 11 2" xfId="6972" xr:uid="{00000000-0005-0000-0000-00008A190000}"/>
    <cellStyle name="Input 8 2 2 4 12" xfId="6973" xr:uid="{00000000-0005-0000-0000-00008B190000}"/>
    <cellStyle name="Input 8 2 2 4 12 2" xfId="6974" xr:uid="{00000000-0005-0000-0000-00008C190000}"/>
    <cellStyle name="Input 8 2 2 4 13" xfId="6975" xr:uid="{00000000-0005-0000-0000-00008D190000}"/>
    <cellStyle name="Input 8 2 2 4 13 2" xfId="6976" xr:uid="{00000000-0005-0000-0000-00008E190000}"/>
    <cellStyle name="Input 8 2 2 4 14" xfId="6977" xr:uid="{00000000-0005-0000-0000-00008F190000}"/>
    <cellStyle name="Input 8 2 2 4 14 2" xfId="6978" xr:uid="{00000000-0005-0000-0000-000090190000}"/>
    <cellStyle name="Input 8 2 2 4 15" xfId="6979" xr:uid="{00000000-0005-0000-0000-000091190000}"/>
    <cellStyle name="Input 8 2 2 4 15 2" xfId="6980" xr:uid="{00000000-0005-0000-0000-000092190000}"/>
    <cellStyle name="Input 8 2 2 4 16" xfId="6981" xr:uid="{00000000-0005-0000-0000-000093190000}"/>
    <cellStyle name="Input 8 2 2 4 2" xfId="6982" xr:uid="{00000000-0005-0000-0000-000094190000}"/>
    <cellStyle name="Input 8 2 2 4 2 2" xfId="6983" xr:uid="{00000000-0005-0000-0000-000095190000}"/>
    <cellStyle name="Input 8 2 2 4 3" xfId="6984" xr:uid="{00000000-0005-0000-0000-000096190000}"/>
    <cellStyle name="Input 8 2 2 4 3 2" xfId="6985" xr:uid="{00000000-0005-0000-0000-000097190000}"/>
    <cellStyle name="Input 8 2 2 4 4" xfId="6986" xr:uid="{00000000-0005-0000-0000-000098190000}"/>
    <cellStyle name="Input 8 2 2 4 4 2" xfId="6987" xr:uid="{00000000-0005-0000-0000-000099190000}"/>
    <cellStyle name="Input 8 2 2 4 5" xfId="6988" xr:uid="{00000000-0005-0000-0000-00009A190000}"/>
    <cellStyle name="Input 8 2 2 4 5 2" xfId="6989" xr:uid="{00000000-0005-0000-0000-00009B190000}"/>
    <cellStyle name="Input 8 2 2 4 6" xfId="6990" xr:uid="{00000000-0005-0000-0000-00009C190000}"/>
    <cellStyle name="Input 8 2 2 4 6 2" xfId="6991" xr:uid="{00000000-0005-0000-0000-00009D190000}"/>
    <cellStyle name="Input 8 2 2 4 7" xfId="6992" xr:uid="{00000000-0005-0000-0000-00009E190000}"/>
    <cellStyle name="Input 8 2 2 4 7 2" xfId="6993" xr:uid="{00000000-0005-0000-0000-00009F190000}"/>
    <cellStyle name="Input 8 2 2 4 8" xfId="6994" xr:uid="{00000000-0005-0000-0000-0000A0190000}"/>
    <cellStyle name="Input 8 2 2 4 8 2" xfId="6995" xr:uid="{00000000-0005-0000-0000-0000A1190000}"/>
    <cellStyle name="Input 8 2 2 4 9" xfId="6996" xr:uid="{00000000-0005-0000-0000-0000A2190000}"/>
    <cellStyle name="Input 8 2 2 4 9 2" xfId="6997" xr:uid="{00000000-0005-0000-0000-0000A3190000}"/>
    <cellStyle name="Input 8 2 2 5" xfId="6998" xr:uid="{00000000-0005-0000-0000-0000A4190000}"/>
    <cellStyle name="Input 8 2 2 5 10" xfId="6999" xr:uid="{00000000-0005-0000-0000-0000A5190000}"/>
    <cellStyle name="Input 8 2 2 5 10 2" xfId="7000" xr:uid="{00000000-0005-0000-0000-0000A6190000}"/>
    <cellStyle name="Input 8 2 2 5 11" xfId="7001" xr:uid="{00000000-0005-0000-0000-0000A7190000}"/>
    <cellStyle name="Input 8 2 2 5 11 2" xfId="7002" xr:uid="{00000000-0005-0000-0000-0000A8190000}"/>
    <cellStyle name="Input 8 2 2 5 12" xfId="7003" xr:uid="{00000000-0005-0000-0000-0000A9190000}"/>
    <cellStyle name="Input 8 2 2 5 12 2" xfId="7004" xr:uid="{00000000-0005-0000-0000-0000AA190000}"/>
    <cellStyle name="Input 8 2 2 5 13" xfId="7005" xr:uid="{00000000-0005-0000-0000-0000AB190000}"/>
    <cellStyle name="Input 8 2 2 5 13 2" xfId="7006" xr:uid="{00000000-0005-0000-0000-0000AC190000}"/>
    <cellStyle name="Input 8 2 2 5 14" xfId="7007" xr:uid="{00000000-0005-0000-0000-0000AD190000}"/>
    <cellStyle name="Input 8 2 2 5 14 2" xfId="7008" xr:uid="{00000000-0005-0000-0000-0000AE190000}"/>
    <cellStyle name="Input 8 2 2 5 15" xfId="7009" xr:uid="{00000000-0005-0000-0000-0000AF190000}"/>
    <cellStyle name="Input 8 2 2 5 15 2" xfId="7010" xr:uid="{00000000-0005-0000-0000-0000B0190000}"/>
    <cellStyle name="Input 8 2 2 5 16" xfId="7011" xr:uid="{00000000-0005-0000-0000-0000B1190000}"/>
    <cellStyle name="Input 8 2 2 5 2" xfId="7012" xr:uid="{00000000-0005-0000-0000-0000B2190000}"/>
    <cellStyle name="Input 8 2 2 5 2 2" xfId="7013" xr:uid="{00000000-0005-0000-0000-0000B3190000}"/>
    <cellStyle name="Input 8 2 2 5 3" xfId="7014" xr:uid="{00000000-0005-0000-0000-0000B4190000}"/>
    <cellStyle name="Input 8 2 2 5 3 2" xfId="7015" xr:uid="{00000000-0005-0000-0000-0000B5190000}"/>
    <cellStyle name="Input 8 2 2 5 4" xfId="7016" xr:uid="{00000000-0005-0000-0000-0000B6190000}"/>
    <cellStyle name="Input 8 2 2 5 4 2" xfId="7017" xr:uid="{00000000-0005-0000-0000-0000B7190000}"/>
    <cellStyle name="Input 8 2 2 5 5" xfId="7018" xr:uid="{00000000-0005-0000-0000-0000B8190000}"/>
    <cellStyle name="Input 8 2 2 5 5 2" xfId="7019" xr:uid="{00000000-0005-0000-0000-0000B9190000}"/>
    <cellStyle name="Input 8 2 2 5 6" xfId="7020" xr:uid="{00000000-0005-0000-0000-0000BA190000}"/>
    <cellStyle name="Input 8 2 2 5 6 2" xfId="7021" xr:uid="{00000000-0005-0000-0000-0000BB190000}"/>
    <cellStyle name="Input 8 2 2 5 7" xfId="7022" xr:uid="{00000000-0005-0000-0000-0000BC190000}"/>
    <cellStyle name="Input 8 2 2 5 7 2" xfId="7023" xr:uid="{00000000-0005-0000-0000-0000BD190000}"/>
    <cellStyle name="Input 8 2 2 5 8" xfId="7024" xr:uid="{00000000-0005-0000-0000-0000BE190000}"/>
    <cellStyle name="Input 8 2 2 5 8 2" xfId="7025" xr:uid="{00000000-0005-0000-0000-0000BF190000}"/>
    <cellStyle name="Input 8 2 2 5 9" xfId="7026" xr:uid="{00000000-0005-0000-0000-0000C0190000}"/>
    <cellStyle name="Input 8 2 2 5 9 2" xfId="7027" xr:uid="{00000000-0005-0000-0000-0000C1190000}"/>
    <cellStyle name="Input 8 2 2 6" xfId="7028" xr:uid="{00000000-0005-0000-0000-0000C2190000}"/>
    <cellStyle name="Input 8 2 2 6 10" xfId="7029" xr:uid="{00000000-0005-0000-0000-0000C3190000}"/>
    <cellStyle name="Input 8 2 2 6 10 2" xfId="7030" xr:uid="{00000000-0005-0000-0000-0000C4190000}"/>
    <cellStyle name="Input 8 2 2 6 11" xfId="7031" xr:uid="{00000000-0005-0000-0000-0000C5190000}"/>
    <cellStyle name="Input 8 2 2 6 11 2" xfId="7032" xr:uid="{00000000-0005-0000-0000-0000C6190000}"/>
    <cellStyle name="Input 8 2 2 6 12" xfId="7033" xr:uid="{00000000-0005-0000-0000-0000C7190000}"/>
    <cellStyle name="Input 8 2 2 6 12 2" xfId="7034" xr:uid="{00000000-0005-0000-0000-0000C8190000}"/>
    <cellStyle name="Input 8 2 2 6 13" xfId="7035" xr:uid="{00000000-0005-0000-0000-0000C9190000}"/>
    <cellStyle name="Input 8 2 2 6 13 2" xfId="7036" xr:uid="{00000000-0005-0000-0000-0000CA190000}"/>
    <cellStyle name="Input 8 2 2 6 14" xfId="7037" xr:uid="{00000000-0005-0000-0000-0000CB190000}"/>
    <cellStyle name="Input 8 2 2 6 14 2" xfId="7038" xr:uid="{00000000-0005-0000-0000-0000CC190000}"/>
    <cellStyle name="Input 8 2 2 6 15" xfId="7039" xr:uid="{00000000-0005-0000-0000-0000CD190000}"/>
    <cellStyle name="Input 8 2 2 6 2" xfId="7040" xr:uid="{00000000-0005-0000-0000-0000CE190000}"/>
    <cellStyle name="Input 8 2 2 6 2 2" xfId="7041" xr:uid="{00000000-0005-0000-0000-0000CF190000}"/>
    <cellStyle name="Input 8 2 2 6 3" xfId="7042" xr:uid="{00000000-0005-0000-0000-0000D0190000}"/>
    <cellStyle name="Input 8 2 2 6 3 2" xfId="7043" xr:uid="{00000000-0005-0000-0000-0000D1190000}"/>
    <cellStyle name="Input 8 2 2 6 4" xfId="7044" xr:uid="{00000000-0005-0000-0000-0000D2190000}"/>
    <cellStyle name="Input 8 2 2 6 4 2" xfId="7045" xr:uid="{00000000-0005-0000-0000-0000D3190000}"/>
    <cellStyle name="Input 8 2 2 6 5" xfId="7046" xr:uid="{00000000-0005-0000-0000-0000D4190000}"/>
    <cellStyle name="Input 8 2 2 6 5 2" xfId="7047" xr:uid="{00000000-0005-0000-0000-0000D5190000}"/>
    <cellStyle name="Input 8 2 2 6 6" xfId="7048" xr:uid="{00000000-0005-0000-0000-0000D6190000}"/>
    <cellStyle name="Input 8 2 2 6 6 2" xfId="7049" xr:uid="{00000000-0005-0000-0000-0000D7190000}"/>
    <cellStyle name="Input 8 2 2 6 7" xfId="7050" xr:uid="{00000000-0005-0000-0000-0000D8190000}"/>
    <cellStyle name="Input 8 2 2 6 7 2" xfId="7051" xr:uid="{00000000-0005-0000-0000-0000D9190000}"/>
    <cellStyle name="Input 8 2 2 6 8" xfId="7052" xr:uid="{00000000-0005-0000-0000-0000DA190000}"/>
    <cellStyle name="Input 8 2 2 6 8 2" xfId="7053" xr:uid="{00000000-0005-0000-0000-0000DB190000}"/>
    <cellStyle name="Input 8 2 2 6 9" xfId="7054" xr:uid="{00000000-0005-0000-0000-0000DC190000}"/>
    <cellStyle name="Input 8 2 2 6 9 2" xfId="7055" xr:uid="{00000000-0005-0000-0000-0000DD190000}"/>
    <cellStyle name="Input 8 2 2 7" xfId="7056" xr:uid="{00000000-0005-0000-0000-0000DE190000}"/>
    <cellStyle name="Input 8 2 2 7 2" xfId="7057" xr:uid="{00000000-0005-0000-0000-0000DF190000}"/>
    <cellStyle name="Input 8 2 2 8" xfId="7058" xr:uid="{00000000-0005-0000-0000-0000E0190000}"/>
    <cellStyle name="Input 8 2 2 8 2" xfId="7059" xr:uid="{00000000-0005-0000-0000-0000E1190000}"/>
    <cellStyle name="Input 8 2 2 9" xfId="7060" xr:uid="{00000000-0005-0000-0000-0000E2190000}"/>
    <cellStyle name="Input 8 2 2 9 2" xfId="7061" xr:uid="{00000000-0005-0000-0000-0000E3190000}"/>
    <cellStyle name="Input 8 2 20" xfId="7062" xr:uid="{00000000-0005-0000-0000-0000E4190000}"/>
    <cellStyle name="Input 8 2 20 2" xfId="7063" xr:uid="{00000000-0005-0000-0000-0000E5190000}"/>
    <cellStyle name="Input 8 2 21" xfId="7064" xr:uid="{00000000-0005-0000-0000-0000E6190000}"/>
    <cellStyle name="Input 8 2 21 2" xfId="7065" xr:uid="{00000000-0005-0000-0000-0000E7190000}"/>
    <cellStyle name="Input 8 2 22" xfId="7066" xr:uid="{00000000-0005-0000-0000-0000E8190000}"/>
    <cellStyle name="Input 8 2 22 2" xfId="7067" xr:uid="{00000000-0005-0000-0000-0000E9190000}"/>
    <cellStyle name="Input 8 2 23" xfId="7068" xr:uid="{00000000-0005-0000-0000-0000EA190000}"/>
    <cellStyle name="Input 8 2 23 2" xfId="7069" xr:uid="{00000000-0005-0000-0000-0000EB190000}"/>
    <cellStyle name="Input 8 2 24" xfId="7070" xr:uid="{00000000-0005-0000-0000-0000EC190000}"/>
    <cellStyle name="Input 8 2 24 2" xfId="7071" xr:uid="{00000000-0005-0000-0000-0000ED190000}"/>
    <cellStyle name="Input 8 2 25" xfId="7072" xr:uid="{00000000-0005-0000-0000-0000EE190000}"/>
    <cellStyle name="Input 8 2 25 2" xfId="7073" xr:uid="{00000000-0005-0000-0000-0000EF190000}"/>
    <cellStyle name="Input 8 2 26" xfId="7074" xr:uid="{00000000-0005-0000-0000-0000F0190000}"/>
    <cellStyle name="Input 8 2 26 2" xfId="7075" xr:uid="{00000000-0005-0000-0000-0000F1190000}"/>
    <cellStyle name="Input 8 2 27" xfId="7076" xr:uid="{00000000-0005-0000-0000-0000F2190000}"/>
    <cellStyle name="Input 8 2 3" xfId="7077" xr:uid="{00000000-0005-0000-0000-0000F3190000}"/>
    <cellStyle name="Input 8 2 3 10" xfId="7078" xr:uid="{00000000-0005-0000-0000-0000F4190000}"/>
    <cellStyle name="Input 8 2 3 10 2" xfId="7079" xr:uid="{00000000-0005-0000-0000-0000F5190000}"/>
    <cellStyle name="Input 8 2 3 11" xfId="7080" xr:uid="{00000000-0005-0000-0000-0000F6190000}"/>
    <cellStyle name="Input 8 2 3 11 2" xfId="7081" xr:uid="{00000000-0005-0000-0000-0000F7190000}"/>
    <cellStyle name="Input 8 2 3 12" xfId="7082" xr:uid="{00000000-0005-0000-0000-0000F8190000}"/>
    <cellStyle name="Input 8 2 3 12 2" xfId="7083" xr:uid="{00000000-0005-0000-0000-0000F9190000}"/>
    <cellStyle name="Input 8 2 3 13" xfId="7084" xr:uid="{00000000-0005-0000-0000-0000FA190000}"/>
    <cellStyle name="Input 8 2 3 13 2" xfId="7085" xr:uid="{00000000-0005-0000-0000-0000FB190000}"/>
    <cellStyle name="Input 8 2 3 14" xfId="7086" xr:uid="{00000000-0005-0000-0000-0000FC190000}"/>
    <cellStyle name="Input 8 2 3 14 2" xfId="7087" xr:uid="{00000000-0005-0000-0000-0000FD190000}"/>
    <cellStyle name="Input 8 2 3 15" xfId="7088" xr:uid="{00000000-0005-0000-0000-0000FE190000}"/>
    <cellStyle name="Input 8 2 3 15 2" xfId="7089" xr:uid="{00000000-0005-0000-0000-0000FF190000}"/>
    <cellStyle name="Input 8 2 3 16" xfId="7090" xr:uid="{00000000-0005-0000-0000-0000001A0000}"/>
    <cellStyle name="Input 8 2 3 16 2" xfId="7091" xr:uid="{00000000-0005-0000-0000-0000011A0000}"/>
    <cellStyle name="Input 8 2 3 17" xfId="7092" xr:uid="{00000000-0005-0000-0000-0000021A0000}"/>
    <cellStyle name="Input 8 2 3 17 2" xfId="7093" xr:uid="{00000000-0005-0000-0000-0000031A0000}"/>
    <cellStyle name="Input 8 2 3 18" xfId="7094" xr:uid="{00000000-0005-0000-0000-0000041A0000}"/>
    <cellStyle name="Input 8 2 3 18 2" xfId="7095" xr:uid="{00000000-0005-0000-0000-0000051A0000}"/>
    <cellStyle name="Input 8 2 3 19" xfId="7096" xr:uid="{00000000-0005-0000-0000-0000061A0000}"/>
    <cellStyle name="Input 8 2 3 19 2" xfId="7097" xr:uid="{00000000-0005-0000-0000-0000071A0000}"/>
    <cellStyle name="Input 8 2 3 2" xfId="7098" xr:uid="{00000000-0005-0000-0000-0000081A0000}"/>
    <cellStyle name="Input 8 2 3 2 10" xfId="7099" xr:uid="{00000000-0005-0000-0000-0000091A0000}"/>
    <cellStyle name="Input 8 2 3 2 10 2" xfId="7100" xr:uid="{00000000-0005-0000-0000-00000A1A0000}"/>
    <cellStyle name="Input 8 2 3 2 11" xfId="7101" xr:uid="{00000000-0005-0000-0000-00000B1A0000}"/>
    <cellStyle name="Input 8 2 3 2 11 2" xfId="7102" xr:uid="{00000000-0005-0000-0000-00000C1A0000}"/>
    <cellStyle name="Input 8 2 3 2 12" xfId="7103" xr:uid="{00000000-0005-0000-0000-00000D1A0000}"/>
    <cellStyle name="Input 8 2 3 2 12 2" xfId="7104" xr:uid="{00000000-0005-0000-0000-00000E1A0000}"/>
    <cellStyle name="Input 8 2 3 2 13" xfId="7105" xr:uid="{00000000-0005-0000-0000-00000F1A0000}"/>
    <cellStyle name="Input 8 2 3 2 13 2" xfId="7106" xr:uid="{00000000-0005-0000-0000-0000101A0000}"/>
    <cellStyle name="Input 8 2 3 2 14" xfId="7107" xr:uid="{00000000-0005-0000-0000-0000111A0000}"/>
    <cellStyle name="Input 8 2 3 2 14 2" xfId="7108" xr:uid="{00000000-0005-0000-0000-0000121A0000}"/>
    <cellStyle name="Input 8 2 3 2 15" xfId="7109" xr:uid="{00000000-0005-0000-0000-0000131A0000}"/>
    <cellStyle name="Input 8 2 3 2 15 2" xfId="7110" xr:uid="{00000000-0005-0000-0000-0000141A0000}"/>
    <cellStyle name="Input 8 2 3 2 16" xfId="7111" xr:uid="{00000000-0005-0000-0000-0000151A0000}"/>
    <cellStyle name="Input 8 2 3 2 16 2" xfId="7112" xr:uid="{00000000-0005-0000-0000-0000161A0000}"/>
    <cellStyle name="Input 8 2 3 2 17" xfId="7113" xr:uid="{00000000-0005-0000-0000-0000171A0000}"/>
    <cellStyle name="Input 8 2 3 2 17 2" xfId="7114" xr:uid="{00000000-0005-0000-0000-0000181A0000}"/>
    <cellStyle name="Input 8 2 3 2 18" xfId="7115" xr:uid="{00000000-0005-0000-0000-0000191A0000}"/>
    <cellStyle name="Input 8 2 3 2 18 2" xfId="7116" xr:uid="{00000000-0005-0000-0000-00001A1A0000}"/>
    <cellStyle name="Input 8 2 3 2 19" xfId="7117" xr:uid="{00000000-0005-0000-0000-00001B1A0000}"/>
    <cellStyle name="Input 8 2 3 2 2" xfId="7118" xr:uid="{00000000-0005-0000-0000-00001C1A0000}"/>
    <cellStyle name="Input 8 2 3 2 2 2" xfId="7119" xr:uid="{00000000-0005-0000-0000-00001D1A0000}"/>
    <cellStyle name="Input 8 2 3 2 3" xfId="7120" xr:uid="{00000000-0005-0000-0000-00001E1A0000}"/>
    <cellStyle name="Input 8 2 3 2 3 2" xfId="7121" xr:uid="{00000000-0005-0000-0000-00001F1A0000}"/>
    <cellStyle name="Input 8 2 3 2 4" xfId="7122" xr:uid="{00000000-0005-0000-0000-0000201A0000}"/>
    <cellStyle name="Input 8 2 3 2 4 2" xfId="7123" xr:uid="{00000000-0005-0000-0000-0000211A0000}"/>
    <cellStyle name="Input 8 2 3 2 5" xfId="7124" xr:uid="{00000000-0005-0000-0000-0000221A0000}"/>
    <cellStyle name="Input 8 2 3 2 5 2" xfId="7125" xr:uid="{00000000-0005-0000-0000-0000231A0000}"/>
    <cellStyle name="Input 8 2 3 2 6" xfId="7126" xr:uid="{00000000-0005-0000-0000-0000241A0000}"/>
    <cellStyle name="Input 8 2 3 2 6 2" xfId="7127" xr:uid="{00000000-0005-0000-0000-0000251A0000}"/>
    <cellStyle name="Input 8 2 3 2 7" xfId="7128" xr:uid="{00000000-0005-0000-0000-0000261A0000}"/>
    <cellStyle name="Input 8 2 3 2 7 2" xfId="7129" xr:uid="{00000000-0005-0000-0000-0000271A0000}"/>
    <cellStyle name="Input 8 2 3 2 8" xfId="7130" xr:uid="{00000000-0005-0000-0000-0000281A0000}"/>
    <cellStyle name="Input 8 2 3 2 8 2" xfId="7131" xr:uid="{00000000-0005-0000-0000-0000291A0000}"/>
    <cellStyle name="Input 8 2 3 2 9" xfId="7132" xr:uid="{00000000-0005-0000-0000-00002A1A0000}"/>
    <cellStyle name="Input 8 2 3 2 9 2" xfId="7133" xr:uid="{00000000-0005-0000-0000-00002B1A0000}"/>
    <cellStyle name="Input 8 2 3 20" xfId="7134" xr:uid="{00000000-0005-0000-0000-00002C1A0000}"/>
    <cellStyle name="Input 8 2 3 3" xfId="7135" xr:uid="{00000000-0005-0000-0000-00002D1A0000}"/>
    <cellStyle name="Input 8 2 3 3 10" xfId="7136" xr:uid="{00000000-0005-0000-0000-00002E1A0000}"/>
    <cellStyle name="Input 8 2 3 3 10 2" xfId="7137" xr:uid="{00000000-0005-0000-0000-00002F1A0000}"/>
    <cellStyle name="Input 8 2 3 3 11" xfId="7138" xr:uid="{00000000-0005-0000-0000-0000301A0000}"/>
    <cellStyle name="Input 8 2 3 3 11 2" xfId="7139" xr:uid="{00000000-0005-0000-0000-0000311A0000}"/>
    <cellStyle name="Input 8 2 3 3 12" xfId="7140" xr:uid="{00000000-0005-0000-0000-0000321A0000}"/>
    <cellStyle name="Input 8 2 3 3 12 2" xfId="7141" xr:uid="{00000000-0005-0000-0000-0000331A0000}"/>
    <cellStyle name="Input 8 2 3 3 13" xfId="7142" xr:uid="{00000000-0005-0000-0000-0000341A0000}"/>
    <cellStyle name="Input 8 2 3 3 13 2" xfId="7143" xr:uid="{00000000-0005-0000-0000-0000351A0000}"/>
    <cellStyle name="Input 8 2 3 3 14" xfId="7144" xr:uid="{00000000-0005-0000-0000-0000361A0000}"/>
    <cellStyle name="Input 8 2 3 3 14 2" xfId="7145" xr:uid="{00000000-0005-0000-0000-0000371A0000}"/>
    <cellStyle name="Input 8 2 3 3 15" xfId="7146" xr:uid="{00000000-0005-0000-0000-0000381A0000}"/>
    <cellStyle name="Input 8 2 3 3 15 2" xfId="7147" xr:uid="{00000000-0005-0000-0000-0000391A0000}"/>
    <cellStyle name="Input 8 2 3 3 16" xfId="7148" xr:uid="{00000000-0005-0000-0000-00003A1A0000}"/>
    <cellStyle name="Input 8 2 3 3 16 2" xfId="7149" xr:uid="{00000000-0005-0000-0000-00003B1A0000}"/>
    <cellStyle name="Input 8 2 3 3 17" xfId="7150" xr:uid="{00000000-0005-0000-0000-00003C1A0000}"/>
    <cellStyle name="Input 8 2 3 3 17 2" xfId="7151" xr:uid="{00000000-0005-0000-0000-00003D1A0000}"/>
    <cellStyle name="Input 8 2 3 3 18" xfId="7152" xr:uid="{00000000-0005-0000-0000-00003E1A0000}"/>
    <cellStyle name="Input 8 2 3 3 18 2" xfId="7153" xr:uid="{00000000-0005-0000-0000-00003F1A0000}"/>
    <cellStyle name="Input 8 2 3 3 19" xfId="7154" xr:uid="{00000000-0005-0000-0000-0000401A0000}"/>
    <cellStyle name="Input 8 2 3 3 2" xfId="7155" xr:uid="{00000000-0005-0000-0000-0000411A0000}"/>
    <cellStyle name="Input 8 2 3 3 2 2" xfId="7156" xr:uid="{00000000-0005-0000-0000-0000421A0000}"/>
    <cellStyle name="Input 8 2 3 3 3" xfId="7157" xr:uid="{00000000-0005-0000-0000-0000431A0000}"/>
    <cellStyle name="Input 8 2 3 3 3 2" xfId="7158" xr:uid="{00000000-0005-0000-0000-0000441A0000}"/>
    <cellStyle name="Input 8 2 3 3 4" xfId="7159" xr:uid="{00000000-0005-0000-0000-0000451A0000}"/>
    <cellStyle name="Input 8 2 3 3 4 2" xfId="7160" xr:uid="{00000000-0005-0000-0000-0000461A0000}"/>
    <cellStyle name="Input 8 2 3 3 5" xfId="7161" xr:uid="{00000000-0005-0000-0000-0000471A0000}"/>
    <cellStyle name="Input 8 2 3 3 5 2" xfId="7162" xr:uid="{00000000-0005-0000-0000-0000481A0000}"/>
    <cellStyle name="Input 8 2 3 3 6" xfId="7163" xr:uid="{00000000-0005-0000-0000-0000491A0000}"/>
    <cellStyle name="Input 8 2 3 3 6 2" xfId="7164" xr:uid="{00000000-0005-0000-0000-00004A1A0000}"/>
    <cellStyle name="Input 8 2 3 3 7" xfId="7165" xr:uid="{00000000-0005-0000-0000-00004B1A0000}"/>
    <cellStyle name="Input 8 2 3 3 7 2" xfId="7166" xr:uid="{00000000-0005-0000-0000-00004C1A0000}"/>
    <cellStyle name="Input 8 2 3 3 8" xfId="7167" xr:uid="{00000000-0005-0000-0000-00004D1A0000}"/>
    <cellStyle name="Input 8 2 3 3 8 2" xfId="7168" xr:uid="{00000000-0005-0000-0000-00004E1A0000}"/>
    <cellStyle name="Input 8 2 3 3 9" xfId="7169" xr:uid="{00000000-0005-0000-0000-00004F1A0000}"/>
    <cellStyle name="Input 8 2 3 3 9 2" xfId="7170" xr:uid="{00000000-0005-0000-0000-0000501A0000}"/>
    <cellStyle name="Input 8 2 3 4" xfId="7171" xr:uid="{00000000-0005-0000-0000-0000511A0000}"/>
    <cellStyle name="Input 8 2 3 4 10" xfId="7172" xr:uid="{00000000-0005-0000-0000-0000521A0000}"/>
    <cellStyle name="Input 8 2 3 4 10 2" xfId="7173" xr:uid="{00000000-0005-0000-0000-0000531A0000}"/>
    <cellStyle name="Input 8 2 3 4 11" xfId="7174" xr:uid="{00000000-0005-0000-0000-0000541A0000}"/>
    <cellStyle name="Input 8 2 3 4 11 2" xfId="7175" xr:uid="{00000000-0005-0000-0000-0000551A0000}"/>
    <cellStyle name="Input 8 2 3 4 12" xfId="7176" xr:uid="{00000000-0005-0000-0000-0000561A0000}"/>
    <cellStyle name="Input 8 2 3 4 12 2" xfId="7177" xr:uid="{00000000-0005-0000-0000-0000571A0000}"/>
    <cellStyle name="Input 8 2 3 4 13" xfId="7178" xr:uid="{00000000-0005-0000-0000-0000581A0000}"/>
    <cellStyle name="Input 8 2 3 4 13 2" xfId="7179" xr:uid="{00000000-0005-0000-0000-0000591A0000}"/>
    <cellStyle name="Input 8 2 3 4 14" xfId="7180" xr:uid="{00000000-0005-0000-0000-00005A1A0000}"/>
    <cellStyle name="Input 8 2 3 4 14 2" xfId="7181" xr:uid="{00000000-0005-0000-0000-00005B1A0000}"/>
    <cellStyle name="Input 8 2 3 4 15" xfId="7182" xr:uid="{00000000-0005-0000-0000-00005C1A0000}"/>
    <cellStyle name="Input 8 2 3 4 15 2" xfId="7183" xr:uid="{00000000-0005-0000-0000-00005D1A0000}"/>
    <cellStyle name="Input 8 2 3 4 16" xfId="7184" xr:uid="{00000000-0005-0000-0000-00005E1A0000}"/>
    <cellStyle name="Input 8 2 3 4 2" xfId="7185" xr:uid="{00000000-0005-0000-0000-00005F1A0000}"/>
    <cellStyle name="Input 8 2 3 4 2 2" xfId="7186" xr:uid="{00000000-0005-0000-0000-0000601A0000}"/>
    <cellStyle name="Input 8 2 3 4 3" xfId="7187" xr:uid="{00000000-0005-0000-0000-0000611A0000}"/>
    <cellStyle name="Input 8 2 3 4 3 2" xfId="7188" xr:uid="{00000000-0005-0000-0000-0000621A0000}"/>
    <cellStyle name="Input 8 2 3 4 4" xfId="7189" xr:uid="{00000000-0005-0000-0000-0000631A0000}"/>
    <cellStyle name="Input 8 2 3 4 4 2" xfId="7190" xr:uid="{00000000-0005-0000-0000-0000641A0000}"/>
    <cellStyle name="Input 8 2 3 4 5" xfId="7191" xr:uid="{00000000-0005-0000-0000-0000651A0000}"/>
    <cellStyle name="Input 8 2 3 4 5 2" xfId="7192" xr:uid="{00000000-0005-0000-0000-0000661A0000}"/>
    <cellStyle name="Input 8 2 3 4 6" xfId="7193" xr:uid="{00000000-0005-0000-0000-0000671A0000}"/>
    <cellStyle name="Input 8 2 3 4 6 2" xfId="7194" xr:uid="{00000000-0005-0000-0000-0000681A0000}"/>
    <cellStyle name="Input 8 2 3 4 7" xfId="7195" xr:uid="{00000000-0005-0000-0000-0000691A0000}"/>
    <cellStyle name="Input 8 2 3 4 7 2" xfId="7196" xr:uid="{00000000-0005-0000-0000-00006A1A0000}"/>
    <cellStyle name="Input 8 2 3 4 8" xfId="7197" xr:uid="{00000000-0005-0000-0000-00006B1A0000}"/>
    <cellStyle name="Input 8 2 3 4 8 2" xfId="7198" xr:uid="{00000000-0005-0000-0000-00006C1A0000}"/>
    <cellStyle name="Input 8 2 3 4 9" xfId="7199" xr:uid="{00000000-0005-0000-0000-00006D1A0000}"/>
    <cellStyle name="Input 8 2 3 4 9 2" xfId="7200" xr:uid="{00000000-0005-0000-0000-00006E1A0000}"/>
    <cellStyle name="Input 8 2 3 5" xfId="7201" xr:uid="{00000000-0005-0000-0000-00006F1A0000}"/>
    <cellStyle name="Input 8 2 3 5 10" xfId="7202" xr:uid="{00000000-0005-0000-0000-0000701A0000}"/>
    <cellStyle name="Input 8 2 3 5 10 2" xfId="7203" xr:uid="{00000000-0005-0000-0000-0000711A0000}"/>
    <cellStyle name="Input 8 2 3 5 11" xfId="7204" xr:uid="{00000000-0005-0000-0000-0000721A0000}"/>
    <cellStyle name="Input 8 2 3 5 11 2" xfId="7205" xr:uid="{00000000-0005-0000-0000-0000731A0000}"/>
    <cellStyle name="Input 8 2 3 5 12" xfId="7206" xr:uid="{00000000-0005-0000-0000-0000741A0000}"/>
    <cellStyle name="Input 8 2 3 5 12 2" xfId="7207" xr:uid="{00000000-0005-0000-0000-0000751A0000}"/>
    <cellStyle name="Input 8 2 3 5 13" xfId="7208" xr:uid="{00000000-0005-0000-0000-0000761A0000}"/>
    <cellStyle name="Input 8 2 3 5 13 2" xfId="7209" xr:uid="{00000000-0005-0000-0000-0000771A0000}"/>
    <cellStyle name="Input 8 2 3 5 14" xfId="7210" xr:uid="{00000000-0005-0000-0000-0000781A0000}"/>
    <cellStyle name="Input 8 2 3 5 14 2" xfId="7211" xr:uid="{00000000-0005-0000-0000-0000791A0000}"/>
    <cellStyle name="Input 8 2 3 5 15" xfId="7212" xr:uid="{00000000-0005-0000-0000-00007A1A0000}"/>
    <cellStyle name="Input 8 2 3 5 15 2" xfId="7213" xr:uid="{00000000-0005-0000-0000-00007B1A0000}"/>
    <cellStyle name="Input 8 2 3 5 16" xfId="7214" xr:uid="{00000000-0005-0000-0000-00007C1A0000}"/>
    <cellStyle name="Input 8 2 3 5 2" xfId="7215" xr:uid="{00000000-0005-0000-0000-00007D1A0000}"/>
    <cellStyle name="Input 8 2 3 5 2 2" xfId="7216" xr:uid="{00000000-0005-0000-0000-00007E1A0000}"/>
    <cellStyle name="Input 8 2 3 5 3" xfId="7217" xr:uid="{00000000-0005-0000-0000-00007F1A0000}"/>
    <cellStyle name="Input 8 2 3 5 3 2" xfId="7218" xr:uid="{00000000-0005-0000-0000-0000801A0000}"/>
    <cellStyle name="Input 8 2 3 5 4" xfId="7219" xr:uid="{00000000-0005-0000-0000-0000811A0000}"/>
    <cellStyle name="Input 8 2 3 5 4 2" xfId="7220" xr:uid="{00000000-0005-0000-0000-0000821A0000}"/>
    <cellStyle name="Input 8 2 3 5 5" xfId="7221" xr:uid="{00000000-0005-0000-0000-0000831A0000}"/>
    <cellStyle name="Input 8 2 3 5 5 2" xfId="7222" xr:uid="{00000000-0005-0000-0000-0000841A0000}"/>
    <cellStyle name="Input 8 2 3 5 6" xfId="7223" xr:uid="{00000000-0005-0000-0000-0000851A0000}"/>
    <cellStyle name="Input 8 2 3 5 6 2" xfId="7224" xr:uid="{00000000-0005-0000-0000-0000861A0000}"/>
    <cellStyle name="Input 8 2 3 5 7" xfId="7225" xr:uid="{00000000-0005-0000-0000-0000871A0000}"/>
    <cellStyle name="Input 8 2 3 5 7 2" xfId="7226" xr:uid="{00000000-0005-0000-0000-0000881A0000}"/>
    <cellStyle name="Input 8 2 3 5 8" xfId="7227" xr:uid="{00000000-0005-0000-0000-0000891A0000}"/>
    <cellStyle name="Input 8 2 3 5 8 2" xfId="7228" xr:uid="{00000000-0005-0000-0000-00008A1A0000}"/>
    <cellStyle name="Input 8 2 3 5 9" xfId="7229" xr:uid="{00000000-0005-0000-0000-00008B1A0000}"/>
    <cellStyle name="Input 8 2 3 5 9 2" xfId="7230" xr:uid="{00000000-0005-0000-0000-00008C1A0000}"/>
    <cellStyle name="Input 8 2 3 6" xfId="7231" xr:uid="{00000000-0005-0000-0000-00008D1A0000}"/>
    <cellStyle name="Input 8 2 3 6 10" xfId="7232" xr:uid="{00000000-0005-0000-0000-00008E1A0000}"/>
    <cellStyle name="Input 8 2 3 6 10 2" xfId="7233" xr:uid="{00000000-0005-0000-0000-00008F1A0000}"/>
    <cellStyle name="Input 8 2 3 6 11" xfId="7234" xr:uid="{00000000-0005-0000-0000-0000901A0000}"/>
    <cellStyle name="Input 8 2 3 6 11 2" xfId="7235" xr:uid="{00000000-0005-0000-0000-0000911A0000}"/>
    <cellStyle name="Input 8 2 3 6 12" xfId="7236" xr:uid="{00000000-0005-0000-0000-0000921A0000}"/>
    <cellStyle name="Input 8 2 3 6 12 2" xfId="7237" xr:uid="{00000000-0005-0000-0000-0000931A0000}"/>
    <cellStyle name="Input 8 2 3 6 13" xfId="7238" xr:uid="{00000000-0005-0000-0000-0000941A0000}"/>
    <cellStyle name="Input 8 2 3 6 13 2" xfId="7239" xr:uid="{00000000-0005-0000-0000-0000951A0000}"/>
    <cellStyle name="Input 8 2 3 6 14" xfId="7240" xr:uid="{00000000-0005-0000-0000-0000961A0000}"/>
    <cellStyle name="Input 8 2 3 6 14 2" xfId="7241" xr:uid="{00000000-0005-0000-0000-0000971A0000}"/>
    <cellStyle name="Input 8 2 3 6 15" xfId="7242" xr:uid="{00000000-0005-0000-0000-0000981A0000}"/>
    <cellStyle name="Input 8 2 3 6 2" xfId="7243" xr:uid="{00000000-0005-0000-0000-0000991A0000}"/>
    <cellStyle name="Input 8 2 3 6 2 2" xfId="7244" xr:uid="{00000000-0005-0000-0000-00009A1A0000}"/>
    <cellStyle name="Input 8 2 3 6 3" xfId="7245" xr:uid="{00000000-0005-0000-0000-00009B1A0000}"/>
    <cellStyle name="Input 8 2 3 6 3 2" xfId="7246" xr:uid="{00000000-0005-0000-0000-00009C1A0000}"/>
    <cellStyle name="Input 8 2 3 6 4" xfId="7247" xr:uid="{00000000-0005-0000-0000-00009D1A0000}"/>
    <cellStyle name="Input 8 2 3 6 4 2" xfId="7248" xr:uid="{00000000-0005-0000-0000-00009E1A0000}"/>
    <cellStyle name="Input 8 2 3 6 5" xfId="7249" xr:uid="{00000000-0005-0000-0000-00009F1A0000}"/>
    <cellStyle name="Input 8 2 3 6 5 2" xfId="7250" xr:uid="{00000000-0005-0000-0000-0000A01A0000}"/>
    <cellStyle name="Input 8 2 3 6 6" xfId="7251" xr:uid="{00000000-0005-0000-0000-0000A11A0000}"/>
    <cellStyle name="Input 8 2 3 6 6 2" xfId="7252" xr:uid="{00000000-0005-0000-0000-0000A21A0000}"/>
    <cellStyle name="Input 8 2 3 6 7" xfId="7253" xr:uid="{00000000-0005-0000-0000-0000A31A0000}"/>
    <cellStyle name="Input 8 2 3 6 7 2" xfId="7254" xr:uid="{00000000-0005-0000-0000-0000A41A0000}"/>
    <cellStyle name="Input 8 2 3 6 8" xfId="7255" xr:uid="{00000000-0005-0000-0000-0000A51A0000}"/>
    <cellStyle name="Input 8 2 3 6 8 2" xfId="7256" xr:uid="{00000000-0005-0000-0000-0000A61A0000}"/>
    <cellStyle name="Input 8 2 3 6 9" xfId="7257" xr:uid="{00000000-0005-0000-0000-0000A71A0000}"/>
    <cellStyle name="Input 8 2 3 6 9 2" xfId="7258" xr:uid="{00000000-0005-0000-0000-0000A81A0000}"/>
    <cellStyle name="Input 8 2 3 7" xfId="7259" xr:uid="{00000000-0005-0000-0000-0000A91A0000}"/>
    <cellStyle name="Input 8 2 3 7 2" xfId="7260" xr:uid="{00000000-0005-0000-0000-0000AA1A0000}"/>
    <cellStyle name="Input 8 2 3 8" xfId="7261" xr:uid="{00000000-0005-0000-0000-0000AB1A0000}"/>
    <cellStyle name="Input 8 2 3 8 2" xfId="7262" xr:uid="{00000000-0005-0000-0000-0000AC1A0000}"/>
    <cellStyle name="Input 8 2 3 9" xfId="7263" xr:uid="{00000000-0005-0000-0000-0000AD1A0000}"/>
    <cellStyle name="Input 8 2 3 9 2" xfId="7264" xr:uid="{00000000-0005-0000-0000-0000AE1A0000}"/>
    <cellStyle name="Input 8 2 4" xfId="7265" xr:uid="{00000000-0005-0000-0000-0000AF1A0000}"/>
    <cellStyle name="Input 8 2 4 10" xfId="7266" xr:uid="{00000000-0005-0000-0000-0000B01A0000}"/>
    <cellStyle name="Input 8 2 4 10 2" xfId="7267" xr:uid="{00000000-0005-0000-0000-0000B11A0000}"/>
    <cellStyle name="Input 8 2 4 11" xfId="7268" xr:uid="{00000000-0005-0000-0000-0000B21A0000}"/>
    <cellStyle name="Input 8 2 4 11 2" xfId="7269" xr:uid="{00000000-0005-0000-0000-0000B31A0000}"/>
    <cellStyle name="Input 8 2 4 12" xfId="7270" xr:uid="{00000000-0005-0000-0000-0000B41A0000}"/>
    <cellStyle name="Input 8 2 4 12 2" xfId="7271" xr:uid="{00000000-0005-0000-0000-0000B51A0000}"/>
    <cellStyle name="Input 8 2 4 13" xfId="7272" xr:uid="{00000000-0005-0000-0000-0000B61A0000}"/>
    <cellStyle name="Input 8 2 4 13 2" xfId="7273" xr:uid="{00000000-0005-0000-0000-0000B71A0000}"/>
    <cellStyle name="Input 8 2 4 14" xfId="7274" xr:uid="{00000000-0005-0000-0000-0000B81A0000}"/>
    <cellStyle name="Input 8 2 4 14 2" xfId="7275" xr:uid="{00000000-0005-0000-0000-0000B91A0000}"/>
    <cellStyle name="Input 8 2 4 15" xfId="7276" xr:uid="{00000000-0005-0000-0000-0000BA1A0000}"/>
    <cellStyle name="Input 8 2 4 15 2" xfId="7277" xr:uid="{00000000-0005-0000-0000-0000BB1A0000}"/>
    <cellStyle name="Input 8 2 4 16" xfId="7278" xr:uid="{00000000-0005-0000-0000-0000BC1A0000}"/>
    <cellStyle name="Input 8 2 4 16 2" xfId="7279" xr:uid="{00000000-0005-0000-0000-0000BD1A0000}"/>
    <cellStyle name="Input 8 2 4 17" xfId="7280" xr:uid="{00000000-0005-0000-0000-0000BE1A0000}"/>
    <cellStyle name="Input 8 2 4 17 2" xfId="7281" xr:uid="{00000000-0005-0000-0000-0000BF1A0000}"/>
    <cellStyle name="Input 8 2 4 18" xfId="7282" xr:uid="{00000000-0005-0000-0000-0000C01A0000}"/>
    <cellStyle name="Input 8 2 4 18 2" xfId="7283" xr:uid="{00000000-0005-0000-0000-0000C11A0000}"/>
    <cellStyle name="Input 8 2 4 19" xfId="7284" xr:uid="{00000000-0005-0000-0000-0000C21A0000}"/>
    <cellStyle name="Input 8 2 4 19 2" xfId="7285" xr:uid="{00000000-0005-0000-0000-0000C31A0000}"/>
    <cellStyle name="Input 8 2 4 2" xfId="7286" xr:uid="{00000000-0005-0000-0000-0000C41A0000}"/>
    <cellStyle name="Input 8 2 4 2 10" xfId="7287" xr:uid="{00000000-0005-0000-0000-0000C51A0000}"/>
    <cellStyle name="Input 8 2 4 2 10 2" xfId="7288" xr:uid="{00000000-0005-0000-0000-0000C61A0000}"/>
    <cellStyle name="Input 8 2 4 2 11" xfId="7289" xr:uid="{00000000-0005-0000-0000-0000C71A0000}"/>
    <cellStyle name="Input 8 2 4 2 11 2" xfId="7290" xr:uid="{00000000-0005-0000-0000-0000C81A0000}"/>
    <cellStyle name="Input 8 2 4 2 12" xfId="7291" xr:uid="{00000000-0005-0000-0000-0000C91A0000}"/>
    <cellStyle name="Input 8 2 4 2 12 2" xfId="7292" xr:uid="{00000000-0005-0000-0000-0000CA1A0000}"/>
    <cellStyle name="Input 8 2 4 2 13" xfId="7293" xr:uid="{00000000-0005-0000-0000-0000CB1A0000}"/>
    <cellStyle name="Input 8 2 4 2 13 2" xfId="7294" xr:uid="{00000000-0005-0000-0000-0000CC1A0000}"/>
    <cellStyle name="Input 8 2 4 2 14" xfId="7295" xr:uid="{00000000-0005-0000-0000-0000CD1A0000}"/>
    <cellStyle name="Input 8 2 4 2 14 2" xfId="7296" xr:uid="{00000000-0005-0000-0000-0000CE1A0000}"/>
    <cellStyle name="Input 8 2 4 2 15" xfId="7297" xr:uid="{00000000-0005-0000-0000-0000CF1A0000}"/>
    <cellStyle name="Input 8 2 4 2 15 2" xfId="7298" xr:uid="{00000000-0005-0000-0000-0000D01A0000}"/>
    <cellStyle name="Input 8 2 4 2 16" xfId="7299" xr:uid="{00000000-0005-0000-0000-0000D11A0000}"/>
    <cellStyle name="Input 8 2 4 2 16 2" xfId="7300" xr:uid="{00000000-0005-0000-0000-0000D21A0000}"/>
    <cellStyle name="Input 8 2 4 2 17" xfId="7301" xr:uid="{00000000-0005-0000-0000-0000D31A0000}"/>
    <cellStyle name="Input 8 2 4 2 17 2" xfId="7302" xr:uid="{00000000-0005-0000-0000-0000D41A0000}"/>
    <cellStyle name="Input 8 2 4 2 18" xfId="7303" xr:uid="{00000000-0005-0000-0000-0000D51A0000}"/>
    <cellStyle name="Input 8 2 4 2 18 2" xfId="7304" xr:uid="{00000000-0005-0000-0000-0000D61A0000}"/>
    <cellStyle name="Input 8 2 4 2 19" xfId="7305" xr:uid="{00000000-0005-0000-0000-0000D71A0000}"/>
    <cellStyle name="Input 8 2 4 2 2" xfId="7306" xr:uid="{00000000-0005-0000-0000-0000D81A0000}"/>
    <cellStyle name="Input 8 2 4 2 2 2" xfId="7307" xr:uid="{00000000-0005-0000-0000-0000D91A0000}"/>
    <cellStyle name="Input 8 2 4 2 3" xfId="7308" xr:uid="{00000000-0005-0000-0000-0000DA1A0000}"/>
    <cellStyle name="Input 8 2 4 2 3 2" xfId="7309" xr:uid="{00000000-0005-0000-0000-0000DB1A0000}"/>
    <cellStyle name="Input 8 2 4 2 4" xfId="7310" xr:uid="{00000000-0005-0000-0000-0000DC1A0000}"/>
    <cellStyle name="Input 8 2 4 2 4 2" xfId="7311" xr:uid="{00000000-0005-0000-0000-0000DD1A0000}"/>
    <cellStyle name="Input 8 2 4 2 5" xfId="7312" xr:uid="{00000000-0005-0000-0000-0000DE1A0000}"/>
    <cellStyle name="Input 8 2 4 2 5 2" xfId="7313" xr:uid="{00000000-0005-0000-0000-0000DF1A0000}"/>
    <cellStyle name="Input 8 2 4 2 6" xfId="7314" xr:uid="{00000000-0005-0000-0000-0000E01A0000}"/>
    <cellStyle name="Input 8 2 4 2 6 2" xfId="7315" xr:uid="{00000000-0005-0000-0000-0000E11A0000}"/>
    <cellStyle name="Input 8 2 4 2 7" xfId="7316" xr:uid="{00000000-0005-0000-0000-0000E21A0000}"/>
    <cellStyle name="Input 8 2 4 2 7 2" xfId="7317" xr:uid="{00000000-0005-0000-0000-0000E31A0000}"/>
    <cellStyle name="Input 8 2 4 2 8" xfId="7318" xr:uid="{00000000-0005-0000-0000-0000E41A0000}"/>
    <cellStyle name="Input 8 2 4 2 8 2" xfId="7319" xr:uid="{00000000-0005-0000-0000-0000E51A0000}"/>
    <cellStyle name="Input 8 2 4 2 9" xfId="7320" xr:uid="{00000000-0005-0000-0000-0000E61A0000}"/>
    <cellStyle name="Input 8 2 4 2 9 2" xfId="7321" xr:uid="{00000000-0005-0000-0000-0000E71A0000}"/>
    <cellStyle name="Input 8 2 4 20" xfId="7322" xr:uid="{00000000-0005-0000-0000-0000E81A0000}"/>
    <cellStyle name="Input 8 2 4 3" xfId="7323" xr:uid="{00000000-0005-0000-0000-0000E91A0000}"/>
    <cellStyle name="Input 8 2 4 3 10" xfId="7324" xr:uid="{00000000-0005-0000-0000-0000EA1A0000}"/>
    <cellStyle name="Input 8 2 4 3 10 2" xfId="7325" xr:uid="{00000000-0005-0000-0000-0000EB1A0000}"/>
    <cellStyle name="Input 8 2 4 3 11" xfId="7326" xr:uid="{00000000-0005-0000-0000-0000EC1A0000}"/>
    <cellStyle name="Input 8 2 4 3 11 2" xfId="7327" xr:uid="{00000000-0005-0000-0000-0000ED1A0000}"/>
    <cellStyle name="Input 8 2 4 3 12" xfId="7328" xr:uid="{00000000-0005-0000-0000-0000EE1A0000}"/>
    <cellStyle name="Input 8 2 4 3 12 2" xfId="7329" xr:uid="{00000000-0005-0000-0000-0000EF1A0000}"/>
    <cellStyle name="Input 8 2 4 3 13" xfId="7330" xr:uid="{00000000-0005-0000-0000-0000F01A0000}"/>
    <cellStyle name="Input 8 2 4 3 13 2" xfId="7331" xr:uid="{00000000-0005-0000-0000-0000F11A0000}"/>
    <cellStyle name="Input 8 2 4 3 14" xfId="7332" xr:uid="{00000000-0005-0000-0000-0000F21A0000}"/>
    <cellStyle name="Input 8 2 4 3 14 2" xfId="7333" xr:uid="{00000000-0005-0000-0000-0000F31A0000}"/>
    <cellStyle name="Input 8 2 4 3 15" xfId="7334" xr:uid="{00000000-0005-0000-0000-0000F41A0000}"/>
    <cellStyle name="Input 8 2 4 3 15 2" xfId="7335" xr:uid="{00000000-0005-0000-0000-0000F51A0000}"/>
    <cellStyle name="Input 8 2 4 3 16" xfId="7336" xr:uid="{00000000-0005-0000-0000-0000F61A0000}"/>
    <cellStyle name="Input 8 2 4 3 16 2" xfId="7337" xr:uid="{00000000-0005-0000-0000-0000F71A0000}"/>
    <cellStyle name="Input 8 2 4 3 17" xfId="7338" xr:uid="{00000000-0005-0000-0000-0000F81A0000}"/>
    <cellStyle name="Input 8 2 4 3 17 2" xfId="7339" xr:uid="{00000000-0005-0000-0000-0000F91A0000}"/>
    <cellStyle name="Input 8 2 4 3 18" xfId="7340" xr:uid="{00000000-0005-0000-0000-0000FA1A0000}"/>
    <cellStyle name="Input 8 2 4 3 2" xfId="7341" xr:uid="{00000000-0005-0000-0000-0000FB1A0000}"/>
    <cellStyle name="Input 8 2 4 3 2 2" xfId="7342" xr:uid="{00000000-0005-0000-0000-0000FC1A0000}"/>
    <cellStyle name="Input 8 2 4 3 3" xfId="7343" xr:uid="{00000000-0005-0000-0000-0000FD1A0000}"/>
    <cellStyle name="Input 8 2 4 3 3 2" xfId="7344" xr:uid="{00000000-0005-0000-0000-0000FE1A0000}"/>
    <cellStyle name="Input 8 2 4 3 4" xfId="7345" xr:uid="{00000000-0005-0000-0000-0000FF1A0000}"/>
    <cellStyle name="Input 8 2 4 3 4 2" xfId="7346" xr:uid="{00000000-0005-0000-0000-0000001B0000}"/>
    <cellStyle name="Input 8 2 4 3 5" xfId="7347" xr:uid="{00000000-0005-0000-0000-0000011B0000}"/>
    <cellStyle name="Input 8 2 4 3 5 2" xfId="7348" xr:uid="{00000000-0005-0000-0000-0000021B0000}"/>
    <cellStyle name="Input 8 2 4 3 6" xfId="7349" xr:uid="{00000000-0005-0000-0000-0000031B0000}"/>
    <cellStyle name="Input 8 2 4 3 6 2" xfId="7350" xr:uid="{00000000-0005-0000-0000-0000041B0000}"/>
    <cellStyle name="Input 8 2 4 3 7" xfId="7351" xr:uid="{00000000-0005-0000-0000-0000051B0000}"/>
    <cellStyle name="Input 8 2 4 3 7 2" xfId="7352" xr:uid="{00000000-0005-0000-0000-0000061B0000}"/>
    <cellStyle name="Input 8 2 4 3 8" xfId="7353" xr:uid="{00000000-0005-0000-0000-0000071B0000}"/>
    <cellStyle name="Input 8 2 4 3 8 2" xfId="7354" xr:uid="{00000000-0005-0000-0000-0000081B0000}"/>
    <cellStyle name="Input 8 2 4 3 9" xfId="7355" xr:uid="{00000000-0005-0000-0000-0000091B0000}"/>
    <cellStyle name="Input 8 2 4 3 9 2" xfId="7356" xr:uid="{00000000-0005-0000-0000-00000A1B0000}"/>
    <cellStyle name="Input 8 2 4 4" xfId="7357" xr:uid="{00000000-0005-0000-0000-00000B1B0000}"/>
    <cellStyle name="Input 8 2 4 4 10" xfId="7358" xr:uid="{00000000-0005-0000-0000-00000C1B0000}"/>
    <cellStyle name="Input 8 2 4 4 10 2" xfId="7359" xr:uid="{00000000-0005-0000-0000-00000D1B0000}"/>
    <cellStyle name="Input 8 2 4 4 11" xfId="7360" xr:uid="{00000000-0005-0000-0000-00000E1B0000}"/>
    <cellStyle name="Input 8 2 4 4 11 2" xfId="7361" xr:uid="{00000000-0005-0000-0000-00000F1B0000}"/>
    <cellStyle name="Input 8 2 4 4 12" xfId="7362" xr:uid="{00000000-0005-0000-0000-0000101B0000}"/>
    <cellStyle name="Input 8 2 4 4 12 2" xfId="7363" xr:uid="{00000000-0005-0000-0000-0000111B0000}"/>
    <cellStyle name="Input 8 2 4 4 13" xfId="7364" xr:uid="{00000000-0005-0000-0000-0000121B0000}"/>
    <cellStyle name="Input 8 2 4 4 13 2" xfId="7365" xr:uid="{00000000-0005-0000-0000-0000131B0000}"/>
    <cellStyle name="Input 8 2 4 4 14" xfId="7366" xr:uid="{00000000-0005-0000-0000-0000141B0000}"/>
    <cellStyle name="Input 8 2 4 4 14 2" xfId="7367" xr:uid="{00000000-0005-0000-0000-0000151B0000}"/>
    <cellStyle name="Input 8 2 4 4 15" xfId="7368" xr:uid="{00000000-0005-0000-0000-0000161B0000}"/>
    <cellStyle name="Input 8 2 4 4 15 2" xfId="7369" xr:uid="{00000000-0005-0000-0000-0000171B0000}"/>
    <cellStyle name="Input 8 2 4 4 16" xfId="7370" xr:uid="{00000000-0005-0000-0000-0000181B0000}"/>
    <cellStyle name="Input 8 2 4 4 2" xfId="7371" xr:uid="{00000000-0005-0000-0000-0000191B0000}"/>
    <cellStyle name="Input 8 2 4 4 2 2" xfId="7372" xr:uid="{00000000-0005-0000-0000-00001A1B0000}"/>
    <cellStyle name="Input 8 2 4 4 3" xfId="7373" xr:uid="{00000000-0005-0000-0000-00001B1B0000}"/>
    <cellStyle name="Input 8 2 4 4 3 2" xfId="7374" xr:uid="{00000000-0005-0000-0000-00001C1B0000}"/>
    <cellStyle name="Input 8 2 4 4 4" xfId="7375" xr:uid="{00000000-0005-0000-0000-00001D1B0000}"/>
    <cellStyle name="Input 8 2 4 4 4 2" xfId="7376" xr:uid="{00000000-0005-0000-0000-00001E1B0000}"/>
    <cellStyle name="Input 8 2 4 4 5" xfId="7377" xr:uid="{00000000-0005-0000-0000-00001F1B0000}"/>
    <cellStyle name="Input 8 2 4 4 5 2" xfId="7378" xr:uid="{00000000-0005-0000-0000-0000201B0000}"/>
    <cellStyle name="Input 8 2 4 4 6" xfId="7379" xr:uid="{00000000-0005-0000-0000-0000211B0000}"/>
    <cellStyle name="Input 8 2 4 4 6 2" xfId="7380" xr:uid="{00000000-0005-0000-0000-0000221B0000}"/>
    <cellStyle name="Input 8 2 4 4 7" xfId="7381" xr:uid="{00000000-0005-0000-0000-0000231B0000}"/>
    <cellStyle name="Input 8 2 4 4 7 2" xfId="7382" xr:uid="{00000000-0005-0000-0000-0000241B0000}"/>
    <cellStyle name="Input 8 2 4 4 8" xfId="7383" xr:uid="{00000000-0005-0000-0000-0000251B0000}"/>
    <cellStyle name="Input 8 2 4 4 8 2" xfId="7384" xr:uid="{00000000-0005-0000-0000-0000261B0000}"/>
    <cellStyle name="Input 8 2 4 4 9" xfId="7385" xr:uid="{00000000-0005-0000-0000-0000271B0000}"/>
    <cellStyle name="Input 8 2 4 4 9 2" xfId="7386" xr:uid="{00000000-0005-0000-0000-0000281B0000}"/>
    <cellStyle name="Input 8 2 4 5" xfId="7387" xr:uid="{00000000-0005-0000-0000-0000291B0000}"/>
    <cellStyle name="Input 8 2 4 5 10" xfId="7388" xr:uid="{00000000-0005-0000-0000-00002A1B0000}"/>
    <cellStyle name="Input 8 2 4 5 10 2" xfId="7389" xr:uid="{00000000-0005-0000-0000-00002B1B0000}"/>
    <cellStyle name="Input 8 2 4 5 11" xfId="7390" xr:uid="{00000000-0005-0000-0000-00002C1B0000}"/>
    <cellStyle name="Input 8 2 4 5 11 2" xfId="7391" xr:uid="{00000000-0005-0000-0000-00002D1B0000}"/>
    <cellStyle name="Input 8 2 4 5 12" xfId="7392" xr:uid="{00000000-0005-0000-0000-00002E1B0000}"/>
    <cellStyle name="Input 8 2 4 5 12 2" xfId="7393" xr:uid="{00000000-0005-0000-0000-00002F1B0000}"/>
    <cellStyle name="Input 8 2 4 5 13" xfId="7394" xr:uid="{00000000-0005-0000-0000-0000301B0000}"/>
    <cellStyle name="Input 8 2 4 5 13 2" xfId="7395" xr:uid="{00000000-0005-0000-0000-0000311B0000}"/>
    <cellStyle name="Input 8 2 4 5 14" xfId="7396" xr:uid="{00000000-0005-0000-0000-0000321B0000}"/>
    <cellStyle name="Input 8 2 4 5 14 2" xfId="7397" xr:uid="{00000000-0005-0000-0000-0000331B0000}"/>
    <cellStyle name="Input 8 2 4 5 15" xfId="7398" xr:uid="{00000000-0005-0000-0000-0000341B0000}"/>
    <cellStyle name="Input 8 2 4 5 15 2" xfId="7399" xr:uid="{00000000-0005-0000-0000-0000351B0000}"/>
    <cellStyle name="Input 8 2 4 5 16" xfId="7400" xr:uid="{00000000-0005-0000-0000-0000361B0000}"/>
    <cellStyle name="Input 8 2 4 5 2" xfId="7401" xr:uid="{00000000-0005-0000-0000-0000371B0000}"/>
    <cellStyle name="Input 8 2 4 5 2 2" xfId="7402" xr:uid="{00000000-0005-0000-0000-0000381B0000}"/>
    <cellStyle name="Input 8 2 4 5 3" xfId="7403" xr:uid="{00000000-0005-0000-0000-0000391B0000}"/>
    <cellStyle name="Input 8 2 4 5 3 2" xfId="7404" xr:uid="{00000000-0005-0000-0000-00003A1B0000}"/>
    <cellStyle name="Input 8 2 4 5 4" xfId="7405" xr:uid="{00000000-0005-0000-0000-00003B1B0000}"/>
    <cellStyle name="Input 8 2 4 5 4 2" xfId="7406" xr:uid="{00000000-0005-0000-0000-00003C1B0000}"/>
    <cellStyle name="Input 8 2 4 5 5" xfId="7407" xr:uid="{00000000-0005-0000-0000-00003D1B0000}"/>
    <cellStyle name="Input 8 2 4 5 5 2" xfId="7408" xr:uid="{00000000-0005-0000-0000-00003E1B0000}"/>
    <cellStyle name="Input 8 2 4 5 6" xfId="7409" xr:uid="{00000000-0005-0000-0000-00003F1B0000}"/>
    <cellStyle name="Input 8 2 4 5 6 2" xfId="7410" xr:uid="{00000000-0005-0000-0000-0000401B0000}"/>
    <cellStyle name="Input 8 2 4 5 7" xfId="7411" xr:uid="{00000000-0005-0000-0000-0000411B0000}"/>
    <cellStyle name="Input 8 2 4 5 7 2" xfId="7412" xr:uid="{00000000-0005-0000-0000-0000421B0000}"/>
    <cellStyle name="Input 8 2 4 5 8" xfId="7413" xr:uid="{00000000-0005-0000-0000-0000431B0000}"/>
    <cellStyle name="Input 8 2 4 5 8 2" xfId="7414" xr:uid="{00000000-0005-0000-0000-0000441B0000}"/>
    <cellStyle name="Input 8 2 4 5 9" xfId="7415" xr:uid="{00000000-0005-0000-0000-0000451B0000}"/>
    <cellStyle name="Input 8 2 4 5 9 2" xfId="7416" xr:uid="{00000000-0005-0000-0000-0000461B0000}"/>
    <cellStyle name="Input 8 2 4 6" xfId="7417" xr:uid="{00000000-0005-0000-0000-0000471B0000}"/>
    <cellStyle name="Input 8 2 4 6 10" xfId="7418" xr:uid="{00000000-0005-0000-0000-0000481B0000}"/>
    <cellStyle name="Input 8 2 4 6 10 2" xfId="7419" xr:uid="{00000000-0005-0000-0000-0000491B0000}"/>
    <cellStyle name="Input 8 2 4 6 11" xfId="7420" xr:uid="{00000000-0005-0000-0000-00004A1B0000}"/>
    <cellStyle name="Input 8 2 4 6 11 2" xfId="7421" xr:uid="{00000000-0005-0000-0000-00004B1B0000}"/>
    <cellStyle name="Input 8 2 4 6 12" xfId="7422" xr:uid="{00000000-0005-0000-0000-00004C1B0000}"/>
    <cellStyle name="Input 8 2 4 6 12 2" xfId="7423" xr:uid="{00000000-0005-0000-0000-00004D1B0000}"/>
    <cellStyle name="Input 8 2 4 6 13" xfId="7424" xr:uid="{00000000-0005-0000-0000-00004E1B0000}"/>
    <cellStyle name="Input 8 2 4 6 13 2" xfId="7425" xr:uid="{00000000-0005-0000-0000-00004F1B0000}"/>
    <cellStyle name="Input 8 2 4 6 14" xfId="7426" xr:uid="{00000000-0005-0000-0000-0000501B0000}"/>
    <cellStyle name="Input 8 2 4 6 14 2" xfId="7427" xr:uid="{00000000-0005-0000-0000-0000511B0000}"/>
    <cellStyle name="Input 8 2 4 6 15" xfId="7428" xr:uid="{00000000-0005-0000-0000-0000521B0000}"/>
    <cellStyle name="Input 8 2 4 6 2" xfId="7429" xr:uid="{00000000-0005-0000-0000-0000531B0000}"/>
    <cellStyle name="Input 8 2 4 6 2 2" xfId="7430" xr:uid="{00000000-0005-0000-0000-0000541B0000}"/>
    <cellStyle name="Input 8 2 4 6 3" xfId="7431" xr:uid="{00000000-0005-0000-0000-0000551B0000}"/>
    <cellStyle name="Input 8 2 4 6 3 2" xfId="7432" xr:uid="{00000000-0005-0000-0000-0000561B0000}"/>
    <cellStyle name="Input 8 2 4 6 4" xfId="7433" xr:uid="{00000000-0005-0000-0000-0000571B0000}"/>
    <cellStyle name="Input 8 2 4 6 4 2" xfId="7434" xr:uid="{00000000-0005-0000-0000-0000581B0000}"/>
    <cellStyle name="Input 8 2 4 6 5" xfId="7435" xr:uid="{00000000-0005-0000-0000-0000591B0000}"/>
    <cellStyle name="Input 8 2 4 6 5 2" xfId="7436" xr:uid="{00000000-0005-0000-0000-00005A1B0000}"/>
    <cellStyle name="Input 8 2 4 6 6" xfId="7437" xr:uid="{00000000-0005-0000-0000-00005B1B0000}"/>
    <cellStyle name="Input 8 2 4 6 6 2" xfId="7438" xr:uid="{00000000-0005-0000-0000-00005C1B0000}"/>
    <cellStyle name="Input 8 2 4 6 7" xfId="7439" xr:uid="{00000000-0005-0000-0000-00005D1B0000}"/>
    <cellStyle name="Input 8 2 4 6 7 2" xfId="7440" xr:uid="{00000000-0005-0000-0000-00005E1B0000}"/>
    <cellStyle name="Input 8 2 4 6 8" xfId="7441" xr:uid="{00000000-0005-0000-0000-00005F1B0000}"/>
    <cellStyle name="Input 8 2 4 6 8 2" xfId="7442" xr:uid="{00000000-0005-0000-0000-0000601B0000}"/>
    <cellStyle name="Input 8 2 4 6 9" xfId="7443" xr:uid="{00000000-0005-0000-0000-0000611B0000}"/>
    <cellStyle name="Input 8 2 4 6 9 2" xfId="7444" xr:uid="{00000000-0005-0000-0000-0000621B0000}"/>
    <cellStyle name="Input 8 2 4 7" xfId="7445" xr:uid="{00000000-0005-0000-0000-0000631B0000}"/>
    <cellStyle name="Input 8 2 4 7 2" xfId="7446" xr:uid="{00000000-0005-0000-0000-0000641B0000}"/>
    <cellStyle name="Input 8 2 4 8" xfId="7447" xr:uid="{00000000-0005-0000-0000-0000651B0000}"/>
    <cellStyle name="Input 8 2 4 8 2" xfId="7448" xr:uid="{00000000-0005-0000-0000-0000661B0000}"/>
    <cellStyle name="Input 8 2 4 9" xfId="7449" xr:uid="{00000000-0005-0000-0000-0000671B0000}"/>
    <cellStyle name="Input 8 2 4 9 2" xfId="7450" xr:uid="{00000000-0005-0000-0000-0000681B0000}"/>
    <cellStyle name="Input 8 2 5" xfId="7451" xr:uid="{00000000-0005-0000-0000-0000691B0000}"/>
    <cellStyle name="Input 8 2 5 10" xfId="7452" xr:uid="{00000000-0005-0000-0000-00006A1B0000}"/>
    <cellStyle name="Input 8 2 5 10 2" xfId="7453" xr:uid="{00000000-0005-0000-0000-00006B1B0000}"/>
    <cellStyle name="Input 8 2 5 11" xfId="7454" xr:uid="{00000000-0005-0000-0000-00006C1B0000}"/>
    <cellStyle name="Input 8 2 5 11 2" xfId="7455" xr:uid="{00000000-0005-0000-0000-00006D1B0000}"/>
    <cellStyle name="Input 8 2 5 12" xfId="7456" xr:uid="{00000000-0005-0000-0000-00006E1B0000}"/>
    <cellStyle name="Input 8 2 5 12 2" xfId="7457" xr:uid="{00000000-0005-0000-0000-00006F1B0000}"/>
    <cellStyle name="Input 8 2 5 13" xfId="7458" xr:uid="{00000000-0005-0000-0000-0000701B0000}"/>
    <cellStyle name="Input 8 2 5 13 2" xfId="7459" xr:uid="{00000000-0005-0000-0000-0000711B0000}"/>
    <cellStyle name="Input 8 2 5 14" xfId="7460" xr:uid="{00000000-0005-0000-0000-0000721B0000}"/>
    <cellStyle name="Input 8 2 5 14 2" xfId="7461" xr:uid="{00000000-0005-0000-0000-0000731B0000}"/>
    <cellStyle name="Input 8 2 5 15" xfId="7462" xr:uid="{00000000-0005-0000-0000-0000741B0000}"/>
    <cellStyle name="Input 8 2 5 15 2" xfId="7463" xr:uid="{00000000-0005-0000-0000-0000751B0000}"/>
    <cellStyle name="Input 8 2 5 16" xfId="7464" xr:uid="{00000000-0005-0000-0000-0000761B0000}"/>
    <cellStyle name="Input 8 2 5 16 2" xfId="7465" xr:uid="{00000000-0005-0000-0000-0000771B0000}"/>
    <cellStyle name="Input 8 2 5 17" xfId="7466" xr:uid="{00000000-0005-0000-0000-0000781B0000}"/>
    <cellStyle name="Input 8 2 5 17 2" xfId="7467" xr:uid="{00000000-0005-0000-0000-0000791B0000}"/>
    <cellStyle name="Input 8 2 5 18" xfId="7468" xr:uid="{00000000-0005-0000-0000-00007A1B0000}"/>
    <cellStyle name="Input 8 2 5 18 2" xfId="7469" xr:uid="{00000000-0005-0000-0000-00007B1B0000}"/>
    <cellStyle name="Input 8 2 5 19" xfId="7470" xr:uid="{00000000-0005-0000-0000-00007C1B0000}"/>
    <cellStyle name="Input 8 2 5 2" xfId="7471" xr:uid="{00000000-0005-0000-0000-00007D1B0000}"/>
    <cellStyle name="Input 8 2 5 2 10" xfId="7472" xr:uid="{00000000-0005-0000-0000-00007E1B0000}"/>
    <cellStyle name="Input 8 2 5 2 10 2" xfId="7473" xr:uid="{00000000-0005-0000-0000-00007F1B0000}"/>
    <cellStyle name="Input 8 2 5 2 11" xfId="7474" xr:uid="{00000000-0005-0000-0000-0000801B0000}"/>
    <cellStyle name="Input 8 2 5 2 11 2" xfId="7475" xr:uid="{00000000-0005-0000-0000-0000811B0000}"/>
    <cellStyle name="Input 8 2 5 2 12" xfId="7476" xr:uid="{00000000-0005-0000-0000-0000821B0000}"/>
    <cellStyle name="Input 8 2 5 2 12 2" xfId="7477" xr:uid="{00000000-0005-0000-0000-0000831B0000}"/>
    <cellStyle name="Input 8 2 5 2 13" xfId="7478" xr:uid="{00000000-0005-0000-0000-0000841B0000}"/>
    <cellStyle name="Input 8 2 5 2 13 2" xfId="7479" xr:uid="{00000000-0005-0000-0000-0000851B0000}"/>
    <cellStyle name="Input 8 2 5 2 14" xfId="7480" xr:uid="{00000000-0005-0000-0000-0000861B0000}"/>
    <cellStyle name="Input 8 2 5 2 14 2" xfId="7481" xr:uid="{00000000-0005-0000-0000-0000871B0000}"/>
    <cellStyle name="Input 8 2 5 2 15" xfId="7482" xr:uid="{00000000-0005-0000-0000-0000881B0000}"/>
    <cellStyle name="Input 8 2 5 2 15 2" xfId="7483" xr:uid="{00000000-0005-0000-0000-0000891B0000}"/>
    <cellStyle name="Input 8 2 5 2 16" xfId="7484" xr:uid="{00000000-0005-0000-0000-00008A1B0000}"/>
    <cellStyle name="Input 8 2 5 2 16 2" xfId="7485" xr:uid="{00000000-0005-0000-0000-00008B1B0000}"/>
    <cellStyle name="Input 8 2 5 2 17" xfId="7486" xr:uid="{00000000-0005-0000-0000-00008C1B0000}"/>
    <cellStyle name="Input 8 2 5 2 17 2" xfId="7487" xr:uid="{00000000-0005-0000-0000-00008D1B0000}"/>
    <cellStyle name="Input 8 2 5 2 18" xfId="7488" xr:uid="{00000000-0005-0000-0000-00008E1B0000}"/>
    <cellStyle name="Input 8 2 5 2 2" xfId="7489" xr:uid="{00000000-0005-0000-0000-00008F1B0000}"/>
    <cellStyle name="Input 8 2 5 2 2 2" xfId="7490" xr:uid="{00000000-0005-0000-0000-0000901B0000}"/>
    <cellStyle name="Input 8 2 5 2 3" xfId="7491" xr:uid="{00000000-0005-0000-0000-0000911B0000}"/>
    <cellStyle name="Input 8 2 5 2 3 2" xfId="7492" xr:uid="{00000000-0005-0000-0000-0000921B0000}"/>
    <cellStyle name="Input 8 2 5 2 4" xfId="7493" xr:uid="{00000000-0005-0000-0000-0000931B0000}"/>
    <cellStyle name="Input 8 2 5 2 4 2" xfId="7494" xr:uid="{00000000-0005-0000-0000-0000941B0000}"/>
    <cellStyle name="Input 8 2 5 2 5" xfId="7495" xr:uid="{00000000-0005-0000-0000-0000951B0000}"/>
    <cellStyle name="Input 8 2 5 2 5 2" xfId="7496" xr:uid="{00000000-0005-0000-0000-0000961B0000}"/>
    <cellStyle name="Input 8 2 5 2 6" xfId="7497" xr:uid="{00000000-0005-0000-0000-0000971B0000}"/>
    <cellStyle name="Input 8 2 5 2 6 2" xfId="7498" xr:uid="{00000000-0005-0000-0000-0000981B0000}"/>
    <cellStyle name="Input 8 2 5 2 7" xfId="7499" xr:uid="{00000000-0005-0000-0000-0000991B0000}"/>
    <cellStyle name="Input 8 2 5 2 7 2" xfId="7500" xr:uid="{00000000-0005-0000-0000-00009A1B0000}"/>
    <cellStyle name="Input 8 2 5 2 8" xfId="7501" xr:uid="{00000000-0005-0000-0000-00009B1B0000}"/>
    <cellStyle name="Input 8 2 5 2 8 2" xfId="7502" xr:uid="{00000000-0005-0000-0000-00009C1B0000}"/>
    <cellStyle name="Input 8 2 5 2 9" xfId="7503" xr:uid="{00000000-0005-0000-0000-00009D1B0000}"/>
    <cellStyle name="Input 8 2 5 2 9 2" xfId="7504" xr:uid="{00000000-0005-0000-0000-00009E1B0000}"/>
    <cellStyle name="Input 8 2 5 3" xfId="7505" xr:uid="{00000000-0005-0000-0000-00009F1B0000}"/>
    <cellStyle name="Input 8 2 5 3 10" xfId="7506" xr:uid="{00000000-0005-0000-0000-0000A01B0000}"/>
    <cellStyle name="Input 8 2 5 3 10 2" xfId="7507" xr:uid="{00000000-0005-0000-0000-0000A11B0000}"/>
    <cellStyle name="Input 8 2 5 3 11" xfId="7508" xr:uid="{00000000-0005-0000-0000-0000A21B0000}"/>
    <cellStyle name="Input 8 2 5 3 11 2" xfId="7509" xr:uid="{00000000-0005-0000-0000-0000A31B0000}"/>
    <cellStyle name="Input 8 2 5 3 12" xfId="7510" xr:uid="{00000000-0005-0000-0000-0000A41B0000}"/>
    <cellStyle name="Input 8 2 5 3 12 2" xfId="7511" xr:uid="{00000000-0005-0000-0000-0000A51B0000}"/>
    <cellStyle name="Input 8 2 5 3 13" xfId="7512" xr:uid="{00000000-0005-0000-0000-0000A61B0000}"/>
    <cellStyle name="Input 8 2 5 3 13 2" xfId="7513" xr:uid="{00000000-0005-0000-0000-0000A71B0000}"/>
    <cellStyle name="Input 8 2 5 3 14" xfId="7514" xr:uid="{00000000-0005-0000-0000-0000A81B0000}"/>
    <cellStyle name="Input 8 2 5 3 14 2" xfId="7515" xr:uid="{00000000-0005-0000-0000-0000A91B0000}"/>
    <cellStyle name="Input 8 2 5 3 15" xfId="7516" xr:uid="{00000000-0005-0000-0000-0000AA1B0000}"/>
    <cellStyle name="Input 8 2 5 3 15 2" xfId="7517" xr:uid="{00000000-0005-0000-0000-0000AB1B0000}"/>
    <cellStyle name="Input 8 2 5 3 16" xfId="7518" xr:uid="{00000000-0005-0000-0000-0000AC1B0000}"/>
    <cellStyle name="Input 8 2 5 3 2" xfId="7519" xr:uid="{00000000-0005-0000-0000-0000AD1B0000}"/>
    <cellStyle name="Input 8 2 5 3 2 2" xfId="7520" xr:uid="{00000000-0005-0000-0000-0000AE1B0000}"/>
    <cellStyle name="Input 8 2 5 3 3" xfId="7521" xr:uid="{00000000-0005-0000-0000-0000AF1B0000}"/>
    <cellStyle name="Input 8 2 5 3 3 2" xfId="7522" xr:uid="{00000000-0005-0000-0000-0000B01B0000}"/>
    <cellStyle name="Input 8 2 5 3 4" xfId="7523" xr:uid="{00000000-0005-0000-0000-0000B11B0000}"/>
    <cellStyle name="Input 8 2 5 3 4 2" xfId="7524" xr:uid="{00000000-0005-0000-0000-0000B21B0000}"/>
    <cellStyle name="Input 8 2 5 3 5" xfId="7525" xr:uid="{00000000-0005-0000-0000-0000B31B0000}"/>
    <cellStyle name="Input 8 2 5 3 5 2" xfId="7526" xr:uid="{00000000-0005-0000-0000-0000B41B0000}"/>
    <cellStyle name="Input 8 2 5 3 6" xfId="7527" xr:uid="{00000000-0005-0000-0000-0000B51B0000}"/>
    <cellStyle name="Input 8 2 5 3 6 2" xfId="7528" xr:uid="{00000000-0005-0000-0000-0000B61B0000}"/>
    <cellStyle name="Input 8 2 5 3 7" xfId="7529" xr:uid="{00000000-0005-0000-0000-0000B71B0000}"/>
    <cellStyle name="Input 8 2 5 3 7 2" xfId="7530" xr:uid="{00000000-0005-0000-0000-0000B81B0000}"/>
    <cellStyle name="Input 8 2 5 3 8" xfId="7531" xr:uid="{00000000-0005-0000-0000-0000B91B0000}"/>
    <cellStyle name="Input 8 2 5 3 8 2" xfId="7532" xr:uid="{00000000-0005-0000-0000-0000BA1B0000}"/>
    <cellStyle name="Input 8 2 5 3 9" xfId="7533" xr:uid="{00000000-0005-0000-0000-0000BB1B0000}"/>
    <cellStyle name="Input 8 2 5 3 9 2" xfId="7534" xr:uid="{00000000-0005-0000-0000-0000BC1B0000}"/>
    <cellStyle name="Input 8 2 5 4" xfId="7535" xr:uid="{00000000-0005-0000-0000-0000BD1B0000}"/>
    <cellStyle name="Input 8 2 5 4 10" xfId="7536" xr:uid="{00000000-0005-0000-0000-0000BE1B0000}"/>
    <cellStyle name="Input 8 2 5 4 10 2" xfId="7537" xr:uid="{00000000-0005-0000-0000-0000BF1B0000}"/>
    <cellStyle name="Input 8 2 5 4 11" xfId="7538" xr:uid="{00000000-0005-0000-0000-0000C01B0000}"/>
    <cellStyle name="Input 8 2 5 4 11 2" xfId="7539" xr:uid="{00000000-0005-0000-0000-0000C11B0000}"/>
    <cellStyle name="Input 8 2 5 4 12" xfId="7540" xr:uid="{00000000-0005-0000-0000-0000C21B0000}"/>
    <cellStyle name="Input 8 2 5 4 12 2" xfId="7541" xr:uid="{00000000-0005-0000-0000-0000C31B0000}"/>
    <cellStyle name="Input 8 2 5 4 13" xfId="7542" xr:uid="{00000000-0005-0000-0000-0000C41B0000}"/>
    <cellStyle name="Input 8 2 5 4 13 2" xfId="7543" xr:uid="{00000000-0005-0000-0000-0000C51B0000}"/>
    <cellStyle name="Input 8 2 5 4 14" xfId="7544" xr:uid="{00000000-0005-0000-0000-0000C61B0000}"/>
    <cellStyle name="Input 8 2 5 4 14 2" xfId="7545" xr:uid="{00000000-0005-0000-0000-0000C71B0000}"/>
    <cellStyle name="Input 8 2 5 4 15" xfId="7546" xr:uid="{00000000-0005-0000-0000-0000C81B0000}"/>
    <cellStyle name="Input 8 2 5 4 15 2" xfId="7547" xr:uid="{00000000-0005-0000-0000-0000C91B0000}"/>
    <cellStyle name="Input 8 2 5 4 16" xfId="7548" xr:uid="{00000000-0005-0000-0000-0000CA1B0000}"/>
    <cellStyle name="Input 8 2 5 4 2" xfId="7549" xr:uid="{00000000-0005-0000-0000-0000CB1B0000}"/>
    <cellStyle name="Input 8 2 5 4 2 2" xfId="7550" xr:uid="{00000000-0005-0000-0000-0000CC1B0000}"/>
    <cellStyle name="Input 8 2 5 4 3" xfId="7551" xr:uid="{00000000-0005-0000-0000-0000CD1B0000}"/>
    <cellStyle name="Input 8 2 5 4 3 2" xfId="7552" xr:uid="{00000000-0005-0000-0000-0000CE1B0000}"/>
    <cellStyle name="Input 8 2 5 4 4" xfId="7553" xr:uid="{00000000-0005-0000-0000-0000CF1B0000}"/>
    <cellStyle name="Input 8 2 5 4 4 2" xfId="7554" xr:uid="{00000000-0005-0000-0000-0000D01B0000}"/>
    <cellStyle name="Input 8 2 5 4 5" xfId="7555" xr:uid="{00000000-0005-0000-0000-0000D11B0000}"/>
    <cellStyle name="Input 8 2 5 4 5 2" xfId="7556" xr:uid="{00000000-0005-0000-0000-0000D21B0000}"/>
    <cellStyle name="Input 8 2 5 4 6" xfId="7557" xr:uid="{00000000-0005-0000-0000-0000D31B0000}"/>
    <cellStyle name="Input 8 2 5 4 6 2" xfId="7558" xr:uid="{00000000-0005-0000-0000-0000D41B0000}"/>
    <cellStyle name="Input 8 2 5 4 7" xfId="7559" xr:uid="{00000000-0005-0000-0000-0000D51B0000}"/>
    <cellStyle name="Input 8 2 5 4 7 2" xfId="7560" xr:uid="{00000000-0005-0000-0000-0000D61B0000}"/>
    <cellStyle name="Input 8 2 5 4 8" xfId="7561" xr:uid="{00000000-0005-0000-0000-0000D71B0000}"/>
    <cellStyle name="Input 8 2 5 4 8 2" xfId="7562" xr:uid="{00000000-0005-0000-0000-0000D81B0000}"/>
    <cellStyle name="Input 8 2 5 4 9" xfId="7563" xr:uid="{00000000-0005-0000-0000-0000D91B0000}"/>
    <cellStyle name="Input 8 2 5 4 9 2" xfId="7564" xr:uid="{00000000-0005-0000-0000-0000DA1B0000}"/>
    <cellStyle name="Input 8 2 5 5" xfId="7565" xr:uid="{00000000-0005-0000-0000-0000DB1B0000}"/>
    <cellStyle name="Input 8 2 5 5 10" xfId="7566" xr:uid="{00000000-0005-0000-0000-0000DC1B0000}"/>
    <cellStyle name="Input 8 2 5 5 10 2" xfId="7567" xr:uid="{00000000-0005-0000-0000-0000DD1B0000}"/>
    <cellStyle name="Input 8 2 5 5 11" xfId="7568" xr:uid="{00000000-0005-0000-0000-0000DE1B0000}"/>
    <cellStyle name="Input 8 2 5 5 11 2" xfId="7569" xr:uid="{00000000-0005-0000-0000-0000DF1B0000}"/>
    <cellStyle name="Input 8 2 5 5 12" xfId="7570" xr:uid="{00000000-0005-0000-0000-0000E01B0000}"/>
    <cellStyle name="Input 8 2 5 5 12 2" xfId="7571" xr:uid="{00000000-0005-0000-0000-0000E11B0000}"/>
    <cellStyle name="Input 8 2 5 5 13" xfId="7572" xr:uid="{00000000-0005-0000-0000-0000E21B0000}"/>
    <cellStyle name="Input 8 2 5 5 13 2" xfId="7573" xr:uid="{00000000-0005-0000-0000-0000E31B0000}"/>
    <cellStyle name="Input 8 2 5 5 14" xfId="7574" xr:uid="{00000000-0005-0000-0000-0000E41B0000}"/>
    <cellStyle name="Input 8 2 5 5 14 2" xfId="7575" xr:uid="{00000000-0005-0000-0000-0000E51B0000}"/>
    <cellStyle name="Input 8 2 5 5 15" xfId="7576" xr:uid="{00000000-0005-0000-0000-0000E61B0000}"/>
    <cellStyle name="Input 8 2 5 5 2" xfId="7577" xr:uid="{00000000-0005-0000-0000-0000E71B0000}"/>
    <cellStyle name="Input 8 2 5 5 2 2" xfId="7578" xr:uid="{00000000-0005-0000-0000-0000E81B0000}"/>
    <cellStyle name="Input 8 2 5 5 3" xfId="7579" xr:uid="{00000000-0005-0000-0000-0000E91B0000}"/>
    <cellStyle name="Input 8 2 5 5 3 2" xfId="7580" xr:uid="{00000000-0005-0000-0000-0000EA1B0000}"/>
    <cellStyle name="Input 8 2 5 5 4" xfId="7581" xr:uid="{00000000-0005-0000-0000-0000EB1B0000}"/>
    <cellStyle name="Input 8 2 5 5 4 2" xfId="7582" xr:uid="{00000000-0005-0000-0000-0000EC1B0000}"/>
    <cellStyle name="Input 8 2 5 5 5" xfId="7583" xr:uid="{00000000-0005-0000-0000-0000ED1B0000}"/>
    <cellStyle name="Input 8 2 5 5 5 2" xfId="7584" xr:uid="{00000000-0005-0000-0000-0000EE1B0000}"/>
    <cellStyle name="Input 8 2 5 5 6" xfId="7585" xr:uid="{00000000-0005-0000-0000-0000EF1B0000}"/>
    <cellStyle name="Input 8 2 5 5 6 2" xfId="7586" xr:uid="{00000000-0005-0000-0000-0000F01B0000}"/>
    <cellStyle name="Input 8 2 5 5 7" xfId="7587" xr:uid="{00000000-0005-0000-0000-0000F11B0000}"/>
    <cellStyle name="Input 8 2 5 5 7 2" xfId="7588" xr:uid="{00000000-0005-0000-0000-0000F21B0000}"/>
    <cellStyle name="Input 8 2 5 5 8" xfId="7589" xr:uid="{00000000-0005-0000-0000-0000F31B0000}"/>
    <cellStyle name="Input 8 2 5 5 8 2" xfId="7590" xr:uid="{00000000-0005-0000-0000-0000F41B0000}"/>
    <cellStyle name="Input 8 2 5 5 9" xfId="7591" xr:uid="{00000000-0005-0000-0000-0000F51B0000}"/>
    <cellStyle name="Input 8 2 5 5 9 2" xfId="7592" xr:uid="{00000000-0005-0000-0000-0000F61B0000}"/>
    <cellStyle name="Input 8 2 5 6" xfId="7593" xr:uid="{00000000-0005-0000-0000-0000F71B0000}"/>
    <cellStyle name="Input 8 2 5 6 2" xfId="7594" xr:uid="{00000000-0005-0000-0000-0000F81B0000}"/>
    <cellStyle name="Input 8 2 5 7" xfId="7595" xr:uid="{00000000-0005-0000-0000-0000F91B0000}"/>
    <cellStyle name="Input 8 2 5 7 2" xfId="7596" xr:uid="{00000000-0005-0000-0000-0000FA1B0000}"/>
    <cellStyle name="Input 8 2 5 8" xfId="7597" xr:uid="{00000000-0005-0000-0000-0000FB1B0000}"/>
    <cellStyle name="Input 8 2 5 8 2" xfId="7598" xr:uid="{00000000-0005-0000-0000-0000FC1B0000}"/>
    <cellStyle name="Input 8 2 5 9" xfId="7599" xr:uid="{00000000-0005-0000-0000-0000FD1B0000}"/>
    <cellStyle name="Input 8 2 5 9 2" xfId="7600" xr:uid="{00000000-0005-0000-0000-0000FE1B0000}"/>
    <cellStyle name="Input 8 2 6" xfId="7601" xr:uid="{00000000-0005-0000-0000-0000FF1B0000}"/>
    <cellStyle name="Input 8 2 6 10" xfId="7602" xr:uid="{00000000-0005-0000-0000-0000001C0000}"/>
    <cellStyle name="Input 8 2 6 10 2" xfId="7603" xr:uid="{00000000-0005-0000-0000-0000011C0000}"/>
    <cellStyle name="Input 8 2 6 11" xfId="7604" xr:uid="{00000000-0005-0000-0000-0000021C0000}"/>
    <cellStyle name="Input 8 2 6 11 2" xfId="7605" xr:uid="{00000000-0005-0000-0000-0000031C0000}"/>
    <cellStyle name="Input 8 2 6 12" xfId="7606" xr:uid="{00000000-0005-0000-0000-0000041C0000}"/>
    <cellStyle name="Input 8 2 6 12 2" xfId="7607" xr:uid="{00000000-0005-0000-0000-0000051C0000}"/>
    <cellStyle name="Input 8 2 6 13" xfId="7608" xr:uid="{00000000-0005-0000-0000-0000061C0000}"/>
    <cellStyle name="Input 8 2 6 13 2" xfId="7609" xr:uid="{00000000-0005-0000-0000-0000071C0000}"/>
    <cellStyle name="Input 8 2 6 14" xfId="7610" xr:uid="{00000000-0005-0000-0000-0000081C0000}"/>
    <cellStyle name="Input 8 2 6 14 2" xfId="7611" xr:uid="{00000000-0005-0000-0000-0000091C0000}"/>
    <cellStyle name="Input 8 2 6 15" xfId="7612" xr:uid="{00000000-0005-0000-0000-00000A1C0000}"/>
    <cellStyle name="Input 8 2 6 15 2" xfId="7613" xr:uid="{00000000-0005-0000-0000-00000B1C0000}"/>
    <cellStyle name="Input 8 2 6 16" xfId="7614" xr:uid="{00000000-0005-0000-0000-00000C1C0000}"/>
    <cellStyle name="Input 8 2 6 16 2" xfId="7615" xr:uid="{00000000-0005-0000-0000-00000D1C0000}"/>
    <cellStyle name="Input 8 2 6 17" xfId="7616" xr:uid="{00000000-0005-0000-0000-00000E1C0000}"/>
    <cellStyle name="Input 8 2 6 17 2" xfId="7617" xr:uid="{00000000-0005-0000-0000-00000F1C0000}"/>
    <cellStyle name="Input 8 2 6 18" xfId="7618" xr:uid="{00000000-0005-0000-0000-0000101C0000}"/>
    <cellStyle name="Input 8 2 6 18 2" xfId="7619" xr:uid="{00000000-0005-0000-0000-0000111C0000}"/>
    <cellStyle name="Input 8 2 6 19" xfId="7620" xr:uid="{00000000-0005-0000-0000-0000121C0000}"/>
    <cellStyle name="Input 8 2 6 2" xfId="7621" xr:uid="{00000000-0005-0000-0000-0000131C0000}"/>
    <cellStyle name="Input 8 2 6 2 10" xfId="7622" xr:uid="{00000000-0005-0000-0000-0000141C0000}"/>
    <cellStyle name="Input 8 2 6 2 10 2" xfId="7623" xr:uid="{00000000-0005-0000-0000-0000151C0000}"/>
    <cellStyle name="Input 8 2 6 2 11" xfId="7624" xr:uid="{00000000-0005-0000-0000-0000161C0000}"/>
    <cellStyle name="Input 8 2 6 2 11 2" xfId="7625" xr:uid="{00000000-0005-0000-0000-0000171C0000}"/>
    <cellStyle name="Input 8 2 6 2 12" xfId="7626" xr:uid="{00000000-0005-0000-0000-0000181C0000}"/>
    <cellStyle name="Input 8 2 6 2 12 2" xfId="7627" xr:uid="{00000000-0005-0000-0000-0000191C0000}"/>
    <cellStyle name="Input 8 2 6 2 13" xfId="7628" xr:uid="{00000000-0005-0000-0000-00001A1C0000}"/>
    <cellStyle name="Input 8 2 6 2 13 2" xfId="7629" xr:uid="{00000000-0005-0000-0000-00001B1C0000}"/>
    <cellStyle name="Input 8 2 6 2 14" xfId="7630" xr:uid="{00000000-0005-0000-0000-00001C1C0000}"/>
    <cellStyle name="Input 8 2 6 2 14 2" xfId="7631" xr:uid="{00000000-0005-0000-0000-00001D1C0000}"/>
    <cellStyle name="Input 8 2 6 2 15" xfId="7632" xr:uid="{00000000-0005-0000-0000-00001E1C0000}"/>
    <cellStyle name="Input 8 2 6 2 15 2" xfId="7633" xr:uid="{00000000-0005-0000-0000-00001F1C0000}"/>
    <cellStyle name="Input 8 2 6 2 16" xfId="7634" xr:uid="{00000000-0005-0000-0000-0000201C0000}"/>
    <cellStyle name="Input 8 2 6 2 16 2" xfId="7635" xr:uid="{00000000-0005-0000-0000-0000211C0000}"/>
    <cellStyle name="Input 8 2 6 2 17" xfId="7636" xr:uid="{00000000-0005-0000-0000-0000221C0000}"/>
    <cellStyle name="Input 8 2 6 2 17 2" xfId="7637" xr:uid="{00000000-0005-0000-0000-0000231C0000}"/>
    <cellStyle name="Input 8 2 6 2 18" xfId="7638" xr:uid="{00000000-0005-0000-0000-0000241C0000}"/>
    <cellStyle name="Input 8 2 6 2 2" xfId="7639" xr:uid="{00000000-0005-0000-0000-0000251C0000}"/>
    <cellStyle name="Input 8 2 6 2 2 2" xfId="7640" xr:uid="{00000000-0005-0000-0000-0000261C0000}"/>
    <cellStyle name="Input 8 2 6 2 3" xfId="7641" xr:uid="{00000000-0005-0000-0000-0000271C0000}"/>
    <cellStyle name="Input 8 2 6 2 3 2" xfId="7642" xr:uid="{00000000-0005-0000-0000-0000281C0000}"/>
    <cellStyle name="Input 8 2 6 2 4" xfId="7643" xr:uid="{00000000-0005-0000-0000-0000291C0000}"/>
    <cellStyle name="Input 8 2 6 2 4 2" xfId="7644" xr:uid="{00000000-0005-0000-0000-00002A1C0000}"/>
    <cellStyle name="Input 8 2 6 2 5" xfId="7645" xr:uid="{00000000-0005-0000-0000-00002B1C0000}"/>
    <cellStyle name="Input 8 2 6 2 5 2" xfId="7646" xr:uid="{00000000-0005-0000-0000-00002C1C0000}"/>
    <cellStyle name="Input 8 2 6 2 6" xfId="7647" xr:uid="{00000000-0005-0000-0000-00002D1C0000}"/>
    <cellStyle name="Input 8 2 6 2 6 2" xfId="7648" xr:uid="{00000000-0005-0000-0000-00002E1C0000}"/>
    <cellStyle name="Input 8 2 6 2 7" xfId="7649" xr:uid="{00000000-0005-0000-0000-00002F1C0000}"/>
    <cellStyle name="Input 8 2 6 2 7 2" xfId="7650" xr:uid="{00000000-0005-0000-0000-0000301C0000}"/>
    <cellStyle name="Input 8 2 6 2 8" xfId="7651" xr:uid="{00000000-0005-0000-0000-0000311C0000}"/>
    <cellStyle name="Input 8 2 6 2 8 2" xfId="7652" xr:uid="{00000000-0005-0000-0000-0000321C0000}"/>
    <cellStyle name="Input 8 2 6 2 9" xfId="7653" xr:uid="{00000000-0005-0000-0000-0000331C0000}"/>
    <cellStyle name="Input 8 2 6 2 9 2" xfId="7654" xr:uid="{00000000-0005-0000-0000-0000341C0000}"/>
    <cellStyle name="Input 8 2 6 3" xfId="7655" xr:uid="{00000000-0005-0000-0000-0000351C0000}"/>
    <cellStyle name="Input 8 2 6 3 10" xfId="7656" xr:uid="{00000000-0005-0000-0000-0000361C0000}"/>
    <cellStyle name="Input 8 2 6 3 10 2" xfId="7657" xr:uid="{00000000-0005-0000-0000-0000371C0000}"/>
    <cellStyle name="Input 8 2 6 3 11" xfId="7658" xr:uid="{00000000-0005-0000-0000-0000381C0000}"/>
    <cellStyle name="Input 8 2 6 3 11 2" xfId="7659" xr:uid="{00000000-0005-0000-0000-0000391C0000}"/>
    <cellStyle name="Input 8 2 6 3 12" xfId="7660" xr:uid="{00000000-0005-0000-0000-00003A1C0000}"/>
    <cellStyle name="Input 8 2 6 3 12 2" xfId="7661" xr:uid="{00000000-0005-0000-0000-00003B1C0000}"/>
    <cellStyle name="Input 8 2 6 3 13" xfId="7662" xr:uid="{00000000-0005-0000-0000-00003C1C0000}"/>
    <cellStyle name="Input 8 2 6 3 13 2" xfId="7663" xr:uid="{00000000-0005-0000-0000-00003D1C0000}"/>
    <cellStyle name="Input 8 2 6 3 14" xfId="7664" xr:uid="{00000000-0005-0000-0000-00003E1C0000}"/>
    <cellStyle name="Input 8 2 6 3 14 2" xfId="7665" xr:uid="{00000000-0005-0000-0000-00003F1C0000}"/>
    <cellStyle name="Input 8 2 6 3 15" xfId="7666" xr:uid="{00000000-0005-0000-0000-0000401C0000}"/>
    <cellStyle name="Input 8 2 6 3 15 2" xfId="7667" xr:uid="{00000000-0005-0000-0000-0000411C0000}"/>
    <cellStyle name="Input 8 2 6 3 16" xfId="7668" xr:uid="{00000000-0005-0000-0000-0000421C0000}"/>
    <cellStyle name="Input 8 2 6 3 2" xfId="7669" xr:uid="{00000000-0005-0000-0000-0000431C0000}"/>
    <cellStyle name="Input 8 2 6 3 2 2" xfId="7670" xr:uid="{00000000-0005-0000-0000-0000441C0000}"/>
    <cellStyle name="Input 8 2 6 3 3" xfId="7671" xr:uid="{00000000-0005-0000-0000-0000451C0000}"/>
    <cellStyle name="Input 8 2 6 3 3 2" xfId="7672" xr:uid="{00000000-0005-0000-0000-0000461C0000}"/>
    <cellStyle name="Input 8 2 6 3 4" xfId="7673" xr:uid="{00000000-0005-0000-0000-0000471C0000}"/>
    <cellStyle name="Input 8 2 6 3 4 2" xfId="7674" xr:uid="{00000000-0005-0000-0000-0000481C0000}"/>
    <cellStyle name="Input 8 2 6 3 5" xfId="7675" xr:uid="{00000000-0005-0000-0000-0000491C0000}"/>
    <cellStyle name="Input 8 2 6 3 5 2" xfId="7676" xr:uid="{00000000-0005-0000-0000-00004A1C0000}"/>
    <cellStyle name="Input 8 2 6 3 6" xfId="7677" xr:uid="{00000000-0005-0000-0000-00004B1C0000}"/>
    <cellStyle name="Input 8 2 6 3 6 2" xfId="7678" xr:uid="{00000000-0005-0000-0000-00004C1C0000}"/>
    <cellStyle name="Input 8 2 6 3 7" xfId="7679" xr:uid="{00000000-0005-0000-0000-00004D1C0000}"/>
    <cellStyle name="Input 8 2 6 3 7 2" xfId="7680" xr:uid="{00000000-0005-0000-0000-00004E1C0000}"/>
    <cellStyle name="Input 8 2 6 3 8" xfId="7681" xr:uid="{00000000-0005-0000-0000-00004F1C0000}"/>
    <cellStyle name="Input 8 2 6 3 8 2" xfId="7682" xr:uid="{00000000-0005-0000-0000-0000501C0000}"/>
    <cellStyle name="Input 8 2 6 3 9" xfId="7683" xr:uid="{00000000-0005-0000-0000-0000511C0000}"/>
    <cellStyle name="Input 8 2 6 3 9 2" xfId="7684" xr:uid="{00000000-0005-0000-0000-0000521C0000}"/>
    <cellStyle name="Input 8 2 6 4" xfId="7685" xr:uid="{00000000-0005-0000-0000-0000531C0000}"/>
    <cellStyle name="Input 8 2 6 4 10" xfId="7686" xr:uid="{00000000-0005-0000-0000-0000541C0000}"/>
    <cellStyle name="Input 8 2 6 4 10 2" xfId="7687" xr:uid="{00000000-0005-0000-0000-0000551C0000}"/>
    <cellStyle name="Input 8 2 6 4 11" xfId="7688" xr:uid="{00000000-0005-0000-0000-0000561C0000}"/>
    <cellStyle name="Input 8 2 6 4 11 2" xfId="7689" xr:uid="{00000000-0005-0000-0000-0000571C0000}"/>
    <cellStyle name="Input 8 2 6 4 12" xfId="7690" xr:uid="{00000000-0005-0000-0000-0000581C0000}"/>
    <cellStyle name="Input 8 2 6 4 12 2" xfId="7691" xr:uid="{00000000-0005-0000-0000-0000591C0000}"/>
    <cellStyle name="Input 8 2 6 4 13" xfId="7692" xr:uid="{00000000-0005-0000-0000-00005A1C0000}"/>
    <cellStyle name="Input 8 2 6 4 13 2" xfId="7693" xr:uid="{00000000-0005-0000-0000-00005B1C0000}"/>
    <cellStyle name="Input 8 2 6 4 14" xfId="7694" xr:uid="{00000000-0005-0000-0000-00005C1C0000}"/>
    <cellStyle name="Input 8 2 6 4 14 2" xfId="7695" xr:uid="{00000000-0005-0000-0000-00005D1C0000}"/>
    <cellStyle name="Input 8 2 6 4 15" xfId="7696" xr:uid="{00000000-0005-0000-0000-00005E1C0000}"/>
    <cellStyle name="Input 8 2 6 4 15 2" xfId="7697" xr:uid="{00000000-0005-0000-0000-00005F1C0000}"/>
    <cellStyle name="Input 8 2 6 4 16" xfId="7698" xr:uid="{00000000-0005-0000-0000-0000601C0000}"/>
    <cellStyle name="Input 8 2 6 4 2" xfId="7699" xr:uid="{00000000-0005-0000-0000-0000611C0000}"/>
    <cellStyle name="Input 8 2 6 4 2 2" xfId="7700" xr:uid="{00000000-0005-0000-0000-0000621C0000}"/>
    <cellStyle name="Input 8 2 6 4 3" xfId="7701" xr:uid="{00000000-0005-0000-0000-0000631C0000}"/>
    <cellStyle name="Input 8 2 6 4 3 2" xfId="7702" xr:uid="{00000000-0005-0000-0000-0000641C0000}"/>
    <cellStyle name="Input 8 2 6 4 4" xfId="7703" xr:uid="{00000000-0005-0000-0000-0000651C0000}"/>
    <cellStyle name="Input 8 2 6 4 4 2" xfId="7704" xr:uid="{00000000-0005-0000-0000-0000661C0000}"/>
    <cellStyle name="Input 8 2 6 4 5" xfId="7705" xr:uid="{00000000-0005-0000-0000-0000671C0000}"/>
    <cellStyle name="Input 8 2 6 4 5 2" xfId="7706" xr:uid="{00000000-0005-0000-0000-0000681C0000}"/>
    <cellStyle name="Input 8 2 6 4 6" xfId="7707" xr:uid="{00000000-0005-0000-0000-0000691C0000}"/>
    <cellStyle name="Input 8 2 6 4 6 2" xfId="7708" xr:uid="{00000000-0005-0000-0000-00006A1C0000}"/>
    <cellStyle name="Input 8 2 6 4 7" xfId="7709" xr:uid="{00000000-0005-0000-0000-00006B1C0000}"/>
    <cellStyle name="Input 8 2 6 4 7 2" xfId="7710" xr:uid="{00000000-0005-0000-0000-00006C1C0000}"/>
    <cellStyle name="Input 8 2 6 4 8" xfId="7711" xr:uid="{00000000-0005-0000-0000-00006D1C0000}"/>
    <cellStyle name="Input 8 2 6 4 8 2" xfId="7712" xr:uid="{00000000-0005-0000-0000-00006E1C0000}"/>
    <cellStyle name="Input 8 2 6 4 9" xfId="7713" xr:uid="{00000000-0005-0000-0000-00006F1C0000}"/>
    <cellStyle name="Input 8 2 6 4 9 2" xfId="7714" xr:uid="{00000000-0005-0000-0000-0000701C0000}"/>
    <cellStyle name="Input 8 2 6 5" xfId="7715" xr:uid="{00000000-0005-0000-0000-0000711C0000}"/>
    <cellStyle name="Input 8 2 6 5 10" xfId="7716" xr:uid="{00000000-0005-0000-0000-0000721C0000}"/>
    <cellStyle name="Input 8 2 6 5 10 2" xfId="7717" xr:uid="{00000000-0005-0000-0000-0000731C0000}"/>
    <cellStyle name="Input 8 2 6 5 11" xfId="7718" xr:uid="{00000000-0005-0000-0000-0000741C0000}"/>
    <cellStyle name="Input 8 2 6 5 11 2" xfId="7719" xr:uid="{00000000-0005-0000-0000-0000751C0000}"/>
    <cellStyle name="Input 8 2 6 5 12" xfId="7720" xr:uid="{00000000-0005-0000-0000-0000761C0000}"/>
    <cellStyle name="Input 8 2 6 5 12 2" xfId="7721" xr:uid="{00000000-0005-0000-0000-0000771C0000}"/>
    <cellStyle name="Input 8 2 6 5 13" xfId="7722" xr:uid="{00000000-0005-0000-0000-0000781C0000}"/>
    <cellStyle name="Input 8 2 6 5 13 2" xfId="7723" xr:uid="{00000000-0005-0000-0000-0000791C0000}"/>
    <cellStyle name="Input 8 2 6 5 14" xfId="7724" xr:uid="{00000000-0005-0000-0000-00007A1C0000}"/>
    <cellStyle name="Input 8 2 6 5 14 2" xfId="7725" xr:uid="{00000000-0005-0000-0000-00007B1C0000}"/>
    <cellStyle name="Input 8 2 6 5 15" xfId="7726" xr:uid="{00000000-0005-0000-0000-00007C1C0000}"/>
    <cellStyle name="Input 8 2 6 5 2" xfId="7727" xr:uid="{00000000-0005-0000-0000-00007D1C0000}"/>
    <cellStyle name="Input 8 2 6 5 2 2" xfId="7728" xr:uid="{00000000-0005-0000-0000-00007E1C0000}"/>
    <cellStyle name="Input 8 2 6 5 3" xfId="7729" xr:uid="{00000000-0005-0000-0000-00007F1C0000}"/>
    <cellStyle name="Input 8 2 6 5 3 2" xfId="7730" xr:uid="{00000000-0005-0000-0000-0000801C0000}"/>
    <cellStyle name="Input 8 2 6 5 4" xfId="7731" xr:uid="{00000000-0005-0000-0000-0000811C0000}"/>
    <cellStyle name="Input 8 2 6 5 4 2" xfId="7732" xr:uid="{00000000-0005-0000-0000-0000821C0000}"/>
    <cellStyle name="Input 8 2 6 5 5" xfId="7733" xr:uid="{00000000-0005-0000-0000-0000831C0000}"/>
    <cellStyle name="Input 8 2 6 5 5 2" xfId="7734" xr:uid="{00000000-0005-0000-0000-0000841C0000}"/>
    <cellStyle name="Input 8 2 6 5 6" xfId="7735" xr:uid="{00000000-0005-0000-0000-0000851C0000}"/>
    <cellStyle name="Input 8 2 6 5 6 2" xfId="7736" xr:uid="{00000000-0005-0000-0000-0000861C0000}"/>
    <cellStyle name="Input 8 2 6 5 7" xfId="7737" xr:uid="{00000000-0005-0000-0000-0000871C0000}"/>
    <cellStyle name="Input 8 2 6 5 7 2" xfId="7738" xr:uid="{00000000-0005-0000-0000-0000881C0000}"/>
    <cellStyle name="Input 8 2 6 5 8" xfId="7739" xr:uid="{00000000-0005-0000-0000-0000891C0000}"/>
    <cellStyle name="Input 8 2 6 5 8 2" xfId="7740" xr:uid="{00000000-0005-0000-0000-00008A1C0000}"/>
    <cellStyle name="Input 8 2 6 5 9" xfId="7741" xr:uid="{00000000-0005-0000-0000-00008B1C0000}"/>
    <cellStyle name="Input 8 2 6 5 9 2" xfId="7742" xr:uid="{00000000-0005-0000-0000-00008C1C0000}"/>
    <cellStyle name="Input 8 2 6 6" xfId="7743" xr:uid="{00000000-0005-0000-0000-00008D1C0000}"/>
    <cellStyle name="Input 8 2 6 6 2" xfId="7744" xr:uid="{00000000-0005-0000-0000-00008E1C0000}"/>
    <cellStyle name="Input 8 2 6 7" xfId="7745" xr:uid="{00000000-0005-0000-0000-00008F1C0000}"/>
    <cellStyle name="Input 8 2 6 7 2" xfId="7746" xr:uid="{00000000-0005-0000-0000-0000901C0000}"/>
    <cellStyle name="Input 8 2 6 8" xfId="7747" xr:uid="{00000000-0005-0000-0000-0000911C0000}"/>
    <cellStyle name="Input 8 2 6 8 2" xfId="7748" xr:uid="{00000000-0005-0000-0000-0000921C0000}"/>
    <cellStyle name="Input 8 2 6 9" xfId="7749" xr:uid="{00000000-0005-0000-0000-0000931C0000}"/>
    <cellStyle name="Input 8 2 6 9 2" xfId="7750" xr:uid="{00000000-0005-0000-0000-0000941C0000}"/>
    <cellStyle name="Input 8 2 7" xfId="7751" xr:uid="{00000000-0005-0000-0000-0000951C0000}"/>
    <cellStyle name="Input 8 2 7 10" xfId="7752" xr:uid="{00000000-0005-0000-0000-0000961C0000}"/>
    <cellStyle name="Input 8 2 7 10 2" xfId="7753" xr:uid="{00000000-0005-0000-0000-0000971C0000}"/>
    <cellStyle name="Input 8 2 7 11" xfId="7754" xr:uid="{00000000-0005-0000-0000-0000981C0000}"/>
    <cellStyle name="Input 8 2 7 11 2" xfId="7755" xr:uid="{00000000-0005-0000-0000-0000991C0000}"/>
    <cellStyle name="Input 8 2 7 12" xfId="7756" xr:uid="{00000000-0005-0000-0000-00009A1C0000}"/>
    <cellStyle name="Input 8 2 7 12 2" xfId="7757" xr:uid="{00000000-0005-0000-0000-00009B1C0000}"/>
    <cellStyle name="Input 8 2 7 13" xfId="7758" xr:uid="{00000000-0005-0000-0000-00009C1C0000}"/>
    <cellStyle name="Input 8 2 7 13 2" xfId="7759" xr:uid="{00000000-0005-0000-0000-00009D1C0000}"/>
    <cellStyle name="Input 8 2 7 14" xfId="7760" xr:uid="{00000000-0005-0000-0000-00009E1C0000}"/>
    <cellStyle name="Input 8 2 7 14 2" xfId="7761" xr:uid="{00000000-0005-0000-0000-00009F1C0000}"/>
    <cellStyle name="Input 8 2 7 15" xfId="7762" xr:uid="{00000000-0005-0000-0000-0000A01C0000}"/>
    <cellStyle name="Input 8 2 7 15 2" xfId="7763" xr:uid="{00000000-0005-0000-0000-0000A11C0000}"/>
    <cellStyle name="Input 8 2 7 16" xfId="7764" xr:uid="{00000000-0005-0000-0000-0000A21C0000}"/>
    <cellStyle name="Input 8 2 7 16 2" xfId="7765" xr:uid="{00000000-0005-0000-0000-0000A31C0000}"/>
    <cellStyle name="Input 8 2 7 17" xfId="7766" xr:uid="{00000000-0005-0000-0000-0000A41C0000}"/>
    <cellStyle name="Input 8 2 7 17 2" xfId="7767" xr:uid="{00000000-0005-0000-0000-0000A51C0000}"/>
    <cellStyle name="Input 8 2 7 18" xfId="7768" xr:uid="{00000000-0005-0000-0000-0000A61C0000}"/>
    <cellStyle name="Input 8 2 7 2" xfId="7769" xr:uid="{00000000-0005-0000-0000-0000A71C0000}"/>
    <cellStyle name="Input 8 2 7 2 10" xfId="7770" xr:uid="{00000000-0005-0000-0000-0000A81C0000}"/>
    <cellStyle name="Input 8 2 7 2 10 2" xfId="7771" xr:uid="{00000000-0005-0000-0000-0000A91C0000}"/>
    <cellStyle name="Input 8 2 7 2 11" xfId="7772" xr:uid="{00000000-0005-0000-0000-0000AA1C0000}"/>
    <cellStyle name="Input 8 2 7 2 11 2" xfId="7773" xr:uid="{00000000-0005-0000-0000-0000AB1C0000}"/>
    <cellStyle name="Input 8 2 7 2 12" xfId="7774" xr:uid="{00000000-0005-0000-0000-0000AC1C0000}"/>
    <cellStyle name="Input 8 2 7 2 12 2" xfId="7775" xr:uid="{00000000-0005-0000-0000-0000AD1C0000}"/>
    <cellStyle name="Input 8 2 7 2 13" xfId="7776" xr:uid="{00000000-0005-0000-0000-0000AE1C0000}"/>
    <cellStyle name="Input 8 2 7 2 13 2" xfId="7777" xr:uid="{00000000-0005-0000-0000-0000AF1C0000}"/>
    <cellStyle name="Input 8 2 7 2 14" xfId="7778" xr:uid="{00000000-0005-0000-0000-0000B01C0000}"/>
    <cellStyle name="Input 8 2 7 2 14 2" xfId="7779" xr:uid="{00000000-0005-0000-0000-0000B11C0000}"/>
    <cellStyle name="Input 8 2 7 2 15" xfId="7780" xr:uid="{00000000-0005-0000-0000-0000B21C0000}"/>
    <cellStyle name="Input 8 2 7 2 15 2" xfId="7781" xr:uid="{00000000-0005-0000-0000-0000B31C0000}"/>
    <cellStyle name="Input 8 2 7 2 16" xfId="7782" xr:uid="{00000000-0005-0000-0000-0000B41C0000}"/>
    <cellStyle name="Input 8 2 7 2 16 2" xfId="7783" xr:uid="{00000000-0005-0000-0000-0000B51C0000}"/>
    <cellStyle name="Input 8 2 7 2 17" xfId="7784" xr:uid="{00000000-0005-0000-0000-0000B61C0000}"/>
    <cellStyle name="Input 8 2 7 2 17 2" xfId="7785" xr:uid="{00000000-0005-0000-0000-0000B71C0000}"/>
    <cellStyle name="Input 8 2 7 2 18" xfId="7786" xr:uid="{00000000-0005-0000-0000-0000B81C0000}"/>
    <cellStyle name="Input 8 2 7 2 2" xfId="7787" xr:uid="{00000000-0005-0000-0000-0000B91C0000}"/>
    <cellStyle name="Input 8 2 7 2 2 2" xfId="7788" xr:uid="{00000000-0005-0000-0000-0000BA1C0000}"/>
    <cellStyle name="Input 8 2 7 2 3" xfId="7789" xr:uid="{00000000-0005-0000-0000-0000BB1C0000}"/>
    <cellStyle name="Input 8 2 7 2 3 2" xfId="7790" xr:uid="{00000000-0005-0000-0000-0000BC1C0000}"/>
    <cellStyle name="Input 8 2 7 2 4" xfId="7791" xr:uid="{00000000-0005-0000-0000-0000BD1C0000}"/>
    <cellStyle name="Input 8 2 7 2 4 2" xfId="7792" xr:uid="{00000000-0005-0000-0000-0000BE1C0000}"/>
    <cellStyle name="Input 8 2 7 2 5" xfId="7793" xr:uid="{00000000-0005-0000-0000-0000BF1C0000}"/>
    <cellStyle name="Input 8 2 7 2 5 2" xfId="7794" xr:uid="{00000000-0005-0000-0000-0000C01C0000}"/>
    <cellStyle name="Input 8 2 7 2 6" xfId="7795" xr:uid="{00000000-0005-0000-0000-0000C11C0000}"/>
    <cellStyle name="Input 8 2 7 2 6 2" xfId="7796" xr:uid="{00000000-0005-0000-0000-0000C21C0000}"/>
    <cellStyle name="Input 8 2 7 2 7" xfId="7797" xr:uid="{00000000-0005-0000-0000-0000C31C0000}"/>
    <cellStyle name="Input 8 2 7 2 7 2" xfId="7798" xr:uid="{00000000-0005-0000-0000-0000C41C0000}"/>
    <cellStyle name="Input 8 2 7 2 8" xfId="7799" xr:uid="{00000000-0005-0000-0000-0000C51C0000}"/>
    <cellStyle name="Input 8 2 7 2 8 2" xfId="7800" xr:uid="{00000000-0005-0000-0000-0000C61C0000}"/>
    <cellStyle name="Input 8 2 7 2 9" xfId="7801" xr:uid="{00000000-0005-0000-0000-0000C71C0000}"/>
    <cellStyle name="Input 8 2 7 2 9 2" xfId="7802" xr:uid="{00000000-0005-0000-0000-0000C81C0000}"/>
    <cellStyle name="Input 8 2 7 3" xfId="7803" xr:uid="{00000000-0005-0000-0000-0000C91C0000}"/>
    <cellStyle name="Input 8 2 7 3 10" xfId="7804" xr:uid="{00000000-0005-0000-0000-0000CA1C0000}"/>
    <cellStyle name="Input 8 2 7 3 10 2" xfId="7805" xr:uid="{00000000-0005-0000-0000-0000CB1C0000}"/>
    <cellStyle name="Input 8 2 7 3 11" xfId="7806" xr:uid="{00000000-0005-0000-0000-0000CC1C0000}"/>
    <cellStyle name="Input 8 2 7 3 11 2" xfId="7807" xr:uid="{00000000-0005-0000-0000-0000CD1C0000}"/>
    <cellStyle name="Input 8 2 7 3 12" xfId="7808" xr:uid="{00000000-0005-0000-0000-0000CE1C0000}"/>
    <cellStyle name="Input 8 2 7 3 12 2" xfId="7809" xr:uid="{00000000-0005-0000-0000-0000CF1C0000}"/>
    <cellStyle name="Input 8 2 7 3 13" xfId="7810" xr:uid="{00000000-0005-0000-0000-0000D01C0000}"/>
    <cellStyle name="Input 8 2 7 3 13 2" xfId="7811" xr:uid="{00000000-0005-0000-0000-0000D11C0000}"/>
    <cellStyle name="Input 8 2 7 3 14" xfId="7812" xr:uid="{00000000-0005-0000-0000-0000D21C0000}"/>
    <cellStyle name="Input 8 2 7 3 14 2" xfId="7813" xr:uid="{00000000-0005-0000-0000-0000D31C0000}"/>
    <cellStyle name="Input 8 2 7 3 15" xfId="7814" xr:uid="{00000000-0005-0000-0000-0000D41C0000}"/>
    <cellStyle name="Input 8 2 7 3 15 2" xfId="7815" xr:uid="{00000000-0005-0000-0000-0000D51C0000}"/>
    <cellStyle name="Input 8 2 7 3 16" xfId="7816" xr:uid="{00000000-0005-0000-0000-0000D61C0000}"/>
    <cellStyle name="Input 8 2 7 3 2" xfId="7817" xr:uid="{00000000-0005-0000-0000-0000D71C0000}"/>
    <cellStyle name="Input 8 2 7 3 2 2" xfId="7818" xr:uid="{00000000-0005-0000-0000-0000D81C0000}"/>
    <cellStyle name="Input 8 2 7 3 3" xfId="7819" xr:uid="{00000000-0005-0000-0000-0000D91C0000}"/>
    <cellStyle name="Input 8 2 7 3 3 2" xfId="7820" xr:uid="{00000000-0005-0000-0000-0000DA1C0000}"/>
    <cellStyle name="Input 8 2 7 3 4" xfId="7821" xr:uid="{00000000-0005-0000-0000-0000DB1C0000}"/>
    <cellStyle name="Input 8 2 7 3 4 2" xfId="7822" xr:uid="{00000000-0005-0000-0000-0000DC1C0000}"/>
    <cellStyle name="Input 8 2 7 3 5" xfId="7823" xr:uid="{00000000-0005-0000-0000-0000DD1C0000}"/>
    <cellStyle name="Input 8 2 7 3 5 2" xfId="7824" xr:uid="{00000000-0005-0000-0000-0000DE1C0000}"/>
    <cellStyle name="Input 8 2 7 3 6" xfId="7825" xr:uid="{00000000-0005-0000-0000-0000DF1C0000}"/>
    <cellStyle name="Input 8 2 7 3 6 2" xfId="7826" xr:uid="{00000000-0005-0000-0000-0000E01C0000}"/>
    <cellStyle name="Input 8 2 7 3 7" xfId="7827" xr:uid="{00000000-0005-0000-0000-0000E11C0000}"/>
    <cellStyle name="Input 8 2 7 3 7 2" xfId="7828" xr:uid="{00000000-0005-0000-0000-0000E21C0000}"/>
    <cellStyle name="Input 8 2 7 3 8" xfId="7829" xr:uid="{00000000-0005-0000-0000-0000E31C0000}"/>
    <cellStyle name="Input 8 2 7 3 8 2" xfId="7830" xr:uid="{00000000-0005-0000-0000-0000E41C0000}"/>
    <cellStyle name="Input 8 2 7 3 9" xfId="7831" xr:uid="{00000000-0005-0000-0000-0000E51C0000}"/>
    <cellStyle name="Input 8 2 7 3 9 2" xfId="7832" xr:uid="{00000000-0005-0000-0000-0000E61C0000}"/>
    <cellStyle name="Input 8 2 7 4" xfId="7833" xr:uid="{00000000-0005-0000-0000-0000E71C0000}"/>
    <cellStyle name="Input 8 2 7 4 10" xfId="7834" xr:uid="{00000000-0005-0000-0000-0000E81C0000}"/>
    <cellStyle name="Input 8 2 7 4 10 2" xfId="7835" xr:uid="{00000000-0005-0000-0000-0000E91C0000}"/>
    <cellStyle name="Input 8 2 7 4 11" xfId="7836" xr:uid="{00000000-0005-0000-0000-0000EA1C0000}"/>
    <cellStyle name="Input 8 2 7 4 11 2" xfId="7837" xr:uid="{00000000-0005-0000-0000-0000EB1C0000}"/>
    <cellStyle name="Input 8 2 7 4 12" xfId="7838" xr:uid="{00000000-0005-0000-0000-0000EC1C0000}"/>
    <cellStyle name="Input 8 2 7 4 12 2" xfId="7839" xr:uid="{00000000-0005-0000-0000-0000ED1C0000}"/>
    <cellStyle name="Input 8 2 7 4 13" xfId="7840" xr:uid="{00000000-0005-0000-0000-0000EE1C0000}"/>
    <cellStyle name="Input 8 2 7 4 13 2" xfId="7841" xr:uid="{00000000-0005-0000-0000-0000EF1C0000}"/>
    <cellStyle name="Input 8 2 7 4 14" xfId="7842" xr:uid="{00000000-0005-0000-0000-0000F01C0000}"/>
    <cellStyle name="Input 8 2 7 4 14 2" xfId="7843" xr:uid="{00000000-0005-0000-0000-0000F11C0000}"/>
    <cellStyle name="Input 8 2 7 4 15" xfId="7844" xr:uid="{00000000-0005-0000-0000-0000F21C0000}"/>
    <cellStyle name="Input 8 2 7 4 15 2" xfId="7845" xr:uid="{00000000-0005-0000-0000-0000F31C0000}"/>
    <cellStyle name="Input 8 2 7 4 16" xfId="7846" xr:uid="{00000000-0005-0000-0000-0000F41C0000}"/>
    <cellStyle name="Input 8 2 7 4 2" xfId="7847" xr:uid="{00000000-0005-0000-0000-0000F51C0000}"/>
    <cellStyle name="Input 8 2 7 4 2 2" xfId="7848" xr:uid="{00000000-0005-0000-0000-0000F61C0000}"/>
    <cellStyle name="Input 8 2 7 4 3" xfId="7849" xr:uid="{00000000-0005-0000-0000-0000F71C0000}"/>
    <cellStyle name="Input 8 2 7 4 3 2" xfId="7850" xr:uid="{00000000-0005-0000-0000-0000F81C0000}"/>
    <cellStyle name="Input 8 2 7 4 4" xfId="7851" xr:uid="{00000000-0005-0000-0000-0000F91C0000}"/>
    <cellStyle name="Input 8 2 7 4 4 2" xfId="7852" xr:uid="{00000000-0005-0000-0000-0000FA1C0000}"/>
    <cellStyle name="Input 8 2 7 4 5" xfId="7853" xr:uid="{00000000-0005-0000-0000-0000FB1C0000}"/>
    <cellStyle name="Input 8 2 7 4 5 2" xfId="7854" xr:uid="{00000000-0005-0000-0000-0000FC1C0000}"/>
    <cellStyle name="Input 8 2 7 4 6" xfId="7855" xr:uid="{00000000-0005-0000-0000-0000FD1C0000}"/>
    <cellStyle name="Input 8 2 7 4 6 2" xfId="7856" xr:uid="{00000000-0005-0000-0000-0000FE1C0000}"/>
    <cellStyle name="Input 8 2 7 4 7" xfId="7857" xr:uid="{00000000-0005-0000-0000-0000FF1C0000}"/>
    <cellStyle name="Input 8 2 7 4 7 2" xfId="7858" xr:uid="{00000000-0005-0000-0000-0000001D0000}"/>
    <cellStyle name="Input 8 2 7 4 8" xfId="7859" xr:uid="{00000000-0005-0000-0000-0000011D0000}"/>
    <cellStyle name="Input 8 2 7 4 8 2" xfId="7860" xr:uid="{00000000-0005-0000-0000-0000021D0000}"/>
    <cellStyle name="Input 8 2 7 4 9" xfId="7861" xr:uid="{00000000-0005-0000-0000-0000031D0000}"/>
    <cellStyle name="Input 8 2 7 4 9 2" xfId="7862" xr:uid="{00000000-0005-0000-0000-0000041D0000}"/>
    <cellStyle name="Input 8 2 7 5" xfId="7863" xr:uid="{00000000-0005-0000-0000-0000051D0000}"/>
    <cellStyle name="Input 8 2 7 5 10" xfId="7864" xr:uid="{00000000-0005-0000-0000-0000061D0000}"/>
    <cellStyle name="Input 8 2 7 5 10 2" xfId="7865" xr:uid="{00000000-0005-0000-0000-0000071D0000}"/>
    <cellStyle name="Input 8 2 7 5 11" xfId="7866" xr:uid="{00000000-0005-0000-0000-0000081D0000}"/>
    <cellStyle name="Input 8 2 7 5 11 2" xfId="7867" xr:uid="{00000000-0005-0000-0000-0000091D0000}"/>
    <cellStyle name="Input 8 2 7 5 12" xfId="7868" xr:uid="{00000000-0005-0000-0000-00000A1D0000}"/>
    <cellStyle name="Input 8 2 7 5 12 2" xfId="7869" xr:uid="{00000000-0005-0000-0000-00000B1D0000}"/>
    <cellStyle name="Input 8 2 7 5 13" xfId="7870" xr:uid="{00000000-0005-0000-0000-00000C1D0000}"/>
    <cellStyle name="Input 8 2 7 5 13 2" xfId="7871" xr:uid="{00000000-0005-0000-0000-00000D1D0000}"/>
    <cellStyle name="Input 8 2 7 5 14" xfId="7872" xr:uid="{00000000-0005-0000-0000-00000E1D0000}"/>
    <cellStyle name="Input 8 2 7 5 2" xfId="7873" xr:uid="{00000000-0005-0000-0000-00000F1D0000}"/>
    <cellStyle name="Input 8 2 7 5 2 2" xfId="7874" xr:uid="{00000000-0005-0000-0000-0000101D0000}"/>
    <cellStyle name="Input 8 2 7 5 3" xfId="7875" xr:uid="{00000000-0005-0000-0000-0000111D0000}"/>
    <cellStyle name="Input 8 2 7 5 3 2" xfId="7876" xr:uid="{00000000-0005-0000-0000-0000121D0000}"/>
    <cellStyle name="Input 8 2 7 5 4" xfId="7877" xr:uid="{00000000-0005-0000-0000-0000131D0000}"/>
    <cellStyle name="Input 8 2 7 5 4 2" xfId="7878" xr:uid="{00000000-0005-0000-0000-0000141D0000}"/>
    <cellStyle name="Input 8 2 7 5 5" xfId="7879" xr:uid="{00000000-0005-0000-0000-0000151D0000}"/>
    <cellStyle name="Input 8 2 7 5 5 2" xfId="7880" xr:uid="{00000000-0005-0000-0000-0000161D0000}"/>
    <cellStyle name="Input 8 2 7 5 6" xfId="7881" xr:uid="{00000000-0005-0000-0000-0000171D0000}"/>
    <cellStyle name="Input 8 2 7 5 6 2" xfId="7882" xr:uid="{00000000-0005-0000-0000-0000181D0000}"/>
    <cellStyle name="Input 8 2 7 5 7" xfId="7883" xr:uid="{00000000-0005-0000-0000-0000191D0000}"/>
    <cellStyle name="Input 8 2 7 5 7 2" xfId="7884" xr:uid="{00000000-0005-0000-0000-00001A1D0000}"/>
    <cellStyle name="Input 8 2 7 5 8" xfId="7885" xr:uid="{00000000-0005-0000-0000-00001B1D0000}"/>
    <cellStyle name="Input 8 2 7 5 8 2" xfId="7886" xr:uid="{00000000-0005-0000-0000-00001C1D0000}"/>
    <cellStyle name="Input 8 2 7 5 9" xfId="7887" xr:uid="{00000000-0005-0000-0000-00001D1D0000}"/>
    <cellStyle name="Input 8 2 7 5 9 2" xfId="7888" xr:uid="{00000000-0005-0000-0000-00001E1D0000}"/>
    <cellStyle name="Input 8 2 7 6" xfId="7889" xr:uid="{00000000-0005-0000-0000-00001F1D0000}"/>
    <cellStyle name="Input 8 2 7 6 2" xfId="7890" xr:uid="{00000000-0005-0000-0000-0000201D0000}"/>
    <cellStyle name="Input 8 2 7 7" xfId="7891" xr:uid="{00000000-0005-0000-0000-0000211D0000}"/>
    <cellStyle name="Input 8 2 7 7 2" xfId="7892" xr:uid="{00000000-0005-0000-0000-0000221D0000}"/>
    <cellStyle name="Input 8 2 7 8" xfId="7893" xr:uid="{00000000-0005-0000-0000-0000231D0000}"/>
    <cellStyle name="Input 8 2 7 8 2" xfId="7894" xr:uid="{00000000-0005-0000-0000-0000241D0000}"/>
    <cellStyle name="Input 8 2 7 9" xfId="7895" xr:uid="{00000000-0005-0000-0000-0000251D0000}"/>
    <cellStyle name="Input 8 2 7 9 2" xfId="7896" xr:uid="{00000000-0005-0000-0000-0000261D0000}"/>
    <cellStyle name="Input 8 2 8" xfId="7897" xr:uid="{00000000-0005-0000-0000-0000271D0000}"/>
    <cellStyle name="Input 8 2 8 10" xfId="7898" xr:uid="{00000000-0005-0000-0000-0000281D0000}"/>
    <cellStyle name="Input 8 2 8 10 2" xfId="7899" xr:uid="{00000000-0005-0000-0000-0000291D0000}"/>
    <cellStyle name="Input 8 2 8 11" xfId="7900" xr:uid="{00000000-0005-0000-0000-00002A1D0000}"/>
    <cellStyle name="Input 8 2 8 11 2" xfId="7901" xr:uid="{00000000-0005-0000-0000-00002B1D0000}"/>
    <cellStyle name="Input 8 2 8 12" xfId="7902" xr:uid="{00000000-0005-0000-0000-00002C1D0000}"/>
    <cellStyle name="Input 8 2 8 12 2" xfId="7903" xr:uid="{00000000-0005-0000-0000-00002D1D0000}"/>
    <cellStyle name="Input 8 2 8 13" xfId="7904" xr:uid="{00000000-0005-0000-0000-00002E1D0000}"/>
    <cellStyle name="Input 8 2 8 13 2" xfId="7905" xr:uid="{00000000-0005-0000-0000-00002F1D0000}"/>
    <cellStyle name="Input 8 2 8 14" xfId="7906" xr:uid="{00000000-0005-0000-0000-0000301D0000}"/>
    <cellStyle name="Input 8 2 8 14 2" xfId="7907" xr:uid="{00000000-0005-0000-0000-0000311D0000}"/>
    <cellStyle name="Input 8 2 8 15" xfId="7908" xr:uid="{00000000-0005-0000-0000-0000321D0000}"/>
    <cellStyle name="Input 8 2 8 15 2" xfId="7909" xr:uid="{00000000-0005-0000-0000-0000331D0000}"/>
    <cellStyle name="Input 8 2 8 16" xfId="7910" xr:uid="{00000000-0005-0000-0000-0000341D0000}"/>
    <cellStyle name="Input 8 2 8 16 2" xfId="7911" xr:uid="{00000000-0005-0000-0000-0000351D0000}"/>
    <cellStyle name="Input 8 2 8 17" xfId="7912" xr:uid="{00000000-0005-0000-0000-0000361D0000}"/>
    <cellStyle name="Input 8 2 8 17 2" xfId="7913" xr:uid="{00000000-0005-0000-0000-0000371D0000}"/>
    <cellStyle name="Input 8 2 8 18" xfId="7914" xr:uid="{00000000-0005-0000-0000-0000381D0000}"/>
    <cellStyle name="Input 8 2 8 2" xfId="7915" xr:uid="{00000000-0005-0000-0000-0000391D0000}"/>
    <cellStyle name="Input 8 2 8 2 10" xfId="7916" xr:uid="{00000000-0005-0000-0000-00003A1D0000}"/>
    <cellStyle name="Input 8 2 8 2 10 2" xfId="7917" xr:uid="{00000000-0005-0000-0000-00003B1D0000}"/>
    <cellStyle name="Input 8 2 8 2 11" xfId="7918" xr:uid="{00000000-0005-0000-0000-00003C1D0000}"/>
    <cellStyle name="Input 8 2 8 2 11 2" xfId="7919" xr:uid="{00000000-0005-0000-0000-00003D1D0000}"/>
    <cellStyle name="Input 8 2 8 2 12" xfId="7920" xr:uid="{00000000-0005-0000-0000-00003E1D0000}"/>
    <cellStyle name="Input 8 2 8 2 12 2" xfId="7921" xr:uid="{00000000-0005-0000-0000-00003F1D0000}"/>
    <cellStyle name="Input 8 2 8 2 13" xfId="7922" xr:uid="{00000000-0005-0000-0000-0000401D0000}"/>
    <cellStyle name="Input 8 2 8 2 13 2" xfId="7923" xr:uid="{00000000-0005-0000-0000-0000411D0000}"/>
    <cellStyle name="Input 8 2 8 2 14" xfId="7924" xr:uid="{00000000-0005-0000-0000-0000421D0000}"/>
    <cellStyle name="Input 8 2 8 2 14 2" xfId="7925" xr:uid="{00000000-0005-0000-0000-0000431D0000}"/>
    <cellStyle name="Input 8 2 8 2 15" xfId="7926" xr:uid="{00000000-0005-0000-0000-0000441D0000}"/>
    <cellStyle name="Input 8 2 8 2 15 2" xfId="7927" xr:uid="{00000000-0005-0000-0000-0000451D0000}"/>
    <cellStyle name="Input 8 2 8 2 16" xfId="7928" xr:uid="{00000000-0005-0000-0000-0000461D0000}"/>
    <cellStyle name="Input 8 2 8 2 16 2" xfId="7929" xr:uid="{00000000-0005-0000-0000-0000471D0000}"/>
    <cellStyle name="Input 8 2 8 2 17" xfId="7930" xr:uid="{00000000-0005-0000-0000-0000481D0000}"/>
    <cellStyle name="Input 8 2 8 2 17 2" xfId="7931" xr:uid="{00000000-0005-0000-0000-0000491D0000}"/>
    <cellStyle name="Input 8 2 8 2 18" xfId="7932" xr:uid="{00000000-0005-0000-0000-00004A1D0000}"/>
    <cellStyle name="Input 8 2 8 2 2" xfId="7933" xr:uid="{00000000-0005-0000-0000-00004B1D0000}"/>
    <cellStyle name="Input 8 2 8 2 2 2" xfId="7934" xr:uid="{00000000-0005-0000-0000-00004C1D0000}"/>
    <cellStyle name="Input 8 2 8 2 3" xfId="7935" xr:uid="{00000000-0005-0000-0000-00004D1D0000}"/>
    <cellStyle name="Input 8 2 8 2 3 2" xfId="7936" xr:uid="{00000000-0005-0000-0000-00004E1D0000}"/>
    <cellStyle name="Input 8 2 8 2 4" xfId="7937" xr:uid="{00000000-0005-0000-0000-00004F1D0000}"/>
    <cellStyle name="Input 8 2 8 2 4 2" xfId="7938" xr:uid="{00000000-0005-0000-0000-0000501D0000}"/>
    <cellStyle name="Input 8 2 8 2 5" xfId="7939" xr:uid="{00000000-0005-0000-0000-0000511D0000}"/>
    <cellStyle name="Input 8 2 8 2 5 2" xfId="7940" xr:uid="{00000000-0005-0000-0000-0000521D0000}"/>
    <cellStyle name="Input 8 2 8 2 6" xfId="7941" xr:uid="{00000000-0005-0000-0000-0000531D0000}"/>
    <cellStyle name="Input 8 2 8 2 6 2" xfId="7942" xr:uid="{00000000-0005-0000-0000-0000541D0000}"/>
    <cellStyle name="Input 8 2 8 2 7" xfId="7943" xr:uid="{00000000-0005-0000-0000-0000551D0000}"/>
    <cellStyle name="Input 8 2 8 2 7 2" xfId="7944" xr:uid="{00000000-0005-0000-0000-0000561D0000}"/>
    <cellStyle name="Input 8 2 8 2 8" xfId="7945" xr:uid="{00000000-0005-0000-0000-0000571D0000}"/>
    <cellStyle name="Input 8 2 8 2 8 2" xfId="7946" xr:uid="{00000000-0005-0000-0000-0000581D0000}"/>
    <cellStyle name="Input 8 2 8 2 9" xfId="7947" xr:uid="{00000000-0005-0000-0000-0000591D0000}"/>
    <cellStyle name="Input 8 2 8 2 9 2" xfId="7948" xr:uid="{00000000-0005-0000-0000-00005A1D0000}"/>
    <cellStyle name="Input 8 2 8 3" xfId="7949" xr:uid="{00000000-0005-0000-0000-00005B1D0000}"/>
    <cellStyle name="Input 8 2 8 3 10" xfId="7950" xr:uid="{00000000-0005-0000-0000-00005C1D0000}"/>
    <cellStyle name="Input 8 2 8 3 10 2" xfId="7951" xr:uid="{00000000-0005-0000-0000-00005D1D0000}"/>
    <cellStyle name="Input 8 2 8 3 11" xfId="7952" xr:uid="{00000000-0005-0000-0000-00005E1D0000}"/>
    <cellStyle name="Input 8 2 8 3 11 2" xfId="7953" xr:uid="{00000000-0005-0000-0000-00005F1D0000}"/>
    <cellStyle name="Input 8 2 8 3 12" xfId="7954" xr:uid="{00000000-0005-0000-0000-0000601D0000}"/>
    <cellStyle name="Input 8 2 8 3 12 2" xfId="7955" xr:uid="{00000000-0005-0000-0000-0000611D0000}"/>
    <cellStyle name="Input 8 2 8 3 13" xfId="7956" xr:uid="{00000000-0005-0000-0000-0000621D0000}"/>
    <cellStyle name="Input 8 2 8 3 13 2" xfId="7957" xr:uid="{00000000-0005-0000-0000-0000631D0000}"/>
    <cellStyle name="Input 8 2 8 3 14" xfId="7958" xr:uid="{00000000-0005-0000-0000-0000641D0000}"/>
    <cellStyle name="Input 8 2 8 3 14 2" xfId="7959" xr:uid="{00000000-0005-0000-0000-0000651D0000}"/>
    <cellStyle name="Input 8 2 8 3 15" xfId="7960" xr:uid="{00000000-0005-0000-0000-0000661D0000}"/>
    <cellStyle name="Input 8 2 8 3 15 2" xfId="7961" xr:uid="{00000000-0005-0000-0000-0000671D0000}"/>
    <cellStyle name="Input 8 2 8 3 16" xfId="7962" xr:uid="{00000000-0005-0000-0000-0000681D0000}"/>
    <cellStyle name="Input 8 2 8 3 2" xfId="7963" xr:uid="{00000000-0005-0000-0000-0000691D0000}"/>
    <cellStyle name="Input 8 2 8 3 2 2" xfId="7964" xr:uid="{00000000-0005-0000-0000-00006A1D0000}"/>
    <cellStyle name="Input 8 2 8 3 3" xfId="7965" xr:uid="{00000000-0005-0000-0000-00006B1D0000}"/>
    <cellStyle name="Input 8 2 8 3 3 2" xfId="7966" xr:uid="{00000000-0005-0000-0000-00006C1D0000}"/>
    <cellStyle name="Input 8 2 8 3 4" xfId="7967" xr:uid="{00000000-0005-0000-0000-00006D1D0000}"/>
    <cellStyle name="Input 8 2 8 3 4 2" xfId="7968" xr:uid="{00000000-0005-0000-0000-00006E1D0000}"/>
    <cellStyle name="Input 8 2 8 3 5" xfId="7969" xr:uid="{00000000-0005-0000-0000-00006F1D0000}"/>
    <cellStyle name="Input 8 2 8 3 5 2" xfId="7970" xr:uid="{00000000-0005-0000-0000-0000701D0000}"/>
    <cellStyle name="Input 8 2 8 3 6" xfId="7971" xr:uid="{00000000-0005-0000-0000-0000711D0000}"/>
    <cellStyle name="Input 8 2 8 3 6 2" xfId="7972" xr:uid="{00000000-0005-0000-0000-0000721D0000}"/>
    <cellStyle name="Input 8 2 8 3 7" xfId="7973" xr:uid="{00000000-0005-0000-0000-0000731D0000}"/>
    <cellStyle name="Input 8 2 8 3 7 2" xfId="7974" xr:uid="{00000000-0005-0000-0000-0000741D0000}"/>
    <cellStyle name="Input 8 2 8 3 8" xfId="7975" xr:uid="{00000000-0005-0000-0000-0000751D0000}"/>
    <cellStyle name="Input 8 2 8 3 8 2" xfId="7976" xr:uid="{00000000-0005-0000-0000-0000761D0000}"/>
    <cellStyle name="Input 8 2 8 3 9" xfId="7977" xr:uid="{00000000-0005-0000-0000-0000771D0000}"/>
    <cellStyle name="Input 8 2 8 3 9 2" xfId="7978" xr:uid="{00000000-0005-0000-0000-0000781D0000}"/>
    <cellStyle name="Input 8 2 8 4" xfId="7979" xr:uid="{00000000-0005-0000-0000-0000791D0000}"/>
    <cellStyle name="Input 8 2 8 4 10" xfId="7980" xr:uid="{00000000-0005-0000-0000-00007A1D0000}"/>
    <cellStyle name="Input 8 2 8 4 10 2" xfId="7981" xr:uid="{00000000-0005-0000-0000-00007B1D0000}"/>
    <cellStyle name="Input 8 2 8 4 11" xfId="7982" xr:uid="{00000000-0005-0000-0000-00007C1D0000}"/>
    <cellStyle name="Input 8 2 8 4 11 2" xfId="7983" xr:uid="{00000000-0005-0000-0000-00007D1D0000}"/>
    <cellStyle name="Input 8 2 8 4 12" xfId="7984" xr:uid="{00000000-0005-0000-0000-00007E1D0000}"/>
    <cellStyle name="Input 8 2 8 4 12 2" xfId="7985" xr:uid="{00000000-0005-0000-0000-00007F1D0000}"/>
    <cellStyle name="Input 8 2 8 4 13" xfId="7986" xr:uid="{00000000-0005-0000-0000-0000801D0000}"/>
    <cellStyle name="Input 8 2 8 4 13 2" xfId="7987" xr:uid="{00000000-0005-0000-0000-0000811D0000}"/>
    <cellStyle name="Input 8 2 8 4 14" xfId="7988" xr:uid="{00000000-0005-0000-0000-0000821D0000}"/>
    <cellStyle name="Input 8 2 8 4 14 2" xfId="7989" xr:uid="{00000000-0005-0000-0000-0000831D0000}"/>
    <cellStyle name="Input 8 2 8 4 15" xfId="7990" xr:uid="{00000000-0005-0000-0000-0000841D0000}"/>
    <cellStyle name="Input 8 2 8 4 15 2" xfId="7991" xr:uid="{00000000-0005-0000-0000-0000851D0000}"/>
    <cellStyle name="Input 8 2 8 4 16" xfId="7992" xr:uid="{00000000-0005-0000-0000-0000861D0000}"/>
    <cellStyle name="Input 8 2 8 4 2" xfId="7993" xr:uid="{00000000-0005-0000-0000-0000871D0000}"/>
    <cellStyle name="Input 8 2 8 4 2 2" xfId="7994" xr:uid="{00000000-0005-0000-0000-0000881D0000}"/>
    <cellStyle name="Input 8 2 8 4 3" xfId="7995" xr:uid="{00000000-0005-0000-0000-0000891D0000}"/>
    <cellStyle name="Input 8 2 8 4 3 2" xfId="7996" xr:uid="{00000000-0005-0000-0000-00008A1D0000}"/>
    <cellStyle name="Input 8 2 8 4 4" xfId="7997" xr:uid="{00000000-0005-0000-0000-00008B1D0000}"/>
    <cellStyle name="Input 8 2 8 4 4 2" xfId="7998" xr:uid="{00000000-0005-0000-0000-00008C1D0000}"/>
    <cellStyle name="Input 8 2 8 4 5" xfId="7999" xr:uid="{00000000-0005-0000-0000-00008D1D0000}"/>
    <cellStyle name="Input 8 2 8 4 5 2" xfId="8000" xr:uid="{00000000-0005-0000-0000-00008E1D0000}"/>
    <cellStyle name="Input 8 2 8 4 6" xfId="8001" xr:uid="{00000000-0005-0000-0000-00008F1D0000}"/>
    <cellStyle name="Input 8 2 8 4 6 2" xfId="8002" xr:uid="{00000000-0005-0000-0000-0000901D0000}"/>
    <cellStyle name="Input 8 2 8 4 7" xfId="8003" xr:uid="{00000000-0005-0000-0000-0000911D0000}"/>
    <cellStyle name="Input 8 2 8 4 7 2" xfId="8004" xr:uid="{00000000-0005-0000-0000-0000921D0000}"/>
    <cellStyle name="Input 8 2 8 4 8" xfId="8005" xr:uid="{00000000-0005-0000-0000-0000931D0000}"/>
    <cellStyle name="Input 8 2 8 4 8 2" xfId="8006" xr:uid="{00000000-0005-0000-0000-0000941D0000}"/>
    <cellStyle name="Input 8 2 8 4 9" xfId="8007" xr:uid="{00000000-0005-0000-0000-0000951D0000}"/>
    <cellStyle name="Input 8 2 8 4 9 2" xfId="8008" xr:uid="{00000000-0005-0000-0000-0000961D0000}"/>
    <cellStyle name="Input 8 2 8 5" xfId="8009" xr:uid="{00000000-0005-0000-0000-0000971D0000}"/>
    <cellStyle name="Input 8 2 8 5 10" xfId="8010" xr:uid="{00000000-0005-0000-0000-0000981D0000}"/>
    <cellStyle name="Input 8 2 8 5 10 2" xfId="8011" xr:uid="{00000000-0005-0000-0000-0000991D0000}"/>
    <cellStyle name="Input 8 2 8 5 11" xfId="8012" xr:uid="{00000000-0005-0000-0000-00009A1D0000}"/>
    <cellStyle name="Input 8 2 8 5 11 2" xfId="8013" xr:uid="{00000000-0005-0000-0000-00009B1D0000}"/>
    <cellStyle name="Input 8 2 8 5 12" xfId="8014" xr:uid="{00000000-0005-0000-0000-00009C1D0000}"/>
    <cellStyle name="Input 8 2 8 5 12 2" xfId="8015" xr:uid="{00000000-0005-0000-0000-00009D1D0000}"/>
    <cellStyle name="Input 8 2 8 5 13" xfId="8016" xr:uid="{00000000-0005-0000-0000-00009E1D0000}"/>
    <cellStyle name="Input 8 2 8 5 13 2" xfId="8017" xr:uid="{00000000-0005-0000-0000-00009F1D0000}"/>
    <cellStyle name="Input 8 2 8 5 14" xfId="8018" xr:uid="{00000000-0005-0000-0000-0000A01D0000}"/>
    <cellStyle name="Input 8 2 8 5 2" xfId="8019" xr:uid="{00000000-0005-0000-0000-0000A11D0000}"/>
    <cellStyle name="Input 8 2 8 5 2 2" xfId="8020" xr:uid="{00000000-0005-0000-0000-0000A21D0000}"/>
    <cellStyle name="Input 8 2 8 5 3" xfId="8021" xr:uid="{00000000-0005-0000-0000-0000A31D0000}"/>
    <cellStyle name="Input 8 2 8 5 3 2" xfId="8022" xr:uid="{00000000-0005-0000-0000-0000A41D0000}"/>
    <cellStyle name="Input 8 2 8 5 4" xfId="8023" xr:uid="{00000000-0005-0000-0000-0000A51D0000}"/>
    <cellStyle name="Input 8 2 8 5 4 2" xfId="8024" xr:uid="{00000000-0005-0000-0000-0000A61D0000}"/>
    <cellStyle name="Input 8 2 8 5 5" xfId="8025" xr:uid="{00000000-0005-0000-0000-0000A71D0000}"/>
    <cellStyle name="Input 8 2 8 5 5 2" xfId="8026" xr:uid="{00000000-0005-0000-0000-0000A81D0000}"/>
    <cellStyle name="Input 8 2 8 5 6" xfId="8027" xr:uid="{00000000-0005-0000-0000-0000A91D0000}"/>
    <cellStyle name="Input 8 2 8 5 6 2" xfId="8028" xr:uid="{00000000-0005-0000-0000-0000AA1D0000}"/>
    <cellStyle name="Input 8 2 8 5 7" xfId="8029" xr:uid="{00000000-0005-0000-0000-0000AB1D0000}"/>
    <cellStyle name="Input 8 2 8 5 7 2" xfId="8030" xr:uid="{00000000-0005-0000-0000-0000AC1D0000}"/>
    <cellStyle name="Input 8 2 8 5 8" xfId="8031" xr:uid="{00000000-0005-0000-0000-0000AD1D0000}"/>
    <cellStyle name="Input 8 2 8 5 8 2" xfId="8032" xr:uid="{00000000-0005-0000-0000-0000AE1D0000}"/>
    <cellStyle name="Input 8 2 8 5 9" xfId="8033" xr:uid="{00000000-0005-0000-0000-0000AF1D0000}"/>
    <cellStyle name="Input 8 2 8 5 9 2" xfId="8034" xr:uid="{00000000-0005-0000-0000-0000B01D0000}"/>
    <cellStyle name="Input 8 2 8 6" xfId="8035" xr:uid="{00000000-0005-0000-0000-0000B11D0000}"/>
    <cellStyle name="Input 8 2 8 6 2" xfId="8036" xr:uid="{00000000-0005-0000-0000-0000B21D0000}"/>
    <cellStyle name="Input 8 2 8 7" xfId="8037" xr:uid="{00000000-0005-0000-0000-0000B31D0000}"/>
    <cellStyle name="Input 8 2 8 7 2" xfId="8038" xr:uid="{00000000-0005-0000-0000-0000B41D0000}"/>
    <cellStyle name="Input 8 2 8 8" xfId="8039" xr:uid="{00000000-0005-0000-0000-0000B51D0000}"/>
    <cellStyle name="Input 8 2 8 8 2" xfId="8040" xr:uid="{00000000-0005-0000-0000-0000B61D0000}"/>
    <cellStyle name="Input 8 2 8 9" xfId="8041" xr:uid="{00000000-0005-0000-0000-0000B71D0000}"/>
    <cellStyle name="Input 8 2 8 9 2" xfId="8042" xr:uid="{00000000-0005-0000-0000-0000B81D0000}"/>
    <cellStyle name="Input 8 2 9" xfId="8043" xr:uid="{00000000-0005-0000-0000-0000B91D0000}"/>
    <cellStyle name="Input 8 2 9 10" xfId="8044" xr:uid="{00000000-0005-0000-0000-0000BA1D0000}"/>
    <cellStyle name="Input 8 2 9 10 2" xfId="8045" xr:uid="{00000000-0005-0000-0000-0000BB1D0000}"/>
    <cellStyle name="Input 8 2 9 11" xfId="8046" xr:uid="{00000000-0005-0000-0000-0000BC1D0000}"/>
    <cellStyle name="Input 8 2 9 11 2" xfId="8047" xr:uid="{00000000-0005-0000-0000-0000BD1D0000}"/>
    <cellStyle name="Input 8 2 9 12" xfId="8048" xr:uid="{00000000-0005-0000-0000-0000BE1D0000}"/>
    <cellStyle name="Input 8 2 9 12 2" xfId="8049" xr:uid="{00000000-0005-0000-0000-0000BF1D0000}"/>
    <cellStyle name="Input 8 2 9 13" xfId="8050" xr:uid="{00000000-0005-0000-0000-0000C01D0000}"/>
    <cellStyle name="Input 8 2 9 13 2" xfId="8051" xr:uid="{00000000-0005-0000-0000-0000C11D0000}"/>
    <cellStyle name="Input 8 2 9 14" xfId="8052" xr:uid="{00000000-0005-0000-0000-0000C21D0000}"/>
    <cellStyle name="Input 8 2 9 14 2" xfId="8053" xr:uid="{00000000-0005-0000-0000-0000C31D0000}"/>
    <cellStyle name="Input 8 2 9 15" xfId="8054" xr:uid="{00000000-0005-0000-0000-0000C41D0000}"/>
    <cellStyle name="Input 8 2 9 15 2" xfId="8055" xr:uid="{00000000-0005-0000-0000-0000C51D0000}"/>
    <cellStyle name="Input 8 2 9 16" xfId="8056" xr:uid="{00000000-0005-0000-0000-0000C61D0000}"/>
    <cellStyle name="Input 8 2 9 16 2" xfId="8057" xr:uid="{00000000-0005-0000-0000-0000C71D0000}"/>
    <cellStyle name="Input 8 2 9 17" xfId="8058" xr:uid="{00000000-0005-0000-0000-0000C81D0000}"/>
    <cellStyle name="Input 8 2 9 17 2" xfId="8059" xr:uid="{00000000-0005-0000-0000-0000C91D0000}"/>
    <cellStyle name="Input 8 2 9 18" xfId="8060" xr:uid="{00000000-0005-0000-0000-0000CA1D0000}"/>
    <cellStyle name="Input 8 2 9 2" xfId="8061" xr:uid="{00000000-0005-0000-0000-0000CB1D0000}"/>
    <cellStyle name="Input 8 2 9 2 2" xfId="8062" xr:uid="{00000000-0005-0000-0000-0000CC1D0000}"/>
    <cellStyle name="Input 8 2 9 3" xfId="8063" xr:uid="{00000000-0005-0000-0000-0000CD1D0000}"/>
    <cellStyle name="Input 8 2 9 3 2" xfId="8064" xr:uid="{00000000-0005-0000-0000-0000CE1D0000}"/>
    <cellStyle name="Input 8 2 9 4" xfId="8065" xr:uid="{00000000-0005-0000-0000-0000CF1D0000}"/>
    <cellStyle name="Input 8 2 9 4 2" xfId="8066" xr:uid="{00000000-0005-0000-0000-0000D01D0000}"/>
    <cellStyle name="Input 8 2 9 5" xfId="8067" xr:uid="{00000000-0005-0000-0000-0000D11D0000}"/>
    <cellStyle name="Input 8 2 9 5 2" xfId="8068" xr:uid="{00000000-0005-0000-0000-0000D21D0000}"/>
    <cellStyle name="Input 8 2 9 6" xfId="8069" xr:uid="{00000000-0005-0000-0000-0000D31D0000}"/>
    <cellStyle name="Input 8 2 9 6 2" xfId="8070" xr:uid="{00000000-0005-0000-0000-0000D41D0000}"/>
    <cellStyle name="Input 8 2 9 7" xfId="8071" xr:uid="{00000000-0005-0000-0000-0000D51D0000}"/>
    <cellStyle name="Input 8 2 9 7 2" xfId="8072" xr:uid="{00000000-0005-0000-0000-0000D61D0000}"/>
    <cellStyle name="Input 8 2 9 8" xfId="8073" xr:uid="{00000000-0005-0000-0000-0000D71D0000}"/>
    <cellStyle name="Input 8 2 9 8 2" xfId="8074" xr:uid="{00000000-0005-0000-0000-0000D81D0000}"/>
    <cellStyle name="Input 8 2 9 9" xfId="8075" xr:uid="{00000000-0005-0000-0000-0000D91D0000}"/>
    <cellStyle name="Input 8 2 9 9 2" xfId="8076" xr:uid="{00000000-0005-0000-0000-0000DA1D0000}"/>
    <cellStyle name="Input 8 20" xfId="8077" xr:uid="{00000000-0005-0000-0000-0000DB1D0000}"/>
    <cellStyle name="Input 8 20 2" xfId="8078" xr:uid="{00000000-0005-0000-0000-0000DC1D0000}"/>
    <cellStyle name="Input 8 21" xfId="8079" xr:uid="{00000000-0005-0000-0000-0000DD1D0000}"/>
    <cellStyle name="Input 8 21 2" xfId="8080" xr:uid="{00000000-0005-0000-0000-0000DE1D0000}"/>
    <cellStyle name="Input 8 22" xfId="8081" xr:uid="{00000000-0005-0000-0000-0000DF1D0000}"/>
    <cellStyle name="Input 8 22 2" xfId="8082" xr:uid="{00000000-0005-0000-0000-0000E01D0000}"/>
    <cellStyle name="Input 8 23" xfId="8083" xr:uid="{00000000-0005-0000-0000-0000E11D0000}"/>
    <cellStyle name="Input 8 23 2" xfId="8084" xr:uid="{00000000-0005-0000-0000-0000E21D0000}"/>
    <cellStyle name="Input 8 24" xfId="8085" xr:uid="{00000000-0005-0000-0000-0000E31D0000}"/>
    <cellStyle name="Input 8 24 2" xfId="8086" xr:uid="{00000000-0005-0000-0000-0000E41D0000}"/>
    <cellStyle name="Input 8 25" xfId="8087" xr:uid="{00000000-0005-0000-0000-0000E51D0000}"/>
    <cellStyle name="Input 8 25 2" xfId="8088" xr:uid="{00000000-0005-0000-0000-0000E61D0000}"/>
    <cellStyle name="Input 8 26" xfId="8089" xr:uid="{00000000-0005-0000-0000-0000E71D0000}"/>
    <cellStyle name="Input 8 26 2" xfId="8090" xr:uid="{00000000-0005-0000-0000-0000E81D0000}"/>
    <cellStyle name="Input 8 27" xfId="8091" xr:uid="{00000000-0005-0000-0000-0000E91D0000}"/>
    <cellStyle name="Input 8 27 2" xfId="8092" xr:uid="{00000000-0005-0000-0000-0000EA1D0000}"/>
    <cellStyle name="Input 8 28" xfId="8093" xr:uid="{00000000-0005-0000-0000-0000EB1D0000}"/>
    <cellStyle name="Input 8 3" xfId="8094" xr:uid="{00000000-0005-0000-0000-0000EC1D0000}"/>
    <cellStyle name="Input 8 3 10" xfId="8095" xr:uid="{00000000-0005-0000-0000-0000ED1D0000}"/>
    <cellStyle name="Input 8 3 10 2" xfId="8096" xr:uid="{00000000-0005-0000-0000-0000EE1D0000}"/>
    <cellStyle name="Input 8 3 11" xfId="8097" xr:uid="{00000000-0005-0000-0000-0000EF1D0000}"/>
    <cellStyle name="Input 8 3 11 2" xfId="8098" xr:uid="{00000000-0005-0000-0000-0000F01D0000}"/>
    <cellStyle name="Input 8 3 12" xfId="8099" xr:uid="{00000000-0005-0000-0000-0000F11D0000}"/>
    <cellStyle name="Input 8 3 12 2" xfId="8100" xr:uid="{00000000-0005-0000-0000-0000F21D0000}"/>
    <cellStyle name="Input 8 3 13" xfId="8101" xr:uid="{00000000-0005-0000-0000-0000F31D0000}"/>
    <cellStyle name="Input 8 3 13 2" xfId="8102" xr:uid="{00000000-0005-0000-0000-0000F41D0000}"/>
    <cellStyle name="Input 8 3 14" xfId="8103" xr:uid="{00000000-0005-0000-0000-0000F51D0000}"/>
    <cellStyle name="Input 8 3 14 2" xfId="8104" xr:uid="{00000000-0005-0000-0000-0000F61D0000}"/>
    <cellStyle name="Input 8 3 15" xfId="8105" xr:uid="{00000000-0005-0000-0000-0000F71D0000}"/>
    <cellStyle name="Input 8 3 15 2" xfId="8106" xr:uid="{00000000-0005-0000-0000-0000F81D0000}"/>
    <cellStyle name="Input 8 3 16" xfId="8107" xr:uid="{00000000-0005-0000-0000-0000F91D0000}"/>
    <cellStyle name="Input 8 3 16 2" xfId="8108" xr:uid="{00000000-0005-0000-0000-0000FA1D0000}"/>
    <cellStyle name="Input 8 3 17" xfId="8109" xr:uid="{00000000-0005-0000-0000-0000FB1D0000}"/>
    <cellStyle name="Input 8 3 17 2" xfId="8110" xr:uid="{00000000-0005-0000-0000-0000FC1D0000}"/>
    <cellStyle name="Input 8 3 18" xfId="8111" xr:uid="{00000000-0005-0000-0000-0000FD1D0000}"/>
    <cellStyle name="Input 8 3 18 2" xfId="8112" xr:uid="{00000000-0005-0000-0000-0000FE1D0000}"/>
    <cellStyle name="Input 8 3 19" xfId="8113" xr:uid="{00000000-0005-0000-0000-0000FF1D0000}"/>
    <cellStyle name="Input 8 3 19 2" xfId="8114" xr:uid="{00000000-0005-0000-0000-0000001E0000}"/>
    <cellStyle name="Input 8 3 2" xfId="8115" xr:uid="{00000000-0005-0000-0000-0000011E0000}"/>
    <cellStyle name="Input 8 3 2 10" xfId="8116" xr:uid="{00000000-0005-0000-0000-0000021E0000}"/>
    <cellStyle name="Input 8 3 2 10 2" xfId="8117" xr:uid="{00000000-0005-0000-0000-0000031E0000}"/>
    <cellStyle name="Input 8 3 2 11" xfId="8118" xr:uid="{00000000-0005-0000-0000-0000041E0000}"/>
    <cellStyle name="Input 8 3 2 11 2" xfId="8119" xr:uid="{00000000-0005-0000-0000-0000051E0000}"/>
    <cellStyle name="Input 8 3 2 12" xfId="8120" xr:uid="{00000000-0005-0000-0000-0000061E0000}"/>
    <cellStyle name="Input 8 3 2 12 2" xfId="8121" xr:uid="{00000000-0005-0000-0000-0000071E0000}"/>
    <cellStyle name="Input 8 3 2 13" xfId="8122" xr:uid="{00000000-0005-0000-0000-0000081E0000}"/>
    <cellStyle name="Input 8 3 2 13 2" xfId="8123" xr:uid="{00000000-0005-0000-0000-0000091E0000}"/>
    <cellStyle name="Input 8 3 2 14" xfId="8124" xr:uid="{00000000-0005-0000-0000-00000A1E0000}"/>
    <cellStyle name="Input 8 3 2 14 2" xfId="8125" xr:uid="{00000000-0005-0000-0000-00000B1E0000}"/>
    <cellStyle name="Input 8 3 2 15" xfId="8126" xr:uid="{00000000-0005-0000-0000-00000C1E0000}"/>
    <cellStyle name="Input 8 3 2 15 2" xfId="8127" xr:uid="{00000000-0005-0000-0000-00000D1E0000}"/>
    <cellStyle name="Input 8 3 2 16" xfId="8128" xr:uid="{00000000-0005-0000-0000-00000E1E0000}"/>
    <cellStyle name="Input 8 3 2 16 2" xfId="8129" xr:uid="{00000000-0005-0000-0000-00000F1E0000}"/>
    <cellStyle name="Input 8 3 2 17" xfId="8130" xr:uid="{00000000-0005-0000-0000-0000101E0000}"/>
    <cellStyle name="Input 8 3 2 17 2" xfId="8131" xr:uid="{00000000-0005-0000-0000-0000111E0000}"/>
    <cellStyle name="Input 8 3 2 18" xfId="8132" xr:uid="{00000000-0005-0000-0000-0000121E0000}"/>
    <cellStyle name="Input 8 3 2 18 2" xfId="8133" xr:uid="{00000000-0005-0000-0000-0000131E0000}"/>
    <cellStyle name="Input 8 3 2 19" xfId="8134" xr:uid="{00000000-0005-0000-0000-0000141E0000}"/>
    <cellStyle name="Input 8 3 2 2" xfId="8135" xr:uid="{00000000-0005-0000-0000-0000151E0000}"/>
    <cellStyle name="Input 8 3 2 2 2" xfId="8136" xr:uid="{00000000-0005-0000-0000-0000161E0000}"/>
    <cellStyle name="Input 8 3 2 3" xfId="8137" xr:uid="{00000000-0005-0000-0000-0000171E0000}"/>
    <cellStyle name="Input 8 3 2 3 2" xfId="8138" xr:uid="{00000000-0005-0000-0000-0000181E0000}"/>
    <cellStyle name="Input 8 3 2 4" xfId="8139" xr:uid="{00000000-0005-0000-0000-0000191E0000}"/>
    <cellStyle name="Input 8 3 2 4 2" xfId="8140" xr:uid="{00000000-0005-0000-0000-00001A1E0000}"/>
    <cellStyle name="Input 8 3 2 5" xfId="8141" xr:uid="{00000000-0005-0000-0000-00001B1E0000}"/>
    <cellStyle name="Input 8 3 2 5 2" xfId="8142" xr:uid="{00000000-0005-0000-0000-00001C1E0000}"/>
    <cellStyle name="Input 8 3 2 6" xfId="8143" xr:uid="{00000000-0005-0000-0000-00001D1E0000}"/>
    <cellStyle name="Input 8 3 2 6 2" xfId="8144" xr:uid="{00000000-0005-0000-0000-00001E1E0000}"/>
    <cellStyle name="Input 8 3 2 7" xfId="8145" xr:uid="{00000000-0005-0000-0000-00001F1E0000}"/>
    <cellStyle name="Input 8 3 2 7 2" xfId="8146" xr:uid="{00000000-0005-0000-0000-0000201E0000}"/>
    <cellStyle name="Input 8 3 2 8" xfId="8147" xr:uid="{00000000-0005-0000-0000-0000211E0000}"/>
    <cellStyle name="Input 8 3 2 8 2" xfId="8148" xr:uid="{00000000-0005-0000-0000-0000221E0000}"/>
    <cellStyle name="Input 8 3 2 9" xfId="8149" xr:uid="{00000000-0005-0000-0000-0000231E0000}"/>
    <cellStyle name="Input 8 3 2 9 2" xfId="8150" xr:uid="{00000000-0005-0000-0000-0000241E0000}"/>
    <cellStyle name="Input 8 3 20" xfId="8151" xr:uid="{00000000-0005-0000-0000-0000251E0000}"/>
    <cellStyle name="Input 8 3 3" xfId="8152" xr:uid="{00000000-0005-0000-0000-0000261E0000}"/>
    <cellStyle name="Input 8 3 3 10" xfId="8153" xr:uid="{00000000-0005-0000-0000-0000271E0000}"/>
    <cellStyle name="Input 8 3 3 10 2" xfId="8154" xr:uid="{00000000-0005-0000-0000-0000281E0000}"/>
    <cellStyle name="Input 8 3 3 11" xfId="8155" xr:uid="{00000000-0005-0000-0000-0000291E0000}"/>
    <cellStyle name="Input 8 3 3 11 2" xfId="8156" xr:uid="{00000000-0005-0000-0000-00002A1E0000}"/>
    <cellStyle name="Input 8 3 3 12" xfId="8157" xr:uid="{00000000-0005-0000-0000-00002B1E0000}"/>
    <cellStyle name="Input 8 3 3 12 2" xfId="8158" xr:uid="{00000000-0005-0000-0000-00002C1E0000}"/>
    <cellStyle name="Input 8 3 3 13" xfId="8159" xr:uid="{00000000-0005-0000-0000-00002D1E0000}"/>
    <cellStyle name="Input 8 3 3 13 2" xfId="8160" xr:uid="{00000000-0005-0000-0000-00002E1E0000}"/>
    <cellStyle name="Input 8 3 3 14" xfId="8161" xr:uid="{00000000-0005-0000-0000-00002F1E0000}"/>
    <cellStyle name="Input 8 3 3 14 2" xfId="8162" xr:uid="{00000000-0005-0000-0000-0000301E0000}"/>
    <cellStyle name="Input 8 3 3 15" xfId="8163" xr:uid="{00000000-0005-0000-0000-0000311E0000}"/>
    <cellStyle name="Input 8 3 3 15 2" xfId="8164" xr:uid="{00000000-0005-0000-0000-0000321E0000}"/>
    <cellStyle name="Input 8 3 3 16" xfId="8165" xr:uid="{00000000-0005-0000-0000-0000331E0000}"/>
    <cellStyle name="Input 8 3 3 16 2" xfId="8166" xr:uid="{00000000-0005-0000-0000-0000341E0000}"/>
    <cellStyle name="Input 8 3 3 17" xfId="8167" xr:uid="{00000000-0005-0000-0000-0000351E0000}"/>
    <cellStyle name="Input 8 3 3 17 2" xfId="8168" xr:uid="{00000000-0005-0000-0000-0000361E0000}"/>
    <cellStyle name="Input 8 3 3 18" xfId="8169" xr:uid="{00000000-0005-0000-0000-0000371E0000}"/>
    <cellStyle name="Input 8 3 3 18 2" xfId="8170" xr:uid="{00000000-0005-0000-0000-0000381E0000}"/>
    <cellStyle name="Input 8 3 3 19" xfId="8171" xr:uid="{00000000-0005-0000-0000-0000391E0000}"/>
    <cellStyle name="Input 8 3 3 2" xfId="8172" xr:uid="{00000000-0005-0000-0000-00003A1E0000}"/>
    <cellStyle name="Input 8 3 3 2 2" xfId="8173" xr:uid="{00000000-0005-0000-0000-00003B1E0000}"/>
    <cellStyle name="Input 8 3 3 3" xfId="8174" xr:uid="{00000000-0005-0000-0000-00003C1E0000}"/>
    <cellStyle name="Input 8 3 3 3 2" xfId="8175" xr:uid="{00000000-0005-0000-0000-00003D1E0000}"/>
    <cellStyle name="Input 8 3 3 4" xfId="8176" xr:uid="{00000000-0005-0000-0000-00003E1E0000}"/>
    <cellStyle name="Input 8 3 3 4 2" xfId="8177" xr:uid="{00000000-0005-0000-0000-00003F1E0000}"/>
    <cellStyle name="Input 8 3 3 5" xfId="8178" xr:uid="{00000000-0005-0000-0000-0000401E0000}"/>
    <cellStyle name="Input 8 3 3 5 2" xfId="8179" xr:uid="{00000000-0005-0000-0000-0000411E0000}"/>
    <cellStyle name="Input 8 3 3 6" xfId="8180" xr:uid="{00000000-0005-0000-0000-0000421E0000}"/>
    <cellStyle name="Input 8 3 3 6 2" xfId="8181" xr:uid="{00000000-0005-0000-0000-0000431E0000}"/>
    <cellStyle name="Input 8 3 3 7" xfId="8182" xr:uid="{00000000-0005-0000-0000-0000441E0000}"/>
    <cellStyle name="Input 8 3 3 7 2" xfId="8183" xr:uid="{00000000-0005-0000-0000-0000451E0000}"/>
    <cellStyle name="Input 8 3 3 8" xfId="8184" xr:uid="{00000000-0005-0000-0000-0000461E0000}"/>
    <cellStyle name="Input 8 3 3 8 2" xfId="8185" xr:uid="{00000000-0005-0000-0000-0000471E0000}"/>
    <cellStyle name="Input 8 3 3 9" xfId="8186" xr:uid="{00000000-0005-0000-0000-0000481E0000}"/>
    <cellStyle name="Input 8 3 3 9 2" xfId="8187" xr:uid="{00000000-0005-0000-0000-0000491E0000}"/>
    <cellStyle name="Input 8 3 4" xfId="8188" xr:uid="{00000000-0005-0000-0000-00004A1E0000}"/>
    <cellStyle name="Input 8 3 4 10" xfId="8189" xr:uid="{00000000-0005-0000-0000-00004B1E0000}"/>
    <cellStyle name="Input 8 3 4 10 2" xfId="8190" xr:uid="{00000000-0005-0000-0000-00004C1E0000}"/>
    <cellStyle name="Input 8 3 4 11" xfId="8191" xr:uid="{00000000-0005-0000-0000-00004D1E0000}"/>
    <cellStyle name="Input 8 3 4 11 2" xfId="8192" xr:uid="{00000000-0005-0000-0000-00004E1E0000}"/>
    <cellStyle name="Input 8 3 4 12" xfId="8193" xr:uid="{00000000-0005-0000-0000-00004F1E0000}"/>
    <cellStyle name="Input 8 3 4 12 2" xfId="8194" xr:uid="{00000000-0005-0000-0000-0000501E0000}"/>
    <cellStyle name="Input 8 3 4 13" xfId="8195" xr:uid="{00000000-0005-0000-0000-0000511E0000}"/>
    <cellStyle name="Input 8 3 4 13 2" xfId="8196" xr:uid="{00000000-0005-0000-0000-0000521E0000}"/>
    <cellStyle name="Input 8 3 4 14" xfId="8197" xr:uid="{00000000-0005-0000-0000-0000531E0000}"/>
    <cellStyle name="Input 8 3 4 14 2" xfId="8198" xr:uid="{00000000-0005-0000-0000-0000541E0000}"/>
    <cellStyle name="Input 8 3 4 15" xfId="8199" xr:uid="{00000000-0005-0000-0000-0000551E0000}"/>
    <cellStyle name="Input 8 3 4 15 2" xfId="8200" xr:uid="{00000000-0005-0000-0000-0000561E0000}"/>
    <cellStyle name="Input 8 3 4 16" xfId="8201" xr:uid="{00000000-0005-0000-0000-0000571E0000}"/>
    <cellStyle name="Input 8 3 4 2" xfId="8202" xr:uid="{00000000-0005-0000-0000-0000581E0000}"/>
    <cellStyle name="Input 8 3 4 2 2" xfId="8203" xr:uid="{00000000-0005-0000-0000-0000591E0000}"/>
    <cellStyle name="Input 8 3 4 3" xfId="8204" xr:uid="{00000000-0005-0000-0000-00005A1E0000}"/>
    <cellStyle name="Input 8 3 4 3 2" xfId="8205" xr:uid="{00000000-0005-0000-0000-00005B1E0000}"/>
    <cellStyle name="Input 8 3 4 4" xfId="8206" xr:uid="{00000000-0005-0000-0000-00005C1E0000}"/>
    <cellStyle name="Input 8 3 4 4 2" xfId="8207" xr:uid="{00000000-0005-0000-0000-00005D1E0000}"/>
    <cellStyle name="Input 8 3 4 5" xfId="8208" xr:uid="{00000000-0005-0000-0000-00005E1E0000}"/>
    <cellStyle name="Input 8 3 4 5 2" xfId="8209" xr:uid="{00000000-0005-0000-0000-00005F1E0000}"/>
    <cellStyle name="Input 8 3 4 6" xfId="8210" xr:uid="{00000000-0005-0000-0000-0000601E0000}"/>
    <cellStyle name="Input 8 3 4 6 2" xfId="8211" xr:uid="{00000000-0005-0000-0000-0000611E0000}"/>
    <cellStyle name="Input 8 3 4 7" xfId="8212" xr:uid="{00000000-0005-0000-0000-0000621E0000}"/>
    <cellStyle name="Input 8 3 4 7 2" xfId="8213" xr:uid="{00000000-0005-0000-0000-0000631E0000}"/>
    <cellStyle name="Input 8 3 4 8" xfId="8214" xr:uid="{00000000-0005-0000-0000-0000641E0000}"/>
    <cellStyle name="Input 8 3 4 8 2" xfId="8215" xr:uid="{00000000-0005-0000-0000-0000651E0000}"/>
    <cellStyle name="Input 8 3 4 9" xfId="8216" xr:uid="{00000000-0005-0000-0000-0000661E0000}"/>
    <cellStyle name="Input 8 3 4 9 2" xfId="8217" xr:uid="{00000000-0005-0000-0000-0000671E0000}"/>
    <cellStyle name="Input 8 3 5" xfId="8218" xr:uid="{00000000-0005-0000-0000-0000681E0000}"/>
    <cellStyle name="Input 8 3 5 10" xfId="8219" xr:uid="{00000000-0005-0000-0000-0000691E0000}"/>
    <cellStyle name="Input 8 3 5 10 2" xfId="8220" xr:uid="{00000000-0005-0000-0000-00006A1E0000}"/>
    <cellStyle name="Input 8 3 5 11" xfId="8221" xr:uid="{00000000-0005-0000-0000-00006B1E0000}"/>
    <cellStyle name="Input 8 3 5 11 2" xfId="8222" xr:uid="{00000000-0005-0000-0000-00006C1E0000}"/>
    <cellStyle name="Input 8 3 5 12" xfId="8223" xr:uid="{00000000-0005-0000-0000-00006D1E0000}"/>
    <cellStyle name="Input 8 3 5 12 2" xfId="8224" xr:uid="{00000000-0005-0000-0000-00006E1E0000}"/>
    <cellStyle name="Input 8 3 5 13" xfId="8225" xr:uid="{00000000-0005-0000-0000-00006F1E0000}"/>
    <cellStyle name="Input 8 3 5 13 2" xfId="8226" xr:uid="{00000000-0005-0000-0000-0000701E0000}"/>
    <cellStyle name="Input 8 3 5 14" xfId="8227" xr:uid="{00000000-0005-0000-0000-0000711E0000}"/>
    <cellStyle name="Input 8 3 5 14 2" xfId="8228" xr:uid="{00000000-0005-0000-0000-0000721E0000}"/>
    <cellStyle name="Input 8 3 5 15" xfId="8229" xr:uid="{00000000-0005-0000-0000-0000731E0000}"/>
    <cellStyle name="Input 8 3 5 15 2" xfId="8230" xr:uid="{00000000-0005-0000-0000-0000741E0000}"/>
    <cellStyle name="Input 8 3 5 16" xfId="8231" xr:uid="{00000000-0005-0000-0000-0000751E0000}"/>
    <cellStyle name="Input 8 3 5 2" xfId="8232" xr:uid="{00000000-0005-0000-0000-0000761E0000}"/>
    <cellStyle name="Input 8 3 5 2 2" xfId="8233" xr:uid="{00000000-0005-0000-0000-0000771E0000}"/>
    <cellStyle name="Input 8 3 5 3" xfId="8234" xr:uid="{00000000-0005-0000-0000-0000781E0000}"/>
    <cellStyle name="Input 8 3 5 3 2" xfId="8235" xr:uid="{00000000-0005-0000-0000-0000791E0000}"/>
    <cellStyle name="Input 8 3 5 4" xfId="8236" xr:uid="{00000000-0005-0000-0000-00007A1E0000}"/>
    <cellStyle name="Input 8 3 5 4 2" xfId="8237" xr:uid="{00000000-0005-0000-0000-00007B1E0000}"/>
    <cellStyle name="Input 8 3 5 5" xfId="8238" xr:uid="{00000000-0005-0000-0000-00007C1E0000}"/>
    <cellStyle name="Input 8 3 5 5 2" xfId="8239" xr:uid="{00000000-0005-0000-0000-00007D1E0000}"/>
    <cellStyle name="Input 8 3 5 6" xfId="8240" xr:uid="{00000000-0005-0000-0000-00007E1E0000}"/>
    <cellStyle name="Input 8 3 5 6 2" xfId="8241" xr:uid="{00000000-0005-0000-0000-00007F1E0000}"/>
    <cellStyle name="Input 8 3 5 7" xfId="8242" xr:uid="{00000000-0005-0000-0000-0000801E0000}"/>
    <cellStyle name="Input 8 3 5 7 2" xfId="8243" xr:uid="{00000000-0005-0000-0000-0000811E0000}"/>
    <cellStyle name="Input 8 3 5 8" xfId="8244" xr:uid="{00000000-0005-0000-0000-0000821E0000}"/>
    <cellStyle name="Input 8 3 5 8 2" xfId="8245" xr:uid="{00000000-0005-0000-0000-0000831E0000}"/>
    <cellStyle name="Input 8 3 5 9" xfId="8246" xr:uid="{00000000-0005-0000-0000-0000841E0000}"/>
    <cellStyle name="Input 8 3 5 9 2" xfId="8247" xr:uid="{00000000-0005-0000-0000-0000851E0000}"/>
    <cellStyle name="Input 8 3 6" xfId="8248" xr:uid="{00000000-0005-0000-0000-0000861E0000}"/>
    <cellStyle name="Input 8 3 6 10" xfId="8249" xr:uid="{00000000-0005-0000-0000-0000871E0000}"/>
    <cellStyle name="Input 8 3 6 10 2" xfId="8250" xr:uid="{00000000-0005-0000-0000-0000881E0000}"/>
    <cellStyle name="Input 8 3 6 11" xfId="8251" xr:uid="{00000000-0005-0000-0000-0000891E0000}"/>
    <cellStyle name="Input 8 3 6 11 2" xfId="8252" xr:uid="{00000000-0005-0000-0000-00008A1E0000}"/>
    <cellStyle name="Input 8 3 6 12" xfId="8253" xr:uid="{00000000-0005-0000-0000-00008B1E0000}"/>
    <cellStyle name="Input 8 3 6 12 2" xfId="8254" xr:uid="{00000000-0005-0000-0000-00008C1E0000}"/>
    <cellStyle name="Input 8 3 6 13" xfId="8255" xr:uid="{00000000-0005-0000-0000-00008D1E0000}"/>
    <cellStyle name="Input 8 3 6 13 2" xfId="8256" xr:uid="{00000000-0005-0000-0000-00008E1E0000}"/>
    <cellStyle name="Input 8 3 6 14" xfId="8257" xr:uid="{00000000-0005-0000-0000-00008F1E0000}"/>
    <cellStyle name="Input 8 3 6 14 2" xfId="8258" xr:uid="{00000000-0005-0000-0000-0000901E0000}"/>
    <cellStyle name="Input 8 3 6 15" xfId="8259" xr:uid="{00000000-0005-0000-0000-0000911E0000}"/>
    <cellStyle name="Input 8 3 6 2" xfId="8260" xr:uid="{00000000-0005-0000-0000-0000921E0000}"/>
    <cellStyle name="Input 8 3 6 2 2" xfId="8261" xr:uid="{00000000-0005-0000-0000-0000931E0000}"/>
    <cellStyle name="Input 8 3 6 3" xfId="8262" xr:uid="{00000000-0005-0000-0000-0000941E0000}"/>
    <cellStyle name="Input 8 3 6 3 2" xfId="8263" xr:uid="{00000000-0005-0000-0000-0000951E0000}"/>
    <cellStyle name="Input 8 3 6 4" xfId="8264" xr:uid="{00000000-0005-0000-0000-0000961E0000}"/>
    <cellStyle name="Input 8 3 6 4 2" xfId="8265" xr:uid="{00000000-0005-0000-0000-0000971E0000}"/>
    <cellStyle name="Input 8 3 6 5" xfId="8266" xr:uid="{00000000-0005-0000-0000-0000981E0000}"/>
    <cellStyle name="Input 8 3 6 5 2" xfId="8267" xr:uid="{00000000-0005-0000-0000-0000991E0000}"/>
    <cellStyle name="Input 8 3 6 6" xfId="8268" xr:uid="{00000000-0005-0000-0000-00009A1E0000}"/>
    <cellStyle name="Input 8 3 6 6 2" xfId="8269" xr:uid="{00000000-0005-0000-0000-00009B1E0000}"/>
    <cellStyle name="Input 8 3 6 7" xfId="8270" xr:uid="{00000000-0005-0000-0000-00009C1E0000}"/>
    <cellStyle name="Input 8 3 6 7 2" xfId="8271" xr:uid="{00000000-0005-0000-0000-00009D1E0000}"/>
    <cellStyle name="Input 8 3 6 8" xfId="8272" xr:uid="{00000000-0005-0000-0000-00009E1E0000}"/>
    <cellStyle name="Input 8 3 6 8 2" xfId="8273" xr:uid="{00000000-0005-0000-0000-00009F1E0000}"/>
    <cellStyle name="Input 8 3 6 9" xfId="8274" xr:uid="{00000000-0005-0000-0000-0000A01E0000}"/>
    <cellStyle name="Input 8 3 6 9 2" xfId="8275" xr:uid="{00000000-0005-0000-0000-0000A11E0000}"/>
    <cellStyle name="Input 8 3 7" xfId="8276" xr:uid="{00000000-0005-0000-0000-0000A21E0000}"/>
    <cellStyle name="Input 8 3 7 2" xfId="8277" xr:uid="{00000000-0005-0000-0000-0000A31E0000}"/>
    <cellStyle name="Input 8 3 8" xfId="8278" xr:uid="{00000000-0005-0000-0000-0000A41E0000}"/>
    <cellStyle name="Input 8 3 8 2" xfId="8279" xr:uid="{00000000-0005-0000-0000-0000A51E0000}"/>
    <cellStyle name="Input 8 3 9" xfId="8280" xr:uid="{00000000-0005-0000-0000-0000A61E0000}"/>
    <cellStyle name="Input 8 3 9 2" xfId="8281" xr:uid="{00000000-0005-0000-0000-0000A71E0000}"/>
    <cellStyle name="Input 8 4" xfId="8282" xr:uid="{00000000-0005-0000-0000-0000A81E0000}"/>
    <cellStyle name="Input 8 4 10" xfId="8283" xr:uid="{00000000-0005-0000-0000-0000A91E0000}"/>
    <cellStyle name="Input 8 4 10 2" xfId="8284" xr:uid="{00000000-0005-0000-0000-0000AA1E0000}"/>
    <cellStyle name="Input 8 4 11" xfId="8285" xr:uid="{00000000-0005-0000-0000-0000AB1E0000}"/>
    <cellStyle name="Input 8 4 11 2" xfId="8286" xr:uid="{00000000-0005-0000-0000-0000AC1E0000}"/>
    <cellStyle name="Input 8 4 12" xfId="8287" xr:uid="{00000000-0005-0000-0000-0000AD1E0000}"/>
    <cellStyle name="Input 8 4 12 2" xfId="8288" xr:uid="{00000000-0005-0000-0000-0000AE1E0000}"/>
    <cellStyle name="Input 8 4 13" xfId="8289" xr:uid="{00000000-0005-0000-0000-0000AF1E0000}"/>
    <cellStyle name="Input 8 4 13 2" xfId="8290" xr:uid="{00000000-0005-0000-0000-0000B01E0000}"/>
    <cellStyle name="Input 8 4 14" xfId="8291" xr:uid="{00000000-0005-0000-0000-0000B11E0000}"/>
    <cellStyle name="Input 8 4 14 2" xfId="8292" xr:uid="{00000000-0005-0000-0000-0000B21E0000}"/>
    <cellStyle name="Input 8 4 15" xfId="8293" xr:uid="{00000000-0005-0000-0000-0000B31E0000}"/>
    <cellStyle name="Input 8 4 15 2" xfId="8294" xr:uid="{00000000-0005-0000-0000-0000B41E0000}"/>
    <cellStyle name="Input 8 4 16" xfId="8295" xr:uid="{00000000-0005-0000-0000-0000B51E0000}"/>
    <cellStyle name="Input 8 4 16 2" xfId="8296" xr:uid="{00000000-0005-0000-0000-0000B61E0000}"/>
    <cellStyle name="Input 8 4 17" xfId="8297" xr:uid="{00000000-0005-0000-0000-0000B71E0000}"/>
    <cellStyle name="Input 8 4 17 2" xfId="8298" xr:uid="{00000000-0005-0000-0000-0000B81E0000}"/>
    <cellStyle name="Input 8 4 18" xfId="8299" xr:uid="{00000000-0005-0000-0000-0000B91E0000}"/>
    <cellStyle name="Input 8 4 18 2" xfId="8300" xr:uid="{00000000-0005-0000-0000-0000BA1E0000}"/>
    <cellStyle name="Input 8 4 19" xfId="8301" xr:uid="{00000000-0005-0000-0000-0000BB1E0000}"/>
    <cellStyle name="Input 8 4 19 2" xfId="8302" xr:uid="{00000000-0005-0000-0000-0000BC1E0000}"/>
    <cellStyle name="Input 8 4 2" xfId="8303" xr:uid="{00000000-0005-0000-0000-0000BD1E0000}"/>
    <cellStyle name="Input 8 4 2 10" xfId="8304" xr:uid="{00000000-0005-0000-0000-0000BE1E0000}"/>
    <cellStyle name="Input 8 4 2 10 2" xfId="8305" xr:uid="{00000000-0005-0000-0000-0000BF1E0000}"/>
    <cellStyle name="Input 8 4 2 11" xfId="8306" xr:uid="{00000000-0005-0000-0000-0000C01E0000}"/>
    <cellStyle name="Input 8 4 2 11 2" xfId="8307" xr:uid="{00000000-0005-0000-0000-0000C11E0000}"/>
    <cellStyle name="Input 8 4 2 12" xfId="8308" xr:uid="{00000000-0005-0000-0000-0000C21E0000}"/>
    <cellStyle name="Input 8 4 2 12 2" xfId="8309" xr:uid="{00000000-0005-0000-0000-0000C31E0000}"/>
    <cellStyle name="Input 8 4 2 13" xfId="8310" xr:uid="{00000000-0005-0000-0000-0000C41E0000}"/>
    <cellStyle name="Input 8 4 2 13 2" xfId="8311" xr:uid="{00000000-0005-0000-0000-0000C51E0000}"/>
    <cellStyle name="Input 8 4 2 14" xfId="8312" xr:uid="{00000000-0005-0000-0000-0000C61E0000}"/>
    <cellStyle name="Input 8 4 2 14 2" xfId="8313" xr:uid="{00000000-0005-0000-0000-0000C71E0000}"/>
    <cellStyle name="Input 8 4 2 15" xfId="8314" xr:uid="{00000000-0005-0000-0000-0000C81E0000}"/>
    <cellStyle name="Input 8 4 2 15 2" xfId="8315" xr:uid="{00000000-0005-0000-0000-0000C91E0000}"/>
    <cellStyle name="Input 8 4 2 16" xfId="8316" xr:uid="{00000000-0005-0000-0000-0000CA1E0000}"/>
    <cellStyle name="Input 8 4 2 16 2" xfId="8317" xr:uid="{00000000-0005-0000-0000-0000CB1E0000}"/>
    <cellStyle name="Input 8 4 2 17" xfId="8318" xr:uid="{00000000-0005-0000-0000-0000CC1E0000}"/>
    <cellStyle name="Input 8 4 2 17 2" xfId="8319" xr:uid="{00000000-0005-0000-0000-0000CD1E0000}"/>
    <cellStyle name="Input 8 4 2 18" xfId="8320" xr:uid="{00000000-0005-0000-0000-0000CE1E0000}"/>
    <cellStyle name="Input 8 4 2 18 2" xfId="8321" xr:uid="{00000000-0005-0000-0000-0000CF1E0000}"/>
    <cellStyle name="Input 8 4 2 19" xfId="8322" xr:uid="{00000000-0005-0000-0000-0000D01E0000}"/>
    <cellStyle name="Input 8 4 2 2" xfId="8323" xr:uid="{00000000-0005-0000-0000-0000D11E0000}"/>
    <cellStyle name="Input 8 4 2 2 2" xfId="8324" xr:uid="{00000000-0005-0000-0000-0000D21E0000}"/>
    <cellStyle name="Input 8 4 2 3" xfId="8325" xr:uid="{00000000-0005-0000-0000-0000D31E0000}"/>
    <cellStyle name="Input 8 4 2 3 2" xfId="8326" xr:uid="{00000000-0005-0000-0000-0000D41E0000}"/>
    <cellStyle name="Input 8 4 2 4" xfId="8327" xr:uid="{00000000-0005-0000-0000-0000D51E0000}"/>
    <cellStyle name="Input 8 4 2 4 2" xfId="8328" xr:uid="{00000000-0005-0000-0000-0000D61E0000}"/>
    <cellStyle name="Input 8 4 2 5" xfId="8329" xr:uid="{00000000-0005-0000-0000-0000D71E0000}"/>
    <cellStyle name="Input 8 4 2 5 2" xfId="8330" xr:uid="{00000000-0005-0000-0000-0000D81E0000}"/>
    <cellStyle name="Input 8 4 2 6" xfId="8331" xr:uid="{00000000-0005-0000-0000-0000D91E0000}"/>
    <cellStyle name="Input 8 4 2 6 2" xfId="8332" xr:uid="{00000000-0005-0000-0000-0000DA1E0000}"/>
    <cellStyle name="Input 8 4 2 7" xfId="8333" xr:uid="{00000000-0005-0000-0000-0000DB1E0000}"/>
    <cellStyle name="Input 8 4 2 7 2" xfId="8334" xr:uid="{00000000-0005-0000-0000-0000DC1E0000}"/>
    <cellStyle name="Input 8 4 2 8" xfId="8335" xr:uid="{00000000-0005-0000-0000-0000DD1E0000}"/>
    <cellStyle name="Input 8 4 2 8 2" xfId="8336" xr:uid="{00000000-0005-0000-0000-0000DE1E0000}"/>
    <cellStyle name="Input 8 4 2 9" xfId="8337" xr:uid="{00000000-0005-0000-0000-0000DF1E0000}"/>
    <cellStyle name="Input 8 4 2 9 2" xfId="8338" xr:uid="{00000000-0005-0000-0000-0000E01E0000}"/>
    <cellStyle name="Input 8 4 20" xfId="8339" xr:uid="{00000000-0005-0000-0000-0000E11E0000}"/>
    <cellStyle name="Input 8 4 3" xfId="8340" xr:uid="{00000000-0005-0000-0000-0000E21E0000}"/>
    <cellStyle name="Input 8 4 3 10" xfId="8341" xr:uid="{00000000-0005-0000-0000-0000E31E0000}"/>
    <cellStyle name="Input 8 4 3 10 2" xfId="8342" xr:uid="{00000000-0005-0000-0000-0000E41E0000}"/>
    <cellStyle name="Input 8 4 3 11" xfId="8343" xr:uid="{00000000-0005-0000-0000-0000E51E0000}"/>
    <cellStyle name="Input 8 4 3 11 2" xfId="8344" xr:uid="{00000000-0005-0000-0000-0000E61E0000}"/>
    <cellStyle name="Input 8 4 3 12" xfId="8345" xr:uid="{00000000-0005-0000-0000-0000E71E0000}"/>
    <cellStyle name="Input 8 4 3 12 2" xfId="8346" xr:uid="{00000000-0005-0000-0000-0000E81E0000}"/>
    <cellStyle name="Input 8 4 3 13" xfId="8347" xr:uid="{00000000-0005-0000-0000-0000E91E0000}"/>
    <cellStyle name="Input 8 4 3 13 2" xfId="8348" xr:uid="{00000000-0005-0000-0000-0000EA1E0000}"/>
    <cellStyle name="Input 8 4 3 14" xfId="8349" xr:uid="{00000000-0005-0000-0000-0000EB1E0000}"/>
    <cellStyle name="Input 8 4 3 14 2" xfId="8350" xr:uid="{00000000-0005-0000-0000-0000EC1E0000}"/>
    <cellStyle name="Input 8 4 3 15" xfId="8351" xr:uid="{00000000-0005-0000-0000-0000ED1E0000}"/>
    <cellStyle name="Input 8 4 3 15 2" xfId="8352" xr:uid="{00000000-0005-0000-0000-0000EE1E0000}"/>
    <cellStyle name="Input 8 4 3 16" xfId="8353" xr:uid="{00000000-0005-0000-0000-0000EF1E0000}"/>
    <cellStyle name="Input 8 4 3 16 2" xfId="8354" xr:uid="{00000000-0005-0000-0000-0000F01E0000}"/>
    <cellStyle name="Input 8 4 3 17" xfId="8355" xr:uid="{00000000-0005-0000-0000-0000F11E0000}"/>
    <cellStyle name="Input 8 4 3 17 2" xfId="8356" xr:uid="{00000000-0005-0000-0000-0000F21E0000}"/>
    <cellStyle name="Input 8 4 3 18" xfId="8357" xr:uid="{00000000-0005-0000-0000-0000F31E0000}"/>
    <cellStyle name="Input 8 4 3 18 2" xfId="8358" xr:uid="{00000000-0005-0000-0000-0000F41E0000}"/>
    <cellStyle name="Input 8 4 3 19" xfId="8359" xr:uid="{00000000-0005-0000-0000-0000F51E0000}"/>
    <cellStyle name="Input 8 4 3 2" xfId="8360" xr:uid="{00000000-0005-0000-0000-0000F61E0000}"/>
    <cellStyle name="Input 8 4 3 2 2" xfId="8361" xr:uid="{00000000-0005-0000-0000-0000F71E0000}"/>
    <cellStyle name="Input 8 4 3 3" xfId="8362" xr:uid="{00000000-0005-0000-0000-0000F81E0000}"/>
    <cellStyle name="Input 8 4 3 3 2" xfId="8363" xr:uid="{00000000-0005-0000-0000-0000F91E0000}"/>
    <cellStyle name="Input 8 4 3 4" xfId="8364" xr:uid="{00000000-0005-0000-0000-0000FA1E0000}"/>
    <cellStyle name="Input 8 4 3 4 2" xfId="8365" xr:uid="{00000000-0005-0000-0000-0000FB1E0000}"/>
    <cellStyle name="Input 8 4 3 5" xfId="8366" xr:uid="{00000000-0005-0000-0000-0000FC1E0000}"/>
    <cellStyle name="Input 8 4 3 5 2" xfId="8367" xr:uid="{00000000-0005-0000-0000-0000FD1E0000}"/>
    <cellStyle name="Input 8 4 3 6" xfId="8368" xr:uid="{00000000-0005-0000-0000-0000FE1E0000}"/>
    <cellStyle name="Input 8 4 3 6 2" xfId="8369" xr:uid="{00000000-0005-0000-0000-0000FF1E0000}"/>
    <cellStyle name="Input 8 4 3 7" xfId="8370" xr:uid="{00000000-0005-0000-0000-0000001F0000}"/>
    <cellStyle name="Input 8 4 3 7 2" xfId="8371" xr:uid="{00000000-0005-0000-0000-0000011F0000}"/>
    <cellStyle name="Input 8 4 3 8" xfId="8372" xr:uid="{00000000-0005-0000-0000-0000021F0000}"/>
    <cellStyle name="Input 8 4 3 8 2" xfId="8373" xr:uid="{00000000-0005-0000-0000-0000031F0000}"/>
    <cellStyle name="Input 8 4 3 9" xfId="8374" xr:uid="{00000000-0005-0000-0000-0000041F0000}"/>
    <cellStyle name="Input 8 4 3 9 2" xfId="8375" xr:uid="{00000000-0005-0000-0000-0000051F0000}"/>
    <cellStyle name="Input 8 4 4" xfId="8376" xr:uid="{00000000-0005-0000-0000-0000061F0000}"/>
    <cellStyle name="Input 8 4 4 10" xfId="8377" xr:uid="{00000000-0005-0000-0000-0000071F0000}"/>
    <cellStyle name="Input 8 4 4 10 2" xfId="8378" xr:uid="{00000000-0005-0000-0000-0000081F0000}"/>
    <cellStyle name="Input 8 4 4 11" xfId="8379" xr:uid="{00000000-0005-0000-0000-0000091F0000}"/>
    <cellStyle name="Input 8 4 4 11 2" xfId="8380" xr:uid="{00000000-0005-0000-0000-00000A1F0000}"/>
    <cellStyle name="Input 8 4 4 12" xfId="8381" xr:uid="{00000000-0005-0000-0000-00000B1F0000}"/>
    <cellStyle name="Input 8 4 4 12 2" xfId="8382" xr:uid="{00000000-0005-0000-0000-00000C1F0000}"/>
    <cellStyle name="Input 8 4 4 13" xfId="8383" xr:uid="{00000000-0005-0000-0000-00000D1F0000}"/>
    <cellStyle name="Input 8 4 4 13 2" xfId="8384" xr:uid="{00000000-0005-0000-0000-00000E1F0000}"/>
    <cellStyle name="Input 8 4 4 14" xfId="8385" xr:uid="{00000000-0005-0000-0000-00000F1F0000}"/>
    <cellStyle name="Input 8 4 4 14 2" xfId="8386" xr:uid="{00000000-0005-0000-0000-0000101F0000}"/>
    <cellStyle name="Input 8 4 4 15" xfId="8387" xr:uid="{00000000-0005-0000-0000-0000111F0000}"/>
    <cellStyle name="Input 8 4 4 15 2" xfId="8388" xr:uid="{00000000-0005-0000-0000-0000121F0000}"/>
    <cellStyle name="Input 8 4 4 16" xfId="8389" xr:uid="{00000000-0005-0000-0000-0000131F0000}"/>
    <cellStyle name="Input 8 4 4 2" xfId="8390" xr:uid="{00000000-0005-0000-0000-0000141F0000}"/>
    <cellStyle name="Input 8 4 4 2 2" xfId="8391" xr:uid="{00000000-0005-0000-0000-0000151F0000}"/>
    <cellStyle name="Input 8 4 4 3" xfId="8392" xr:uid="{00000000-0005-0000-0000-0000161F0000}"/>
    <cellStyle name="Input 8 4 4 3 2" xfId="8393" xr:uid="{00000000-0005-0000-0000-0000171F0000}"/>
    <cellStyle name="Input 8 4 4 4" xfId="8394" xr:uid="{00000000-0005-0000-0000-0000181F0000}"/>
    <cellStyle name="Input 8 4 4 4 2" xfId="8395" xr:uid="{00000000-0005-0000-0000-0000191F0000}"/>
    <cellStyle name="Input 8 4 4 5" xfId="8396" xr:uid="{00000000-0005-0000-0000-00001A1F0000}"/>
    <cellStyle name="Input 8 4 4 5 2" xfId="8397" xr:uid="{00000000-0005-0000-0000-00001B1F0000}"/>
    <cellStyle name="Input 8 4 4 6" xfId="8398" xr:uid="{00000000-0005-0000-0000-00001C1F0000}"/>
    <cellStyle name="Input 8 4 4 6 2" xfId="8399" xr:uid="{00000000-0005-0000-0000-00001D1F0000}"/>
    <cellStyle name="Input 8 4 4 7" xfId="8400" xr:uid="{00000000-0005-0000-0000-00001E1F0000}"/>
    <cellStyle name="Input 8 4 4 7 2" xfId="8401" xr:uid="{00000000-0005-0000-0000-00001F1F0000}"/>
    <cellStyle name="Input 8 4 4 8" xfId="8402" xr:uid="{00000000-0005-0000-0000-0000201F0000}"/>
    <cellStyle name="Input 8 4 4 8 2" xfId="8403" xr:uid="{00000000-0005-0000-0000-0000211F0000}"/>
    <cellStyle name="Input 8 4 4 9" xfId="8404" xr:uid="{00000000-0005-0000-0000-0000221F0000}"/>
    <cellStyle name="Input 8 4 4 9 2" xfId="8405" xr:uid="{00000000-0005-0000-0000-0000231F0000}"/>
    <cellStyle name="Input 8 4 5" xfId="8406" xr:uid="{00000000-0005-0000-0000-0000241F0000}"/>
    <cellStyle name="Input 8 4 5 10" xfId="8407" xr:uid="{00000000-0005-0000-0000-0000251F0000}"/>
    <cellStyle name="Input 8 4 5 10 2" xfId="8408" xr:uid="{00000000-0005-0000-0000-0000261F0000}"/>
    <cellStyle name="Input 8 4 5 11" xfId="8409" xr:uid="{00000000-0005-0000-0000-0000271F0000}"/>
    <cellStyle name="Input 8 4 5 11 2" xfId="8410" xr:uid="{00000000-0005-0000-0000-0000281F0000}"/>
    <cellStyle name="Input 8 4 5 12" xfId="8411" xr:uid="{00000000-0005-0000-0000-0000291F0000}"/>
    <cellStyle name="Input 8 4 5 12 2" xfId="8412" xr:uid="{00000000-0005-0000-0000-00002A1F0000}"/>
    <cellStyle name="Input 8 4 5 13" xfId="8413" xr:uid="{00000000-0005-0000-0000-00002B1F0000}"/>
    <cellStyle name="Input 8 4 5 13 2" xfId="8414" xr:uid="{00000000-0005-0000-0000-00002C1F0000}"/>
    <cellStyle name="Input 8 4 5 14" xfId="8415" xr:uid="{00000000-0005-0000-0000-00002D1F0000}"/>
    <cellStyle name="Input 8 4 5 14 2" xfId="8416" xr:uid="{00000000-0005-0000-0000-00002E1F0000}"/>
    <cellStyle name="Input 8 4 5 15" xfId="8417" xr:uid="{00000000-0005-0000-0000-00002F1F0000}"/>
    <cellStyle name="Input 8 4 5 15 2" xfId="8418" xr:uid="{00000000-0005-0000-0000-0000301F0000}"/>
    <cellStyle name="Input 8 4 5 16" xfId="8419" xr:uid="{00000000-0005-0000-0000-0000311F0000}"/>
    <cellStyle name="Input 8 4 5 2" xfId="8420" xr:uid="{00000000-0005-0000-0000-0000321F0000}"/>
    <cellStyle name="Input 8 4 5 2 2" xfId="8421" xr:uid="{00000000-0005-0000-0000-0000331F0000}"/>
    <cellStyle name="Input 8 4 5 3" xfId="8422" xr:uid="{00000000-0005-0000-0000-0000341F0000}"/>
    <cellStyle name="Input 8 4 5 3 2" xfId="8423" xr:uid="{00000000-0005-0000-0000-0000351F0000}"/>
    <cellStyle name="Input 8 4 5 4" xfId="8424" xr:uid="{00000000-0005-0000-0000-0000361F0000}"/>
    <cellStyle name="Input 8 4 5 4 2" xfId="8425" xr:uid="{00000000-0005-0000-0000-0000371F0000}"/>
    <cellStyle name="Input 8 4 5 5" xfId="8426" xr:uid="{00000000-0005-0000-0000-0000381F0000}"/>
    <cellStyle name="Input 8 4 5 5 2" xfId="8427" xr:uid="{00000000-0005-0000-0000-0000391F0000}"/>
    <cellStyle name="Input 8 4 5 6" xfId="8428" xr:uid="{00000000-0005-0000-0000-00003A1F0000}"/>
    <cellStyle name="Input 8 4 5 6 2" xfId="8429" xr:uid="{00000000-0005-0000-0000-00003B1F0000}"/>
    <cellStyle name="Input 8 4 5 7" xfId="8430" xr:uid="{00000000-0005-0000-0000-00003C1F0000}"/>
    <cellStyle name="Input 8 4 5 7 2" xfId="8431" xr:uid="{00000000-0005-0000-0000-00003D1F0000}"/>
    <cellStyle name="Input 8 4 5 8" xfId="8432" xr:uid="{00000000-0005-0000-0000-00003E1F0000}"/>
    <cellStyle name="Input 8 4 5 8 2" xfId="8433" xr:uid="{00000000-0005-0000-0000-00003F1F0000}"/>
    <cellStyle name="Input 8 4 5 9" xfId="8434" xr:uid="{00000000-0005-0000-0000-0000401F0000}"/>
    <cellStyle name="Input 8 4 5 9 2" xfId="8435" xr:uid="{00000000-0005-0000-0000-0000411F0000}"/>
    <cellStyle name="Input 8 4 6" xfId="8436" xr:uid="{00000000-0005-0000-0000-0000421F0000}"/>
    <cellStyle name="Input 8 4 6 10" xfId="8437" xr:uid="{00000000-0005-0000-0000-0000431F0000}"/>
    <cellStyle name="Input 8 4 6 10 2" xfId="8438" xr:uid="{00000000-0005-0000-0000-0000441F0000}"/>
    <cellStyle name="Input 8 4 6 11" xfId="8439" xr:uid="{00000000-0005-0000-0000-0000451F0000}"/>
    <cellStyle name="Input 8 4 6 11 2" xfId="8440" xr:uid="{00000000-0005-0000-0000-0000461F0000}"/>
    <cellStyle name="Input 8 4 6 12" xfId="8441" xr:uid="{00000000-0005-0000-0000-0000471F0000}"/>
    <cellStyle name="Input 8 4 6 12 2" xfId="8442" xr:uid="{00000000-0005-0000-0000-0000481F0000}"/>
    <cellStyle name="Input 8 4 6 13" xfId="8443" xr:uid="{00000000-0005-0000-0000-0000491F0000}"/>
    <cellStyle name="Input 8 4 6 13 2" xfId="8444" xr:uid="{00000000-0005-0000-0000-00004A1F0000}"/>
    <cellStyle name="Input 8 4 6 14" xfId="8445" xr:uid="{00000000-0005-0000-0000-00004B1F0000}"/>
    <cellStyle name="Input 8 4 6 14 2" xfId="8446" xr:uid="{00000000-0005-0000-0000-00004C1F0000}"/>
    <cellStyle name="Input 8 4 6 15" xfId="8447" xr:uid="{00000000-0005-0000-0000-00004D1F0000}"/>
    <cellStyle name="Input 8 4 6 2" xfId="8448" xr:uid="{00000000-0005-0000-0000-00004E1F0000}"/>
    <cellStyle name="Input 8 4 6 2 2" xfId="8449" xr:uid="{00000000-0005-0000-0000-00004F1F0000}"/>
    <cellStyle name="Input 8 4 6 3" xfId="8450" xr:uid="{00000000-0005-0000-0000-0000501F0000}"/>
    <cellStyle name="Input 8 4 6 3 2" xfId="8451" xr:uid="{00000000-0005-0000-0000-0000511F0000}"/>
    <cellStyle name="Input 8 4 6 4" xfId="8452" xr:uid="{00000000-0005-0000-0000-0000521F0000}"/>
    <cellStyle name="Input 8 4 6 4 2" xfId="8453" xr:uid="{00000000-0005-0000-0000-0000531F0000}"/>
    <cellStyle name="Input 8 4 6 5" xfId="8454" xr:uid="{00000000-0005-0000-0000-0000541F0000}"/>
    <cellStyle name="Input 8 4 6 5 2" xfId="8455" xr:uid="{00000000-0005-0000-0000-0000551F0000}"/>
    <cellStyle name="Input 8 4 6 6" xfId="8456" xr:uid="{00000000-0005-0000-0000-0000561F0000}"/>
    <cellStyle name="Input 8 4 6 6 2" xfId="8457" xr:uid="{00000000-0005-0000-0000-0000571F0000}"/>
    <cellStyle name="Input 8 4 6 7" xfId="8458" xr:uid="{00000000-0005-0000-0000-0000581F0000}"/>
    <cellStyle name="Input 8 4 6 7 2" xfId="8459" xr:uid="{00000000-0005-0000-0000-0000591F0000}"/>
    <cellStyle name="Input 8 4 6 8" xfId="8460" xr:uid="{00000000-0005-0000-0000-00005A1F0000}"/>
    <cellStyle name="Input 8 4 6 8 2" xfId="8461" xr:uid="{00000000-0005-0000-0000-00005B1F0000}"/>
    <cellStyle name="Input 8 4 6 9" xfId="8462" xr:uid="{00000000-0005-0000-0000-00005C1F0000}"/>
    <cellStyle name="Input 8 4 6 9 2" xfId="8463" xr:uid="{00000000-0005-0000-0000-00005D1F0000}"/>
    <cellStyle name="Input 8 4 7" xfId="8464" xr:uid="{00000000-0005-0000-0000-00005E1F0000}"/>
    <cellStyle name="Input 8 4 7 2" xfId="8465" xr:uid="{00000000-0005-0000-0000-00005F1F0000}"/>
    <cellStyle name="Input 8 4 8" xfId="8466" xr:uid="{00000000-0005-0000-0000-0000601F0000}"/>
    <cellStyle name="Input 8 4 8 2" xfId="8467" xr:uid="{00000000-0005-0000-0000-0000611F0000}"/>
    <cellStyle name="Input 8 4 9" xfId="8468" xr:uid="{00000000-0005-0000-0000-0000621F0000}"/>
    <cellStyle name="Input 8 4 9 2" xfId="8469" xr:uid="{00000000-0005-0000-0000-0000631F0000}"/>
    <cellStyle name="Input 8 5" xfId="8470" xr:uid="{00000000-0005-0000-0000-0000641F0000}"/>
    <cellStyle name="Input 8 5 10" xfId="8471" xr:uid="{00000000-0005-0000-0000-0000651F0000}"/>
    <cellStyle name="Input 8 5 10 2" xfId="8472" xr:uid="{00000000-0005-0000-0000-0000661F0000}"/>
    <cellStyle name="Input 8 5 11" xfId="8473" xr:uid="{00000000-0005-0000-0000-0000671F0000}"/>
    <cellStyle name="Input 8 5 11 2" xfId="8474" xr:uid="{00000000-0005-0000-0000-0000681F0000}"/>
    <cellStyle name="Input 8 5 12" xfId="8475" xr:uid="{00000000-0005-0000-0000-0000691F0000}"/>
    <cellStyle name="Input 8 5 12 2" xfId="8476" xr:uid="{00000000-0005-0000-0000-00006A1F0000}"/>
    <cellStyle name="Input 8 5 13" xfId="8477" xr:uid="{00000000-0005-0000-0000-00006B1F0000}"/>
    <cellStyle name="Input 8 5 13 2" xfId="8478" xr:uid="{00000000-0005-0000-0000-00006C1F0000}"/>
    <cellStyle name="Input 8 5 14" xfId="8479" xr:uid="{00000000-0005-0000-0000-00006D1F0000}"/>
    <cellStyle name="Input 8 5 14 2" xfId="8480" xr:uid="{00000000-0005-0000-0000-00006E1F0000}"/>
    <cellStyle name="Input 8 5 15" xfId="8481" xr:uid="{00000000-0005-0000-0000-00006F1F0000}"/>
    <cellStyle name="Input 8 5 15 2" xfId="8482" xr:uid="{00000000-0005-0000-0000-0000701F0000}"/>
    <cellStyle name="Input 8 5 16" xfId="8483" xr:uid="{00000000-0005-0000-0000-0000711F0000}"/>
    <cellStyle name="Input 8 5 16 2" xfId="8484" xr:uid="{00000000-0005-0000-0000-0000721F0000}"/>
    <cellStyle name="Input 8 5 17" xfId="8485" xr:uid="{00000000-0005-0000-0000-0000731F0000}"/>
    <cellStyle name="Input 8 5 17 2" xfId="8486" xr:uid="{00000000-0005-0000-0000-0000741F0000}"/>
    <cellStyle name="Input 8 5 18" xfId="8487" xr:uid="{00000000-0005-0000-0000-0000751F0000}"/>
    <cellStyle name="Input 8 5 18 2" xfId="8488" xr:uid="{00000000-0005-0000-0000-0000761F0000}"/>
    <cellStyle name="Input 8 5 19" xfId="8489" xr:uid="{00000000-0005-0000-0000-0000771F0000}"/>
    <cellStyle name="Input 8 5 19 2" xfId="8490" xr:uid="{00000000-0005-0000-0000-0000781F0000}"/>
    <cellStyle name="Input 8 5 2" xfId="8491" xr:uid="{00000000-0005-0000-0000-0000791F0000}"/>
    <cellStyle name="Input 8 5 2 10" xfId="8492" xr:uid="{00000000-0005-0000-0000-00007A1F0000}"/>
    <cellStyle name="Input 8 5 2 10 2" xfId="8493" xr:uid="{00000000-0005-0000-0000-00007B1F0000}"/>
    <cellStyle name="Input 8 5 2 11" xfId="8494" xr:uid="{00000000-0005-0000-0000-00007C1F0000}"/>
    <cellStyle name="Input 8 5 2 11 2" xfId="8495" xr:uid="{00000000-0005-0000-0000-00007D1F0000}"/>
    <cellStyle name="Input 8 5 2 12" xfId="8496" xr:uid="{00000000-0005-0000-0000-00007E1F0000}"/>
    <cellStyle name="Input 8 5 2 12 2" xfId="8497" xr:uid="{00000000-0005-0000-0000-00007F1F0000}"/>
    <cellStyle name="Input 8 5 2 13" xfId="8498" xr:uid="{00000000-0005-0000-0000-0000801F0000}"/>
    <cellStyle name="Input 8 5 2 13 2" xfId="8499" xr:uid="{00000000-0005-0000-0000-0000811F0000}"/>
    <cellStyle name="Input 8 5 2 14" xfId="8500" xr:uid="{00000000-0005-0000-0000-0000821F0000}"/>
    <cellStyle name="Input 8 5 2 14 2" xfId="8501" xr:uid="{00000000-0005-0000-0000-0000831F0000}"/>
    <cellStyle name="Input 8 5 2 15" xfId="8502" xr:uid="{00000000-0005-0000-0000-0000841F0000}"/>
    <cellStyle name="Input 8 5 2 15 2" xfId="8503" xr:uid="{00000000-0005-0000-0000-0000851F0000}"/>
    <cellStyle name="Input 8 5 2 16" xfId="8504" xr:uid="{00000000-0005-0000-0000-0000861F0000}"/>
    <cellStyle name="Input 8 5 2 16 2" xfId="8505" xr:uid="{00000000-0005-0000-0000-0000871F0000}"/>
    <cellStyle name="Input 8 5 2 17" xfId="8506" xr:uid="{00000000-0005-0000-0000-0000881F0000}"/>
    <cellStyle name="Input 8 5 2 17 2" xfId="8507" xr:uid="{00000000-0005-0000-0000-0000891F0000}"/>
    <cellStyle name="Input 8 5 2 18" xfId="8508" xr:uid="{00000000-0005-0000-0000-00008A1F0000}"/>
    <cellStyle name="Input 8 5 2 18 2" xfId="8509" xr:uid="{00000000-0005-0000-0000-00008B1F0000}"/>
    <cellStyle name="Input 8 5 2 19" xfId="8510" xr:uid="{00000000-0005-0000-0000-00008C1F0000}"/>
    <cellStyle name="Input 8 5 2 2" xfId="8511" xr:uid="{00000000-0005-0000-0000-00008D1F0000}"/>
    <cellStyle name="Input 8 5 2 2 2" xfId="8512" xr:uid="{00000000-0005-0000-0000-00008E1F0000}"/>
    <cellStyle name="Input 8 5 2 3" xfId="8513" xr:uid="{00000000-0005-0000-0000-00008F1F0000}"/>
    <cellStyle name="Input 8 5 2 3 2" xfId="8514" xr:uid="{00000000-0005-0000-0000-0000901F0000}"/>
    <cellStyle name="Input 8 5 2 4" xfId="8515" xr:uid="{00000000-0005-0000-0000-0000911F0000}"/>
    <cellStyle name="Input 8 5 2 4 2" xfId="8516" xr:uid="{00000000-0005-0000-0000-0000921F0000}"/>
    <cellStyle name="Input 8 5 2 5" xfId="8517" xr:uid="{00000000-0005-0000-0000-0000931F0000}"/>
    <cellStyle name="Input 8 5 2 5 2" xfId="8518" xr:uid="{00000000-0005-0000-0000-0000941F0000}"/>
    <cellStyle name="Input 8 5 2 6" xfId="8519" xr:uid="{00000000-0005-0000-0000-0000951F0000}"/>
    <cellStyle name="Input 8 5 2 6 2" xfId="8520" xr:uid="{00000000-0005-0000-0000-0000961F0000}"/>
    <cellStyle name="Input 8 5 2 7" xfId="8521" xr:uid="{00000000-0005-0000-0000-0000971F0000}"/>
    <cellStyle name="Input 8 5 2 7 2" xfId="8522" xr:uid="{00000000-0005-0000-0000-0000981F0000}"/>
    <cellStyle name="Input 8 5 2 8" xfId="8523" xr:uid="{00000000-0005-0000-0000-0000991F0000}"/>
    <cellStyle name="Input 8 5 2 8 2" xfId="8524" xr:uid="{00000000-0005-0000-0000-00009A1F0000}"/>
    <cellStyle name="Input 8 5 2 9" xfId="8525" xr:uid="{00000000-0005-0000-0000-00009B1F0000}"/>
    <cellStyle name="Input 8 5 2 9 2" xfId="8526" xr:uid="{00000000-0005-0000-0000-00009C1F0000}"/>
    <cellStyle name="Input 8 5 20" xfId="8527" xr:uid="{00000000-0005-0000-0000-00009D1F0000}"/>
    <cellStyle name="Input 8 5 3" xfId="8528" xr:uid="{00000000-0005-0000-0000-00009E1F0000}"/>
    <cellStyle name="Input 8 5 3 10" xfId="8529" xr:uid="{00000000-0005-0000-0000-00009F1F0000}"/>
    <cellStyle name="Input 8 5 3 10 2" xfId="8530" xr:uid="{00000000-0005-0000-0000-0000A01F0000}"/>
    <cellStyle name="Input 8 5 3 11" xfId="8531" xr:uid="{00000000-0005-0000-0000-0000A11F0000}"/>
    <cellStyle name="Input 8 5 3 11 2" xfId="8532" xr:uid="{00000000-0005-0000-0000-0000A21F0000}"/>
    <cellStyle name="Input 8 5 3 12" xfId="8533" xr:uid="{00000000-0005-0000-0000-0000A31F0000}"/>
    <cellStyle name="Input 8 5 3 12 2" xfId="8534" xr:uid="{00000000-0005-0000-0000-0000A41F0000}"/>
    <cellStyle name="Input 8 5 3 13" xfId="8535" xr:uid="{00000000-0005-0000-0000-0000A51F0000}"/>
    <cellStyle name="Input 8 5 3 13 2" xfId="8536" xr:uid="{00000000-0005-0000-0000-0000A61F0000}"/>
    <cellStyle name="Input 8 5 3 14" xfId="8537" xr:uid="{00000000-0005-0000-0000-0000A71F0000}"/>
    <cellStyle name="Input 8 5 3 14 2" xfId="8538" xr:uid="{00000000-0005-0000-0000-0000A81F0000}"/>
    <cellStyle name="Input 8 5 3 15" xfId="8539" xr:uid="{00000000-0005-0000-0000-0000A91F0000}"/>
    <cellStyle name="Input 8 5 3 15 2" xfId="8540" xr:uid="{00000000-0005-0000-0000-0000AA1F0000}"/>
    <cellStyle name="Input 8 5 3 16" xfId="8541" xr:uid="{00000000-0005-0000-0000-0000AB1F0000}"/>
    <cellStyle name="Input 8 5 3 16 2" xfId="8542" xr:uid="{00000000-0005-0000-0000-0000AC1F0000}"/>
    <cellStyle name="Input 8 5 3 17" xfId="8543" xr:uid="{00000000-0005-0000-0000-0000AD1F0000}"/>
    <cellStyle name="Input 8 5 3 17 2" xfId="8544" xr:uid="{00000000-0005-0000-0000-0000AE1F0000}"/>
    <cellStyle name="Input 8 5 3 18" xfId="8545" xr:uid="{00000000-0005-0000-0000-0000AF1F0000}"/>
    <cellStyle name="Input 8 5 3 2" xfId="8546" xr:uid="{00000000-0005-0000-0000-0000B01F0000}"/>
    <cellStyle name="Input 8 5 3 2 2" xfId="8547" xr:uid="{00000000-0005-0000-0000-0000B11F0000}"/>
    <cellStyle name="Input 8 5 3 3" xfId="8548" xr:uid="{00000000-0005-0000-0000-0000B21F0000}"/>
    <cellStyle name="Input 8 5 3 3 2" xfId="8549" xr:uid="{00000000-0005-0000-0000-0000B31F0000}"/>
    <cellStyle name="Input 8 5 3 4" xfId="8550" xr:uid="{00000000-0005-0000-0000-0000B41F0000}"/>
    <cellStyle name="Input 8 5 3 4 2" xfId="8551" xr:uid="{00000000-0005-0000-0000-0000B51F0000}"/>
    <cellStyle name="Input 8 5 3 5" xfId="8552" xr:uid="{00000000-0005-0000-0000-0000B61F0000}"/>
    <cellStyle name="Input 8 5 3 5 2" xfId="8553" xr:uid="{00000000-0005-0000-0000-0000B71F0000}"/>
    <cellStyle name="Input 8 5 3 6" xfId="8554" xr:uid="{00000000-0005-0000-0000-0000B81F0000}"/>
    <cellStyle name="Input 8 5 3 6 2" xfId="8555" xr:uid="{00000000-0005-0000-0000-0000B91F0000}"/>
    <cellStyle name="Input 8 5 3 7" xfId="8556" xr:uid="{00000000-0005-0000-0000-0000BA1F0000}"/>
    <cellStyle name="Input 8 5 3 7 2" xfId="8557" xr:uid="{00000000-0005-0000-0000-0000BB1F0000}"/>
    <cellStyle name="Input 8 5 3 8" xfId="8558" xr:uid="{00000000-0005-0000-0000-0000BC1F0000}"/>
    <cellStyle name="Input 8 5 3 8 2" xfId="8559" xr:uid="{00000000-0005-0000-0000-0000BD1F0000}"/>
    <cellStyle name="Input 8 5 3 9" xfId="8560" xr:uid="{00000000-0005-0000-0000-0000BE1F0000}"/>
    <cellStyle name="Input 8 5 3 9 2" xfId="8561" xr:uid="{00000000-0005-0000-0000-0000BF1F0000}"/>
    <cellStyle name="Input 8 5 4" xfId="8562" xr:uid="{00000000-0005-0000-0000-0000C01F0000}"/>
    <cellStyle name="Input 8 5 4 10" xfId="8563" xr:uid="{00000000-0005-0000-0000-0000C11F0000}"/>
    <cellStyle name="Input 8 5 4 10 2" xfId="8564" xr:uid="{00000000-0005-0000-0000-0000C21F0000}"/>
    <cellStyle name="Input 8 5 4 11" xfId="8565" xr:uid="{00000000-0005-0000-0000-0000C31F0000}"/>
    <cellStyle name="Input 8 5 4 11 2" xfId="8566" xr:uid="{00000000-0005-0000-0000-0000C41F0000}"/>
    <cellStyle name="Input 8 5 4 12" xfId="8567" xr:uid="{00000000-0005-0000-0000-0000C51F0000}"/>
    <cellStyle name="Input 8 5 4 12 2" xfId="8568" xr:uid="{00000000-0005-0000-0000-0000C61F0000}"/>
    <cellStyle name="Input 8 5 4 13" xfId="8569" xr:uid="{00000000-0005-0000-0000-0000C71F0000}"/>
    <cellStyle name="Input 8 5 4 13 2" xfId="8570" xr:uid="{00000000-0005-0000-0000-0000C81F0000}"/>
    <cellStyle name="Input 8 5 4 14" xfId="8571" xr:uid="{00000000-0005-0000-0000-0000C91F0000}"/>
    <cellStyle name="Input 8 5 4 14 2" xfId="8572" xr:uid="{00000000-0005-0000-0000-0000CA1F0000}"/>
    <cellStyle name="Input 8 5 4 15" xfId="8573" xr:uid="{00000000-0005-0000-0000-0000CB1F0000}"/>
    <cellStyle name="Input 8 5 4 15 2" xfId="8574" xr:uid="{00000000-0005-0000-0000-0000CC1F0000}"/>
    <cellStyle name="Input 8 5 4 16" xfId="8575" xr:uid="{00000000-0005-0000-0000-0000CD1F0000}"/>
    <cellStyle name="Input 8 5 4 2" xfId="8576" xr:uid="{00000000-0005-0000-0000-0000CE1F0000}"/>
    <cellStyle name="Input 8 5 4 2 2" xfId="8577" xr:uid="{00000000-0005-0000-0000-0000CF1F0000}"/>
    <cellStyle name="Input 8 5 4 3" xfId="8578" xr:uid="{00000000-0005-0000-0000-0000D01F0000}"/>
    <cellStyle name="Input 8 5 4 3 2" xfId="8579" xr:uid="{00000000-0005-0000-0000-0000D11F0000}"/>
    <cellStyle name="Input 8 5 4 4" xfId="8580" xr:uid="{00000000-0005-0000-0000-0000D21F0000}"/>
    <cellStyle name="Input 8 5 4 4 2" xfId="8581" xr:uid="{00000000-0005-0000-0000-0000D31F0000}"/>
    <cellStyle name="Input 8 5 4 5" xfId="8582" xr:uid="{00000000-0005-0000-0000-0000D41F0000}"/>
    <cellStyle name="Input 8 5 4 5 2" xfId="8583" xr:uid="{00000000-0005-0000-0000-0000D51F0000}"/>
    <cellStyle name="Input 8 5 4 6" xfId="8584" xr:uid="{00000000-0005-0000-0000-0000D61F0000}"/>
    <cellStyle name="Input 8 5 4 6 2" xfId="8585" xr:uid="{00000000-0005-0000-0000-0000D71F0000}"/>
    <cellStyle name="Input 8 5 4 7" xfId="8586" xr:uid="{00000000-0005-0000-0000-0000D81F0000}"/>
    <cellStyle name="Input 8 5 4 7 2" xfId="8587" xr:uid="{00000000-0005-0000-0000-0000D91F0000}"/>
    <cellStyle name="Input 8 5 4 8" xfId="8588" xr:uid="{00000000-0005-0000-0000-0000DA1F0000}"/>
    <cellStyle name="Input 8 5 4 8 2" xfId="8589" xr:uid="{00000000-0005-0000-0000-0000DB1F0000}"/>
    <cellStyle name="Input 8 5 4 9" xfId="8590" xr:uid="{00000000-0005-0000-0000-0000DC1F0000}"/>
    <cellStyle name="Input 8 5 4 9 2" xfId="8591" xr:uid="{00000000-0005-0000-0000-0000DD1F0000}"/>
    <cellStyle name="Input 8 5 5" xfId="8592" xr:uid="{00000000-0005-0000-0000-0000DE1F0000}"/>
    <cellStyle name="Input 8 5 5 10" xfId="8593" xr:uid="{00000000-0005-0000-0000-0000DF1F0000}"/>
    <cellStyle name="Input 8 5 5 10 2" xfId="8594" xr:uid="{00000000-0005-0000-0000-0000E01F0000}"/>
    <cellStyle name="Input 8 5 5 11" xfId="8595" xr:uid="{00000000-0005-0000-0000-0000E11F0000}"/>
    <cellStyle name="Input 8 5 5 11 2" xfId="8596" xr:uid="{00000000-0005-0000-0000-0000E21F0000}"/>
    <cellStyle name="Input 8 5 5 12" xfId="8597" xr:uid="{00000000-0005-0000-0000-0000E31F0000}"/>
    <cellStyle name="Input 8 5 5 12 2" xfId="8598" xr:uid="{00000000-0005-0000-0000-0000E41F0000}"/>
    <cellStyle name="Input 8 5 5 13" xfId="8599" xr:uid="{00000000-0005-0000-0000-0000E51F0000}"/>
    <cellStyle name="Input 8 5 5 13 2" xfId="8600" xr:uid="{00000000-0005-0000-0000-0000E61F0000}"/>
    <cellStyle name="Input 8 5 5 14" xfId="8601" xr:uid="{00000000-0005-0000-0000-0000E71F0000}"/>
    <cellStyle name="Input 8 5 5 14 2" xfId="8602" xr:uid="{00000000-0005-0000-0000-0000E81F0000}"/>
    <cellStyle name="Input 8 5 5 15" xfId="8603" xr:uid="{00000000-0005-0000-0000-0000E91F0000}"/>
    <cellStyle name="Input 8 5 5 15 2" xfId="8604" xr:uid="{00000000-0005-0000-0000-0000EA1F0000}"/>
    <cellStyle name="Input 8 5 5 16" xfId="8605" xr:uid="{00000000-0005-0000-0000-0000EB1F0000}"/>
    <cellStyle name="Input 8 5 5 2" xfId="8606" xr:uid="{00000000-0005-0000-0000-0000EC1F0000}"/>
    <cellStyle name="Input 8 5 5 2 2" xfId="8607" xr:uid="{00000000-0005-0000-0000-0000ED1F0000}"/>
    <cellStyle name="Input 8 5 5 3" xfId="8608" xr:uid="{00000000-0005-0000-0000-0000EE1F0000}"/>
    <cellStyle name="Input 8 5 5 3 2" xfId="8609" xr:uid="{00000000-0005-0000-0000-0000EF1F0000}"/>
    <cellStyle name="Input 8 5 5 4" xfId="8610" xr:uid="{00000000-0005-0000-0000-0000F01F0000}"/>
    <cellStyle name="Input 8 5 5 4 2" xfId="8611" xr:uid="{00000000-0005-0000-0000-0000F11F0000}"/>
    <cellStyle name="Input 8 5 5 5" xfId="8612" xr:uid="{00000000-0005-0000-0000-0000F21F0000}"/>
    <cellStyle name="Input 8 5 5 5 2" xfId="8613" xr:uid="{00000000-0005-0000-0000-0000F31F0000}"/>
    <cellStyle name="Input 8 5 5 6" xfId="8614" xr:uid="{00000000-0005-0000-0000-0000F41F0000}"/>
    <cellStyle name="Input 8 5 5 6 2" xfId="8615" xr:uid="{00000000-0005-0000-0000-0000F51F0000}"/>
    <cellStyle name="Input 8 5 5 7" xfId="8616" xr:uid="{00000000-0005-0000-0000-0000F61F0000}"/>
    <cellStyle name="Input 8 5 5 7 2" xfId="8617" xr:uid="{00000000-0005-0000-0000-0000F71F0000}"/>
    <cellStyle name="Input 8 5 5 8" xfId="8618" xr:uid="{00000000-0005-0000-0000-0000F81F0000}"/>
    <cellStyle name="Input 8 5 5 8 2" xfId="8619" xr:uid="{00000000-0005-0000-0000-0000F91F0000}"/>
    <cellStyle name="Input 8 5 5 9" xfId="8620" xr:uid="{00000000-0005-0000-0000-0000FA1F0000}"/>
    <cellStyle name="Input 8 5 5 9 2" xfId="8621" xr:uid="{00000000-0005-0000-0000-0000FB1F0000}"/>
    <cellStyle name="Input 8 5 6" xfId="8622" xr:uid="{00000000-0005-0000-0000-0000FC1F0000}"/>
    <cellStyle name="Input 8 5 6 10" xfId="8623" xr:uid="{00000000-0005-0000-0000-0000FD1F0000}"/>
    <cellStyle name="Input 8 5 6 10 2" xfId="8624" xr:uid="{00000000-0005-0000-0000-0000FE1F0000}"/>
    <cellStyle name="Input 8 5 6 11" xfId="8625" xr:uid="{00000000-0005-0000-0000-0000FF1F0000}"/>
    <cellStyle name="Input 8 5 6 11 2" xfId="8626" xr:uid="{00000000-0005-0000-0000-000000200000}"/>
    <cellStyle name="Input 8 5 6 12" xfId="8627" xr:uid="{00000000-0005-0000-0000-000001200000}"/>
    <cellStyle name="Input 8 5 6 12 2" xfId="8628" xr:uid="{00000000-0005-0000-0000-000002200000}"/>
    <cellStyle name="Input 8 5 6 13" xfId="8629" xr:uid="{00000000-0005-0000-0000-000003200000}"/>
    <cellStyle name="Input 8 5 6 13 2" xfId="8630" xr:uid="{00000000-0005-0000-0000-000004200000}"/>
    <cellStyle name="Input 8 5 6 14" xfId="8631" xr:uid="{00000000-0005-0000-0000-000005200000}"/>
    <cellStyle name="Input 8 5 6 14 2" xfId="8632" xr:uid="{00000000-0005-0000-0000-000006200000}"/>
    <cellStyle name="Input 8 5 6 15" xfId="8633" xr:uid="{00000000-0005-0000-0000-000007200000}"/>
    <cellStyle name="Input 8 5 6 2" xfId="8634" xr:uid="{00000000-0005-0000-0000-000008200000}"/>
    <cellStyle name="Input 8 5 6 2 2" xfId="8635" xr:uid="{00000000-0005-0000-0000-000009200000}"/>
    <cellStyle name="Input 8 5 6 3" xfId="8636" xr:uid="{00000000-0005-0000-0000-00000A200000}"/>
    <cellStyle name="Input 8 5 6 3 2" xfId="8637" xr:uid="{00000000-0005-0000-0000-00000B200000}"/>
    <cellStyle name="Input 8 5 6 4" xfId="8638" xr:uid="{00000000-0005-0000-0000-00000C200000}"/>
    <cellStyle name="Input 8 5 6 4 2" xfId="8639" xr:uid="{00000000-0005-0000-0000-00000D200000}"/>
    <cellStyle name="Input 8 5 6 5" xfId="8640" xr:uid="{00000000-0005-0000-0000-00000E200000}"/>
    <cellStyle name="Input 8 5 6 5 2" xfId="8641" xr:uid="{00000000-0005-0000-0000-00000F200000}"/>
    <cellStyle name="Input 8 5 6 6" xfId="8642" xr:uid="{00000000-0005-0000-0000-000010200000}"/>
    <cellStyle name="Input 8 5 6 6 2" xfId="8643" xr:uid="{00000000-0005-0000-0000-000011200000}"/>
    <cellStyle name="Input 8 5 6 7" xfId="8644" xr:uid="{00000000-0005-0000-0000-000012200000}"/>
    <cellStyle name="Input 8 5 6 7 2" xfId="8645" xr:uid="{00000000-0005-0000-0000-000013200000}"/>
    <cellStyle name="Input 8 5 6 8" xfId="8646" xr:uid="{00000000-0005-0000-0000-000014200000}"/>
    <cellStyle name="Input 8 5 6 8 2" xfId="8647" xr:uid="{00000000-0005-0000-0000-000015200000}"/>
    <cellStyle name="Input 8 5 6 9" xfId="8648" xr:uid="{00000000-0005-0000-0000-000016200000}"/>
    <cellStyle name="Input 8 5 6 9 2" xfId="8649" xr:uid="{00000000-0005-0000-0000-000017200000}"/>
    <cellStyle name="Input 8 5 7" xfId="8650" xr:uid="{00000000-0005-0000-0000-000018200000}"/>
    <cellStyle name="Input 8 5 7 2" xfId="8651" xr:uid="{00000000-0005-0000-0000-000019200000}"/>
    <cellStyle name="Input 8 5 8" xfId="8652" xr:uid="{00000000-0005-0000-0000-00001A200000}"/>
    <cellStyle name="Input 8 5 8 2" xfId="8653" xr:uid="{00000000-0005-0000-0000-00001B200000}"/>
    <cellStyle name="Input 8 5 9" xfId="8654" xr:uid="{00000000-0005-0000-0000-00001C200000}"/>
    <cellStyle name="Input 8 5 9 2" xfId="8655" xr:uid="{00000000-0005-0000-0000-00001D200000}"/>
    <cellStyle name="Input 8 6" xfId="8656" xr:uid="{00000000-0005-0000-0000-00001E200000}"/>
    <cellStyle name="Input 8 6 10" xfId="8657" xr:uid="{00000000-0005-0000-0000-00001F200000}"/>
    <cellStyle name="Input 8 6 10 2" xfId="8658" xr:uid="{00000000-0005-0000-0000-000020200000}"/>
    <cellStyle name="Input 8 6 11" xfId="8659" xr:uid="{00000000-0005-0000-0000-000021200000}"/>
    <cellStyle name="Input 8 6 11 2" xfId="8660" xr:uid="{00000000-0005-0000-0000-000022200000}"/>
    <cellStyle name="Input 8 6 12" xfId="8661" xr:uid="{00000000-0005-0000-0000-000023200000}"/>
    <cellStyle name="Input 8 6 12 2" xfId="8662" xr:uid="{00000000-0005-0000-0000-000024200000}"/>
    <cellStyle name="Input 8 6 13" xfId="8663" xr:uid="{00000000-0005-0000-0000-000025200000}"/>
    <cellStyle name="Input 8 6 13 2" xfId="8664" xr:uid="{00000000-0005-0000-0000-000026200000}"/>
    <cellStyle name="Input 8 6 14" xfId="8665" xr:uid="{00000000-0005-0000-0000-000027200000}"/>
    <cellStyle name="Input 8 6 14 2" xfId="8666" xr:uid="{00000000-0005-0000-0000-000028200000}"/>
    <cellStyle name="Input 8 6 15" xfId="8667" xr:uid="{00000000-0005-0000-0000-000029200000}"/>
    <cellStyle name="Input 8 6 15 2" xfId="8668" xr:uid="{00000000-0005-0000-0000-00002A200000}"/>
    <cellStyle name="Input 8 6 16" xfId="8669" xr:uid="{00000000-0005-0000-0000-00002B200000}"/>
    <cellStyle name="Input 8 6 16 2" xfId="8670" xr:uid="{00000000-0005-0000-0000-00002C200000}"/>
    <cellStyle name="Input 8 6 17" xfId="8671" xr:uid="{00000000-0005-0000-0000-00002D200000}"/>
    <cellStyle name="Input 8 6 17 2" xfId="8672" xr:uid="{00000000-0005-0000-0000-00002E200000}"/>
    <cellStyle name="Input 8 6 18" xfId="8673" xr:uid="{00000000-0005-0000-0000-00002F200000}"/>
    <cellStyle name="Input 8 6 18 2" xfId="8674" xr:uid="{00000000-0005-0000-0000-000030200000}"/>
    <cellStyle name="Input 8 6 19" xfId="8675" xr:uid="{00000000-0005-0000-0000-000031200000}"/>
    <cellStyle name="Input 8 6 2" xfId="8676" xr:uid="{00000000-0005-0000-0000-000032200000}"/>
    <cellStyle name="Input 8 6 2 10" xfId="8677" xr:uid="{00000000-0005-0000-0000-000033200000}"/>
    <cellStyle name="Input 8 6 2 10 2" xfId="8678" xr:uid="{00000000-0005-0000-0000-000034200000}"/>
    <cellStyle name="Input 8 6 2 11" xfId="8679" xr:uid="{00000000-0005-0000-0000-000035200000}"/>
    <cellStyle name="Input 8 6 2 11 2" xfId="8680" xr:uid="{00000000-0005-0000-0000-000036200000}"/>
    <cellStyle name="Input 8 6 2 12" xfId="8681" xr:uid="{00000000-0005-0000-0000-000037200000}"/>
    <cellStyle name="Input 8 6 2 12 2" xfId="8682" xr:uid="{00000000-0005-0000-0000-000038200000}"/>
    <cellStyle name="Input 8 6 2 13" xfId="8683" xr:uid="{00000000-0005-0000-0000-000039200000}"/>
    <cellStyle name="Input 8 6 2 13 2" xfId="8684" xr:uid="{00000000-0005-0000-0000-00003A200000}"/>
    <cellStyle name="Input 8 6 2 14" xfId="8685" xr:uid="{00000000-0005-0000-0000-00003B200000}"/>
    <cellStyle name="Input 8 6 2 14 2" xfId="8686" xr:uid="{00000000-0005-0000-0000-00003C200000}"/>
    <cellStyle name="Input 8 6 2 15" xfId="8687" xr:uid="{00000000-0005-0000-0000-00003D200000}"/>
    <cellStyle name="Input 8 6 2 15 2" xfId="8688" xr:uid="{00000000-0005-0000-0000-00003E200000}"/>
    <cellStyle name="Input 8 6 2 16" xfId="8689" xr:uid="{00000000-0005-0000-0000-00003F200000}"/>
    <cellStyle name="Input 8 6 2 16 2" xfId="8690" xr:uid="{00000000-0005-0000-0000-000040200000}"/>
    <cellStyle name="Input 8 6 2 17" xfId="8691" xr:uid="{00000000-0005-0000-0000-000041200000}"/>
    <cellStyle name="Input 8 6 2 17 2" xfId="8692" xr:uid="{00000000-0005-0000-0000-000042200000}"/>
    <cellStyle name="Input 8 6 2 18" xfId="8693" xr:uid="{00000000-0005-0000-0000-000043200000}"/>
    <cellStyle name="Input 8 6 2 2" xfId="8694" xr:uid="{00000000-0005-0000-0000-000044200000}"/>
    <cellStyle name="Input 8 6 2 2 2" xfId="8695" xr:uid="{00000000-0005-0000-0000-000045200000}"/>
    <cellStyle name="Input 8 6 2 3" xfId="8696" xr:uid="{00000000-0005-0000-0000-000046200000}"/>
    <cellStyle name="Input 8 6 2 3 2" xfId="8697" xr:uid="{00000000-0005-0000-0000-000047200000}"/>
    <cellStyle name="Input 8 6 2 4" xfId="8698" xr:uid="{00000000-0005-0000-0000-000048200000}"/>
    <cellStyle name="Input 8 6 2 4 2" xfId="8699" xr:uid="{00000000-0005-0000-0000-000049200000}"/>
    <cellStyle name="Input 8 6 2 5" xfId="8700" xr:uid="{00000000-0005-0000-0000-00004A200000}"/>
    <cellStyle name="Input 8 6 2 5 2" xfId="8701" xr:uid="{00000000-0005-0000-0000-00004B200000}"/>
    <cellStyle name="Input 8 6 2 6" xfId="8702" xr:uid="{00000000-0005-0000-0000-00004C200000}"/>
    <cellStyle name="Input 8 6 2 6 2" xfId="8703" xr:uid="{00000000-0005-0000-0000-00004D200000}"/>
    <cellStyle name="Input 8 6 2 7" xfId="8704" xr:uid="{00000000-0005-0000-0000-00004E200000}"/>
    <cellStyle name="Input 8 6 2 7 2" xfId="8705" xr:uid="{00000000-0005-0000-0000-00004F200000}"/>
    <cellStyle name="Input 8 6 2 8" xfId="8706" xr:uid="{00000000-0005-0000-0000-000050200000}"/>
    <cellStyle name="Input 8 6 2 8 2" xfId="8707" xr:uid="{00000000-0005-0000-0000-000051200000}"/>
    <cellStyle name="Input 8 6 2 9" xfId="8708" xr:uid="{00000000-0005-0000-0000-000052200000}"/>
    <cellStyle name="Input 8 6 2 9 2" xfId="8709" xr:uid="{00000000-0005-0000-0000-000053200000}"/>
    <cellStyle name="Input 8 6 3" xfId="8710" xr:uid="{00000000-0005-0000-0000-000054200000}"/>
    <cellStyle name="Input 8 6 3 10" xfId="8711" xr:uid="{00000000-0005-0000-0000-000055200000}"/>
    <cellStyle name="Input 8 6 3 10 2" xfId="8712" xr:uid="{00000000-0005-0000-0000-000056200000}"/>
    <cellStyle name="Input 8 6 3 11" xfId="8713" xr:uid="{00000000-0005-0000-0000-000057200000}"/>
    <cellStyle name="Input 8 6 3 11 2" xfId="8714" xr:uid="{00000000-0005-0000-0000-000058200000}"/>
    <cellStyle name="Input 8 6 3 12" xfId="8715" xr:uid="{00000000-0005-0000-0000-000059200000}"/>
    <cellStyle name="Input 8 6 3 12 2" xfId="8716" xr:uid="{00000000-0005-0000-0000-00005A200000}"/>
    <cellStyle name="Input 8 6 3 13" xfId="8717" xr:uid="{00000000-0005-0000-0000-00005B200000}"/>
    <cellStyle name="Input 8 6 3 13 2" xfId="8718" xr:uid="{00000000-0005-0000-0000-00005C200000}"/>
    <cellStyle name="Input 8 6 3 14" xfId="8719" xr:uid="{00000000-0005-0000-0000-00005D200000}"/>
    <cellStyle name="Input 8 6 3 14 2" xfId="8720" xr:uid="{00000000-0005-0000-0000-00005E200000}"/>
    <cellStyle name="Input 8 6 3 15" xfId="8721" xr:uid="{00000000-0005-0000-0000-00005F200000}"/>
    <cellStyle name="Input 8 6 3 15 2" xfId="8722" xr:uid="{00000000-0005-0000-0000-000060200000}"/>
    <cellStyle name="Input 8 6 3 16" xfId="8723" xr:uid="{00000000-0005-0000-0000-000061200000}"/>
    <cellStyle name="Input 8 6 3 2" xfId="8724" xr:uid="{00000000-0005-0000-0000-000062200000}"/>
    <cellStyle name="Input 8 6 3 2 2" xfId="8725" xr:uid="{00000000-0005-0000-0000-000063200000}"/>
    <cellStyle name="Input 8 6 3 3" xfId="8726" xr:uid="{00000000-0005-0000-0000-000064200000}"/>
    <cellStyle name="Input 8 6 3 3 2" xfId="8727" xr:uid="{00000000-0005-0000-0000-000065200000}"/>
    <cellStyle name="Input 8 6 3 4" xfId="8728" xr:uid="{00000000-0005-0000-0000-000066200000}"/>
    <cellStyle name="Input 8 6 3 4 2" xfId="8729" xr:uid="{00000000-0005-0000-0000-000067200000}"/>
    <cellStyle name="Input 8 6 3 5" xfId="8730" xr:uid="{00000000-0005-0000-0000-000068200000}"/>
    <cellStyle name="Input 8 6 3 5 2" xfId="8731" xr:uid="{00000000-0005-0000-0000-000069200000}"/>
    <cellStyle name="Input 8 6 3 6" xfId="8732" xr:uid="{00000000-0005-0000-0000-00006A200000}"/>
    <cellStyle name="Input 8 6 3 6 2" xfId="8733" xr:uid="{00000000-0005-0000-0000-00006B200000}"/>
    <cellStyle name="Input 8 6 3 7" xfId="8734" xr:uid="{00000000-0005-0000-0000-00006C200000}"/>
    <cellStyle name="Input 8 6 3 7 2" xfId="8735" xr:uid="{00000000-0005-0000-0000-00006D200000}"/>
    <cellStyle name="Input 8 6 3 8" xfId="8736" xr:uid="{00000000-0005-0000-0000-00006E200000}"/>
    <cellStyle name="Input 8 6 3 8 2" xfId="8737" xr:uid="{00000000-0005-0000-0000-00006F200000}"/>
    <cellStyle name="Input 8 6 3 9" xfId="8738" xr:uid="{00000000-0005-0000-0000-000070200000}"/>
    <cellStyle name="Input 8 6 3 9 2" xfId="8739" xr:uid="{00000000-0005-0000-0000-000071200000}"/>
    <cellStyle name="Input 8 6 4" xfId="8740" xr:uid="{00000000-0005-0000-0000-000072200000}"/>
    <cellStyle name="Input 8 6 4 10" xfId="8741" xr:uid="{00000000-0005-0000-0000-000073200000}"/>
    <cellStyle name="Input 8 6 4 10 2" xfId="8742" xr:uid="{00000000-0005-0000-0000-000074200000}"/>
    <cellStyle name="Input 8 6 4 11" xfId="8743" xr:uid="{00000000-0005-0000-0000-000075200000}"/>
    <cellStyle name="Input 8 6 4 11 2" xfId="8744" xr:uid="{00000000-0005-0000-0000-000076200000}"/>
    <cellStyle name="Input 8 6 4 12" xfId="8745" xr:uid="{00000000-0005-0000-0000-000077200000}"/>
    <cellStyle name="Input 8 6 4 12 2" xfId="8746" xr:uid="{00000000-0005-0000-0000-000078200000}"/>
    <cellStyle name="Input 8 6 4 13" xfId="8747" xr:uid="{00000000-0005-0000-0000-000079200000}"/>
    <cellStyle name="Input 8 6 4 13 2" xfId="8748" xr:uid="{00000000-0005-0000-0000-00007A200000}"/>
    <cellStyle name="Input 8 6 4 14" xfId="8749" xr:uid="{00000000-0005-0000-0000-00007B200000}"/>
    <cellStyle name="Input 8 6 4 14 2" xfId="8750" xr:uid="{00000000-0005-0000-0000-00007C200000}"/>
    <cellStyle name="Input 8 6 4 15" xfId="8751" xr:uid="{00000000-0005-0000-0000-00007D200000}"/>
    <cellStyle name="Input 8 6 4 15 2" xfId="8752" xr:uid="{00000000-0005-0000-0000-00007E200000}"/>
    <cellStyle name="Input 8 6 4 16" xfId="8753" xr:uid="{00000000-0005-0000-0000-00007F200000}"/>
    <cellStyle name="Input 8 6 4 2" xfId="8754" xr:uid="{00000000-0005-0000-0000-000080200000}"/>
    <cellStyle name="Input 8 6 4 2 2" xfId="8755" xr:uid="{00000000-0005-0000-0000-000081200000}"/>
    <cellStyle name="Input 8 6 4 3" xfId="8756" xr:uid="{00000000-0005-0000-0000-000082200000}"/>
    <cellStyle name="Input 8 6 4 3 2" xfId="8757" xr:uid="{00000000-0005-0000-0000-000083200000}"/>
    <cellStyle name="Input 8 6 4 4" xfId="8758" xr:uid="{00000000-0005-0000-0000-000084200000}"/>
    <cellStyle name="Input 8 6 4 4 2" xfId="8759" xr:uid="{00000000-0005-0000-0000-000085200000}"/>
    <cellStyle name="Input 8 6 4 5" xfId="8760" xr:uid="{00000000-0005-0000-0000-000086200000}"/>
    <cellStyle name="Input 8 6 4 5 2" xfId="8761" xr:uid="{00000000-0005-0000-0000-000087200000}"/>
    <cellStyle name="Input 8 6 4 6" xfId="8762" xr:uid="{00000000-0005-0000-0000-000088200000}"/>
    <cellStyle name="Input 8 6 4 6 2" xfId="8763" xr:uid="{00000000-0005-0000-0000-000089200000}"/>
    <cellStyle name="Input 8 6 4 7" xfId="8764" xr:uid="{00000000-0005-0000-0000-00008A200000}"/>
    <cellStyle name="Input 8 6 4 7 2" xfId="8765" xr:uid="{00000000-0005-0000-0000-00008B200000}"/>
    <cellStyle name="Input 8 6 4 8" xfId="8766" xr:uid="{00000000-0005-0000-0000-00008C200000}"/>
    <cellStyle name="Input 8 6 4 8 2" xfId="8767" xr:uid="{00000000-0005-0000-0000-00008D200000}"/>
    <cellStyle name="Input 8 6 4 9" xfId="8768" xr:uid="{00000000-0005-0000-0000-00008E200000}"/>
    <cellStyle name="Input 8 6 4 9 2" xfId="8769" xr:uid="{00000000-0005-0000-0000-00008F200000}"/>
    <cellStyle name="Input 8 6 5" xfId="8770" xr:uid="{00000000-0005-0000-0000-000090200000}"/>
    <cellStyle name="Input 8 6 5 10" xfId="8771" xr:uid="{00000000-0005-0000-0000-000091200000}"/>
    <cellStyle name="Input 8 6 5 10 2" xfId="8772" xr:uid="{00000000-0005-0000-0000-000092200000}"/>
    <cellStyle name="Input 8 6 5 11" xfId="8773" xr:uid="{00000000-0005-0000-0000-000093200000}"/>
    <cellStyle name="Input 8 6 5 11 2" xfId="8774" xr:uid="{00000000-0005-0000-0000-000094200000}"/>
    <cellStyle name="Input 8 6 5 12" xfId="8775" xr:uid="{00000000-0005-0000-0000-000095200000}"/>
    <cellStyle name="Input 8 6 5 12 2" xfId="8776" xr:uid="{00000000-0005-0000-0000-000096200000}"/>
    <cellStyle name="Input 8 6 5 13" xfId="8777" xr:uid="{00000000-0005-0000-0000-000097200000}"/>
    <cellStyle name="Input 8 6 5 13 2" xfId="8778" xr:uid="{00000000-0005-0000-0000-000098200000}"/>
    <cellStyle name="Input 8 6 5 14" xfId="8779" xr:uid="{00000000-0005-0000-0000-000099200000}"/>
    <cellStyle name="Input 8 6 5 14 2" xfId="8780" xr:uid="{00000000-0005-0000-0000-00009A200000}"/>
    <cellStyle name="Input 8 6 5 15" xfId="8781" xr:uid="{00000000-0005-0000-0000-00009B200000}"/>
    <cellStyle name="Input 8 6 5 2" xfId="8782" xr:uid="{00000000-0005-0000-0000-00009C200000}"/>
    <cellStyle name="Input 8 6 5 2 2" xfId="8783" xr:uid="{00000000-0005-0000-0000-00009D200000}"/>
    <cellStyle name="Input 8 6 5 3" xfId="8784" xr:uid="{00000000-0005-0000-0000-00009E200000}"/>
    <cellStyle name="Input 8 6 5 3 2" xfId="8785" xr:uid="{00000000-0005-0000-0000-00009F200000}"/>
    <cellStyle name="Input 8 6 5 4" xfId="8786" xr:uid="{00000000-0005-0000-0000-0000A0200000}"/>
    <cellStyle name="Input 8 6 5 4 2" xfId="8787" xr:uid="{00000000-0005-0000-0000-0000A1200000}"/>
    <cellStyle name="Input 8 6 5 5" xfId="8788" xr:uid="{00000000-0005-0000-0000-0000A2200000}"/>
    <cellStyle name="Input 8 6 5 5 2" xfId="8789" xr:uid="{00000000-0005-0000-0000-0000A3200000}"/>
    <cellStyle name="Input 8 6 5 6" xfId="8790" xr:uid="{00000000-0005-0000-0000-0000A4200000}"/>
    <cellStyle name="Input 8 6 5 6 2" xfId="8791" xr:uid="{00000000-0005-0000-0000-0000A5200000}"/>
    <cellStyle name="Input 8 6 5 7" xfId="8792" xr:uid="{00000000-0005-0000-0000-0000A6200000}"/>
    <cellStyle name="Input 8 6 5 7 2" xfId="8793" xr:uid="{00000000-0005-0000-0000-0000A7200000}"/>
    <cellStyle name="Input 8 6 5 8" xfId="8794" xr:uid="{00000000-0005-0000-0000-0000A8200000}"/>
    <cellStyle name="Input 8 6 5 8 2" xfId="8795" xr:uid="{00000000-0005-0000-0000-0000A9200000}"/>
    <cellStyle name="Input 8 6 5 9" xfId="8796" xr:uid="{00000000-0005-0000-0000-0000AA200000}"/>
    <cellStyle name="Input 8 6 5 9 2" xfId="8797" xr:uid="{00000000-0005-0000-0000-0000AB200000}"/>
    <cellStyle name="Input 8 6 6" xfId="8798" xr:uid="{00000000-0005-0000-0000-0000AC200000}"/>
    <cellStyle name="Input 8 6 6 2" xfId="8799" xr:uid="{00000000-0005-0000-0000-0000AD200000}"/>
    <cellStyle name="Input 8 6 7" xfId="8800" xr:uid="{00000000-0005-0000-0000-0000AE200000}"/>
    <cellStyle name="Input 8 6 7 2" xfId="8801" xr:uid="{00000000-0005-0000-0000-0000AF200000}"/>
    <cellStyle name="Input 8 6 8" xfId="8802" xr:uid="{00000000-0005-0000-0000-0000B0200000}"/>
    <cellStyle name="Input 8 6 8 2" xfId="8803" xr:uid="{00000000-0005-0000-0000-0000B1200000}"/>
    <cellStyle name="Input 8 6 9" xfId="8804" xr:uid="{00000000-0005-0000-0000-0000B2200000}"/>
    <cellStyle name="Input 8 6 9 2" xfId="8805" xr:uid="{00000000-0005-0000-0000-0000B3200000}"/>
    <cellStyle name="Input 8 7" xfId="8806" xr:uid="{00000000-0005-0000-0000-0000B4200000}"/>
    <cellStyle name="Input 8 7 10" xfId="8807" xr:uid="{00000000-0005-0000-0000-0000B5200000}"/>
    <cellStyle name="Input 8 7 10 2" xfId="8808" xr:uid="{00000000-0005-0000-0000-0000B6200000}"/>
    <cellStyle name="Input 8 7 11" xfId="8809" xr:uid="{00000000-0005-0000-0000-0000B7200000}"/>
    <cellStyle name="Input 8 7 11 2" xfId="8810" xr:uid="{00000000-0005-0000-0000-0000B8200000}"/>
    <cellStyle name="Input 8 7 12" xfId="8811" xr:uid="{00000000-0005-0000-0000-0000B9200000}"/>
    <cellStyle name="Input 8 7 12 2" xfId="8812" xr:uid="{00000000-0005-0000-0000-0000BA200000}"/>
    <cellStyle name="Input 8 7 13" xfId="8813" xr:uid="{00000000-0005-0000-0000-0000BB200000}"/>
    <cellStyle name="Input 8 7 13 2" xfId="8814" xr:uid="{00000000-0005-0000-0000-0000BC200000}"/>
    <cellStyle name="Input 8 7 14" xfId="8815" xr:uid="{00000000-0005-0000-0000-0000BD200000}"/>
    <cellStyle name="Input 8 7 14 2" xfId="8816" xr:uid="{00000000-0005-0000-0000-0000BE200000}"/>
    <cellStyle name="Input 8 7 15" xfId="8817" xr:uid="{00000000-0005-0000-0000-0000BF200000}"/>
    <cellStyle name="Input 8 7 15 2" xfId="8818" xr:uid="{00000000-0005-0000-0000-0000C0200000}"/>
    <cellStyle name="Input 8 7 16" xfId="8819" xr:uid="{00000000-0005-0000-0000-0000C1200000}"/>
    <cellStyle name="Input 8 7 16 2" xfId="8820" xr:uid="{00000000-0005-0000-0000-0000C2200000}"/>
    <cellStyle name="Input 8 7 17" xfId="8821" xr:uid="{00000000-0005-0000-0000-0000C3200000}"/>
    <cellStyle name="Input 8 7 17 2" xfId="8822" xr:uid="{00000000-0005-0000-0000-0000C4200000}"/>
    <cellStyle name="Input 8 7 18" xfId="8823" xr:uid="{00000000-0005-0000-0000-0000C5200000}"/>
    <cellStyle name="Input 8 7 18 2" xfId="8824" xr:uid="{00000000-0005-0000-0000-0000C6200000}"/>
    <cellStyle name="Input 8 7 19" xfId="8825" xr:uid="{00000000-0005-0000-0000-0000C7200000}"/>
    <cellStyle name="Input 8 7 2" xfId="8826" xr:uid="{00000000-0005-0000-0000-0000C8200000}"/>
    <cellStyle name="Input 8 7 2 10" xfId="8827" xr:uid="{00000000-0005-0000-0000-0000C9200000}"/>
    <cellStyle name="Input 8 7 2 10 2" xfId="8828" xr:uid="{00000000-0005-0000-0000-0000CA200000}"/>
    <cellStyle name="Input 8 7 2 11" xfId="8829" xr:uid="{00000000-0005-0000-0000-0000CB200000}"/>
    <cellStyle name="Input 8 7 2 11 2" xfId="8830" xr:uid="{00000000-0005-0000-0000-0000CC200000}"/>
    <cellStyle name="Input 8 7 2 12" xfId="8831" xr:uid="{00000000-0005-0000-0000-0000CD200000}"/>
    <cellStyle name="Input 8 7 2 12 2" xfId="8832" xr:uid="{00000000-0005-0000-0000-0000CE200000}"/>
    <cellStyle name="Input 8 7 2 13" xfId="8833" xr:uid="{00000000-0005-0000-0000-0000CF200000}"/>
    <cellStyle name="Input 8 7 2 13 2" xfId="8834" xr:uid="{00000000-0005-0000-0000-0000D0200000}"/>
    <cellStyle name="Input 8 7 2 14" xfId="8835" xr:uid="{00000000-0005-0000-0000-0000D1200000}"/>
    <cellStyle name="Input 8 7 2 14 2" xfId="8836" xr:uid="{00000000-0005-0000-0000-0000D2200000}"/>
    <cellStyle name="Input 8 7 2 15" xfId="8837" xr:uid="{00000000-0005-0000-0000-0000D3200000}"/>
    <cellStyle name="Input 8 7 2 15 2" xfId="8838" xr:uid="{00000000-0005-0000-0000-0000D4200000}"/>
    <cellStyle name="Input 8 7 2 16" xfId="8839" xr:uid="{00000000-0005-0000-0000-0000D5200000}"/>
    <cellStyle name="Input 8 7 2 16 2" xfId="8840" xr:uid="{00000000-0005-0000-0000-0000D6200000}"/>
    <cellStyle name="Input 8 7 2 17" xfId="8841" xr:uid="{00000000-0005-0000-0000-0000D7200000}"/>
    <cellStyle name="Input 8 7 2 17 2" xfId="8842" xr:uid="{00000000-0005-0000-0000-0000D8200000}"/>
    <cellStyle name="Input 8 7 2 18" xfId="8843" xr:uid="{00000000-0005-0000-0000-0000D9200000}"/>
    <cellStyle name="Input 8 7 2 2" xfId="8844" xr:uid="{00000000-0005-0000-0000-0000DA200000}"/>
    <cellStyle name="Input 8 7 2 2 2" xfId="8845" xr:uid="{00000000-0005-0000-0000-0000DB200000}"/>
    <cellStyle name="Input 8 7 2 3" xfId="8846" xr:uid="{00000000-0005-0000-0000-0000DC200000}"/>
    <cellStyle name="Input 8 7 2 3 2" xfId="8847" xr:uid="{00000000-0005-0000-0000-0000DD200000}"/>
    <cellStyle name="Input 8 7 2 4" xfId="8848" xr:uid="{00000000-0005-0000-0000-0000DE200000}"/>
    <cellStyle name="Input 8 7 2 4 2" xfId="8849" xr:uid="{00000000-0005-0000-0000-0000DF200000}"/>
    <cellStyle name="Input 8 7 2 5" xfId="8850" xr:uid="{00000000-0005-0000-0000-0000E0200000}"/>
    <cellStyle name="Input 8 7 2 5 2" xfId="8851" xr:uid="{00000000-0005-0000-0000-0000E1200000}"/>
    <cellStyle name="Input 8 7 2 6" xfId="8852" xr:uid="{00000000-0005-0000-0000-0000E2200000}"/>
    <cellStyle name="Input 8 7 2 6 2" xfId="8853" xr:uid="{00000000-0005-0000-0000-0000E3200000}"/>
    <cellStyle name="Input 8 7 2 7" xfId="8854" xr:uid="{00000000-0005-0000-0000-0000E4200000}"/>
    <cellStyle name="Input 8 7 2 7 2" xfId="8855" xr:uid="{00000000-0005-0000-0000-0000E5200000}"/>
    <cellStyle name="Input 8 7 2 8" xfId="8856" xr:uid="{00000000-0005-0000-0000-0000E6200000}"/>
    <cellStyle name="Input 8 7 2 8 2" xfId="8857" xr:uid="{00000000-0005-0000-0000-0000E7200000}"/>
    <cellStyle name="Input 8 7 2 9" xfId="8858" xr:uid="{00000000-0005-0000-0000-0000E8200000}"/>
    <cellStyle name="Input 8 7 2 9 2" xfId="8859" xr:uid="{00000000-0005-0000-0000-0000E9200000}"/>
    <cellStyle name="Input 8 7 3" xfId="8860" xr:uid="{00000000-0005-0000-0000-0000EA200000}"/>
    <cellStyle name="Input 8 7 3 10" xfId="8861" xr:uid="{00000000-0005-0000-0000-0000EB200000}"/>
    <cellStyle name="Input 8 7 3 10 2" xfId="8862" xr:uid="{00000000-0005-0000-0000-0000EC200000}"/>
    <cellStyle name="Input 8 7 3 11" xfId="8863" xr:uid="{00000000-0005-0000-0000-0000ED200000}"/>
    <cellStyle name="Input 8 7 3 11 2" xfId="8864" xr:uid="{00000000-0005-0000-0000-0000EE200000}"/>
    <cellStyle name="Input 8 7 3 12" xfId="8865" xr:uid="{00000000-0005-0000-0000-0000EF200000}"/>
    <cellStyle name="Input 8 7 3 12 2" xfId="8866" xr:uid="{00000000-0005-0000-0000-0000F0200000}"/>
    <cellStyle name="Input 8 7 3 13" xfId="8867" xr:uid="{00000000-0005-0000-0000-0000F1200000}"/>
    <cellStyle name="Input 8 7 3 13 2" xfId="8868" xr:uid="{00000000-0005-0000-0000-0000F2200000}"/>
    <cellStyle name="Input 8 7 3 14" xfId="8869" xr:uid="{00000000-0005-0000-0000-0000F3200000}"/>
    <cellStyle name="Input 8 7 3 14 2" xfId="8870" xr:uid="{00000000-0005-0000-0000-0000F4200000}"/>
    <cellStyle name="Input 8 7 3 15" xfId="8871" xr:uid="{00000000-0005-0000-0000-0000F5200000}"/>
    <cellStyle name="Input 8 7 3 15 2" xfId="8872" xr:uid="{00000000-0005-0000-0000-0000F6200000}"/>
    <cellStyle name="Input 8 7 3 16" xfId="8873" xr:uid="{00000000-0005-0000-0000-0000F7200000}"/>
    <cellStyle name="Input 8 7 3 2" xfId="8874" xr:uid="{00000000-0005-0000-0000-0000F8200000}"/>
    <cellStyle name="Input 8 7 3 2 2" xfId="8875" xr:uid="{00000000-0005-0000-0000-0000F9200000}"/>
    <cellStyle name="Input 8 7 3 3" xfId="8876" xr:uid="{00000000-0005-0000-0000-0000FA200000}"/>
    <cellStyle name="Input 8 7 3 3 2" xfId="8877" xr:uid="{00000000-0005-0000-0000-0000FB200000}"/>
    <cellStyle name="Input 8 7 3 4" xfId="8878" xr:uid="{00000000-0005-0000-0000-0000FC200000}"/>
    <cellStyle name="Input 8 7 3 4 2" xfId="8879" xr:uid="{00000000-0005-0000-0000-0000FD200000}"/>
    <cellStyle name="Input 8 7 3 5" xfId="8880" xr:uid="{00000000-0005-0000-0000-0000FE200000}"/>
    <cellStyle name="Input 8 7 3 5 2" xfId="8881" xr:uid="{00000000-0005-0000-0000-0000FF200000}"/>
    <cellStyle name="Input 8 7 3 6" xfId="8882" xr:uid="{00000000-0005-0000-0000-000000210000}"/>
    <cellStyle name="Input 8 7 3 6 2" xfId="8883" xr:uid="{00000000-0005-0000-0000-000001210000}"/>
    <cellStyle name="Input 8 7 3 7" xfId="8884" xr:uid="{00000000-0005-0000-0000-000002210000}"/>
    <cellStyle name="Input 8 7 3 7 2" xfId="8885" xr:uid="{00000000-0005-0000-0000-000003210000}"/>
    <cellStyle name="Input 8 7 3 8" xfId="8886" xr:uid="{00000000-0005-0000-0000-000004210000}"/>
    <cellStyle name="Input 8 7 3 8 2" xfId="8887" xr:uid="{00000000-0005-0000-0000-000005210000}"/>
    <cellStyle name="Input 8 7 3 9" xfId="8888" xr:uid="{00000000-0005-0000-0000-000006210000}"/>
    <cellStyle name="Input 8 7 3 9 2" xfId="8889" xr:uid="{00000000-0005-0000-0000-000007210000}"/>
    <cellStyle name="Input 8 7 4" xfId="8890" xr:uid="{00000000-0005-0000-0000-000008210000}"/>
    <cellStyle name="Input 8 7 4 10" xfId="8891" xr:uid="{00000000-0005-0000-0000-000009210000}"/>
    <cellStyle name="Input 8 7 4 10 2" xfId="8892" xr:uid="{00000000-0005-0000-0000-00000A210000}"/>
    <cellStyle name="Input 8 7 4 11" xfId="8893" xr:uid="{00000000-0005-0000-0000-00000B210000}"/>
    <cellStyle name="Input 8 7 4 11 2" xfId="8894" xr:uid="{00000000-0005-0000-0000-00000C210000}"/>
    <cellStyle name="Input 8 7 4 12" xfId="8895" xr:uid="{00000000-0005-0000-0000-00000D210000}"/>
    <cellStyle name="Input 8 7 4 12 2" xfId="8896" xr:uid="{00000000-0005-0000-0000-00000E210000}"/>
    <cellStyle name="Input 8 7 4 13" xfId="8897" xr:uid="{00000000-0005-0000-0000-00000F210000}"/>
    <cellStyle name="Input 8 7 4 13 2" xfId="8898" xr:uid="{00000000-0005-0000-0000-000010210000}"/>
    <cellStyle name="Input 8 7 4 14" xfId="8899" xr:uid="{00000000-0005-0000-0000-000011210000}"/>
    <cellStyle name="Input 8 7 4 14 2" xfId="8900" xr:uid="{00000000-0005-0000-0000-000012210000}"/>
    <cellStyle name="Input 8 7 4 15" xfId="8901" xr:uid="{00000000-0005-0000-0000-000013210000}"/>
    <cellStyle name="Input 8 7 4 15 2" xfId="8902" xr:uid="{00000000-0005-0000-0000-000014210000}"/>
    <cellStyle name="Input 8 7 4 16" xfId="8903" xr:uid="{00000000-0005-0000-0000-000015210000}"/>
    <cellStyle name="Input 8 7 4 2" xfId="8904" xr:uid="{00000000-0005-0000-0000-000016210000}"/>
    <cellStyle name="Input 8 7 4 2 2" xfId="8905" xr:uid="{00000000-0005-0000-0000-000017210000}"/>
    <cellStyle name="Input 8 7 4 3" xfId="8906" xr:uid="{00000000-0005-0000-0000-000018210000}"/>
    <cellStyle name="Input 8 7 4 3 2" xfId="8907" xr:uid="{00000000-0005-0000-0000-000019210000}"/>
    <cellStyle name="Input 8 7 4 4" xfId="8908" xr:uid="{00000000-0005-0000-0000-00001A210000}"/>
    <cellStyle name="Input 8 7 4 4 2" xfId="8909" xr:uid="{00000000-0005-0000-0000-00001B210000}"/>
    <cellStyle name="Input 8 7 4 5" xfId="8910" xr:uid="{00000000-0005-0000-0000-00001C210000}"/>
    <cellStyle name="Input 8 7 4 5 2" xfId="8911" xr:uid="{00000000-0005-0000-0000-00001D210000}"/>
    <cellStyle name="Input 8 7 4 6" xfId="8912" xr:uid="{00000000-0005-0000-0000-00001E210000}"/>
    <cellStyle name="Input 8 7 4 6 2" xfId="8913" xr:uid="{00000000-0005-0000-0000-00001F210000}"/>
    <cellStyle name="Input 8 7 4 7" xfId="8914" xr:uid="{00000000-0005-0000-0000-000020210000}"/>
    <cellStyle name="Input 8 7 4 7 2" xfId="8915" xr:uid="{00000000-0005-0000-0000-000021210000}"/>
    <cellStyle name="Input 8 7 4 8" xfId="8916" xr:uid="{00000000-0005-0000-0000-000022210000}"/>
    <cellStyle name="Input 8 7 4 8 2" xfId="8917" xr:uid="{00000000-0005-0000-0000-000023210000}"/>
    <cellStyle name="Input 8 7 4 9" xfId="8918" xr:uid="{00000000-0005-0000-0000-000024210000}"/>
    <cellStyle name="Input 8 7 4 9 2" xfId="8919" xr:uid="{00000000-0005-0000-0000-000025210000}"/>
    <cellStyle name="Input 8 7 5" xfId="8920" xr:uid="{00000000-0005-0000-0000-000026210000}"/>
    <cellStyle name="Input 8 7 5 10" xfId="8921" xr:uid="{00000000-0005-0000-0000-000027210000}"/>
    <cellStyle name="Input 8 7 5 10 2" xfId="8922" xr:uid="{00000000-0005-0000-0000-000028210000}"/>
    <cellStyle name="Input 8 7 5 11" xfId="8923" xr:uid="{00000000-0005-0000-0000-000029210000}"/>
    <cellStyle name="Input 8 7 5 11 2" xfId="8924" xr:uid="{00000000-0005-0000-0000-00002A210000}"/>
    <cellStyle name="Input 8 7 5 12" xfId="8925" xr:uid="{00000000-0005-0000-0000-00002B210000}"/>
    <cellStyle name="Input 8 7 5 12 2" xfId="8926" xr:uid="{00000000-0005-0000-0000-00002C210000}"/>
    <cellStyle name="Input 8 7 5 13" xfId="8927" xr:uid="{00000000-0005-0000-0000-00002D210000}"/>
    <cellStyle name="Input 8 7 5 13 2" xfId="8928" xr:uid="{00000000-0005-0000-0000-00002E210000}"/>
    <cellStyle name="Input 8 7 5 14" xfId="8929" xr:uid="{00000000-0005-0000-0000-00002F210000}"/>
    <cellStyle name="Input 8 7 5 14 2" xfId="8930" xr:uid="{00000000-0005-0000-0000-000030210000}"/>
    <cellStyle name="Input 8 7 5 15" xfId="8931" xr:uid="{00000000-0005-0000-0000-000031210000}"/>
    <cellStyle name="Input 8 7 5 2" xfId="8932" xr:uid="{00000000-0005-0000-0000-000032210000}"/>
    <cellStyle name="Input 8 7 5 2 2" xfId="8933" xr:uid="{00000000-0005-0000-0000-000033210000}"/>
    <cellStyle name="Input 8 7 5 3" xfId="8934" xr:uid="{00000000-0005-0000-0000-000034210000}"/>
    <cellStyle name="Input 8 7 5 3 2" xfId="8935" xr:uid="{00000000-0005-0000-0000-000035210000}"/>
    <cellStyle name="Input 8 7 5 4" xfId="8936" xr:uid="{00000000-0005-0000-0000-000036210000}"/>
    <cellStyle name="Input 8 7 5 4 2" xfId="8937" xr:uid="{00000000-0005-0000-0000-000037210000}"/>
    <cellStyle name="Input 8 7 5 5" xfId="8938" xr:uid="{00000000-0005-0000-0000-000038210000}"/>
    <cellStyle name="Input 8 7 5 5 2" xfId="8939" xr:uid="{00000000-0005-0000-0000-000039210000}"/>
    <cellStyle name="Input 8 7 5 6" xfId="8940" xr:uid="{00000000-0005-0000-0000-00003A210000}"/>
    <cellStyle name="Input 8 7 5 6 2" xfId="8941" xr:uid="{00000000-0005-0000-0000-00003B210000}"/>
    <cellStyle name="Input 8 7 5 7" xfId="8942" xr:uid="{00000000-0005-0000-0000-00003C210000}"/>
    <cellStyle name="Input 8 7 5 7 2" xfId="8943" xr:uid="{00000000-0005-0000-0000-00003D210000}"/>
    <cellStyle name="Input 8 7 5 8" xfId="8944" xr:uid="{00000000-0005-0000-0000-00003E210000}"/>
    <cellStyle name="Input 8 7 5 8 2" xfId="8945" xr:uid="{00000000-0005-0000-0000-00003F210000}"/>
    <cellStyle name="Input 8 7 5 9" xfId="8946" xr:uid="{00000000-0005-0000-0000-000040210000}"/>
    <cellStyle name="Input 8 7 5 9 2" xfId="8947" xr:uid="{00000000-0005-0000-0000-000041210000}"/>
    <cellStyle name="Input 8 7 6" xfId="8948" xr:uid="{00000000-0005-0000-0000-000042210000}"/>
    <cellStyle name="Input 8 7 6 2" xfId="8949" xr:uid="{00000000-0005-0000-0000-000043210000}"/>
    <cellStyle name="Input 8 7 7" xfId="8950" xr:uid="{00000000-0005-0000-0000-000044210000}"/>
    <cellStyle name="Input 8 7 7 2" xfId="8951" xr:uid="{00000000-0005-0000-0000-000045210000}"/>
    <cellStyle name="Input 8 7 8" xfId="8952" xr:uid="{00000000-0005-0000-0000-000046210000}"/>
    <cellStyle name="Input 8 7 8 2" xfId="8953" xr:uid="{00000000-0005-0000-0000-000047210000}"/>
    <cellStyle name="Input 8 7 9" xfId="8954" xr:uid="{00000000-0005-0000-0000-000048210000}"/>
    <cellStyle name="Input 8 7 9 2" xfId="8955" xr:uid="{00000000-0005-0000-0000-000049210000}"/>
    <cellStyle name="Input 8 8" xfId="8956" xr:uid="{00000000-0005-0000-0000-00004A210000}"/>
    <cellStyle name="Input 8 8 10" xfId="8957" xr:uid="{00000000-0005-0000-0000-00004B210000}"/>
    <cellStyle name="Input 8 8 10 2" xfId="8958" xr:uid="{00000000-0005-0000-0000-00004C210000}"/>
    <cellStyle name="Input 8 8 11" xfId="8959" xr:uid="{00000000-0005-0000-0000-00004D210000}"/>
    <cellStyle name="Input 8 8 11 2" xfId="8960" xr:uid="{00000000-0005-0000-0000-00004E210000}"/>
    <cellStyle name="Input 8 8 12" xfId="8961" xr:uid="{00000000-0005-0000-0000-00004F210000}"/>
    <cellStyle name="Input 8 8 12 2" xfId="8962" xr:uid="{00000000-0005-0000-0000-000050210000}"/>
    <cellStyle name="Input 8 8 13" xfId="8963" xr:uid="{00000000-0005-0000-0000-000051210000}"/>
    <cellStyle name="Input 8 8 13 2" xfId="8964" xr:uid="{00000000-0005-0000-0000-000052210000}"/>
    <cellStyle name="Input 8 8 14" xfId="8965" xr:uid="{00000000-0005-0000-0000-000053210000}"/>
    <cellStyle name="Input 8 8 14 2" xfId="8966" xr:uid="{00000000-0005-0000-0000-000054210000}"/>
    <cellStyle name="Input 8 8 15" xfId="8967" xr:uid="{00000000-0005-0000-0000-000055210000}"/>
    <cellStyle name="Input 8 8 15 2" xfId="8968" xr:uid="{00000000-0005-0000-0000-000056210000}"/>
    <cellStyle name="Input 8 8 16" xfId="8969" xr:uid="{00000000-0005-0000-0000-000057210000}"/>
    <cellStyle name="Input 8 8 16 2" xfId="8970" xr:uid="{00000000-0005-0000-0000-000058210000}"/>
    <cellStyle name="Input 8 8 17" xfId="8971" xr:uid="{00000000-0005-0000-0000-000059210000}"/>
    <cellStyle name="Input 8 8 17 2" xfId="8972" xr:uid="{00000000-0005-0000-0000-00005A210000}"/>
    <cellStyle name="Input 8 8 18" xfId="8973" xr:uid="{00000000-0005-0000-0000-00005B210000}"/>
    <cellStyle name="Input 8 8 2" xfId="8974" xr:uid="{00000000-0005-0000-0000-00005C210000}"/>
    <cellStyle name="Input 8 8 2 10" xfId="8975" xr:uid="{00000000-0005-0000-0000-00005D210000}"/>
    <cellStyle name="Input 8 8 2 10 2" xfId="8976" xr:uid="{00000000-0005-0000-0000-00005E210000}"/>
    <cellStyle name="Input 8 8 2 11" xfId="8977" xr:uid="{00000000-0005-0000-0000-00005F210000}"/>
    <cellStyle name="Input 8 8 2 11 2" xfId="8978" xr:uid="{00000000-0005-0000-0000-000060210000}"/>
    <cellStyle name="Input 8 8 2 12" xfId="8979" xr:uid="{00000000-0005-0000-0000-000061210000}"/>
    <cellStyle name="Input 8 8 2 12 2" xfId="8980" xr:uid="{00000000-0005-0000-0000-000062210000}"/>
    <cellStyle name="Input 8 8 2 13" xfId="8981" xr:uid="{00000000-0005-0000-0000-000063210000}"/>
    <cellStyle name="Input 8 8 2 13 2" xfId="8982" xr:uid="{00000000-0005-0000-0000-000064210000}"/>
    <cellStyle name="Input 8 8 2 14" xfId="8983" xr:uid="{00000000-0005-0000-0000-000065210000}"/>
    <cellStyle name="Input 8 8 2 14 2" xfId="8984" xr:uid="{00000000-0005-0000-0000-000066210000}"/>
    <cellStyle name="Input 8 8 2 15" xfId="8985" xr:uid="{00000000-0005-0000-0000-000067210000}"/>
    <cellStyle name="Input 8 8 2 15 2" xfId="8986" xr:uid="{00000000-0005-0000-0000-000068210000}"/>
    <cellStyle name="Input 8 8 2 16" xfId="8987" xr:uid="{00000000-0005-0000-0000-000069210000}"/>
    <cellStyle name="Input 8 8 2 16 2" xfId="8988" xr:uid="{00000000-0005-0000-0000-00006A210000}"/>
    <cellStyle name="Input 8 8 2 17" xfId="8989" xr:uid="{00000000-0005-0000-0000-00006B210000}"/>
    <cellStyle name="Input 8 8 2 17 2" xfId="8990" xr:uid="{00000000-0005-0000-0000-00006C210000}"/>
    <cellStyle name="Input 8 8 2 18" xfId="8991" xr:uid="{00000000-0005-0000-0000-00006D210000}"/>
    <cellStyle name="Input 8 8 2 2" xfId="8992" xr:uid="{00000000-0005-0000-0000-00006E210000}"/>
    <cellStyle name="Input 8 8 2 2 2" xfId="8993" xr:uid="{00000000-0005-0000-0000-00006F210000}"/>
    <cellStyle name="Input 8 8 2 3" xfId="8994" xr:uid="{00000000-0005-0000-0000-000070210000}"/>
    <cellStyle name="Input 8 8 2 3 2" xfId="8995" xr:uid="{00000000-0005-0000-0000-000071210000}"/>
    <cellStyle name="Input 8 8 2 4" xfId="8996" xr:uid="{00000000-0005-0000-0000-000072210000}"/>
    <cellStyle name="Input 8 8 2 4 2" xfId="8997" xr:uid="{00000000-0005-0000-0000-000073210000}"/>
    <cellStyle name="Input 8 8 2 5" xfId="8998" xr:uid="{00000000-0005-0000-0000-000074210000}"/>
    <cellStyle name="Input 8 8 2 5 2" xfId="8999" xr:uid="{00000000-0005-0000-0000-000075210000}"/>
    <cellStyle name="Input 8 8 2 6" xfId="9000" xr:uid="{00000000-0005-0000-0000-000076210000}"/>
    <cellStyle name="Input 8 8 2 6 2" xfId="9001" xr:uid="{00000000-0005-0000-0000-000077210000}"/>
    <cellStyle name="Input 8 8 2 7" xfId="9002" xr:uid="{00000000-0005-0000-0000-000078210000}"/>
    <cellStyle name="Input 8 8 2 7 2" xfId="9003" xr:uid="{00000000-0005-0000-0000-000079210000}"/>
    <cellStyle name="Input 8 8 2 8" xfId="9004" xr:uid="{00000000-0005-0000-0000-00007A210000}"/>
    <cellStyle name="Input 8 8 2 8 2" xfId="9005" xr:uid="{00000000-0005-0000-0000-00007B210000}"/>
    <cellStyle name="Input 8 8 2 9" xfId="9006" xr:uid="{00000000-0005-0000-0000-00007C210000}"/>
    <cellStyle name="Input 8 8 2 9 2" xfId="9007" xr:uid="{00000000-0005-0000-0000-00007D210000}"/>
    <cellStyle name="Input 8 8 3" xfId="9008" xr:uid="{00000000-0005-0000-0000-00007E210000}"/>
    <cellStyle name="Input 8 8 3 10" xfId="9009" xr:uid="{00000000-0005-0000-0000-00007F210000}"/>
    <cellStyle name="Input 8 8 3 10 2" xfId="9010" xr:uid="{00000000-0005-0000-0000-000080210000}"/>
    <cellStyle name="Input 8 8 3 11" xfId="9011" xr:uid="{00000000-0005-0000-0000-000081210000}"/>
    <cellStyle name="Input 8 8 3 11 2" xfId="9012" xr:uid="{00000000-0005-0000-0000-000082210000}"/>
    <cellStyle name="Input 8 8 3 12" xfId="9013" xr:uid="{00000000-0005-0000-0000-000083210000}"/>
    <cellStyle name="Input 8 8 3 12 2" xfId="9014" xr:uid="{00000000-0005-0000-0000-000084210000}"/>
    <cellStyle name="Input 8 8 3 13" xfId="9015" xr:uid="{00000000-0005-0000-0000-000085210000}"/>
    <cellStyle name="Input 8 8 3 13 2" xfId="9016" xr:uid="{00000000-0005-0000-0000-000086210000}"/>
    <cellStyle name="Input 8 8 3 14" xfId="9017" xr:uid="{00000000-0005-0000-0000-000087210000}"/>
    <cellStyle name="Input 8 8 3 14 2" xfId="9018" xr:uid="{00000000-0005-0000-0000-000088210000}"/>
    <cellStyle name="Input 8 8 3 15" xfId="9019" xr:uid="{00000000-0005-0000-0000-000089210000}"/>
    <cellStyle name="Input 8 8 3 15 2" xfId="9020" xr:uid="{00000000-0005-0000-0000-00008A210000}"/>
    <cellStyle name="Input 8 8 3 16" xfId="9021" xr:uid="{00000000-0005-0000-0000-00008B210000}"/>
    <cellStyle name="Input 8 8 3 2" xfId="9022" xr:uid="{00000000-0005-0000-0000-00008C210000}"/>
    <cellStyle name="Input 8 8 3 2 2" xfId="9023" xr:uid="{00000000-0005-0000-0000-00008D210000}"/>
    <cellStyle name="Input 8 8 3 3" xfId="9024" xr:uid="{00000000-0005-0000-0000-00008E210000}"/>
    <cellStyle name="Input 8 8 3 3 2" xfId="9025" xr:uid="{00000000-0005-0000-0000-00008F210000}"/>
    <cellStyle name="Input 8 8 3 4" xfId="9026" xr:uid="{00000000-0005-0000-0000-000090210000}"/>
    <cellStyle name="Input 8 8 3 4 2" xfId="9027" xr:uid="{00000000-0005-0000-0000-000091210000}"/>
    <cellStyle name="Input 8 8 3 5" xfId="9028" xr:uid="{00000000-0005-0000-0000-000092210000}"/>
    <cellStyle name="Input 8 8 3 5 2" xfId="9029" xr:uid="{00000000-0005-0000-0000-000093210000}"/>
    <cellStyle name="Input 8 8 3 6" xfId="9030" xr:uid="{00000000-0005-0000-0000-000094210000}"/>
    <cellStyle name="Input 8 8 3 6 2" xfId="9031" xr:uid="{00000000-0005-0000-0000-000095210000}"/>
    <cellStyle name="Input 8 8 3 7" xfId="9032" xr:uid="{00000000-0005-0000-0000-000096210000}"/>
    <cellStyle name="Input 8 8 3 7 2" xfId="9033" xr:uid="{00000000-0005-0000-0000-000097210000}"/>
    <cellStyle name="Input 8 8 3 8" xfId="9034" xr:uid="{00000000-0005-0000-0000-000098210000}"/>
    <cellStyle name="Input 8 8 3 8 2" xfId="9035" xr:uid="{00000000-0005-0000-0000-000099210000}"/>
    <cellStyle name="Input 8 8 3 9" xfId="9036" xr:uid="{00000000-0005-0000-0000-00009A210000}"/>
    <cellStyle name="Input 8 8 3 9 2" xfId="9037" xr:uid="{00000000-0005-0000-0000-00009B210000}"/>
    <cellStyle name="Input 8 8 4" xfId="9038" xr:uid="{00000000-0005-0000-0000-00009C210000}"/>
    <cellStyle name="Input 8 8 4 10" xfId="9039" xr:uid="{00000000-0005-0000-0000-00009D210000}"/>
    <cellStyle name="Input 8 8 4 10 2" xfId="9040" xr:uid="{00000000-0005-0000-0000-00009E210000}"/>
    <cellStyle name="Input 8 8 4 11" xfId="9041" xr:uid="{00000000-0005-0000-0000-00009F210000}"/>
    <cellStyle name="Input 8 8 4 11 2" xfId="9042" xr:uid="{00000000-0005-0000-0000-0000A0210000}"/>
    <cellStyle name="Input 8 8 4 12" xfId="9043" xr:uid="{00000000-0005-0000-0000-0000A1210000}"/>
    <cellStyle name="Input 8 8 4 12 2" xfId="9044" xr:uid="{00000000-0005-0000-0000-0000A2210000}"/>
    <cellStyle name="Input 8 8 4 13" xfId="9045" xr:uid="{00000000-0005-0000-0000-0000A3210000}"/>
    <cellStyle name="Input 8 8 4 13 2" xfId="9046" xr:uid="{00000000-0005-0000-0000-0000A4210000}"/>
    <cellStyle name="Input 8 8 4 14" xfId="9047" xr:uid="{00000000-0005-0000-0000-0000A5210000}"/>
    <cellStyle name="Input 8 8 4 14 2" xfId="9048" xr:uid="{00000000-0005-0000-0000-0000A6210000}"/>
    <cellStyle name="Input 8 8 4 15" xfId="9049" xr:uid="{00000000-0005-0000-0000-0000A7210000}"/>
    <cellStyle name="Input 8 8 4 15 2" xfId="9050" xr:uid="{00000000-0005-0000-0000-0000A8210000}"/>
    <cellStyle name="Input 8 8 4 16" xfId="9051" xr:uid="{00000000-0005-0000-0000-0000A9210000}"/>
    <cellStyle name="Input 8 8 4 2" xfId="9052" xr:uid="{00000000-0005-0000-0000-0000AA210000}"/>
    <cellStyle name="Input 8 8 4 2 2" xfId="9053" xr:uid="{00000000-0005-0000-0000-0000AB210000}"/>
    <cellStyle name="Input 8 8 4 3" xfId="9054" xr:uid="{00000000-0005-0000-0000-0000AC210000}"/>
    <cellStyle name="Input 8 8 4 3 2" xfId="9055" xr:uid="{00000000-0005-0000-0000-0000AD210000}"/>
    <cellStyle name="Input 8 8 4 4" xfId="9056" xr:uid="{00000000-0005-0000-0000-0000AE210000}"/>
    <cellStyle name="Input 8 8 4 4 2" xfId="9057" xr:uid="{00000000-0005-0000-0000-0000AF210000}"/>
    <cellStyle name="Input 8 8 4 5" xfId="9058" xr:uid="{00000000-0005-0000-0000-0000B0210000}"/>
    <cellStyle name="Input 8 8 4 5 2" xfId="9059" xr:uid="{00000000-0005-0000-0000-0000B1210000}"/>
    <cellStyle name="Input 8 8 4 6" xfId="9060" xr:uid="{00000000-0005-0000-0000-0000B2210000}"/>
    <cellStyle name="Input 8 8 4 6 2" xfId="9061" xr:uid="{00000000-0005-0000-0000-0000B3210000}"/>
    <cellStyle name="Input 8 8 4 7" xfId="9062" xr:uid="{00000000-0005-0000-0000-0000B4210000}"/>
    <cellStyle name="Input 8 8 4 7 2" xfId="9063" xr:uid="{00000000-0005-0000-0000-0000B5210000}"/>
    <cellStyle name="Input 8 8 4 8" xfId="9064" xr:uid="{00000000-0005-0000-0000-0000B6210000}"/>
    <cellStyle name="Input 8 8 4 8 2" xfId="9065" xr:uid="{00000000-0005-0000-0000-0000B7210000}"/>
    <cellStyle name="Input 8 8 4 9" xfId="9066" xr:uid="{00000000-0005-0000-0000-0000B8210000}"/>
    <cellStyle name="Input 8 8 4 9 2" xfId="9067" xr:uid="{00000000-0005-0000-0000-0000B9210000}"/>
    <cellStyle name="Input 8 8 5" xfId="9068" xr:uid="{00000000-0005-0000-0000-0000BA210000}"/>
    <cellStyle name="Input 8 8 5 10" xfId="9069" xr:uid="{00000000-0005-0000-0000-0000BB210000}"/>
    <cellStyle name="Input 8 8 5 10 2" xfId="9070" xr:uid="{00000000-0005-0000-0000-0000BC210000}"/>
    <cellStyle name="Input 8 8 5 11" xfId="9071" xr:uid="{00000000-0005-0000-0000-0000BD210000}"/>
    <cellStyle name="Input 8 8 5 11 2" xfId="9072" xr:uid="{00000000-0005-0000-0000-0000BE210000}"/>
    <cellStyle name="Input 8 8 5 12" xfId="9073" xr:uid="{00000000-0005-0000-0000-0000BF210000}"/>
    <cellStyle name="Input 8 8 5 12 2" xfId="9074" xr:uid="{00000000-0005-0000-0000-0000C0210000}"/>
    <cellStyle name="Input 8 8 5 13" xfId="9075" xr:uid="{00000000-0005-0000-0000-0000C1210000}"/>
    <cellStyle name="Input 8 8 5 13 2" xfId="9076" xr:uid="{00000000-0005-0000-0000-0000C2210000}"/>
    <cellStyle name="Input 8 8 5 14" xfId="9077" xr:uid="{00000000-0005-0000-0000-0000C3210000}"/>
    <cellStyle name="Input 8 8 5 2" xfId="9078" xr:uid="{00000000-0005-0000-0000-0000C4210000}"/>
    <cellStyle name="Input 8 8 5 2 2" xfId="9079" xr:uid="{00000000-0005-0000-0000-0000C5210000}"/>
    <cellStyle name="Input 8 8 5 3" xfId="9080" xr:uid="{00000000-0005-0000-0000-0000C6210000}"/>
    <cellStyle name="Input 8 8 5 3 2" xfId="9081" xr:uid="{00000000-0005-0000-0000-0000C7210000}"/>
    <cellStyle name="Input 8 8 5 4" xfId="9082" xr:uid="{00000000-0005-0000-0000-0000C8210000}"/>
    <cellStyle name="Input 8 8 5 4 2" xfId="9083" xr:uid="{00000000-0005-0000-0000-0000C9210000}"/>
    <cellStyle name="Input 8 8 5 5" xfId="9084" xr:uid="{00000000-0005-0000-0000-0000CA210000}"/>
    <cellStyle name="Input 8 8 5 5 2" xfId="9085" xr:uid="{00000000-0005-0000-0000-0000CB210000}"/>
    <cellStyle name="Input 8 8 5 6" xfId="9086" xr:uid="{00000000-0005-0000-0000-0000CC210000}"/>
    <cellStyle name="Input 8 8 5 6 2" xfId="9087" xr:uid="{00000000-0005-0000-0000-0000CD210000}"/>
    <cellStyle name="Input 8 8 5 7" xfId="9088" xr:uid="{00000000-0005-0000-0000-0000CE210000}"/>
    <cellStyle name="Input 8 8 5 7 2" xfId="9089" xr:uid="{00000000-0005-0000-0000-0000CF210000}"/>
    <cellStyle name="Input 8 8 5 8" xfId="9090" xr:uid="{00000000-0005-0000-0000-0000D0210000}"/>
    <cellStyle name="Input 8 8 5 8 2" xfId="9091" xr:uid="{00000000-0005-0000-0000-0000D1210000}"/>
    <cellStyle name="Input 8 8 5 9" xfId="9092" xr:uid="{00000000-0005-0000-0000-0000D2210000}"/>
    <cellStyle name="Input 8 8 5 9 2" xfId="9093" xr:uid="{00000000-0005-0000-0000-0000D3210000}"/>
    <cellStyle name="Input 8 8 6" xfId="9094" xr:uid="{00000000-0005-0000-0000-0000D4210000}"/>
    <cellStyle name="Input 8 8 6 2" xfId="9095" xr:uid="{00000000-0005-0000-0000-0000D5210000}"/>
    <cellStyle name="Input 8 8 7" xfId="9096" xr:uid="{00000000-0005-0000-0000-0000D6210000}"/>
    <cellStyle name="Input 8 8 7 2" xfId="9097" xr:uid="{00000000-0005-0000-0000-0000D7210000}"/>
    <cellStyle name="Input 8 8 8" xfId="9098" xr:uid="{00000000-0005-0000-0000-0000D8210000}"/>
    <cellStyle name="Input 8 8 8 2" xfId="9099" xr:uid="{00000000-0005-0000-0000-0000D9210000}"/>
    <cellStyle name="Input 8 8 9" xfId="9100" xr:uid="{00000000-0005-0000-0000-0000DA210000}"/>
    <cellStyle name="Input 8 8 9 2" xfId="9101" xr:uid="{00000000-0005-0000-0000-0000DB210000}"/>
    <cellStyle name="Input 8 9" xfId="9102" xr:uid="{00000000-0005-0000-0000-0000DC210000}"/>
    <cellStyle name="Input 8 9 10" xfId="9103" xr:uid="{00000000-0005-0000-0000-0000DD210000}"/>
    <cellStyle name="Input 8 9 10 2" xfId="9104" xr:uid="{00000000-0005-0000-0000-0000DE210000}"/>
    <cellStyle name="Input 8 9 11" xfId="9105" xr:uid="{00000000-0005-0000-0000-0000DF210000}"/>
    <cellStyle name="Input 8 9 11 2" xfId="9106" xr:uid="{00000000-0005-0000-0000-0000E0210000}"/>
    <cellStyle name="Input 8 9 12" xfId="9107" xr:uid="{00000000-0005-0000-0000-0000E1210000}"/>
    <cellStyle name="Input 8 9 12 2" xfId="9108" xr:uid="{00000000-0005-0000-0000-0000E2210000}"/>
    <cellStyle name="Input 8 9 13" xfId="9109" xr:uid="{00000000-0005-0000-0000-0000E3210000}"/>
    <cellStyle name="Input 8 9 13 2" xfId="9110" xr:uid="{00000000-0005-0000-0000-0000E4210000}"/>
    <cellStyle name="Input 8 9 14" xfId="9111" xr:uid="{00000000-0005-0000-0000-0000E5210000}"/>
    <cellStyle name="Input 8 9 14 2" xfId="9112" xr:uid="{00000000-0005-0000-0000-0000E6210000}"/>
    <cellStyle name="Input 8 9 15" xfId="9113" xr:uid="{00000000-0005-0000-0000-0000E7210000}"/>
    <cellStyle name="Input 8 9 15 2" xfId="9114" xr:uid="{00000000-0005-0000-0000-0000E8210000}"/>
    <cellStyle name="Input 8 9 16" xfId="9115" xr:uid="{00000000-0005-0000-0000-0000E9210000}"/>
    <cellStyle name="Input 8 9 16 2" xfId="9116" xr:uid="{00000000-0005-0000-0000-0000EA210000}"/>
    <cellStyle name="Input 8 9 17" xfId="9117" xr:uid="{00000000-0005-0000-0000-0000EB210000}"/>
    <cellStyle name="Input 8 9 17 2" xfId="9118" xr:uid="{00000000-0005-0000-0000-0000EC210000}"/>
    <cellStyle name="Input 8 9 18" xfId="9119" xr:uid="{00000000-0005-0000-0000-0000ED210000}"/>
    <cellStyle name="Input 8 9 2" xfId="9120" xr:uid="{00000000-0005-0000-0000-0000EE210000}"/>
    <cellStyle name="Input 8 9 2 10" xfId="9121" xr:uid="{00000000-0005-0000-0000-0000EF210000}"/>
    <cellStyle name="Input 8 9 2 10 2" xfId="9122" xr:uid="{00000000-0005-0000-0000-0000F0210000}"/>
    <cellStyle name="Input 8 9 2 11" xfId="9123" xr:uid="{00000000-0005-0000-0000-0000F1210000}"/>
    <cellStyle name="Input 8 9 2 11 2" xfId="9124" xr:uid="{00000000-0005-0000-0000-0000F2210000}"/>
    <cellStyle name="Input 8 9 2 12" xfId="9125" xr:uid="{00000000-0005-0000-0000-0000F3210000}"/>
    <cellStyle name="Input 8 9 2 12 2" xfId="9126" xr:uid="{00000000-0005-0000-0000-0000F4210000}"/>
    <cellStyle name="Input 8 9 2 13" xfId="9127" xr:uid="{00000000-0005-0000-0000-0000F5210000}"/>
    <cellStyle name="Input 8 9 2 13 2" xfId="9128" xr:uid="{00000000-0005-0000-0000-0000F6210000}"/>
    <cellStyle name="Input 8 9 2 14" xfId="9129" xr:uid="{00000000-0005-0000-0000-0000F7210000}"/>
    <cellStyle name="Input 8 9 2 14 2" xfId="9130" xr:uid="{00000000-0005-0000-0000-0000F8210000}"/>
    <cellStyle name="Input 8 9 2 15" xfId="9131" xr:uid="{00000000-0005-0000-0000-0000F9210000}"/>
    <cellStyle name="Input 8 9 2 15 2" xfId="9132" xr:uid="{00000000-0005-0000-0000-0000FA210000}"/>
    <cellStyle name="Input 8 9 2 16" xfId="9133" xr:uid="{00000000-0005-0000-0000-0000FB210000}"/>
    <cellStyle name="Input 8 9 2 16 2" xfId="9134" xr:uid="{00000000-0005-0000-0000-0000FC210000}"/>
    <cellStyle name="Input 8 9 2 17" xfId="9135" xr:uid="{00000000-0005-0000-0000-0000FD210000}"/>
    <cellStyle name="Input 8 9 2 17 2" xfId="9136" xr:uid="{00000000-0005-0000-0000-0000FE210000}"/>
    <cellStyle name="Input 8 9 2 18" xfId="9137" xr:uid="{00000000-0005-0000-0000-0000FF210000}"/>
    <cellStyle name="Input 8 9 2 2" xfId="9138" xr:uid="{00000000-0005-0000-0000-000000220000}"/>
    <cellStyle name="Input 8 9 2 2 2" xfId="9139" xr:uid="{00000000-0005-0000-0000-000001220000}"/>
    <cellStyle name="Input 8 9 2 3" xfId="9140" xr:uid="{00000000-0005-0000-0000-000002220000}"/>
    <cellStyle name="Input 8 9 2 3 2" xfId="9141" xr:uid="{00000000-0005-0000-0000-000003220000}"/>
    <cellStyle name="Input 8 9 2 4" xfId="9142" xr:uid="{00000000-0005-0000-0000-000004220000}"/>
    <cellStyle name="Input 8 9 2 4 2" xfId="9143" xr:uid="{00000000-0005-0000-0000-000005220000}"/>
    <cellStyle name="Input 8 9 2 5" xfId="9144" xr:uid="{00000000-0005-0000-0000-000006220000}"/>
    <cellStyle name="Input 8 9 2 5 2" xfId="9145" xr:uid="{00000000-0005-0000-0000-000007220000}"/>
    <cellStyle name="Input 8 9 2 6" xfId="9146" xr:uid="{00000000-0005-0000-0000-000008220000}"/>
    <cellStyle name="Input 8 9 2 6 2" xfId="9147" xr:uid="{00000000-0005-0000-0000-000009220000}"/>
    <cellStyle name="Input 8 9 2 7" xfId="9148" xr:uid="{00000000-0005-0000-0000-00000A220000}"/>
    <cellStyle name="Input 8 9 2 7 2" xfId="9149" xr:uid="{00000000-0005-0000-0000-00000B220000}"/>
    <cellStyle name="Input 8 9 2 8" xfId="9150" xr:uid="{00000000-0005-0000-0000-00000C220000}"/>
    <cellStyle name="Input 8 9 2 8 2" xfId="9151" xr:uid="{00000000-0005-0000-0000-00000D220000}"/>
    <cellStyle name="Input 8 9 2 9" xfId="9152" xr:uid="{00000000-0005-0000-0000-00000E220000}"/>
    <cellStyle name="Input 8 9 2 9 2" xfId="9153" xr:uid="{00000000-0005-0000-0000-00000F220000}"/>
    <cellStyle name="Input 8 9 3" xfId="9154" xr:uid="{00000000-0005-0000-0000-000010220000}"/>
    <cellStyle name="Input 8 9 3 10" xfId="9155" xr:uid="{00000000-0005-0000-0000-000011220000}"/>
    <cellStyle name="Input 8 9 3 10 2" xfId="9156" xr:uid="{00000000-0005-0000-0000-000012220000}"/>
    <cellStyle name="Input 8 9 3 11" xfId="9157" xr:uid="{00000000-0005-0000-0000-000013220000}"/>
    <cellStyle name="Input 8 9 3 11 2" xfId="9158" xr:uid="{00000000-0005-0000-0000-000014220000}"/>
    <cellStyle name="Input 8 9 3 12" xfId="9159" xr:uid="{00000000-0005-0000-0000-000015220000}"/>
    <cellStyle name="Input 8 9 3 12 2" xfId="9160" xr:uid="{00000000-0005-0000-0000-000016220000}"/>
    <cellStyle name="Input 8 9 3 13" xfId="9161" xr:uid="{00000000-0005-0000-0000-000017220000}"/>
    <cellStyle name="Input 8 9 3 13 2" xfId="9162" xr:uid="{00000000-0005-0000-0000-000018220000}"/>
    <cellStyle name="Input 8 9 3 14" xfId="9163" xr:uid="{00000000-0005-0000-0000-000019220000}"/>
    <cellStyle name="Input 8 9 3 14 2" xfId="9164" xr:uid="{00000000-0005-0000-0000-00001A220000}"/>
    <cellStyle name="Input 8 9 3 15" xfId="9165" xr:uid="{00000000-0005-0000-0000-00001B220000}"/>
    <cellStyle name="Input 8 9 3 15 2" xfId="9166" xr:uid="{00000000-0005-0000-0000-00001C220000}"/>
    <cellStyle name="Input 8 9 3 16" xfId="9167" xr:uid="{00000000-0005-0000-0000-00001D220000}"/>
    <cellStyle name="Input 8 9 3 2" xfId="9168" xr:uid="{00000000-0005-0000-0000-00001E220000}"/>
    <cellStyle name="Input 8 9 3 2 2" xfId="9169" xr:uid="{00000000-0005-0000-0000-00001F220000}"/>
    <cellStyle name="Input 8 9 3 3" xfId="9170" xr:uid="{00000000-0005-0000-0000-000020220000}"/>
    <cellStyle name="Input 8 9 3 3 2" xfId="9171" xr:uid="{00000000-0005-0000-0000-000021220000}"/>
    <cellStyle name="Input 8 9 3 4" xfId="9172" xr:uid="{00000000-0005-0000-0000-000022220000}"/>
    <cellStyle name="Input 8 9 3 4 2" xfId="9173" xr:uid="{00000000-0005-0000-0000-000023220000}"/>
    <cellStyle name="Input 8 9 3 5" xfId="9174" xr:uid="{00000000-0005-0000-0000-000024220000}"/>
    <cellStyle name="Input 8 9 3 5 2" xfId="9175" xr:uid="{00000000-0005-0000-0000-000025220000}"/>
    <cellStyle name="Input 8 9 3 6" xfId="9176" xr:uid="{00000000-0005-0000-0000-000026220000}"/>
    <cellStyle name="Input 8 9 3 6 2" xfId="9177" xr:uid="{00000000-0005-0000-0000-000027220000}"/>
    <cellStyle name="Input 8 9 3 7" xfId="9178" xr:uid="{00000000-0005-0000-0000-000028220000}"/>
    <cellStyle name="Input 8 9 3 7 2" xfId="9179" xr:uid="{00000000-0005-0000-0000-000029220000}"/>
    <cellStyle name="Input 8 9 3 8" xfId="9180" xr:uid="{00000000-0005-0000-0000-00002A220000}"/>
    <cellStyle name="Input 8 9 3 8 2" xfId="9181" xr:uid="{00000000-0005-0000-0000-00002B220000}"/>
    <cellStyle name="Input 8 9 3 9" xfId="9182" xr:uid="{00000000-0005-0000-0000-00002C220000}"/>
    <cellStyle name="Input 8 9 3 9 2" xfId="9183" xr:uid="{00000000-0005-0000-0000-00002D220000}"/>
    <cellStyle name="Input 8 9 4" xfId="9184" xr:uid="{00000000-0005-0000-0000-00002E220000}"/>
    <cellStyle name="Input 8 9 4 10" xfId="9185" xr:uid="{00000000-0005-0000-0000-00002F220000}"/>
    <cellStyle name="Input 8 9 4 10 2" xfId="9186" xr:uid="{00000000-0005-0000-0000-000030220000}"/>
    <cellStyle name="Input 8 9 4 11" xfId="9187" xr:uid="{00000000-0005-0000-0000-000031220000}"/>
    <cellStyle name="Input 8 9 4 11 2" xfId="9188" xr:uid="{00000000-0005-0000-0000-000032220000}"/>
    <cellStyle name="Input 8 9 4 12" xfId="9189" xr:uid="{00000000-0005-0000-0000-000033220000}"/>
    <cellStyle name="Input 8 9 4 12 2" xfId="9190" xr:uid="{00000000-0005-0000-0000-000034220000}"/>
    <cellStyle name="Input 8 9 4 13" xfId="9191" xr:uid="{00000000-0005-0000-0000-000035220000}"/>
    <cellStyle name="Input 8 9 4 13 2" xfId="9192" xr:uid="{00000000-0005-0000-0000-000036220000}"/>
    <cellStyle name="Input 8 9 4 14" xfId="9193" xr:uid="{00000000-0005-0000-0000-000037220000}"/>
    <cellStyle name="Input 8 9 4 14 2" xfId="9194" xr:uid="{00000000-0005-0000-0000-000038220000}"/>
    <cellStyle name="Input 8 9 4 15" xfId="9195" xr:uid="{00000000-0005-0000-0000-000039220000}"/>
    <cellStyle name="Input 8 9 4 15 2" xfId="9196" xr:uid="{00000000-0005-0000-0000-00003A220000}"/>
    <cellStyle name="Input 8 9 4 16" xfId="9197" xr:uid="{00000000-0005-0000-0000-00003B220000}"/>
    <cellStyle name="Input 8 9 4 2" xfId="9198" xr:uid="{00000000-0005-0000-0000-00003C220000}"/>
    <cellStyle name="Input 8 9 4 2 2" xfId="9199" xr:uid="{00000000-0005-0000-0000-00003D220000}"/>
    <cellStyle name="Input 8 9 4 3" xfId="9200" xr:uid="{00000000-0005-0000-0000-00003E220000}"/>
    <cellStyle name="Input 8 9 4 3 2" xfId="9201" xr:uid="{00000000-0005-0000-0000-00003F220000}"/>
    <cellStyle name="Input 8 9 4 4" xfId="9202" xr:uid="{00000000-0005-0000-0000-000040220000}"/>
    <cellStyle name="Input 8 9 4 4 2" xfId="9203" xr:uid="{00000000-0005-0000-0000-000041220000}"/>
    <cellStyle name="Input 8 9 4 5" xfId="9204" xr:uid="{00000000-0005-0000-0000-000042220000}"/>
    <cellStyle name="Input 8 9 4 5 2" xfId="9205" xr:uid="{00000000-0005-0000-0000-000043220000}"/>
    <cellStyle name="Input 8 9 4 6" xfId="9206" xr:uid="{00000000-0005-0000-0000-000044220000}"/>
    <cellStyle name="Input 8 9 4 6 2" xfId="9207" xr:uid="{00000000-0005-0000-0000-000045220000}"/>
    <cellStyle name="Input 8 9 4 7" xfId="9208" xr:uid="{00000000-0005-0000-0000-000046220000}"/>
    <cellStyle name="Input 8 9 4 7 2" xfId="9209" xr:uid="{00000000-0005-0000-0000-000047220000}"/>
    <cellStyle name="Input 8 9 4 8" xfId="9210" xr:uid="{00000000-0005-0000-0000-000048220000}"/>
    <cellStyle name="Input 8 9 4 8 2" xfId="9211" xr:uid="{00000000-0005-0000-0000-000049220000}"/>
    <cellStyle name="Input 8 9 4 9" xfId="9212" xr:uid="{00000000-0005-0000-0000-00004A220000}"/>
    <cellStyle name="Input 8 9 4 9 2" xfId="9213" xr:uid="{00000000-0005-0000-0000-00004B220000}"/>
    <cellStyle name="Input 8 9 5" xfId="9214" xr:uid="{00000000-0005-0000-0000-00004C220000}"/>
    <cellStyle name="Input 8 9 5 10" xfId="9215" xr:uid="{00000000-0005-0000-0000-00004D220000}"/>
    <cellStyle name="Input 8 9 5 10 2" xfId="9216" xr:uid="{00000000-0005-0000-0000-00004E220000}"/>
    <cellStyle name="Input 8 9 5 11" xfId="9217" xr:uid="{00000000-0005-0000-0000-00004F220000}"/>
    <cellStyle name="Input 8 9 5 11 2" xfId="9218" xr:uid="{00000000-0005-0000-0000-000050220000}"/>
    <cellStyle name="Input 8 9 5 12" xfId="9219" xr:uid="{00000000-0005-0000-0000-000051220000}"/>
    <cellStyle name="Input 8 9 5 12 2" xfId="9220" xr:uid="{00000000-0005-0000-0000-000052220000}"/>
    <cellStyle name="Input 8 9 5 13" xfId="9221" xr:uid="{00000000-0005-0000-0000-000053220000}"/>
    <cellStyle name="Input 8 9 5 13 2" xfId="9222" xr:uid="{00000000-0005-0000-0000-000054220000}"/>
    <cellStyle name="Input 8 9 5 14" xfId="9223" xr:uid="{00000000-0005-0000-0000-000055220000}"/>
    <cellStyle name="Input 8 9 5 2" xfId="9224" xr:uid="{00000000-0005-0000-0000-000056220000}"/>
    <cellStyle name="Input 8 9 5 2 2" xfId="9225" xr:uid="{00000000-0005-0000-0000-000057220000}"/>
    <cellStyle name="Input 8 9 5 3" xfId="9226" xr:uid="{00000000-0005-0000-0000-000058220000}"/>
    <cellStyle name="Input 8 9 5 3 2" xfId="9227" xr:uid="{00000000-0005-0000-0000-000059220000}"/>
    <cellStyle name="Input 8 9 5 4" xfId="9228" xr:uid="{00000000-0005-0000-0000-00005A220000}"/>
    <cellStyle name="Input 8 9 5 4 2" xfId="9229" xr:uid="{00000000-0005-0000-0000-00005B220000}"/>
    <cellStyle name="Input 8 9 5 5" xfId="9230" xr:uid="{00000000-0005-0000-0000-00005C220000}"/>
    <cellStyle name="Input 8 9 5 5 2" xfId="9231" xr:uid="{00000000-0005-0000-0000-00005D220000}"/>
    <cellStyle name="Input 8 9 5 6" xfId="9232" xr:uid="{00000000-0005-0000-0000-00005E220000}"/>
    <cellStyle name="Input 8 9 5 6 2" xfId="9233" xr:uid="{00000000-0005-0000-0000-00005F220000}"/>
    <cellStyle name="Input 8 9 5 7" xfId="9234" xr:uid="{00000000-0005-0000-0000-000060220000}"/>
    <cellStyle name="Input 8 9 5 7 2" xfId="9235" xr:uid="{00000000-0005-0000-0000-000061220000}"/>
    <cellStyle name="Input 8 9 5 8" xfId="9236" xr:uid="{00000000-0005-0000-0000-000062220000}"/>
    <cellStyle name="Input 8 9 5 8 2" xfId="9237" xr:uid="{00000000-0005-0000-0000-000063220000}"/>
    <cellStyle name="Input 8 9 5 9" xfId="9238" xr:uid="{00000000-0005-0000-0000-000064220000}"/>
    <cellStyle name="Input 8 9 5 9 2" xfId="9239" xr:uid="{00000000-0005-0000-0000-000065220000}"/>
    <cellStyle name="Input 8 9 6" xfId="9240" xr:uid="{00000000-0005-0000-0000-000066220000}"/>
    <cellStyle name="Input 8 9 6 2" xfId="9241" xr:uid="{00000000-0005-0000-0000-000067220000}"/>
    <cellStyle name="Input 8 9 7" xfId="9242" xr:uid="{00000000-0005-0000-0000-000068220000}"/>
    <cellStyle name="Input 8 9 7 2" xfId="9243" xr:uid="{00000000-0005-0000-0000-000069220000}"/>
    <cellStyle name="Input 8 9 8" xfId="9244" xr:uid="{00000000-0005-0000-0000-00006A220000}"/>
    <cellStyle name="Input 8 9 8 2" xfId="9245" xr:uid="{00000000-0005-0000-0000-00006B220000}"/>
    <cellStyle name="Input 8 9 9" xfId="9246" xr:uid="{00000000-0005-0000-0000-00006C220000}"/>
    <cellStyle name="Input 8 9 9 2" xfId="9247" xr:uid="{00000000-0005-0000-0000-00006D220000}"/>
    <cellStyle name="Input 9" xfId="9248" xr:uid="{00000000-0005-0000-0000-00006E220000}"/>
    <cellStyle name="Input 9 10" xfId="9249" xr:uid="{00000000-0005-0000-0000-00006F220000}"/>
    <cellStyle name="Input 9 10 10" xfId="9250" xr:uid="{00000000-0005-0000-0000-000070220000}"/>
    <cellStyle name="Input 9 10 10 2" xfId="9251" xr:uid="{00000000-0005-0000-0000-000071220000}"/>
    <cellStyle name="Input 9 10 11" xfId="9252" xr:uid="{00000000-0005-0000-0000-000072220000}"/>
    <cellStyle name="Input 9 10 11 2" xfId="9253" xr:uid="{00000000-0005-0000-0000-000073220000}"/>
    <cellStyle name="Input 9 10 12" xfId="9254" xr:uid="{00000000-0005-0000-0000-000074220000}"/>
    <cellStyle name="Input 9 10 12 2" xfId="9255" xr:uid="{00000000-0005-0000-0000-000075220000}"/>
    <cellStyle name="Input 9 10 13" xfId="9256" xr:uid="{00000000-0005-0000-0000-000076220000}"/>
    <cellStyle name="Input 9 10 13 2" xfId="9257" xr:uid="{00000000-0005-0000-0000-000077220000}"/>
    <cellStyle name="Input 9 10 14" xfId="9258" xr:uid="{00000000-0005-0000-0000-000078220000}"/>
    <cellStyle name="Input 9 10 14 2" xfId="9259" xr:uid="{00000000-0005-0000-0000-000079220000}"/>
    <cellStyle name="Input 9 10 15" xfId="9260" xr:uid="{00000000-0005-0000-0000-00007A220000}"/>
    <cellStyle name="Input 9 10 15 2" xfId="9261" xr:uid="{00000000-0005-0000-0000-00007B220000}"/>
    <cellStyle name="Input 9 10 16" xfId="9262" xr:uid="{00000000-0005-0000-0000-00007C220000}"/>
    <cellStyle name="Input 9 10 16 2" xfId="9263" xr:uid="{00000000-0005-0000-0000-00007D220000}"/>
    <cellStyle name="Input 9 10 17" xfId="9264" xr:uid="{00000000-0005-0000-0000-00007E220000}"/>
    <cellStyle name="Input 9 10 17 2" xfId="9265" xr:uid="{00000000-0005-0000-0000-00007F220000}"/>
    <cellStyle name="Input 9 10 18" xfId="9266" xr:uid="{00000000-0005-0000-0000-000080220000}"/>
    <cellStyle name="Input 9 10 2" xfId="9267" xr:uid="{00000000-0005-0000-0000-000081220000}"/>
    <cellStyle name="Input 9 10 2 2" xfId="9268" xr:uid="{00000000-0005-0000-0000-000082220000}"/>
    <cellStyle name="Input 9 10 3" xfId="9269" xr:uid="{00000000-0005-0000-0000-000083220000}"/>
    <cellStyle name="Input 9 10 3 2" xfId="9270" xr:uid="{00000000-0005-0000-0000-000084220000}"/>
    <cellStyle name="Input 9 10 4" xfId="9271" xr:uid="{00000000-0005-0000-0000-000085220000}"/>
    <cellStyle name="Input 9 10 4 2" xfId="9272" xr:uid="{00000000-0005-0000-0000-000086220000}"/>
    <cellStyle name="Input 9 10 5" xfId="9273" xr:uid="{00000000-0005-0000-0000-000087220000}"/>
    <cellStyle name="Input 9 10 5 2" xfId="9274" xr:uid="{00000000-0005-0000-0000-000088220000}"/>
    <cellStyle name="Input 9 10 6" xfId="9275" xr:uid="{00000000-0005-0000-0000-000089220000}"/>
    <cellStyle name="Input 9 10 6 2" xfId="9276" xr:uid="{00000000-0005-0000-0000-00008A220000}"/>
    <cellStyle name="Input 9 10 7" xfId="9277" xr:uid="{00000000-0005-0000-0000-00008B220000}"/>
    <cellStyle name="Input 9 10 7 2" xfId="9278" xr:uid="{00000000-0005-0000-0000-00008C220000}"/>
    <cellStyle name="Input 9 10 8" xfId="9279" xr:uid="{00000000-0005-0000-0000-00008D220000}"/>
    <cellStyle name="Input 9 10 8 2" xfId="9280" xr:uid="{00000000-0005-0000-0000-00008E220000}"/>
    <cellStyle name="Input 9 10 9" xfId="9281" xr:uid="{00000000-0005-0000-0000-00008F220000}"/>
    <cellStyle name="Input 9 10 9 2" xfId="9282" xr:uid="{00000000-0005-0000-0000-000090220000}"/>
    <cellStyle name="Input 9 11" xfId="9283" xr:uid="{00000000-0005-0000-0000-000091220000}"/>
    <cellStyle name="Input 9 11 10" xfId="9284" xr:uid="{00000000-0005-0000-0000-000092220000}"/>
    <cellStyle name="Input 9 11 10 2" xfId="9285" xr:uid="{00000000-0005-0000-0000-000093220000}"/>
    <cellStyle name="Input 9 11 11" xfId="9286" xr:uid="{00000000-0005-0000-0000-000094220000}"/>
    <cellStyle name="Input 9 11 11 2" xfId="9287" xr:uid="{00000000-0005-0000-0000-000095220000}"/>
    <cellStyle name="Input 9 11 12" xfId="9288" xr:uid="{00000000-0005-0000-0000-000096220000}"/>
    <cellStyle name="Input 9 11 12 2" xfId="9289" xr:uid="{00000000-0005-0000-0000-000097220000}"/>
    <cellStyle name="Input 9 11 13" xfId="9290" xr:uid="{00000000-0005-0000-0000-000098220000}"/>
    <cellStyle name="Input 9 11 13 2" xfId="9291" xr:uid="{00000000-0005-0000-0000-000099220000}"/>
    <cellStyle name="Input 9 11 14" xfId="9292" xr:uid="{00000000-0005-0000-0000-00009A220000}"/>
    <cellStyle name="Input 9 11 14 2" xfId="9293" xr:uid="{00000000-0005-0000-0000-00009B220000}"/>
    <cellStyle name="Input 9 11 15" xfId="9294" xr:uid="{00000000-0005-0000-0000-00009C220000}"/>
    <cellStyle name="Input 9 11 15 2" xfId="9295" xr:uid="{00000000-0005-0000-0000-00009D220000}"/>
    <cellStyle name="Input 9 11 16" xfId="9296" xr:uid="{00000000-0005-0000-0000-00009E220000}"/>
    <cellStyle name="Input 9 11 16 2" xfId="9297" xr:uid="{00000000-0005-0000-0000-00009F220000}"/>
    <cellStyle name="Input 9 11 17" xfId="9298" xr:uid="{00000000-0005-0000-0000-0000A0220000}"/>
    <cellStyle name="Input 9 11 17 2" xfId="9299" xr:uid="{00000000-0005-0000-0000-0000A1220000}"/>
    <cellStyle name="Input 9 11 18" xfId="9300" xr:uid="{00000000-0005-0000-0000-0000A2220000}"/>
    <cellStyle name="Input 9 11 2" xfId="9301" xr:uid="{00000000-0005-0000-0000-0000A3220000}"/>
    <cellStyle name="Input 9 11 2 2" xfId="9302" xr:uid="{00000000-0005-0000-0000-0000A4220000}"/>
    <cellStyle name="Input 9 11 3" xfId="9303" xr:uid="{00000000-0005-0000-0000-0000A5220000}"/>
    <cellStyle name="Input 9 11 3 2" xfId="9304" xr:uid="{00000000-0005-0000-0000-0000A6220000}"/>
    <cellStyle name="Input 9 11 4" xfId="9305" xr:uid="{00000000-0005-0000-0000-0000A7220000}"/>
    <cellStyle name="Input 9 11 4 2" xfId="9306" xr:uid="{00000000-0005-0000-0000-0000A8220000}"/>
    <cellStyle name="Input 9 11 5" xfId="9307" xr:uid="{00000000-0005-0000-0000-0000A9220000}"/>
    <cellStyle name="Input 9 11 5 2" xfId="9308" xr:uid="{00000000-0005-0000-0000-0000AA220000}"/>
    <cellStyle name="Input 9 11 6" xfId="9309" xr:uid="{00000000-0005-0000-0000-0000AB220000}"/>
    <cellStyle name="Input 9 11 6 2" xfId="9310" xr:uid="{00000000-0005-0000-0000-0000AC220000}"/>
    <cellStyle name="Input 9 11 7" xfId="9311" xr:uid="{00000000-0005-0000-0000-0000AD220000}"/>
    <cellStyle name="Input 9 11 7 2" xfId="9312" xr:uid="{00000000-0005-0000-0000-0000AE220000}"/>
    <cellStyle name="Input 9 11 8" xfId="9313" xr:uid="{00000000-0005-0000-0000-0000AF220000}"/>
    <cellStyle name="Input 9 11 8 2" xfId="9314" xr:uid="{00000000-0005-0000-0000-0000B0220000}"/>
    <cellStyle name="Input 9 11 9" xfId="9315" xr:uid="{00000000-0005-0000-0000-0000B1220000}"/>
    <cellStyle name="Input 9 11 9 2" xfId="9316" xr:uid="{00000000-0005-0000-0000-0000B2220000}"/>
    <cellStyle name="Input 9 12" xfId="9317" xr:uid="{00000000-0005-0000-0000-0000B3220000}"/>
    <cellStyle name="Input 9 12 10" xfId="9318" xr:uid="{00000000-0005-0000-0000-0000B4220000}"/>
    <cellStyle name="Input 9 12 10 2" xfId="9319" xr:uid="{00000000-0005-0000-0000-0000B5220000}"/>
    <cellStyle name="Input 9 12 11" xfId="9320" xr:uid="{00000000-0005-0000-0000-0000B6220000}"/>
    <cellStyle name="Input 9 12 11 2" xfId="9321" xr:uid="{00000000-0005-0000-0000-0000B7220000}"/>
    <cellStyle name="Input 9 12 12" xfId="9322" xr:uid="{00000000-0005-0000-0000-0000B8220000}"/>
    <cellStyle name="Input 9 12 12 2" xfId="9323" xr:uid="{00000000-0005-0000-0000-0000B9220000}"/>
    <cellStyle name="Input 9 12 13" xfId="9324" xr:uid="{00000000-0005-0000-0000-0000BA220000}"/>
    <cellStyle name="Input 9 12 13 2" xfId="9325" xr:uid="{00000000-0005-0000-0000-0000BB220000}"/>
    <cellStyle name="Input 9 12 14" xfId="9326" xr:uid="{00000000-0005-0000-0000-0000BC220000}"/>
    <cellStyle name="Input 9 12 14 2" xfId="9327" xr:uid="{00000000-0005-0000-0000-0000BD220000}"/>
    <cellStyle name="Input 9 12 15" xfId="9328" xr:uid="{00000000-0005-0000-0000-0000BE220000}"/>
    <cellStyle name="Input 9 12 15 2" xfId="9329" xr:uid="{00000000-0005-0000-0000-0000BF220000}"/>
    <cellStyle name="Input 9 12 16" xfId="9330" xr:uid="{00000000-0005-0000-0000-0000C0220000}"/>
    <cellStyle name="Input 9 12 2" xfId="9331" xr:uid="{00000000-0005-0000-0000-0000C1220000}"/>
    <cellStyle name="Input 9 12 2 2" xfId="9332" xr:uid="{00000000-0005-0000-0000-0000C2220000}"/>
    <cellStyle name="Input 9 12 3" xfId="9333" xr:uid="{00000000-0005-0000-0000-0000C3220000}"/>
    <cellStyle name="Input 9 12 3 2" xfId="9334" xr:uid="{00000000-0005-0000-0000-0000C4220000}"/>
    <cellStyle name="Input 9 12 4" xfId="9335" xr:uid="{00000000-0005-0000-0000-0000C5220000}"/>
    <cellStyle name="Input 9 12 4 2" xfId="9336" xr:uid="{00000000-0005-0000-0000-0000C6220000}"/>
    <cellStyle name="Input 9 12 5" xfId="9337" xr:uid="{00000000-0005-0000-0000-0000C7220000}"/>
    <cellStyle name="Input 9 12 5 2" xfId="9338" xr:uid="{00000000-0005-0000-0000-0000C8220000}"/>
    <cellStyle name="Input 9 12 6" xfId="9339" xr:uid="{00000000-0005-0000-0000-0000C9220000}"/>
    <cellStyle name="Input 9 12 6 2" xfId="9340" xr:uid="{00000000-0005-0000-0000-0000CA220000}"/>
    <cellStyle name="Input 9 12 7" xfId="9341" xr:uid="{00000000-0005-0000-0000-0000CB220000}"/>
    <cellStyle name="Input 9 12 7 2" xfId="9342" xr:uid="{00000000-0005-0000-0000-0000CC220000}"/>
    <cellStyle name="Input 9 12 8" xfId="9343" xr:uid="{00000000-0005-0000-0000-0000CD220000}"/>
    <cellStyle name="Input 9 12 8 2" xfId="9344" xr:uid="{00000000-0005-0000-0000-0000CE220000}"/>
    <cellStyle name="Input 9 12 9" xfId="9345" xr:uid="{00000000-0005-0000-0000-0000CF220000}"/>
    <cellStyle name="Input 9 12 9 2" xfId="9346" xr:uid="{00000000-0005-0000-0000-0000D0220000}"/>
    <cellStyle name="Input 9 13" xfId="9347" xr:uid="{00000000-0005-0000-0000-0000D1220000}"/>
    <cellStyle name="Input 9 13 10" xfId="9348" xr:uid="{00000000-0005-0000-0000-0000D2220000}"/>
    <cellStyle name="Input 9 13 10 2" xfId="9349" xr:uid="{00000000-0005-0000-0000-0000D3220000}"/>
    <cellStyle name="Input 9 13 11" xfId="9350" xr:uid="{00000000-0005-0000-0000-0000D4220000}"/>
    <cellStyle name="Input 9 13 11 2" xfId="9351" xr:uid="{00000000-0005-0000-0000-0000D5220000}"/>
    <cellStyle name="Input 9 13 12" xfId="9352" xr:uid="{00000000-0005-0000-0000-0000D6220000}"/>
    <cellStyle name="Input 9 13 12 2" xfId="9353" xr:uid="{00000000-0005-0000-0000-0000D7220000}"/>
    <cellStyle name="Input 9 13 13" xfId="9354" xr:uid="{00000000-0005-0000-0000-0000D8220000}"/>
    <cellStyle name="Input 9 13 13 2" xfId="9355" xr:uid="{00000000-0005-0000-0000-0000D9220000}"/>
    <cellStyle name="Input 9 13 14" xfId="9356" xr:uid="{00000000-0005-0000-0000-0000DA220000}"/>
    <cellStyle name="Input 9 13 14 2" xfId="9357" xr:uid="{00000000-0005-0000-0000-0000DB220000}"/>
    <cellStyle name="Input 9 13 15" xfId="9358" xr:uid="{00000000-0005-0000-0000-0000DC220000}"/>
    <cellStyle name="Input 9 13 15 2" xfId="9359" xr:uid="{00000000-0005-0000-0000-0000DD220000}"/>
    <cellStyle name="Input 9 13 16" xfId="9360" xr:uid="{00000000-0005-0000-0000-0000DE220000}"/>
    <cellStyle name="Input 9 13 2" xfId="9361" xr:uid="{00000000-0005-0000-0000-0000DF220000}"/>
    <cellStyle name="Input 9 13 2 2" xfId="9362" xr:uid="{00000000-0005-0000-0000-0000E0220000}"/>
    <cellStyle name="Input 9 13 3" xfId="9363" xr:uid="{00000000-0005-0000-0000-0000E1220000}"/>
    <cellStyle name="Input 9 13 3 2" xfId="9364" xr:uid="{00000000-0005-0000-0000-0000E2220000}"/>
    <cellStyle name="Input 9 13 4" xfId="9365" xr:uid="{00000000-0005-0000-0000-0000E3220000}"/>
    <cellStyle name="Input 9 13 4 2" xfId="9366" xr:uid="{00000000-0005-0000-0000-0000E4220000}"/>
    <cellStyle name="Input 9 13 5" xfId="9367" xr:uid="{00000000-0005-0000-0000-0000E5220000}"/>
    <cellStyle name="Input 9 13 5 2" xfId="9368" xr:uid="{00000000-0005-0000-0000-0000E6220000}"/>
    <cellStyle name="Input 9 13 6" xfId="9369" xr:uid="{00000000-0005-0000-0000-0000E7220000}"/>
    <cellStyle name="Input 9 13 6 2" xfId="9370" xr:uid="{00000000-0005-0000-0000-0000E8220000}"/>
    <cellStyle name="Input 9 13 7" xfId="9371" xr:uid="{00000000-0005-0000-0000-0000E9220000}"/>
    <cellStyle name="Input 9 13 7 2" xfId="9372" xr:uid="{00000000-0005-0000-0000-0000EA220000}"/>
    <cellStyle name="Input 9 13 8" xfId="9373" xr:uid="{00000000-0005-0000-0000-0000EB220000}"/>
    <cellStyle name="Input 9 13 8 2" xfId="9374" xr:uid="{00000000-0005-0000-0000-0000EC220000}"/>
    <cellStyle name="Input 9 13 9" xfId="9375" xr:uid="{00000000-0005-0000-0000-0000ED220000}"/>
    <cellStyle name="Input 9 13 9 2" xfId="9376" xr:uid="{00000000-0005-0000-0000-0000EE220000}"/>
    <cellStyle name="Input 9 14" xfId="9377" xr:uid="{00000000-0005-0000-0000-0000EF220000}"/>
    <cellStyle name="Input 9 14 10" xfId="9378" xr:uid="{00000000-0005-0000-0000-0000F0220000}"/>
    <cellStyle name="Input 9 14 10 2" xfId="9379" xr:uid="{00000000-0005-0000-0000-0000F1220000}"/>
    <cellStyle name="Input 9 14 11" xfId="9380" xr:uid="{00000000-0005-0000-0000-0000F2220000}"/>
    <cellStyle name="Input 9 14 11 2" xfId="9381" xr:uid="{00000000-0005-0000-0000-0000F3220000}"/>
    <cellStyle name="Input 9 14 12" xfId="9382" xr:uid="{00000000-0005-0000-0000-0000F4220000}"/>
    <cellStyle name="Input 9 14 12 2" xfId="9383" xr:uid="{00000000-0005-0000-0000-0000F5220000}"/>
    <cellStyle name="Input 9 14 13" xfId="9384" xr:uid="{00000000-0005-0000-0000-0000F6220000}"/>
    <cellStyle name="Input 9 14 13 2" xfId="9385" xr:uid="{00000000-0005-0000-0000-0000F7220000}"/>
    <cellStyle name="Input 9 14 14" xfId="9386" xr:uid="{00000000-0005-0000-0000-0000F8220000}"/>
    <cellStyle name="Input 9 14 14 2" xfId="9387" xr:uid="{00000000-0005-0000-0000-0000F9220000}"/>
    <cellStyle name="Input 9 14 15" xfId="9388" xr:uid="{00000000-0005-0000-0000-0000FA220000}"/>
    <cellStyle name="Input 9 14 2" xfId="9389" xr:uid="{00000000-0005-0000-0000-0000FB220000}"/>
    <cellStyle name="Input 9 14 2 2" xfId="9390" xr:uid="{00000000-0005-0000-0000-0000FC220000}"/>
    <cellStyle name="Input 9 14 3" xfId="9391" xr:uid="{00000000-0005-0000-0000-0000FD220000}"/>
    <cellStyle name="Input 9 14 3 2" xfId="9392" xr:uid="{00000000-0005-0000-0000-0000FE220000}"/>
    <cellStyle name="Input 9 14 4" xfId="9393" xr:uid="{00000000-0005-0000-0000-0000FF220000}"/>
    <cellStyle name="Input 9 14 4 2" xfId="9394" xr:uid="{00000000-0005-0000-0000-000000230000}"/>
    <cellStyle name="Input 9 14 5" xfId="9395" xr:uid="{00000000-0005-0000-0000-000001230000}"/>
    <cellStyle name="Input 9 14 5 2" xfId="9396" xr:uid="{00000000-0005-0000-0000-000002230000}"/>
    <cellStyle name="Input 9 14 6" xfId="9397" xr:uid="{00000000-0005-0000-0000-000003230000}"/>
    <cellStyle name="Input 9 14 6 2" xfId="9398" xr:uid="{00000000-0005-0000-0000-000004230000}"/>
    <cellStyle name="Input 9 14 7" xfId="9399" xr:uid="{00000000-0005-0000-0000-000005230000}"/>
    <cellStyle name="Input 9 14 7 2" xfId="9400" xr:uid="{00000000-0005-0000-0000-000006230000}"/>
    <cellStyle name="Input 9 14 8" xfId="9401" xr:uid="{00000000-0005-0000-0000-000007230000}"/>
    <cellStyle name="Input 9 14 8 2" xfId="9402" xr:uid="{00000000-0005-0000-0000-000008230000}"/>
    <cellStyle name="Input 9 14 9" xfId="9403" xr:uid="{00000000-0005-0000-0000-000009230000}"/>
    <cellStyle name="Input 9 14 9 2" xfId="9404" xr:uid="{00000000-0005-0000-0000-00000A230000}"/>
    <cellStyle name="Input 9 15" xfId="9405" xr:uid="{00000000-0005-0000-0000-00000B230000}"/>
    <cellStyle name="Input 9 15 2" xfId="9406" xr:uid="{00000000-0005-0000-0000-00000C230000}"/>
    <cellStyle name="Input 9 16" xfId="9407" xr:uid="{00000000-0005-0000-0000-00000D230000}"/>
    <cellStyle name="Input 9 16 2" xfId="9408" xr:uid="{00000000-0005-0000-0000-00000E230000}"/>
    <cellStyle name="Input 9 17" xfId="9409" xr:uid="{00000000-0005-0000-0000-00000F230000}"/>
    <cellStyle name="Input 9 17 2" xfId="9410" xr:uid="{00000000-0005-0000-0000-000010230000}"/>
    <cellStyle name="Input 9 18" xfId="9411" xr:uid="{00000000-0005-0000-0000-000011230000}"/>
    <cellStyle name="Input 9 18 2" xfId="9412" xr:uid="{00000000-0005-0000-0000-000012230000}"/>
    <cellStyle name="Input 9 19" xfId="9413" xr:uid="{00000000-0005-0000-0000-000013230000}"/>
    <cellStyle name="Input 9 19 2" xfId="9414" xr:uid="{00000000-0005-0000-0000-000014230000}"/>
    <cellStyle name="Input 9 2" xfId="9415" xr:uid="{00000000-0005-0000-0000-000015230000}"/>
    <cellStyle name="Input 9 2 10" xfId="9416" xr:uid="{00000000-0005-0000-0000-000016230000}"/>
    <cellStyle name="Input 9 2 10 10" xfId="9417" xr:uid="{00000000-0005-0000-0000-000017230000}"/>
    <cellStyle name="Input 9 2 10 10 2" xfId="9418" xr:uid="{00000000-0005-0000-0000-000018230000}"/>
    <cellStyle name="Input 9 2 10 11" xfId="9419" xr:uid="{00000000-0005-0000-0000-000019230000}"/>
    <cellStyle name="Input 9 2 10 11 2" xfId="9420" xr:uid="{00000000-0005-0000-0000-00001A230000}"/>
    <cellStyle name="Input 9 2 10 12" xfId="9421" xr:uid="{00000000-0005-0000-0000-00001B230000}"/>
    <cellStyle name="Input 9 2 10 12 2" xfId="9422" xr:uid="{00000000-0005-0000-0000-00001C230000}"/>
    <cellStyle name="Input 9 2 10 13" xfId="9423" xr:uid="{00000000-0005-0000-0000-00001D230000}"/>
    <cellStyle name="Input 9 2 10 13 2" xfId="9424" xr:uid="{00000000-0005-0000-0000-00001E230000}"/>
    <cellStyle name="Input 9 2 10 14" xfId="9425" xr:uid="{00000000-0005-0000-0000-00001F230000}"/>
    <cellStyle name="Input 9 2 10 14 2" xfId="9426" xr:uid="{00000000-0005-0000-0000-000020230000}"/>
    <cellStyle name="Input 9 2 10 15" xfId="9427" xr:uid="{00000000-0005-0000-0000-000021230000}"/>
    <cellStyle name="Input 9 2 10 15 2" xfId="9428" xr:uid="{00000000-0005-0000-0000-000022230000}"/>
    <cellStyle name="Input 9 2 10 16" xfId="9429" xr:uid="{00000000-0005-0000-0000-000023230000}"/>
    <cellStyle name="Input 9 2 10 16 2" xfId="9430" xr:uid="{00000000-0005-0000-0000-000024230000}"/>
    <cellStyle name="Input 9 2 10 17" xfId="9431" xr:uid="{00000000-0005-0000-0000-000025230000}"/>
    <cellStyle name="Input 9 2 10 17 2" xfId="9432" xr:uid="{00000000-0005-0000-0000-000026230000}"/>
    <cellStyle name="Input 9 2 10 18" xfId="9433" xr:uid="{00000000-0005-0000-0000-000027230000}"/>
    <cellStyle name="Input 9 2 10 2" xfId="9434" xr:uid="{00000000-0005-0000-0000-000028230000}"/>
    <cellStyle name="Input 9 2 10 2 2" xfId="9435" xr:uid="{00000000-0005-0000-0000-000029230000}"/>
    <cellStyle name="Input 9 2 10 3" xfId="9436" xr:uid="{00000000-0005-0000-0000-00002A230000}"/>
    <cellStyle name="Input 9 2 10 3 2" xfId="9437" xr:uid="{00000000-0005-0000-0000-00002B230000}"/>
    <cellStyle name="Input 9 2 10 4" xfId="9438" xr:uid="{00000000-0005-0000-0000-00002C230000}"/>
    <cellStyle name="Input 9 2 10 4 2" xfId="9439" xr:uid="{00000000-0005-0000-0000-00002D230000}"/>
    <cellStyle name="Input 9 2 10 5" xfId="9440" xr:uid="{00000000-0005-0000-0000-00002E230000}"/>
    <cellStyle name="Input 9 2 10 5 2" xfId="9441" xr:uid="{00000000-0005-0000-0000-00002F230000}"/>
    <cellStyle name="Input 9 2 10 6" xfId="9442" xr:uid="{00000000-0005-0000-0000-000030230000}"/>
    <cellStyle name="Input 9 2 10 6 2" xfId="9443" xr:uid="{00000000-0005-0000-0000-000031230000}"/>
    <cellStyle name="Input 9 2 10 7" xfId="9444" xr:uid="{00000000-0005-0000-0000-000032230000}"/>
    <cellStyle name="Input 9 2 10 7 2" xfId="9445" xr:uid="{00000000-0005-0000-0000-000033230000}"/>
    <cellStyle name="Input 9 2 10 8" xfId="9446" xr:uid="{00000000-0005-0000-0000-000034230000}"/>
    <cellStyle name="Input 9 2 10 8 2" xfId="9447" xr:uid="{00000000-0005-0000-0000-000035230000}"/>
    <cellStyle name="Input 9 2 10 9" xfId="9448" xr:uid="{00000000-0005-0000-0000-000036230000}"/>
    <cellStyle name="Input 9 2 10 9 2" xfId="9449" xr:uid="{00000000-0005-0000-0000-000037230000}"/>
    <cellStyle name="Input 9 2 11" xfId="9450" xr:uid="{00000000-0005-0000-0000-000038230000}"/>
    <cellStyle name="Input 9 2 11 10" xfId="9451" xr:uid="{00000000-0005-0000-0000-000039230000}"/>
    <cellStyle name="Input 9 2 11 10 2" xfId="9452" xr:uid="{00000000-0005-0000-0000-00003A230000}"/>
    <cellStyle name="Input 9 2 11 11" xfId="9453" xr:uid="{00000000-0005-0000-0000-00003B230000}"/>
    <cellStyle name="Input 9 2 11 11 2" xfId="9454" xr:uid="{00000000-0005-0000-0000-00003C230000}"/>
    <cellStyle name="Input 9 2 11 12" xfId="9455" xr:uid="{00000000-0005-0000-0000-00003D230000}"/>
    <cellStyle name="Input 9 2 11 12 2" xfId="9456" xr:uid="{00000000-0005-0000-0000-00003E230000}"/>
    <cellStyle name="Input 9 2 11 13" xfId="9457" xr:uid="{00000000-0005-0000-0000-00003F230000}"/>
    <cellStyle name="Input 9 2 11 13 2" xfId="9458" xr:uid="{00000000-0005-0000-0000-000040230000}"/>
    <cellStyle name="Input 9 2 11 14" xfId="9459" xr:uid="{00000000-0005-0000-0000-000041230000}"/>
    <cellStyle name="Input 9 2 11 14 2" xfId="9460" xr:uid="{00000000-0005-0000-0000-000042230000}"/>
    <cellStyle name="Input 9 2 11 15" xfId="9461" xr:uid="{00000000-0005-0000-0000-000043230000}"/>
    <cellStyle name="Input 9 2 11 15 2" xfId="9462" xr:uid="{00000000-0005-0000-0000-000044230000}"/>
    <cellStyle name="Input 9 2 11 16" xfId="9463" xr:uid="{00000000-0005-0000-0000-000045230000}"/>
    <cellStyle name="Input 9 2 11 2" xfId="9464" xr:uid="{00000000-0005-0000-0000-000046230000}"/>
    <cellStyle name="Input 9 2 11 2 2" xfId="9465" xr:uid="{00000000-0005-0000-0000-000047230000}"/>
    <cellStyle name="Input 9 2 11 3" xfId="9466" xr:uid="{00000000-0005-0000-0000-000048230000}"/>
    <cellStyle name="Input 9 2 11 3 2" xfId="9467" xr:uid="{00000000-0005-0000-0000-000049230000}"/>
    <cellStyle name="Input 9 2 11 4" xfId="9468" xr:uid="{00000000-0005-0000-0000-00004A230000}"/>
    <cellStyle name="Input 9 2 11 4 2" xfId="9469" xr:uid="{00000000-0005-0000-0000-00004B230000}"/>
    <cellStyle name="Input 9 2 11 5" xfId="9470" xr:uid="{00000000-0005-0000-0000-00004C230000}"/>
    <cellStyle name="Input 9 2 11 5 2" xfId="9471" xr:uid="{00000000-0005-0000-0000-00004D230000}"/>
    <cellStyle name="Input 9 2 11 6" xfId="9472" xr:uid="{00000000-0005-0000-0000-00004E230000}"/>
    <cellStyle name="Input 9 2 11 6 2" xfId="9473" xr:uid="{00000000-0005-0000-0000-00004F230000}"/>
    <cellStyle name="Input 9 2 11 7" xfId="9474" xr:uid="{00000000-0005-0000-0000-000050230000}"/>
    <cellStyle name="Input 9 2 11 7 2" xfId="9475" xr:uid="{00000000-0005-0000-0000-000051230000}"/>
    <cellStyle name="Input 9 2 11 8" xfId="9476" xr:uid="{00000000-0005-0000-0000-000052230000}"/>
    <cellStyle name="Input 9 2 11 8 2" xfId="9477" xr:uid="{00000000-0005-0000-0000-000053230000}"/>
    <cellStyle name="Input 9 2 11 9" xfId="9478" xr:uid="{00000000-0005-0000-0000-000054230000}"/>
    <cellStyle name="Input 9 2 11 9 2" xfId="9479" xr:uid="{00000000-0005-0000-0000-000055230000}"/>
    <cellStyle name="Input 9 2 12" xfId="9480" xr:uid="{00000000-0005-0000-0000-000056230000}"/>
    <cellStyle name="Input 9 2 12 10" xfId="9481" xr:uid="{00000000-0005-0000-0000-000057230000}"/>
    <cellStyle name="Input 9 2 12 10 2" xfId="9482" xr:uid="{00000000-0005-0000-0000-000058230000}"/>
    <cellStyle name="Input 9 2 12 11" xfId="9483" xr:uid="{00000000-0005-0000-0000-000059230000}"/>
    <cellStyle name="Input 9 2 12 11 2" xfId="9484" xr:uid="{00000000-0005-0000-0000-00005A230000}"/>
    <cellStyle name="Input 9 2 12 12" xfId="9485" xr:uid="{00000000-0005-0000-0000-00005B230000}"/>
    <cellStyle name="Input 9 2 12 12 2" xfId="9486" xr:uid="{00000000-0005-0000-0000-00005C230000}"/>
    <cellStyle name="Input 9 2 12 13" xfId="9487" xr:uid="{00000000-0005-0000-0000-00005D230000}"/>
    <cellStyle name="Input 9 2 12 13 2" xfId="9488" xr:uid="{00000000-0005-0000-0000-00005E230000}"/>
    <cellStyle name="Input 9 2 12 14" xfId="9489" xr:uid="{00000000-0005-0000-0000-00005F230000}"/>
    <cellStyle name="Input 9 2 12 14 2" xfId="9490" xr:uid="{00000000-0005-0000-0000-000060230000}"/>
    <cellStyle name="Input 9 2 12 15" xfId="9491" xr:uid="{00000000-0005-0000-0000-000061230000}"/>
    <cellStyle name="Input 9 2 12 15 2" xfId="9492" xr:uid="{00000000-0005-0000-0000-000062230000}"/>
    <cellStyle name="Input 9 2 12 16" xfId="9493" xr:uid="{00000000-0005-0000-0000-000063230000}"/>
    <cellStyle name="Input 9 2 12 2" xfId="9494" xr:uid="{00000000-0005-0000-0000-000064230000}"/>
    <cellStyle name="Input 9 2 12 2 2" xfId="9495" xr:uid="{00000000-0005-0000-0000-000065230000}"/>
    <cellStyle name="Input 9 2 12 3" xfId="9496" xr:uid="{00000000-0005-0000-0000-000066230000}"/>
    <cellStyle name="Input 9 2 12 3 2" xfId="9497" xr:uid="{00000000-0005-0000-0000-000067230000}"/>
    <cellStyle name="Input 9 2 12 4" xfId="9498" xr:uid="{00000000-0005-0000-0000-000068230000}"/>
    <cellStyle name="Input 9 2 12 4 2" xfId="9499" xr:uid="{00000000-0005-0000-0000-000069230000}"/>
    <cellStyle name="Input 9 2 12 5" xfId="9500" xr:uid="{00000000-0005-0000-0000-00006A230000}"/>
    <cellStyle name="Input 9 2 12 5 2" xfId="9501" xr:uid="{00000000-0005-0000-0000-00006B230000}"/>
    <cellStyle name="Input 9 2 12 6" xfId="9502" xr:uid="{00000000-0005-0000-0000-00006C230000}"/>
    <cellStyle name="Input 9 2 12 6 2" xfId="9503" xr:uid="{00000000-0005-0000-0000-00006D230000}"/>
    <cellStyle name="Input 9 2 12 7" xfId="9504" xr:uid="{00000000-0005-0000-0000-00006E230000}"/>
    <cellStyle name="Input 9 2 12 7 2" xfId="9505" xr:uid="{00000000-0005-0000-0000-00006F230000}"/>
    <cellStyle name="Input 9 2 12 8" xfId="9506" xr:uid="{00000000-0005-0000-0000-000070230000}"/>
    <cellStyle name="Input 9 2 12 8 2" xfId="9507" xr:uid="{00000000-0005-0000-0000-000071230000}"/>
    <cellStyle name="Input 9 2 12 9" xfId="9508" xr:uid="{00000000-0005-0000-0000-000072230000}"/>
    <cellStyle name="Input 9 2 12 9 2" xfId="9509" xr:uid="{00000000-0005-0000-0000-000073230000}"/>
    <cellStyle name="Input 9 2 13" xfId="9510" xr:uid="{00000000-0005-0000-0000-000074230000}"/>
    <cellStyle name="Input 9 2 13 10" xfId="9511" xr:uid="{00000000-0005-0000-0000-000075230000}"/>
    <cellStyle name="Input 9 2 13 10 2" xfId="9512" xr:uid="{00000000-0005-0000-0000-000076230000}"/>
    <cellStyle name="Input 9 2 13 11" xfId="9513" xr:uid="{00000000-0005-0000-0000-000077230000}"/>
    <cellStyle name="Input 9 2 13 11 2" xfId="9514" xr:uid="{00000000-0005-0000-0000-000078230000}"/>
    <cellStyle name="Input 9 2 13 12" xfId="9515" xr:uid="{00000000-0005-0000-0000-000079230000}"/>
    <cellStyle name="Input 9 2 13 12 2" xfId="9516" xr:uid="{00000000-0005-0000-0000-00007A230000}"/>
    <cellStyle name="Input 9 2 13 13" xfId="9517" xr:uid="{00000000-0005-0000-0000-00007B230000}"/>
    <cellStyle name="Input 9 2 13 13 2" xfId="9518" xr:uid="{00000000-0005-0000-0000-00007C230000}"/>
    <cellStyle name="Input 9 2 13 14" xfId="9519" xr:uid="{00000000-0005-0000-0000-00007D230000}"/>
    <cellStyle name="Input 9 2 13 14 2" xfId="9520" xr:uid="{00000000-0005-0000-0000-00007E230000}"/>
    <cellStyle name="Input 9 2 13 15" xfId="9521" xr:uid="{00000000-0005-0000-0000-00007F230000}"/>
    <cellStyle name="Input 9 2 13 2" xfId="9522" xr:uid="{00000000-0005-0000-0000-000080230000}"/>
    <cellStyle name="Input 9 2 13 2 2" xfId="9523" xr:uid="{00000000-0005-0000-0000-000081230000}"/>
    <cellStyle name="Input 9 2 13 3" xfId="9524" xr:uid="{00000000-0005-0000-0000-000082230000}"/>
    <cellStyle name="Input 9 2 13 3 2" xfId="9525" xr:uid="{00000000-0005-0000-0000-000083230000}"/>
    <cellStyle name="Input 9 2 13 4" xfId="9526" xr:uid="{00000000-0005-0000-0000-000084230000}"/>
    <cellStyle name="Input 9 2 13 4 2" xfId="9527" xr:uid="{00000000-0005-0000-0000-000085230000}"/>
    <cellStyle name="Input 9 2 13 5" xfId="9528" xr:uid="{00000000-0005-0000-0000-000086230000}"/>
    <cellStyle name="Input 9 2 13 5 2" xfId="9529" xr:uid="{00000000-0005-0000-0000-000087230000}"/>
    <cellStyle name="Input 9 2 13 6" xfId="9530" xr:uid="{00000000-0005-0000-0000-000088230000}"/>
    <cellStyle name="Input 9 2 13 6 2" xfId="9531" xr:uid="{00000000-0005-0000-0000-000089230000}"/>
    <cellStyle name="Input 9 2 13 7" xfId="9532" xr:uid="{00000000-0005-0000-0000-00008A230000}"/>
    <cellStyle name="Input 9 2 13 7 2" xfId="9533" xr:uid="{00000000-0005-0000-0000-00008B230000}"/>
    <cellStyle name="Input 9 2 13 8" xfId="9534" xr:uid="{00000000-0005-0000-0000-00008C230000}"/>
    <cellStyle name="Input 9 2 13 8 2" xfId="9535" xr:uid="{00000000-0005-0000-0000-00008D230000}"/>
    <cellStyle name="Input 9 2 13 9" xfId="9536" xr:uid="{00000000-0005-0000-0000-00008E230000}"/>
    <cellStyle name="Input 9 2 13 9 2" xfId="9537" xr:uid="{00000000-0005-0000-0000-00008F230000}"/>
    <cellStyle name="Input 9 2 14" xfId="9538" xr:uid="{00000000-0005-0000-0000-000090230000}"/>
    <cellStyle name="Input 9 2 14 2" xfId="9539" xr:uid="{00000000-0005-0000-0000-000091230000}"/>
    <cellStyle name="Input 9 2 15" xfId="9540" xr:uid="{00000000-0005-0000-0000-000092230000}"/>
    <cellStyle name="Input 9 2 15 2" xfId="9541" xr:uid="{00000000-0005-0000-0000-000093230000}"/>
    <cellStyle name="Input 9 2 16" xfId="9542" xr:uid="{00000000-0005-0000-0000-000094230000}"/>
    <cellStyle name="Input 9 2 16 2" xfId="9543" xr:uid="{00000000-0005-0000-0000-000095230000}"/>
    <cellStyle name="Input 9 2 17" xfId="9544" xr:uid="{00000000-0005-0000-0000-000096230000}"/>
    <cellStyle name="Input 9 2 17 2" xfId="9545" xr:uid="{00000000-0005-0000-0000-000097230000}"/>
    <cellStyle name="Input 9 2 18" xfId="9546" xr:uid="{00000000-0005-0000-0000-000098230000}"/>
    <cellStyle name="Input 9 2 18 2" xfId="9547" xr:uid="{00000000-0005-0000-0000-000099230000}"/>
    <cellStyle name="Input 9 2 19" xfId="9548" xr:uid="{00000000-0005-0000-0000-00009A230000}"/>
    <cellStyle name="Input 9 2 19 2" xfId="9549" xr:uid="{00000000-0005-0000-0000-00009B230000}"/>
    <cellStyle name="Input 9 2 2" xfId="9550" xr:uid="{00000000-0005-0000-0000-00009C230000}"/>
    <cellStyle name="Input 9 2 2 10" xfId="9551" xr:uid="{00000000-0005-0000-0000-00009D230000}"/>
    <cellStyle name="Input 9 2 2 10 2" xfId="9552" xr:uid="{00000000-0005-0000-0000-00009E230000}"/>
    <cellStyle name="Input 9 2 2 11" xfId="9553" xr:uid="{00000000-0005-0000-0000-00009F230000}"/>
    <cellStyle name="Input 9 2 2 11 2" xfId="9554" xr:uid="{00000000-0005-0000-0000-0000A0230000}"/>
    <cellStyle name="Input 9 2 2 12" xfId="9555" xr:uid="{00000000-0005-0000-0000-0000A1230000}"/>
    <cellStyle name="Input 9 2 2 12 2" xfId="9556" xr:uid="{00000000-0005-0000-0000-0000A2230000}"/>
    <cellStyle name="Input 9 2 2 13" xfId="9557" xr:uid="{00000000-0005-0000-0000-0000A3230000}"/>
    <cellStyle name="Input 9 2 2 13 2" xfId="9558" xr:uid="{00000000-0005-0000-0000-0000A4230000}"/>
    <cellStyle name="Input 9 2 2 14" xfId="9559" xr:uid="{00000000-0005-0000-0000-0000A5230000}"/>
    <cellStyle name="Input 9 2 2 14 2" xfId="9560" xr:uid="{00000000-0005-0000-0000-0000A6230000}"/>
    <cellStyle name="Input 9 2 2 15" xfId="9561" xr:uid="{00000000-0005-0000-0000-0000A7230000}"/>
    <cellStyle name="Input 9 2 2 15 2" xfId="9562" xr:uid="{00000000-0005-0000-0000-0000A8230000}"/>
    <cellStyle name="Input 9 2 2 16" xfId="9563" xr:uid="{00000000-0005-0000-0000-0000A9230000}"/>
    <cellStyle name="Input 9 2 2 16 2" xfId="9564" xr:uid="{00000000-0005-0000-0000-0000AA230000}"/>
    <cellStyle name="Input 9 2 2 17" xfId="9565" xr:uid="{00000000-0005-0000-0000-0000AB230000}"/>
    <cellStyle name="Input 9 2 2 17 2" xfId="9566" xr:uid="{00000000-0005-0000-0000-0000AC230000}"/>
    <cellStyle name="Input 9 2 2 18" xfId="9567" xr:uid="{00000000-0005-0000-0000-0000AD230000}"/>
    <cellStyle name="Input 9 2 2 18 2" xfId="9568" xr:uid="{00000000-0005-0000-0000-0000AE230000}"/>
    <cellStyle name="Input 9 2 2 19" xfId="9569" xr:uid="{00000000-0005-0000-0000-0000AF230000}"/>
    <cellStyle name="Input 9 2 2 19 2" xfId="9570" xr:uid="{00000000-0005-0000-0000-0000B0230000}"/>
    <cellStyle name="Input 9 2 2 2" xfId="9571" xr:uid="{00000000-0005-0000-0000-0000B1230000}"/>
    <cellStyle name="Input 9 2 2 2 10" xfId="9572" xr:uid="{00000000-0005-0000-0000-0000B2230000}"/>
    <cellStyle name="Input 9 2 2 2 10 2" xfId="9573" xr:uid="{00000000-0005-0000-0000-0000B3230000}"/>
    <cellStyle name="Input 9 2 2 2 11" xfId="9574" xr:uid="{00000000-0005-0000-0000-0000B4230000}"/>
    <cellStyle name="Input 9 2 2 2 11 2" xfId="9575" xr:uid="{00000000-0005-0000-0000-0000B5230000}"/>
    <cellStyle name="Input 9 2 2 2 12" xfId="9576" xr:uid="{00000000-0005-0000-0000-0000B6230000}"/>
    <cellStyle name="Input 9 2 2 2 12 2" xfId="9577" xr:uid="{00000000-0005-0000-0000-0000B7230000}"/>
    <cellStyle name="Input 9 2 2 2 13" xfId="9578" xr:uid="{00000000-0005-0000-0000-0000B8230000}"/>
    <cellStyle name="Input 9 2 2 2 13 2" xfId="9579" xr:uid="{00000000-0005-0000-0000-0000B9230000}"/>
    <cellStyle name="Input 9 2 2 2 14" xfId="9580" xr:uid="{00000000-0005-0000-0000-0000BA230000}"/>
    <cellStyle name="Input 9 2 2 2 14 2" xfId="9581" xr:uid="{00000000-0005-0000-0000-0000BB230000}"/>
    <cellStyle name="Input 9 2 2 2 15" xfId="9582" xr:uid="{00000000-0005-0000-0000-0000BC230000}"/>
    <cellStyle name="Input 9 2 2 2 15 2" xfId="9583" xr:uid="{00000000-0005-0000-0000-0000BD230000}"/>
    <cellStyle name="Input 9 2 2 2 16" xfId="9584" xr:uid="{00000000-0005-0000-0000-0000BE230000}"/>
    <cellStyle name="Input 9 2 2 2 16 2" xfId="9585" xr:uid="{00000000-0005-0000-0000-0000BF230000}"/>
    <cellStyle name="Input 9 2 2 2 17" xfId="9586" xr:uid="{00000000-0005-0000-0000-0000C0230000}"/>
    <cellStyle name="Input 9 2 2 2 17 2" xfId="9587" xr:uid="{00000000-0005-0000-0000-0000C1230000}"/>
    <cellStyle name="Input 9 2 2 2 18" xfId="9588" xr:uid="{00000000-0005-0000-0000-0000C2230000}"/>
    <cellStyle name="Input 9 2 2 2 18 2" xfId="9589" xr:uid="{00000000-0005-0000-0000-0000C3230000}"/>
    <cellStyle name="Input 9 2 2 2 19" xfId="9590" xr:uid="{00000000-0005-0000-0000-0000C4230000}"/>
    <cellStyle name="Input 9 2 2 2 2" xfId="9591" xr:uid="{00000000-0005-0000-0000-0000C5230000}"/>
    <cellStyle name="Input 9 2 2 2 2 2" xfId="9592" xr:uid="{00000000-0005-0000-0000-0000C6230000}"/>
    <cellStyle name="Input 9 2 2 2 3" xfId="9593" xr:uid="{00000000-0005-0000-0000-0000C7230000}"/>
    <cellStyle name="Input 9 2 2 2 3 2" xfId="9594" xr:uid="{00000000-0005-0000-0000-0000C8230000}"/>
    <cellStyle name="Input 9 2 2 2 4" xfId="9595" xr:uid="{00000000-0005-0000-0000-0000C9230000}"/>
    <cellStyle name="Input 9 2 2 2 4 2" xfId="9596" xr:uid="{00000000-0005-0000-0000-0000CA230000}"/>
    <cellStyle name="Input 9 2 2 2 5" xfId="9597" xr:uid="{00000000-0005-0000-0000-0000CB230000}"/>
    <cellStyle name="Input 9 2 2 2 5 2" xfId="9598" xr:uid="{00000000-0005-0000-0000-0000CC230000}"/>
    <cellStyle name="Input 9 2 2 2 6" xfId="9599" xr:uid="{00000000-0005-0000-0000-0000CD230000}"/>
    <cellStyle name="Input 9 2 2 2 6 2" xfId="9600" xr:uid="{00000000-0005-0000-0000-0000CE230000}"/>
    <cellStyle name="Input 9 2 2 2 7" xfId="9601" xr:uid="{00000000-0005-0000-0000-0000CF230000}"/>
    <cellStyle name="Input 9 2 2 2 7 2" xfId="9602" xr:uid="{00000000-0005-0000-0000-0000D0230000}"/>
    <cellStyle name="Input 9 2 2 2 8" xfId="9603" xr:uid="{00000000-0005-0000-0000-0000D1230000}"/>
    <cellStyle name="Input 9 2 2 2 8 2" xfId="9604" xr:uid="{00000000-0005-0000-0000-0000D2230000}"/>
    <cellStyle name="Input 9 2 2 2 9" xfId="9605" xr:uid="{00000000-0005-0000-0000-0000D3230000}"/>
    <cellStyle name="Input 9 2 2 2 9 2" xfId="9606" xr:uid="{00000000-0005-0000-0000-0000D4230000}"/>
    <cellStyle name="Input 9 2 2 20" xfId="9607" xr:uid="{00000000-0005-0000-0000-0000D5230000}"/>
    <cellStyle name="Input 9 2 2 3" xfId="9608" xr:uid="{00000000-0005-0000-0000-0000D6230000}"/>
    <cellStyle name="Input 9 2 2 3 10" xfId="9609" xr:uid="{00000000-0005-0000-0000-0000D7230000}"/>
    <cellStyle name="Input 9 2 2 3 10 2" xfId="9610" xr:uid="{00000000-0005-0000-0000-0000D8230000}"/>
    <cellStyle name="Input 9 2 2 3 11" xfId="9611" xr:uid="{00000000-0005-0000-0000-0000D9230000}"/>
    <cellStyle name="Input 9 2 2 3 11 2" xfId="9612" xr:uid="{00000000-0005-0000-0000-0000DA230000}"/>
    <cellStyle name="Input 9 2 2 3 12" xfId="9613" xr:uid="{00000000-0005-0000-0000-0000DB230000}"/>
    <cellStyle name="Input 9 2 2 3 12 2" xfId="9614" xr:uid="{00000000-0005-0000-0000-0000DC230000}"/>
    <cellStyle name="Input 9 2 2 3 13" xfId="9615" xr:uid="{00000000-0005-0000-0000-0000DD230000}"/>
    <cellStyle name="Input 9 2 2 3 13 2" xfId="9616" xr:uid="{00000000-0005-0000-0000-0000DE230000}"/>
    <cellStyle name="Input 9 2 2 3 14" xfId="9617" xr:uid="{00000000-0005-0000-0000-0000DF230000}"/>
    <cellStyle name="Input 9 2 2 3 14 2" xfId="9618" xr:uid="{00000000-0005-0000-0000-0000E0230000}"/>
    <cellStyle name="Input 9 2 2 3 15" xfId="9619" xr:uid="{00000000-0005-0000-0000-0000E1230000}"/>
    <cellStyle name="Input 9 2 2 3 15 2" xfId="9620" xr:uid="{00000000-0005-0000-0000-0000E2230000}"/>
    <cellStyle name="Input 9 2 2 3 16" xfId="9621" xr:uid="{00000000-0005-0000-0000-0000E3230000}"/>
    <cellStyle name="Input 9 2 2 3 16 2" xfId="9622" xr:uid="{00000000-0005-0000-0000-0000E4230000}"/>
    <cellStyle name="Input 9 2 2 3 17" xfId="9623" xr:uid="{00000000-0005-0000-0000-0000E5230000}"/>
    <cellStyle name="Input 9 2 2 3 17 2" xfId="9624" xr:uid="{00000000-0005-0000-0000-0000E6230000}"/>
    <cellStyle name="Input 9 2 2 3 18" xfId="9625" xr:uid="{00000000-0005-0000-0000-0000E7230000}"/>
    <cellStyle name="Input 9 2 2 3 18 2" xfId="9626" xr:uid="{00000000-0005-0000-0000-0000E8230000}"/>
    <cellStyle name="Input 9 2 2 3 19" xfId="9627" xr:uid="{00000000-0005-0000-0000-0000E9230000}"/>
    <cellStyle name="Input 9 2 2 3 2" xfId="9628" xr:uid="{00000000-0005-0000-0000-0000EA230000}"/>
    <cellStyle name="Input 9 2 2 3 2 2" xfId="9629" xr:uid="{00000000-0005-0000-0000-0000EB230000}"/>
    <cellStyle name="Input 9 2 2 3 3" xfId="9630" xr:uid="{00000000-0005-0000-0000-0000EC230000}"/>
    <cellStyle name="Input 9 2 2 3 3 2" xfId="9631" xr:uid="{00000000-0005-0000-0000-0000ED230000}"/>
    <cellStyle name="Input 9 2 2 3 4" xfId="9632" xr:uid="{00000000-0005-0000-0000-0000EE230000}"/>
    <cellStyle name="Input 9 2 2 3 4 2" xfId="9633" xr:uid="{00000000-0005-0000-0000-0000EF230000}"/>
    <cellStyle name="Input 9 2 2 3 5" xfId="9634" xr:uid="{00000000-0005-0000-0000-0000F0230000}"/>
    <cellStyle name="Input 9 2 2 3 5 2" xfId="9635" xr:uid="{00000000-0005-0000-0000-0000F1230000}"/>
    <cellStyle name="Input 9 2 2 3 6" xfId="9636" xr:uid="{00000000-0005-0000-0000-0000F2230000}"/>
    <cellStyle name="Input 9 2 2 3 6 2" xfId="9637" xr:uid="{00000000-0005-0000-0000-0000F3230000}"/>
    <cellStyle name="Input 9 2 2 3 7" xfId="9638" xr:uid="{00000000-0005-0000-0000-0000F4230000}"/>
    <cellStyle name="Input 9 2 2 3 7 2" xfId="9639" xr:uid="{00000000-0005-0000-0000-0000F5230000}"/>
    <cellStyle name="Input 9 2 2 3 8" xfId="9640" xr:uid="{00000000-0005-0000-0000-0000F6230000}"/>
    <cellStyle name="Input 9 2 2 3 8 2" xfId="9641" xr:uid="{00000000-0005-0000-0000-0000F7230000}"/>
    <cellStyle name="Input 9 2 2 3 9" xfId="9642" xr:uid="{00000000-0005-0000-0000-0000F8230000}"/>
    <cellStyle name="Input 9 2 2 3 9 2" xfId="9643" xr:uid="{00000000-0005-0000-0000-0000F9230000}"/>
    <cellStyle name="Input 9 2 2 4" xfId="9644" xr:uid="{00000000-0005-0000-0000-0000FA230000}"/>
    <cellStyle name="Input 9 2 2 4 10" xfId="9645" xr:uid="{00000000-0005-0000-0000-0000FB230000}"/>
    <cellStyle name="Input 9 2 2 4 10 2" xfId="9646" xr:uid="{00000000-0005-0000-0000-0000FC230000}"/>
    <cellStyle name="Input 9 2 2 4 11" xfId="9647" xr:uid="{00000000-0005-0000-0000-0000FD230000}"/>
    <cellStyle name="Input 9 2 2 4 11 2" xfId="9648" xr:uid="{00000000-0005-0000-0000-0000FE230000}"/>
    <cellStyle name="Input 9 2 2 4 12" xfId="9649" xr:uid="{00000000-0005-0000-0000-0000FF230000}"/>
    <cellStyle name="Input 9 2 2 4 12 2" xfId="9650" xr:uid="{00000000-0005-0000-0000-000000240000}"/>
    <cellStyle name="Input 9 2 2 4 13" xfId="9651" xr:uid="{00000000-0005-0000-0000-000001240000}"/>
    <cellStyle name="Input 9 2 2 4 13 2" xfId="9652" xr:uid="{00000000-0005-0000-0000-000002240000}"/>
    <cellStyle name="Input 9 2 2 4 14" xfId="9653" xr:uid="{00000000-0005-0000-0000-000003240000}"/>
    <cellStyle name="Input 9 2 2 4 14 2" xfId="9654" xr:uid="{00000000-0005-0000-0000-000004240000}"/>
    <cellStyle name="Input 9 2 2 4 15" xfId="9655" xr:uid="{00000000-0005-0000-0000-000005240000}"/>
    <cellStyle name="Input 9 2 2 4 15 2" xfId="9656" xr:uid="{00000000-0005-0000-0000-000006240000}"/>
    <cellStyle name="Input 9 2 2 4 16" xfId="9657" xr:uid="{00000000-0005-0000-0000-000007240000}"/>
    <cellStyle name="Input 9 2 2 4 2" xfId="9658" xr:uid="{00000000-0005-0000-0000-000008240000}"/>
    <cellStyle name="Input 9 2 2 4 2 2" xfId="9659" xr:uid="{00000000-0005-0000-0000-000009240000}"/>
    <cellStyle name="Input 9 2 2 4 3" xfId="9660" xr:uid="{00000000-0005-0000-0000-00000A240000}"/>
    <cellStyle name="Input 9 2 2 4 3 2" xfId="9661" xr:uid="{00000000-0005-0000-0000-00000B240000}"/>
    <cellStyle name="Input 9 2 2 4 4" xfId="9662" xr:uid="{00000000-0005-0000-0000-00000C240000}"/>
    <cellStyle name="Input 9 2 2 4 4 2" xfId="9663" xr:uid="{00000000-0005-0000-0000-00000D240000}"/>
    <cellStyle name="Input 9 2 2 4 5" xfId="9664" xr:uid="{00000000-0005-0000-0000-00000E240000}"/>
    <cellStyle name="Input 9 2 2 4 5 2" xfId="9665" xr:uid="{00000000-0005-0000-0000-00000F240000}"/>
    <cellStyle name="Input 9 2 2 4 6" xfId="9666" xr:uid="{00000000-0005-0000-0000-000010240000}"/>
    <cellStyle name="Input 9 2 2 4 6 2" xfId="9667" xr:uid="{00000000-0005-0000-0000-000011240000}"/>
    <cellStyle name="Input 9 2 2 4 7" xfId="9668" xr:uid="{00000000-0005-0000-0000-000012240000}"/>
    <cellStyle name="Input 9 2 2 4 7 2" xfId="9669" xr:uid="{00000000-0005-0000-0000-000013240000}"/>
    <cellStyle name="Input 9 2 2 4 8" xfId="9670" xr:uid="{00000000-0005-0000-0000-000014240000}"/>
    <cellStyle name="Input 9 2 2 4 8 2" xfId="9671" xr:uid="{00000000-0005-0000-0000-000015240000}"/>
    <cellStyle name="Input 9 2 2 4 9" xfId="9672" xr:uid="{00000000-0005-0000-0000-000016240000}"/>
    <cellStyle name="Input 9 2 2 4 9 2" xfId="9673" xr:uid="{00000000-0005-0000-0000-000017240000}"/>
    <cellStyle name="Input 9 2 2 5" xfId="9674" xr:uid="{00000000-0005-0000-0000-000018240000}"/>
    <cellStyle name="Input 9 2 2 5 10" xfId="9675" xr:uid="{00000000-0005-0000-0000-000019240000}"/>
    <cellStyle name="Input 9 2 2 5 10 2" xfId="9676" xr:uid="{00000000-0005-0000-0000-00001A240000}"/>
    <cellStyle name="Input 9 2 2 5 11" xfId="9677" xr:uid="{00000000-0005-0000-0000-00001B240000}"/>
    <cellStyle name="Input 9 2 2 5 11 2" xfId="9678" xr:uid="{00000000-0005-0000-0000-00001C240000}"/>
    <cellStyle name="Input 9 2 2 5 12" xfId="9679" xr:uid="{00000000-0005-0000-0000-00001D240000}"/>
    <cellStyle name="Input 9 2 2 5 12 2" xfId="9680" xr:uid="{00000000-0005-0000-0000-00001E240000}"/>
    <cellStyle name="Input 9 2 2 5 13" xfId="9681" xr:uid="{00000000-0005-0000-0000-00001F240000}"/>
    <cellStyle name="Input 9 2 2 5 13 2" xfId="9682" xr:uid="{00000000-0005-0000-0000-000020240000}"/>
    <cellStyle name="Input 9 2 2 5 14" xfId="9683" xr:uid="{00000000-0005-0000-0000-000021240000}"/>
    <cellStyle name="Input 9 2 2 5 14 2" xfId="9684" xr:uid="{00000000-0005-0000-0000-000022240000}"/>
    <cellStyle name="Input 9 2 2 5 15" xfId="9685" xr:uid="{00000000-0005-0000-0000-000023240000}"/>
    <cellStyle name="Input 9 2 2 5 15 2" xfId="9686" xr:uid="{00000000-0005-0000-0000-000024240000}"/>
    <cellStyle name="Input 9 2 2 5 16" xfId="9687" xr:uid="{00000000-0005-0000-0000-000025240000}"/>
    <cellStyle name="Input 9 2 2 5 2" xfId="9688" xr:uid="{00000000-0005-0000-0000-000026240000}"/>
    <cellStyle name="Input 9 2 2 5 2 2" xfId="9689" xr:uid="{00000000-0005-0000-0000-000027240000}"/>
    <cellStyle name="Input 9 2 2 5 3" xfId="9690" xr:uid="{00000000-0005-0000-0000-000028240000}"/>
    <cellStyle name="Input 9 2 2 5 3 2" xfId="9691" xr:uid="{00000000-0005-0000-0000-000029240000}"/>
    <cellStyle name="Input 9 2 2 5 4" xfId="9692" xr:uid="{00000000-0005-0000-0000-00002A240000}"/>
    <cellStyle name="Input 9 2 2 5 4 2" xfId="9693" xr:uid="{00000000-0005-0000-0000-00002B240000}"/>
    <cellStyle name="Input 9 2 2 5 5" xfId="9694" xr:uid="{00000000-0005-0000-0000-00002C240000}"/>
    <cellStyle name="Input 9 2 2 5 5 2" xfId="9695" xr:uid="{00000000-0005-0000-0000-00002D240000}"/>
    <cellStyle name="Input 9 2 2 5 6" xfId="9696" xr:uid="{00000000-0005-0000-0000-00002E240000}"/>
    <cellStyle name="Input 9 2 2 5 6 2" xfId="9697" xr:uid="{00000000-0005-0000-0000-00002F240000}"/>
    <cellStyle name="Input 9 2 2 5 7" xfId="9698" xr:uid="{00000000-0005-0000-0000-000030240000}"/>
    <cellStyle name="Input 9 2 2 5 7 2" xfId="9699" xr:uid="{00000000-0005-0000-0000-000031240000}"/>
    <cellStyle name="Input 9 2 2 5 8" xfId="9700" xr:uid="{00000000-0005-0000-0000-000032240000}"/>
    <cellStyle name="Input 9 2 2 5 8 2" xfId="9701" xr:uid="{00000000-0005-0000-0000-000033240000}"/>
    <cellStyle name="Input 9 2 2 5 9" xfId="9702" xr:uid="{00000000-0005-0000-0000-000034240000}"/>
    <cellStyle name="Input 9 2 2 5 9 2" xfId="9703" xr:uid="{00000000-0005-0000-0000-000035240000}"/>
    <cellStyle name="Input 9 2 2 6" xfId="9704" xr:uid="{00000000-0005-0000-0000-000036240000}"/>
    <cellStyle name="Input 9 2 2 6 10" xfId="9705" xr:uid="{00000000-0005-0000-0000-000037240000}"/>
    <cellStyle name="Input 9 2 2 6 10 2" xfId="9706" xr:uid="{00000000-0005-0000-0000-000038240000}"/>
    <cellStyle name="Input 9 2 2 6 11" xfId="9707" xr:uid="{00000000-0005-0000-0000-000039240000}"/>
    <cellStyle name="Input 9 2 2 6 11 2" xfId="9708" xr:uid="{00000000-0005-0000-0000-00003A240000}"/>
    <cellStyle name="Input 9 2 2 6 12" xfId="9709" xr:uid="{00000000-0005-0000-0000-00003B240000}"/>
    <cellStyle name="Input 9 2 2 6 12 2" xfId="9710" xr:uid="{00000000-0005-0000-0000-00003C240000}"/>
    <cellStyle name="Input 9 2 2 6 13" xfId="9711" xr:uid="{00000000-0005-0000-0000-00003D240000}"/>
    <cellStyle name="Input 9 2 2 6 13 2" xfId="9712" xr:uid="{00000000-0005-0000-0000-00003E240000}"/>
    <cellStyle name="Input 9 2 2 6 14" xfId="9713" xr:uid="{00000000-0005-0000-0000-00003F240000}"/>
    <cellStyle name="Input 9 2 2 6 14 2" xfId="9714" xr:uid="{00000000-0005-0000-0000-000040240000}"/>
    <cellStyle name="Input 9 2 2 6 15" xfId="9715" xr:uid="{00000000-0005-0000-0000-000041240000}"/>
    <cellStyle name="Input 9 2 2 6 2" xfId="9716" xr:uid="{00000000-0005-0000-0000-000042240000}"/>
    <cellStyle name="Input 9 2 2 6 2 2" xfId="9717" xr:uid="{00000000-0005-0000-0000-000043240000}"/>
    <cellStyle name="Input 9 2 2 6 3" xfId="9718" xr:uid="{00000000-0005-0000-0000-000044240000}"/>
    <cellStyle name="Input 9 2 2 6 3 2" xfId="9719" xr:uid="{00000000-0005-0000-0000-000045240000}"/>
    <cellStyle name="Input 9 2 2 6 4" xfId="9720" xr:uid="{00000000-0005-0000-0000-000046240000}"/>
    <cellStyle name="Input 9 2 2 6 4 2" xfId="9721" xr:uid="{00000000-0005-0000-0000-000047240000}"/>
    <cellStyle name="Input 9 2 2 6 5" xfId="9722" xr:uid="{00000000-0005-0000-0000-000048240000}"/>
    <cellStyle name="Input 9 2 2 6 5 2" xfId="9723" xr:uid="{00000000-0005-0000-0000-000049240000}"/>
    <cellStyle name="Input 9 2 2 6 6" xfId="9724" xr:uid="{00000000-0005-0000-0000-00004A240000}"/>
    <cellStyle name="Input 9 2 2 6 6 2" xfId="9725" xr:uid="{00000000-0005-0000-0000-00004B240000}"/>
    <cellStyle name="Input 9 2 2 6 7" xfId="9726" xr:uid="{00000000-0005-0000-0000-00004C240000}"/>
    <cellStyle name="Input 9 2 2 6 7 2" xfId="9727" xr:uid="{00000000-0005-0000-0000-00004D240000}"/>
    <cellStyle name="Input 9 2 2 6 8" xfId="9728" xr:uid="{00000000-0005-0000-0000-00004E240000}"/>
    <cellStyle name="Input 9 2 2 6 8 2" xfId="9729" xr:uid="{00000000-0005-0000-0000-00004F240000}"/>
    <cellStyle name="Input 9 2 2 6 9" xfId="9730" xr:uid="{00000000-0005-0000-0000-000050240000}"/>
    <cellStyle name="Input 9 2 2 6 9 2" xfId="9731" xr:uid="{00000000-0005-0000-0000-000051240000}"/>
    <cellStyle name="Input 9 2 2 7" xfId="9732" xr:uid="{00000000-0005-0000-0000-000052240000}"/>
    <cellStyle name="Input 9 2 2 7 2" xfId="9733" xr:uid="{00000000-0005-0000-0000-000053240000}"/>
    <cellStyle name="Input 9 2 2 8" xfId="9734" xr:uid="{00000000-0005-0000-0000-000054240000}"/>
    <cellStyle name="Input 9 2 2 8 2" xfId="9735" xr:uid="{00000000-0005-0000-0000-000055240000}"/>
    <cellStyle name="Input 9 2 2 9" xfId="9736" xr:uid="{00000000-0005-0000-0000-000056240000}"/>
    <cellStyle name="Input 9 2 2 9 2" xfId="9737" xr:uid="{00000000-0005-0000-0000-000057240000}"/>
    <cellStyle name="Input 9 2 20" xfId="9738" xr:uid="{00000000-0005-0000-0000-000058240000}"/>
    <cellStyle name="Input 9 2 20 2" xfId="9739" xr:uid="{00000000-0005-0000-0000-000059240000}"/>
    <cellStyle name="Input 9 2 21" xfId="9740" xr:uid="{00000000-0005-0000-0000-00005A240000}"/>
    <cellStyle name="Input 9 2 21 2" xfId="9741" xr:uid="{00000000-0005-0000-0000-00005B240000}"/>
    <cellStyle name="Input 9 2 22" xfId="9742" xr:uid="{00000000-0005-0000-0000-00005C240000}"/>
    <cellStyle name="Input 9 2 22 2" xfId="9743" xr:uid="{00000000-0005-0000-0000-00005D240000}"/>
    <cellStyle name="Input 9 2 23" xfId="9744" xr:uid="{00000000-0005-0000-0000-00005E240000}"/>
    <cellStyle name="Input 9 2 23 2" xfId="9745" xr:uid="{00000000-0005-0000-0000-00005F240000}"/>
    <cellStyle name="Input 9 2 24" xfId="9746" xr:uid="{00000000-0005-0000-0000-000060240000}"/>
    <cellStyle name="Input 9 2 24 2" xfId="9747" xr:uid="{00000000-0005-0000-0000-000061240000}"/>
    <cellStyle name="Input 9 2 25" xfId="9748" xr:uid="{00000000-0005-0000-0000-000062240000}"/>
    <cellStyle name="Input 9 2 25 2" xfId="9749" xr:uid="{00000000-0005-0000-0000-000063240000}"/>
    <cellStyle name="Input 9 2 26" xfId="9750" xr:uid="{00000000-0005-0000-0000-000064240000}"/>
    <cellStyle name="Input 9 2 26 2" xfId="9751" xr:uid="{00000000-0005-0000-0000-000065240000}"/>
    <cellStyle name="Input 9 2 27" xfId="9752" xr:uid="{00000000-0005-0000-0000-000066240000}"/>
    <cellStyle name="Input 9 2 3" xfId="9753" xr:uid="{00000000-0005-0000-0000-000067240000}"/>
    <cellStyle name="Input 9 2 3 10" xfId="9754" xr:uid="{00000000-0005-0000-0000-000068240000}"/>
    <cellStyle name="Input 9 2 3 10 2" xfId="9755" xr:uid="{00000000-0005-0000-0000-000069240000}"/>
    <cellStyle name="Input 9 2 3 11" xfId="9756" xr:uid="{00000000-0005-0000-0000-00006A240000}"/>
    <cellStyle name="Input 9 2 3 11 2" xfId="9757" xr:uid="{00000000-0005-0000-0000-00006B240000}"/>
    <cellStyle name="Input 9 2 3 12" xfId="9758" xr:uid="{00000000-0005-0000-0000-00006C240000}"/>
    <cellStyle name="Input 9 2 3 12 2" xfId="9759" xr:uid="{00000000-0005-0000-0000-00006D240000}"/>
    <cellStyle name="Input 9 2 3 13" xfId="9760" xr:uid="{00000000-0005-0000-0000-00006E240000}"/>
    <cellStyle name="Input 9 2 3 13 2" xfId="9761" xr:uid="{00000000-0005-0000-0000-00006F240000}"/>
    <cellStyle name="Input 9 2 3 14" xfId="9762" xr:uid="{00000000-0005-0000-0000-000070240000}"/>
    <cellStyle name="Input 9 2 3 14 2" xfId="9763" xr:uid="{00000000-0005-0000-0000-000071240000}"/>
    <cellStyle name="Input 9 2 3 15" xfId="9764" xr:uid="{00000000-0005-0000-0000-000072240000}"/>
    <cellStyle name="Input 9 2 3 15 2" xfId="9765" xr:uid="{00000000-0005-0000-0000-000073240000}"/>
    <cellStyle name="Input 9 2 3 16" xfId="9766" xr:uid="{00000000-0005-0000-0000-000074240000}"/>
    <cellStyle name="Input 9 2 3 16 2" xfId="9767" xr:uid="{00000000-0005-0000-0000-000075240000}"/>
    <cellStyle name="Input 9 2 3 17" xfId="9768" xr:uid="{00000000-0005-0000-0000-000076240000}"/>
    <cellStyle name="Input 9 2 3 17 2" xfId="9769" xr:uid="{00000000-0005-0000-0000-000077240000}"/>
    <cellStyle name="Input 9 2 3 18" xfId="9770" xr:uid="{00000000-0005-0000-0000-000078240000}"/>
    <cellStyle name="Input 9 2 3 18 2" xfId="9771" xr:uid="{00000000-0005-0000-0000-000079240000}"/>
    <cellStyle name="Input 9 2 3 19" xfId="9772" xr:uid="{00000000-0005-0000-0000-00007A240000}"/>
    <cellStyle name="Input 9 2 3 19 2" xfId="9773" xr:uid="{00000000-0005-0000-0000-00007B240000}"/>
    <cellStyle name="Input 9 2 3 2" xfId="9774" xr:uid="{00000000-0005-0000-0000-00007C240000}"/>
    <cellStyle name="Input 9 2 3 2 10" xfId="9775" xr:uid="{00000000-0005-0000-0000-00007D240000}"/>
    <cellStyle name="Input 9 2 3 2 10 2" xfId="9776" xr:uid="{00000000-0005-0000-0000-00007E240000}"/>
    <cellStyle name="Input 9 2 3 2 11" xfId="9777" xr:uid="{00000000-0005-0000-0000-00007F240000}"/>
    <cellStyle name="Input 9 2 3 2 11 2" xfId="9778" xr:uid="{00000000-0005-0000-0000-000080240000}"/>
    <cellStyle name="Input 9 2 3 2 12" xfId="9779" xr:uid="{00000000-0005-0000-0000-000081240000}"/>
    <cellStyle name="Input 9 2 3 2 12 2" xfId="9780" xr:uid="{00000000-0005-0000-0000-000082240000}"/>
    <cellStyle name="Input 9 2 3 2 13" xfId="9781" xr:uid="{00000000-0005-0000-0000-000083240000}"/>
    <cellStyle name="Input 9 2 3 2 13 2" xfId="9782" xr:uid="{00000000-0005-0000-0000-000084240000}"/>
    <cellStyle name="Input 9 2 3 2 14" xfId="9783" xr:uid="{00000000-0005-0000-0000-000085240000}"/>
    <cellStyle name="Input 9 2 3 2 14 2" xfId="9784" xr:uid="{00000000-0005-0000-0000-000086240000}"/>
    <cellStyle name="Input 9 2 3 2 15" xfId="9785" xr:uid="{00000000-0005-0000-0000-000087240000}"/>
    <cellStyle name="Input 9 2 3 2 15 2" xfId="9786" xr:uid="{00000000-0005-0000-0000-000088240000}"/>
    <cellStyle name="Input 9 2 3 2 16" xfId="9787" xr:uid="{00000000-0005-0000-0000-000089240000}"/>
    <cellStyle name="Input 9 2 3 2 16 2" xfId="9788" xr:uid="{00000000-0005-0000-0000-00008A240000}"/>
    <cellStyle name="Input 9 2 3 2 17" xfId="9789" xr:uid="{00000000-0005-0000-0000-00008B240000}"/>
    <cellStyle name="Input 9 2 3 2 17 2" xfId="9790" xr:uid="{00000000-0005-0000-0000-00008C240000}"/>
    <cellStyle name="Input 9 2 3 2 18" xfId="9791" xr:uid="{00000000-0005-0000-0000-00008D240000}"/>
    <cellStyle name="Input 9 2 3 2 18 2" xfId="9792" xr:uid="{00000000-0005-0000-0000-00008E240000}"/>
    <cellStyle name="Input 9 2 3 2 19" xfId="9793" xr:uid="{00000000-0005-0000-0000-00008F240000}"/>
    <cellStyle name="Input 9 2 3 2 2" xfId="9794" xr:uid="{00000000-0005-0000-0000-000090240000}"/>
    <cellStyle name="Input 9 2 3 2 2 2" xfId="9795" xr:uid="{00000000-0005-0000-0000-000091240000}"/>
    <cellStyle name="Input 9 2 3 2 3" xfId="9796" xr:uid="{00000000-0005-0000-0000-000092240000}"/>
    <cellStyle name="Input 9 2 3 2 3 2" xfId="9797" xr:uid="{00000000-0005-0000-0000-000093240000}"/>
    <cellStyle name="Input 9 2 3 2 4" xfId="9798" xr:uid="{00000000-0005-0000-0000-000094240000}"/>
    <cellStyle name="Input 9 2 3 2 4 2" xfId="9799" xr:uid="{00000000-0005-0000-0000-000095240000}"/>
    <cellStyle name="Input 9 2 3 2 5" xfId="9800" xr:uid="{00000000-0005-0000-0000-000096240000}"/>
    <cellStyle name="Input 9 2 3 2 5 2" xfId="9801" xr:uid="{00000000-0005-0000-0000-000097240000}"/>
    <cellStyle name="Input 9 2 3 2 6" xfId="9802" xr:uid="{00000000-0005-0000-0000-000098240000}"/>
    <cellStyle name="Input 9 2 3 2 6 2" xfId="9803" xr:uid="{00000000-0005-0000-0000-000099240000}"/>
    <cellStyle name="Input 9 2 3 2 7" xfId="9804" xr:uid="{00000000-0005-0000-0000-00009A240000}"/>
    <cellStyle name="Input 9 2 3 2 7 2" xfId="9805" xr:uid="{00000000-0005-0000-0000-00009B240000}"/>
    <cellStyle name="Input 9 2 3 2 8" xfId="9806" xr:uid="{00000000-0005-0000-0000-00009C240000}"/>
    <cellStyle name="Input 9 2 3 2 8 2" xfId="9807" xr:uid="{00000000-0005-0000-0000-00009D240000}"/>
    <cellStyle name="Input 9 2 3 2 9" xfId="9808" xr:uid="{00000000-0005-0000-0000-00009E240000}"/>
    <cellStyle name="Input 9 2 3 2 9 2" xfId="9809" xr:uid="{00000000-0005-0000-0000-00009F240000}"/>
    <cellStyle name="Input 9 2 3 20" xfId="9810" xr:uid="{00000000-0005-0000-0000-0000A0240000}"/>
    <cellStyle name="Input 9 2 3 3" xfId="9811" xr:uid="{00000000-0005-0000-0000-0000A1240000}"/>
    <cellStyle name="Input 9 2 3 3 10" xfId="9812" xr:uid="{00000000-0005-0000-0000-0000A2240000}"/>
    <cellStyle name="Input 9 2 3 3 10 2" xfId="9813" xr:uid="{00000000-0005-0000-0000-0000A3240000}"/>
    <cellStyle name="Input 9 2 3 3 11" xfId="9814" xr:uid="{00000000-0005-0000-0000-0000A4240000}"/>
    <cellStyle name="Input 9 2 3 3 11 2" xfId="9815" xr:uid="{00000000-0005-0000-0000-0000A5240000}"/>
    <cellStyle name="Input 9 2 3 3 12" xfId="9816" xr:uid="{00000000-0005-0000-0000-0000A6240000}"/>
    <cellStyle name="Input 9 2 3 3 12 2" xfId="9817" xr:uid="{00000000-0005-0000-0000-0000A7240000}"/>
    <cellStyle name="Input 9 2 3 3 13" xfId="9818" xr:uid="{00000000-0005-0000-0000-0000A8240000}"/>
    <cellStyle name="Input 9 2 3 3 13 2" xfId="9819" xr:uid="{00000000-0005-0000-0000-0000A9240000}"/>
    <cellStyle name="Input 9 2 3 3 14" xfId="9820" xr:uid="{00000000-0005-0000-0000-0000AA240000}"/>
    <cellStyle name="Input 9 2 3 3 14 2" xfId="9821" xr:uid="{00000000-0005-0000-0000-0000AB240000}"/>
    <cellStyle name="Input 9 2 3 3 15" xfId="9822" xr:uid="{00000000-0005-0000-0000-0000AC240000}"/>
    <cellStyle name="Input 9 2 3 3 15 2" xfId="9823" xr:uid="{00000000-0005-0000-0000-0000AD240000}"/>
    <cellStyle name="Input 9 2 3 3 16" xfId="9824" xr:uid="{00000000-0005-0000-0000-0000AE240000}"/>
    <cellStyle name="Input 9 2 3 3 16 2" xfId="9825" xr:uid="{00000000-0005-0000-0000-0000AF240000}"/>
    <cellStyle name="Input 9 2 3 3 17" xfId="9826" xr:uid="{00000000-0005-0000-0000-0000B0240000}"/>
    <cellStyle name="Input 9 2 3 3 17 2" xfId="9827" xr:uid="{00000000-0005-0000-0000-0000B1240000}"/>
    <cellStyle name="Input 9 2 3 3 18" xfId="9828" xr:uid="{00000000-0005-0000-0000-0000B2240000}"/>
    <cellStyle name="Input 9 2 3 3 18 2" xfId="9829" xr:uid="{00000000-0005-0000-0000-0000B3240000}"/>
    <cellStyle name="Input 9 2 3 3 19" xfId="9830" xr:uid="{00000000-0005-0000-0000-0000B4240000}"/>
    <cellStyle name="Input 9 2 3 3 2" xfId="9831" xr:uid="{00000000-0005-0000-0000-0000B5240000}"/>
    <cellStyle name="Input 9 2 3 3 2 2" xfId="9832" xr:uid="{00000000-0005-0000-0000-0000B6240000}"/>
    <cellStyle name="Input 9 2 3 3 3" xfId="9833" xr:uid="{00000000-0005-0000-0000-0000B7240000}"/>
    <cellStyle name="Input 9 2 3 3 3 2" xfId="9834" xr:uid="{00000000-0005-0000-0000-0000B8240000}"/>
    <cellStyle name="Input 9 2 3 3 4" xfId="9835" xr:uid="{00000000-0005-0000-0000-0000B9240000}"/>
    <cellStyle name="Input 9 2 3 3 4 2" xfId="9836" xr:uid="{00000000-0005-0000-0000-0000BA240000}"/>
    <cellStyle name="Input 9 2 3 3 5" xfId="9837" xr:uid="{00000000-0005-0000-0000-0000BB240000}"/>
    <cellStyle name="Input 9 2 3 3 5 2" xfId="9838" xr:uid="{00000000-0005-0000-0000-0000BC240000}"/>
    <cellStyle name="Input 9 2 3 3 6" xfId="9839" xr:uid="{00000000-0005-0000-0000-0000BD240000}"/>
    <cellStyle name="Input 9 2 3 3 6 2" xfId="9840" xr:uid="{00000000-0005-0000-0000-0000BE240000}"/>
    <cellStyle name="Input 9 2 3 3 7" xfId="9841" xr:uid="{00000000-0005-0000-0000-0000BF240000}"/>
    <cellStyle name="Input 9 2 3 3 7 2" xfId="9842" xr:uid="{00000000-0005-0000-0000-0000C0240000}"/>
    <cellStyle name="Input 9 2 3 3 8" xfId="9843" xr:uid="{00000000-0005-0000-0000-0000C1240000}"/>
    <cellStyle name="Input 9 2 3 3 8 2" xfId="9844" xr:uid="{00000000-0005-0000-0000-0000C2240000}"/>
    <cellStyle name="Input 9 2 3 3 9" xfId="9845" xr:uid="{00000000-0005-0000-0000-0000C3240000}"/>
    <cellStyle name="Input 9 2 3 3 9 2" xfId="9846" xr:uid="{00000000-0005-0000-0000-0000C4240000}"/>
    <cellStyle name="Input 9 2 3 4" xfId="9847" xr:uid="{00000000-0005-0000-0000-0000C5240000}"/>
    <cellStyle name="Input 9 2 3 4 10" xfId="9848" xr:uid="{00000000-0005-0000-0000-0000C6240000}"/>
    <cellStyle name="Input 9 2 3 4 10 2" xfId="9849" xr:uid="{00000000-0005-0000-0000-0000C7240000}"/>
    <cellStyle name="Input 9 2 3 4 11" xfId="9850" xr:uid="{00000000-0005-0000-0000-0000C8240000}"/>
    <cellStyle name="Input 9 2 3 4 11 2" xfId="9851" xr:uid="{00000000-0005-0000-0000-0000C9240000}"/>
    <cellStyle name="Input 9 2 3 4 12" xfId="9852" xr:uid="{00000000-0005-0000-0000-0000CA240000}"/>
    <cellStyle name="Input 9 2 3 4 12 2" xfId="9853" xr:uid="{00000000-0005-0000-0000-0000CB240000}"/>
    <cellStyle name="Input 9 2 3 4 13" xfId="9854" xr:uid="{00000000-0005-0000-0000-0000CC240000}"/>
    <cellStyle name="Input 9 2 3 4 13 2" xfId="9855" xr:uid="{00000000-0005-0000-0000-0000CD240000}"/>
    <cellStyle name="Input 9 2 3 4 14" xfId="9856" xr:uid="{00000000-0005-0000-0000-0000CE240000}"/>
    <cellStyle name="Input 9 2 3 4 14 2" xfId="9857" xr:uid="{00000000-0005-0000-0000-0000CF240000}"/>
    <cellStyle name="Input 9 2 3 4 15" xfId="9858" xr:uid="{00000000-0005-0000-0000-0000D0240000}"/>
    <cellStyle name="Input 9 2 3 4 15 2" xfId="9859" xr:uid="{00000000-0005-0000-0000-0000D1240000}"/>
    <cellStyle name="Input 9 2 3 4 16" xfId="9860" xr:uid="{00000000-0005-0000-0000-0000D2240000}"/>
    <cellStyle name="Input 9 2 3 4 2" xfId="9861" xr:uid="{00000000-0005-0000-0000-0000D3240000}"/>
    <cellStyle name="Input 9 2 3 4 2 2" xfId="9862" xr:uid="{00000000-0005-0000-0000-0000D4240000}"/>
    <cellStyle name="Input 9 2 3 4 3" xfId="9863" xr:uid="{00000000-0005-0000-0000-0000D5240000}"/>
    <cellStyle name="Input 9 2 3 4 3 2" xfId="9864" xr:uid="{00000000-0005-0000-0000-0000D6240000}"/>
    <cellStyle name="Input 9 2 3 4 4" xfId="9865" xr:uid="{00000000-0005-0000-0000-0000D7240000}"/>
    <cellStyle name="Input 9 2 3 4 4 2" xfId="9866" xr:uid="{00000000-0005-0000-0000-0000D8240000}"/>
    <cellStyle name="Input 9 2 3 4 5" xfId="9867" xr:uid="{00000000-0005-0000-0000-0000D9240000}"/>
    <cellStyle name="Input 9 2 3 4 5 2" xfId="9868" xr:uid="{00000000-0005-0000-0000-0000DA240000}"/>
    <cellStyle name="Input 9 2 3 4 6" xfId="9869" xr:uid="{00000000-0005-0000-0000-0000DB240000}"/>
    <cellStyle name="Input 9 2 3 4 6 2" xfId="9870" xr:uid="{00000000-0005-0000-0000-0000DC240000}"/>
    <cellStyle name="Input 9 2 3 4 7" xfId="9871" xr:uid="{00000000-0005-0000-0000-0000DD240000}"/>
    <cellStyle name="Input 9 2 3 4 7 2" xfId="9872" xr:uid="{00000000-0005-0000-0000-0000DE240000}"/>
    <cellStyle name="Input 9 2 3 4 8" xfId="9873" xr:uid="{00000000-0005-0000-0000-0000DF240000}"/>
    <cellStyle name="Input 9 2 3 4 8 2" xfId="9874" xr:uid="{00000000-0005-0000-0000-0000E0240000}"/>
    <cellStyle name="Input 9 2 3 4 9" xfId="9875" xr:uid="{00000000-0005-0000-0000-0000E1240000}"/>
    <cellStyle name="Input 9 2 3 4 9 2" xfId="9876" xr:uid="{00000000-0005-0000-0000-0000E2240000}"/>
    <cellStyle name="Input 9 2 3 5" xfId="9877" xr:uid="{00000000-0005-0000-0000-0000E3240000}"/>
    <cellStyle name="Input 9 2 3 5 10" xfId="9878" xr:uid="{00000000-0005-0000-0000-0000E4240000}"/>
    <cellStyle name="Input 9 2 3 5 10 2" xfId="9879" xr:uid="{00000000-0005-0000-0000-0000E5240000}"/>
    <cellStyle name="Input 9 2 3 5 11" xfId="9880" xr:uid="{00000000-0005-0000-0000-0000E6240000}"/>
    <cellStyle name="Input 9 2 3 5 11 2" xfId="9881" xr:uid="{00000000-0005-0000-0000-0000E7240000}"/>
    <cellStyle name="Input 9 2 3 5 12" xfId="9882" xr:uid="{00000000-0005-0000-0000-0000E8240000}"/>
    <cellStyle name="Input 9 2 3 5 12 2" xfId="9883" xr:uid="{00000000-0005-0000-0000-0000E9240000}"/>
    <cellStyle name="Input 9 2 3 5 13" xfId="9884" xr:uid="{00000000-0005-0000-0000-0000EA240000}"/>
    <cellStyle name="Input 9 2 3 5 13 2" xfId="9885" xr:uid="{00000000-0005-0000-0000-0000EB240000}"/>
    <cellStyle name="Input 9 2 3 5 14" xfId="9886" xr:uid="{00000000-0005-0000-0000-0000EC240000}"/>
    <cellStyle name="Input 9 2 3 5 14 2" xfId="9887" xr:uid="{00000000-0005-0000-0000-0000ED240000}"/>
    <cellStyle name="Input 9 2 3 5 15" xfId="9888" xr:uid="{00000000-0005-0000-0000-0000EE240000}"/>
    <cellStyle name="Input 9 2 3 5 15 2" xfId="9889" xr:uid="{00000000-0005-0000-0000-0000EF240000}"/>
    <cellStyle name="Input 9 2 3 5 16" xfId="9890" xr:uid="{00000000-0005-0000-0000-0000F0240000}"/>
    <cellStyle name="Input 9 2 3 5 2" xfId="9891" xr:uid="{00000000-0005-0000-0000-0000F1240000}"/>
    <cellStyle name="Input 9 2 3 5 2 2" xfId="9892" xr:uid="{00000000-0005-0000-0000-0000F2240000}"/>
    <cellStyle name="Input 9 2 3 5 3" xfId="9893" xr:uid="{00000000-0005-0000-0000-0000F3240000}"/>
    <cellStyle name="Input 9 2 3 5 3 2" xfId="9894" xr:uid="{00000000-0005-0000-0000-0000F4240000}"/>
    <cellStyle name="Input 9 2 3 5 4" xfId="9895" xr:uid="{00000000-0005-0000-0000-0000F5240000}"/>
    <cellStyle name="Input 9 2 3 5 4 2" xfId="9896" xr:uid="{00000000-0005-0000-0000-0000F6240000}"/>
    <cellStyle name="Input 9 2 3 5 5" xfId="9897" xr:uid="{00000000-0005-0000-0000-0000F7240000}"/>
    <cellStyle name="Input 9 2 3 5 5 2" xfId="9898" xr:uid="{00000000-0005-0000-0000-0000F8240000}"/>
    <cellStyle name="Input 9 2 3 5 6" xfId="9899" xr:uid="{00000000-0005-0000-0000-0000F9240000}"/>
    <cellStyle name="Input 9 2 3 5 6 2" xfId="9900" xr:uid="{00000000-0005-0000-0000-0000FA240000}"/>
    <cellStyle name="Input 9 2 3 5 7" xfId="9901" xr:uid="{00000000-0005-0000-0000-0000FB240000}"/>
    <cellStyle name="Input 9 2 3 5 7 2" xfId="9902" xr:uid="{00000000-0005-0000-0000-0000FC240000}"/>
    <cellStyle name="Input 9 2 3 5 8" xfId="9903" xr:uid="{00000000-0005-0000-0000-0000FD240000}"/>
    <cellStyle name="Input 9 2 3 5 8 2" xfId="9904" xr:uid="{00000000-0005-0000-0000-0000FE240000}"/>
    <cellStyle name="Input 9 2 3 5 9" xfId="9905" xr:uid="{00000000-0005-0000-0000-0000FF240000}"/>
    <cellStyle name="Input 9 2 3 5 9 2" xfId="9906" xr:uid="{00000000-0005-0000-0000-000000250000}"/>
    <cellStyle name="Input 9 2 3 6" xfId="9907" xr:uid="{00000000-0005-0000-0000-000001250000}"/>
    <cellStyle name="Input 9 2 3 6 10" xfId="9908" xr:uid="{00000000-0005-0000-0000-000002250000}"/>
    <cellStyle name="Input 9 2 3 6 10 2" xfId="9909" xr:uid="{00000000-0005-0000-0000-000003250000}"/>
    <cellStyle name="Input 9 2 3 6 11" xfId="9910" xr:uid="{00000000-0005-0000-0000-000004250000}"/>
    <cellStyle name="Input 9 2 3 6 11 2" xfId="9911" xr:uid="{00000000-0005-0000-0000-000005250000}"/>
    <cellStyle name="Input 9 2 3 6 12" xfId="9912" xr:uid="{00000000-0005-0000-0000-000006250000}"/>
    <cellStyle name="Input 9 2 3 6 12 2" xfId="9913" xr:uid="{00000000-0005-0000-0000-000007250000}"/>
    <cellStyle name="Input 9 2 3 6 13" xfId="9914" xr:uid="{00000000-0005-0000-0000-000008250000}"/>
    <cellStyle name="Input 9 2 3 6 13 2" xfId="9915" xr:uid="{00000000-0005-0000-0000-000009250000}"/>
    <cellStyle name="Input 9 2 3 6 14" xfId="9916" xr:uid="{00000000-0005-0000-0000-00000A250000}"/>
    <cellStyle name="Input 9 2 3 6 14 2" xfId="9917" xr:uid="{00000000-0005-0000-0000-00000B250000}"/>
    <cellStyle name="Input 9 2 3 6 15" xfId="9918" xr:uid="{00000000-0005-0000-0000-00000C250000}"/>
    <cellStyle name="Input 9 2 3 6 2" xfId="9919" xr:uid="{00000000-0005-0000-0000-00000D250000}"/>
    <cellStyle name="Input 9 2 3 6 2 2" xfId="9920" xr:uid="{00000000-0005-0000-0000-00000E250000}"/>
    <cellStyle name="Input 9 2 3 6 3" xfId="9921" xr:uid="{00000000-0005-0000-0000-00000F250000}"/>
    <cellStyle name="Input 9 2 3 6 3 2" xfId="9922" xr:uid="{00000000-0005-0000-0000-000010250000}"/>
    <cellStyle name="Input 9 2 3 6 4" xfId="9923" xr:uid="{00000000-0005-0000-0000-000011250000}"/>
    <cellStyle name="Input 9 2 3 6 4 2" xfId="9924" xr:uid="{00000000-0005-0000-0000-000012250000}"/>
    <cellStyle name="Input 9 2 3 6 5" xfId="9925" xr:uid="{00000000-0005-0000-0000-000013250000}"/>
    <cellStyle name="Input 9 2 3 6 5 2" xfId="9926" xr:uid="{00000000-0005-0000-0000-000014250000}"/>
    <cellStyle name="Input 9 2 3 6 6" xfId="9927" xr:uid="{00000000-0005-0000-0000-000015250000}"/>
    <cellStyle name="Input 9 2 3 6 6 2" xfId="9928" xr:uid="{00000000-0005-0000-0000-000016250000}"/>
    <cellStyle name="Input 9 2 3 6 7" xfId="9929" xr:uid="{00000000-0005-0000-0000-000017250000}"/>
    <cellStyle name="Input 9 2 3 6 7 2" xfId="9930" xr:uid="{00000000-0005-0000-0000-000018250000}"/>
    <cellStyle name="Input 9 2 3 6 8" xfId="9931" xr:uid="{00000000-0005-0000-0000-000019250000}"/>
    <cellStyle name="Input 9 2 3 6 8 2" xfId="9932" xr:uid="{00000000-0005-0000-0000-00001A250000}"/>
    <cellStyle name="Input 9 2 3 6 9" xfId="9933" xr:uid="{00000000-0005-0000-0000-00001B250000}"/>
    <cellStyle name="Input 9 2 3 6 9 2" xfId="9934" xr:uid="{00000000-0005-0000-0000-00001C250000}"/>
    <cellStyle name="Input 9 2 3 7" xfId="9935" xr:uid="{00000000-0005-0000-0000-00001D250000}"/>
    <cellStyle name="Input 9 2 3 7 2" xfId="9936" xr:uid="{00000000-0005-0000-0000-00001E250000}"/>
    <cellStyle name="Input 9 2 3 8" xfId="9937" xr:uid="{00000000-0005-0000-0000-00001F250000}"/>
    <cellStyle name="Input 9 2 3 8 2" xfId="9938" xr:uid="{00000000-0005-0000-0000-000020250000}"/>
    <cellStyle name="Input 9 2 3 9" xfId="9939" xr:uid="{00000000-0005-0000-0000-000021250000}"/>
    <cellStyle name="Input 9 2 3 9 2" xfId="9940" xr:uid="{00000000-0005-0000-0000-000022250000}"/>
    <cellStyle name="Input 9 2 4" xfId="9941" xr:uid="{00000000-0005-0000-0000-000023250000}"/>
    <cellStyle name="Input 9 2 4 10" xfId="9942" xr:uid="{00000000-0005-0000-0000-000024250000}"/>
    <cellStyle name="Input 9 2 4 10 2" xfId="9943" xr:uid="{00000000-0005-0000-0000-000025250000}"/>
    <cellStyle name="Input 9 2 4 11" xfId="9944" xr:uid="{00000000-0005-0000-0000-000026250000}"/>
    <cellStyle name="Input 9 2 4 11 2" xfId="9945" xr:uid="{00000000-0005-0000-0000-000027250000}"/>
    <cellStyle name="Input 9 2 4 12" xfId="9946" xr:uid="{00000000-0005-0000-0000-000028250000}"/>
    <cellStyle name="Input 9 2 4 12 2" xfId="9947" xr:uid="{00000000-0005-0000-0000-000029250000}"/>
    <cellStyle name="Input 9 2 4 13" xfId="9948" xr:uid="{00000000-0005-0000-0000-00002A250000}"/>
    <cellStyle name="Input 9 2 4 13 2" xfId="9949" xr:uid="{00000000-0005-0000-0000-00002B250000}"/>
    <cellStyle name="Input 9 2 4 14" xfId="9950" xr:uid="{00000000-0005-0000-0000-00002C250000}"/>
    <cellStyle name="Input 9 2 4 14 2" xfId="9951" xr:uid="{00000000-0005-0000-0000-00002D250000}"/>
    <cellStyle name="Input 9 2 4 15" xfId="9952" xr:uid="{00000000-0005-0000-0000-00002E250000}"/>
    <cellStyle name="Input 9 2 4 15 2" xfId="9953" xr:uid="{00000000-0005-0000-0000-00002F250000}"/>
    <cellStyle name="Input 9 2 4 16" xfId="9954" xr:uid="{00000000-0005-0000-0000-000030250000}"/>
    <cellStyle name="Input 9 2 4 16 2" xfId="9955" xr:uid="{00000000-0005-0000-0000-000031250000}"/>
    <cellStyle name="Input 9 2 4 17" xfId="9956" xr:uid="{00000000-0005-0000-0000-000032250000}"/>
    <cellStyle name="Input 9 2 4 17 2" xfId="9957" xr:uid="{00000000-0005-0000-0000-000033250000}"/>
    <cellStyle name="Input 9 2 4 18" xfId="9958" xr:uid="{00000000-0005-0000-0000-000034250000}"/>
    <cellStyle name="Input 9 2 4 18 2" xfId="9959" xr:uid="{00000000-0005-0000-0000-000035250000}"/>
    <cellStyle name="Input 9 2 4 19" xfId="9960" xr:uid="{00000000-0005-0000-0000-000036250000}"/>
    <cellStyle name="Input 9 2 4 19 2" xfId="9961" xr:uid="{00000000-0005-0000-0000-000037250000}"/>
    <cellStyle name="Input 9 2 4 2" xfId="9962" xr:uid="{00000000-0005-0000-0000-000038250000}"/>
    <cellStyle name="Input 9 2 4 2 10" xfId="9963" xr:uid="{00000000-0005-0000-0000-000039250000}"/>
    <cellStyle name="Input 9 2 4 2 10 2" xfId="9964" xr:uid="{00000000-0005-0000-0000-00003A250000}"/>
    <cellStyle name="Input 9 2 4 2 11" xfId="9965" xr:uid="{00000000-0005-0000-0000-00003B250000}"/>
    <cellStyle name="Input 9 2 4 2 11 2" xfId="9966" xr:uid="{00000000-0005-0000-0000-00003C250000}"/>
    <cellStyle name="Input 9 2 4 2 12" xfId="9967" xr:uid="{00000000-0005-0000-0000-00003D250000}"/>
    <cellStyle name="Input 9 2 4 2 12 2" xfId="9968" xr:uid="{00000000-0005-0000-0000-00003E250000}"/>
    <cellStyle name="Input 9 2 4 2 13" xfId="9969" xr:uid="{00000000-0005-0000-0000-00003F250000}"/>
    <cellStyle name="Input 9 2 4 2 13 2" xfId="9970" xr:uid="{00000000-0005-0000-0000-000040250000}"/>
    <cellStyle name="Input 9 2 4 2 14" xfId="9971" xr:uid="{00000000-0005-0000-0000-000041250000}"/>
    <cellStyle name="Input 9 2 4 2 14 2" xfId="9972" xr:uid="{00000000-0005-0000-0000-000042250000}"/>
    <cellStyle name="Input 9 2 4 2 15" xfId="9973" xr:uid="{00000000-0005-0000-0000-000043250000}"/>
    <cellStyle name="Input 9 2 4 2 15 2" xfId="9974" xr:uid="{00000000-0005-0000-0000-000044250000}"/>
    <cellStyle name="Input 9 2 4 2 16" xfId="9975" xr:uid="{00000000-0005-0000-0000-000045250000}"/>
    <cellStyle name="Input 9 2 4 2 16 2" xfId="9976" xr:uid="{00000000-0005-0000-0000-000046250000}"/>
    <cellStyle name="Input 9 2 4 2 17" xfId="9977" xr:uid="{00000000-0005-0000-0000-000047250000}"/>
    <cellStyle name="Input 9 2 4 2 17 2" xfId="9978" xr:uid="{00000000-0005-0000-0000-000048250000}"/>
    <cellStyle name="Input 9 2 4 2 18" xfId="9979" xr:uid="{00000000-0005-0000-0000-000049250000}"/>
    <cellStyle name="Input 9 2 4 2 18 2" xfId="9980" xr:uid="{00000000-0005-0000-0000-00004A250000}"/>
    <cellStyle name="Input 9 2 4 2 19" xfId="9981" xr:uid="{00000000-0005-0000-0000-00004B250000}"/>
    <cellStyle name="Input 9 2 4 2 2" xfId="9982" xr:uid="{00000000-0005-0000-0000-00004C250000}"/>
    <cellStyle name="Input 9 2 4 2 2 2" xfId="9983" xr:uid="{00000000-0005-0000-0000-00004D250000}"/>
    <cellStyle name="Input 9 2 4 2 3" xfId="9984" xr:uid="{00000000-0005-0000-0000-00004E250000}"/>
    <cellStyle name="Input 9 2 4 2 3 2" xfId="9985" xr:uid="{00000000-0005-0000-0000-00004F250000}"/>
    <cellStyle name="Input 9 2 4 2 4" xfId="9986" xr:uid="{00000000-0005-0000-0000-000050250000}"/>
    <cellStyle name="Input 9 2 4 2 4 2" xfId="9987" xr:uid="{00000000-0005-0000-0000-000051250000}"/>
    <cellStyle name="Input 9 2 4 2 5" xfId="9988" xr:uid="{00000000-0005-0000-0000-000052250000}"/>
    <cellStyle name="Input 9 2 4 2 5 2" xfId="9989" xr:uid="{00000000-0005-0000-0000-000053250000}"/>
    <cellStyle name="Input 9 2 4 2 6" xfId="9990" xr:uid="{00000000-0005-0000-0000-000054250000}"/>
    <cellStyle name="Input 9 2 4 2 6 2" xfId="9991" xr:uid="{00000000-0005-0000-0000-000055250000}"/>
    <cellStyle name="Input 9 2 4 2 7" xfId="9992" xr:uid="{00000000-0005-0000-0000-000056250000}"/>
    <cellStyle name="Input 9 2 4 2 7 2" xfId="9993" xr:uid="{00000000-0005-0000-0000-000057250000}"/>
    <cellStyle name="Input 9 2 4 2 8" xfId="9994" xr:uid="{00000000-0005-0000-0000-000058250000}"/>
    <cellStyle name="Input 9 2 4 2 8 2" xfId="9995" xr:uid="{00000000-0005-0000-0000-000059250000}"/>
    <cellStyle name="Input 9 2 4 2 9" xfId="9996" xr:uid="{00000000-0005-0000-0000-00005A250000}"/>
    <cellStyle name="Input 9 2 4 2 9 2" xfId="9997" xr:uid="{00000000-0005-0000-0000-00005B250000}"/>
    <cellStyle name="Input 9 2 4 20" xfId="9998" xr:uid="{00000000-0005-0000-0000-00005C250000}"/>
    <cellStyle name="Input 9 2 4 3" xfId="9999" xr:uid="{00000000-0005-0000-0000-00005D250000}"/>
    <cellStyle name="Input 9 2 4 3 10" xfId="10000" xr:uid="{00000000-0005-0000-0000-00005E250000}"/>
    <cellStyle name="Input 9 2 4 3 10 2" xfId="10001" xr:uid="{00000000-0005-0000-0000-00005F250000}"/>
    <cellStyle name="Input 9 2 4 3 11" xfId="10002" xr:uid="{00000000-0005-0000-0000-000060250000}"/>
    <cellStyle name="Input 9 2 4 3 11 2" xfId="10003" xr:uid="{00000000-0005-0000-0000-000061250000}"/>
    <cellStyle name="Input 9 2 4 3 12" xfId="10004" xr:uid="{00000000-0005-0000-0000-000062250000}"/>
    <cellStyle name="Input 9 2 4 3 12 2" xfId="10005" xr:uid="{00000000-0005-0000-0000-000063250000}"/>
    <cellStyle name="Input 9 2 4 3 13" xfId="10006" xr:uid="{00000000-0005-0000-0000-000064250000}"/>
    <cellStyle name="Input 9 2 4 3 13 2" xfId="10007" xr:uid="{00000000-0005-0000-0000-000065250000}"/>
    <cellStyle name="Input 9 2 4 3 14" xfId="10008" xr:uid="{00000000-0005-0000-0000-000066250000}"/>
    <cellStyle name="Input 9 2 4 3 14 2" xfId="10009" xr:uid="{00000000-0005-0000-0000-000067250000}"/>
    <cellStyle name="Input 9 2 4 3 15" xfId="10010" xr:uid="{00000000-0005-0000-0000-000068250000}"/>
    <cellStyle name="Input 9 2 4 3 15 2" xfId="10011" xr:uid="{00000000-0005-0000-0000-000069250000}"/>
    <cellStyle name="Input 9 2 4 3 16" xfId="10012" xr:uid="{00000000-0005-0000-0000-00006A250000}"/>
    <cellStyle name="Input 9 2 4 3 16 2" xfId="10013" xr:uid="{00000000-0005-0000-0000-00006B250000}"/>
    <cellStyle name="Input 9 2 4 3 17" xfId="10014" xr:uid="{00000000-0005-0000-0000-00006C250000}"/>
    <cellStyle name="Input 9 2 4 3 17 2" xfId="10015" xr:uid="{00000000-0005-0000-0000-00006D250000}"/>
    <cellStyle name="Input 9 2 4 3 18" xfId="10016" xr:uid="{00000000-0005-0000-0000-00006E250000}"/>
    <cellStyle name="Input 9 2 4 3 2" xfId="10017" xr:uid="{00000000-0005-0000-0000-00006F250000}"/>
    <cellStyle name="Input 9 2 4 3 2 2" xfId="10018" xr:uid="{00000000-0005-0000-0000-000070250000}"/>
    <cellStyle name="Input 9 2 4 3 3" xfId="10019" xr:uid="{00000000-0005-0000-0000-000071250000}"/>
    <cellStyle name="Input 9 2 4 3 3 2" xfId="10020" xr:uid="{00000000-0005-0000-0000-000072250000}"/>
    <cellStyle name="Input 9 2 4 3 4" xfId="10021" xr:uid="{00000000-0005-0000-0000-000073250000}"/>
    <cellStyle name="Input 9 2 4 3 4 2" xfId="10022" xr:uid="{00000000-0005-0000-0000-000074250000}"/>
    <cellStyle name="Input 9 2 4 3 5" xfId="10023" xr:uid="{00000000-0005-0000-0000-000075250000}"/>
    <cellStyle name="Input 9 2 4 3 5 2" xfId="10024" xr:uid="{00000000-0005-0000-0000-000076250000}"/>
    <cellStyle name="Input 9 2 4 3 6" xfId="10025" xr:uid="{00000000-0005-0000-0000-000077250000}"/>
    <cellStyle name="Input 9 2 4 3 6 2" xfId="10026" xr:uid="{00000000-0005-0000-0000-000078250000}"/>
    <cellStyle name="Input 9 2 4 3 7" xfId="10027" xr:uid="{00000000-0005-0000-0000-000079250000}"/>
    <cellStyle name="Input 9 2 4 3 7 2" xfId="10028" xr:uid="{00000000-0005-0000-0000-00007A250000}"/>
    <cellStyle name="Input 9 2 4 3 8" xfId="10029" xr:uid="{00000000-0005-0000-0000-00007B250000}"/>
    <cellStyle name="Input 9 2 4 3 8 2" xfId="10030" xr:uid="{00000000-0005-0000-0000-00007C250000}"/>
    <cellStyle name="Input 9 2 4 3 9" xfId="10031" xr:uid="{00000000-0005-0000-0000-00007D250000}"/>
    <cellStyle name="Input 9 2 4 3 9 2" xfId="10032" xr:uid="{00000000-0005-0000-0000-00007E250000}"/>
    <cellStyle name="Input 9 2 4 4" xfId="10033" xr:uid="{00000000-0005-0000-0000-00007F250000}"/>
    <cellStyle name="Input 9 2 4 4 10" xfId="10034" xr:uid="{00000000-0005-0000-0000-000080250000}"/>
    <cellStyle name="Input 9 2 4 4 10 2" xfId="10035" xr:uid="{00000000-0005-0000-0000-000081250000}"/>
    <cellStyle name="Input 9 2 4 4 11" xfId="10036" xr:uid="{00000000-0005-0000-0000-000082250000}"/>
    <cellStyle name="Input 9 2 4 4 11 2" xfId="10037" xr:uid="{00000000-0005-0000-0000-000083250000}"/>
    <cellStyle name="Input 9 2 4 4 12" xfId="10038" xr:uid="{00000000-0005-0000-0000-000084250000}"/>
    <cellStyle name="Input 9 2 4 4 12 2" xfId="10039" xr:uid="{00000000-0005-0000-0000-000085250000}"/>
    <cellStyle name="Input 9 2 4 4 13" xfId="10040" xr:uid="{00000000-0005-0000-0000-000086250000}"/>
    <cellStyle name="Input 9 2 4 4 13 2" xfId="10041" xr:uid="{00000000-0005-0000-0000-000087250000}"/>
    <cellStyle name="Input 9 2 4 4 14" xfId="10042" xr:uid="{00000000-0005-0000-0000-000088250000}"/>
    <cellStyle name="Input 9 2 4 4 14 2" xfId="10043" xr:uid="{00000000-0005-0000-0000-000089250000}"/>
    <cellStyle name="Input 9 2 4 4 15" xfId="10044" xr:uid="{00000000-0005-0000-0000-00008A250000}"/>
    <cellStyle name="Input 9 2 4 4 15 2" xfId="10045" xr:uid="{00000000-0005-0000-0000-00008B250000}"/>
    <cellStyle name="Input 9 2 4 4 16" xfId="10046" xr:uid="{00000000-0005-0000-0000-00008C250000}"/>
    <cellStyle name="Input 9 2 4 4 2" xfId="10047" xr:uid="{00000000-0005-0000-0000-00008D250000}"/>
    <cellStyle name="Input 9 2 4 4 2 2" xfId="10048" xr:uid="{00000000-0005-0000-0000-00008E250000}"/>
    <cellStyle name="Input 9 2 4 4 3" xfId="10049" xr:uid="{00000000-0005-0000-0000-00008F250000}"/>
    <cellStyle name="Input 9 2 4 4 3 2" xfId="10050" xr:uid="{00000000-0005-0000-0000-000090250000}"/>
    <cellStyle name="Input 9 2 4 4 4" xfId="10051" xr:uid="{00000000-0005-0000-0000-000091250000}"/>
    <cellStyle name="Input 9 2 4 4 4 2" xfId="10052" xr:uid="{00000000-0005-0000-0000-000092250000}"/>
    <cellStyle name="Input 9 2 4 4 5" xfId="10053" xr:uid="{00000000-0005-0000-0000-000093250000}"/>
    <cellStyle name="Input 9 2 4 4 5 2" xfId="10054" xr:uid="{00000000-0005-0000-0000-000094250000}"/>
    <cellStyle name="Input 9 2 4 4 6" xfId="10055" xr:uid="{00000000-0005-0000-0000-000095250000}"/>
    <cellStyle name="Input 9 2 4 4 6 2" xfId="10056" xr:uid="{00000000-0005-0000-0000-000096250000}"/>
    <cellStyle name="Input 9 2 4 4 7" xfId="10057" xr:uid="{00000000-0005-0000-0000-000097250000}"/>
    <cellStyle name="Input 9 2 4 4 7 2" xfId="10058" xr:uid="{00000000-0005-0000-0000-000098250000}"/>
    <cellStyle name="Input 9 2 4 4 8" xfId="10059" xr:uid="{00000000-0005-0000-0000-000099250000}"/>
    <cellStyle name="Input 9 2 4 4 8 2" xfId="10060" xr:uid="{00000000-0005-0000-0000-00009A250000}"/>
    <cellStyle name="Input 9 2 4 4 9" xfId="10061" xr:uid="{00000000-0005-0000-0000-00009B250000}"/>
    <cellStyle name="Input 9 2 4 4 9 2" xfId="10062" xr:uid="{00000000-0005-0000-0000-00009C250000}"/>
    <cellStyle name="Input 9 2 4 5" xfId="10063" xr:uid="{00000000-0005-0000-0000-00009D250000}"/>
    <cellStyle name="Input 9 2 4 5 10" xfId="10064" xr:uid="{00000000-0005-0000-0000-00009E250000}"/>
    <cellStyle name="Input 9 2 4 5 10 2" xfId="10065" xr:uid="{00000000-0005-0000-0000-00009F250000}"/>
    <cellStyle name="Input 9 2 4 5 11" xfId="10066" xr:uid="{00000000-0005-0000-0000-0000A0250000}"/>
    <cellStyle name="Input 9 2 4 5 11 2" xfId="10067" xr:uid="{00000000-0005-0000-0000-0000A1250000}"/>
    <cellStyle name="Input 9 2 4 5 12" xfId="10068" xr:uid="{00000000-0005-0000-0000-0000A2250000}"/>
    <cellStyle name="Input 9 2 4 5 12 2" xfId="10069" xr:uid="{00000000-0005-0000-0000-0000A3250000}"/>
    <cellStyle name="Input 9 2 4 5 13" xfId="10070" xr:uid="{00000000-0005-0000-0000-0000A4250000}"/>
    <cellStyle name="Input 9 2 4 5 13 2" xfId="10071" xr:uid="{00000000-0005-0000-0000-0000A5250000}"/>
    <cellStyle name="Input 9 2 4 5 14" xfId="10072" xr:uid="{00000000-0005-0000-0000-0000A6250000}"/>
    <cellStyle name="Input 9 2 4 5 14 2" xfId="10073" xr:uid="{00000000-0005-0000-0000-0000A7250000}"/>
    <cellStyle name="Input 9 2 4 5 15" xfId="10074" xr:uid="{00000000-0005-0000-0000-0000A8250000}"/>
    <cellStyle name="Input 9 2 4 5 15 2" xfId="10075" xr:uid="{00000000-0005-0000-0000-0000A9250000}"/>
    <cellStyle name="Input 9 2 4 5 16" xfId="10076" xr:uid="{00000000-0005-0000-0000-0000AA250000}"/>
    <cellStyle name="Input 9 2 4 5 2" xfId="10077" xr:uid="{00000000-0005-0000-0000-0000AB250000}"/>
    <cellStyle name="Input 9 2 4 5 2 2" xfId="10078" xr:uid="{00000000-0005-0000-0000-0000AC250000}"/>
    <cellStyle name="Input 9 2 4 5 3" xfId="10079" xr:uid="{00000000-0005-0000-0000-0000AD250000}"/>
    <cellStyle name="Input 9 2 4 5 3 2" xfId="10080" xr:uid="{00000000-0005-0000-0000-0000AE250000}"/>
    <cellStyle name="Input 9 2 4 5 4" xfId="10081" xr:uid="{00000000-0005-0000-0000-0000AF250000}"/>
    <cellStyle name="Input 9 2 4 5 4 2" xfId="10082" xr:uid="{00000000-0005-0000-0000-0000B0250000}"/>
    <cellStyle name="Input 9 2 4 5 5" xfId="10083" xr:uid="{00000000-0005-0000-0000-0000B1250000}"/>
    <cellStyle name="Input 9 2 4 5 5 2" xfId="10084" xr:uid="{00000000-0005-0000-0000-0000B2250000}"/>
    <cellStyle name="Input 9 2 4 5 6" xfId="10085" xr:uid="{00000000-0005-0000-0000-0000B3250000}"/>
    <cellStyle name="Input 9 2 4 5 6 2" xfId="10086" xr:uid="{00000000-0005-0000-0000-0000B4250000}"/>
    <cellStyle name="Input 9 2 4 5 7" xfId="10087" xr:uid="{00000000-0005-0000-0000-0000B5250000}"/>
    <cellStyle name="Input 9 2 4 5 7 2" xfId="10088" xr:uid="{00000000-0005-0000-0000-0000B6250000}"/>
    <cellStyle name="Input 9 2 4 5 8" xfId="10089" xr:uid="{00000000-0005-0000-0000-0000B7250000}"/>
    <cellStyle name="Input 9 2 4 5 8 2" xfId="10090" xr:uid="{00000000-0005-0000-0000-0000B8250000}"/>
    <cellStyle name="Input 9 2 4 5 9" xfId="10091" xr:uid="{00000000-0005-0000-0000-0000B9250000}"/>
    <cellStyle name="Input 9 2 4 5 9 2" xfId="10092" xr:uid="{00000000-0005-0000-0000-0000BA250000}"/>
    <cellStyle name="Input 9 2 4 6" xfId="10093" xr:uid="{00000000-0005-0000-0000-0000BB250000}"/>
    <cellStyle name="Input 9 2 4 6 10" xfId="10094" xr:uid="{00000000-0005-0000-0000-0000BC250000}"/>
    <cellStyle name="Input 9 2 4 6 10 2" xfId="10095" xr:uid="{00000000-0005-0000-0000-0000BD250000}"/>
    <cellStyle name="Input 9 2 4 6 11" xfId="10096" xr:uid="{00000000-0005-0000-0000-0000BE250000}"/>
    <cellStyle name="Input 9 2 4 6 11 2" xfId="10097" xr:uid="{00000000-0005-0000-0000-0000BF250000}"/>
    <cellStyle name="Input 9 2 4 6 12" xfId="10098" xr:uid="{00000000-0005-0000-0000-0000C0250000}"/>
    <cellStyle name="Input 9 2 4 6 12 2" xfId="10099" xr:uid="{00000000-0005-0000-0000-0000C1250000}"/>
    <cellStyle name="Input 9 2 4 6 13" xfId="10100" xr:uid="{00000000-0005-0000-0000-0000C2250000}"/>
    <cellStyle name="Input 9 2 4 6 13 2" xfId="10101" xr:uid="{00000000-0005-0000-0000-0000C3250000}"/>
    <cellStyle name="Input 9 2 4 6 14" xfId="10102" xr:uid="{00000000-0005-0000-0000-0000C4250000}"/>
    <cellStyle name="Input 9 2 4 6 14 2" xfId="10103" xr:uid="{00000000-0005-0000-0000-0000C5250000}"/>
    <cellStyle name="Input 9 2 4 6 15" xfId="10104" xr:uid="{00000000-0005-0000-0000-0000C6250000}"/>
    <cellStyle name="Input 9 2 4 6 2" xfId="10105" xr:uid="{00000000-0005-0000-0000-0000C7250000}"/>
    <cellStyle name="Input 9 2 4 6 2 2" xfId="10106" xr:uid="{00000000-0005-0000-0000-0000C8250000}"/>
    <cellStyle name="Input 9 2 4 6 3" xfId="10107" xr:uid="{00000000-0005-0000-0000-0000C9250000}"/>
    <cellStyle name="Input 9 2 4 6 3 2" xfId="10108" xr:uid="{00000000-0005-0000-0000-0000CA250000}"/>
    <cellStyle name="Input 9 2 4 6 4" xfId="10109" xr:uid="{00000000-0005-0000-0000-0000CB250000}"/>
    <cellStyle name="Input 9 2 4 6 4 2" xfId="10110" xr:uid="{00000000-0005-0000-0000-0000CC250000}"/>
    <cellStyle name="Input 9 2 4 6 5" xfId="10111" xr:uid="{00000000-0005-0000-0000-0000CD250000}"/>
    <cellStyle name="Input 9 2 4 6 5 2" xfId="10112" xr:uid="{00000000-0005-0000-0000-0000CE250000}"/>
    <cellStyle name="Input 9 2 4 6 6" xfId="10113" xr:uid="{00000000-0005-0000-0000-0000CF250000}"/>
    <cellStyle name="Input 9 2 4 6 6 2" xfId="10114" xr:uid="{00000000-0005-0000-0000-0000D0250000}"/>
    <cellStyle name="Input 9 2 4 6 7" xfId="10115" xr:uid="{00000000-0005-0000-0000-0000D1250000}"/>
    <cellStyle name="Input 9 2 4 6 7 2" xfId="10116" xr:uid="{00000000-0005-0000-0000-0000D2250000}"/>
    <cellStyle name="Input 9 2 4 6 8" xfId="10117" xr:uid="{00000000-0005-0000-0000-0000D3250000}"/>
    <cellStyle name="Input 9 2 4 6 8 2" xfId="10118" xr:uid="{00000000-0005-0000-0000-0000D4250000}"/>
    <cellStyle name="Input 9 2 4 6 9" xfId="10119" xr:uid="{00000000-0005-0000-0000-0000D5250000}"/>
    <cellStyle name="Input 9 2 4 6 9 2" xfId="10120" xr:uid="{00000000-0005-0000-0000-0000D6250000}"/>
    <cellStyle name="Input 9 2 4 7" xfId="10121" xr:uid="{00000000-0005-0000-0000-0000D7250000}"/>
    <cellStyle name="Input 9 2 4 7 2" xfId="10122" xr:uid="{00000000-0005-0000-0000-0000D8250000}"/>
    <cellStyle name="Input 9 2 4 8" xfId="10123" xr:uid="{00000000-0005-0000-0000-0000D9250000}"/>
    <cellStyle name="Input 9 2 4 8 2" xfId="10124" xr:uid="{00000000-0005-0000-0000-0000DA250000}"/>
    <cellStyle name="Input 9 2 4 9" xfId="10125" xr:uid="{00000000-0005-0000-0000-0000DB250000}"/>
    <cellStyle name="Input 9 2 4 9 2" xfId="10126" xr:uid="{00000000-0005-0000-0000-0000DC250000}"/>
    <cellStyle name="Input 9 2 5" xfId="10127" xr:uid="{00000000-0005-0000-0000-0000DD250000}"/>
    <cellStyle name="Input 9 2 5 10" xfId="10128" xr:uid="{00000000-0005-0000-0000-0000DE250000}"/>
    <cellStyle name="Input 9 2 5 10 2" xfId="10129" xr:uid="{00000000-0005-0000-0000-0000DF250000}"/>
    <cellStyle name="Input 9 2 5 11" xfId="10130" xr:uid="{00000000-0005-0000-0000-0000E0250000}"/>
    <cellStyle name="Input 9 2 5 11 2" xfId="10131" xr:uid="{00000000-0005-0000-0000-0000E1250000}"/>
    <cellStyle name="Input 9 2 5 12" xfId="10132" xr:uid="{00000000-0005-0000-0000-0000E2250000}"/>
    <cellStyle name="Input 9 2 5 12 2" xfId="10133" xr:uid="{00000000-0005-0000-0000-0000E3250000}"/>
    <cellStyle name="Input 9 2 5 13" xfId="10134" xr:uid="{00000000-0005-0000-0000-0000E4250000}"/>
    <cellStyle name="Input 9 2 5 13 2" xfId="10135" xr:uid="{00000000-0005-0000-0000-0000E5250000}"/>
    <cellStyle name="Input 9 2 5 14" xfId="10136" xr:uid="{00000000-0005-0000-0000-0000E6250000}"/>
    <cellStyle name="Input 9 2 5 14 2" xfId="10137" xr:uid="{00000000-0005-0000-0000-0000E7250000}"/>
    <cellStyle name="Input 9 2 5 15" xfId="10138" xr:uid="{00000000-0005-0000-0000-0000E8250000}"/>
    <cellStyle name="Input 9 2 5 15 2" xfId="10139" xr:uid="{00000000-0005-0000-0000-0000E9250000}"/>
    <cellStyle name="Input 9 2 5 16" xfId="10140" xr:uid="{00000000-0005-0000-0000-0000EA250000}"/>
    <cellStyle name="Input 9 2 5 16 2" xfId="10141" xr:uid="{00000000-0005-0000-0000-0000EB250000}"/>
    <cellStyle name="Input 9 2 5 17" xfId="10142" xr:uid="{00000000-0005-0000-0000-0000EC250000}"/>
    <cellStyle name="Input 9 2 5 17 2" xfId="10143" xr:uid="{00000000-0005-0000-0000-0000ED250000}"/>
    <cellStyle name="Input 9 2 5 18" xfId="10144" xr:uid="{00000000-0005-0000-0000-0000EE250000}"/>
    <cellStyle name="Input 9 2 5 18 2" xfId="10145" xr:uid="{00000000-0005-0000-0000-0000EF250000}"/>
    <cellStyle name="Input 9 2 5 19" xfId="10146" xr:uid="{00000000-0005-0000-0000-0000F0250000}"/>
    <cellStyle name="Input 9 2 5 2" xfId="10147" xr:uid="{00000000-0005-0000-0000-0000F1250000}"/>
    <cellStyle name="Input 9 2 5 2 10" xfId="10148" xr:uid="{00000000-0005-0000-0000-0000F2250000}"/>
    <cellStyle name="Input 9 2 5 2 10 2" xfId="10149" xr:uid="{00000000-0005-0000-0000-0000F3250000}"/>
    <cellStyle name="Input 9 2 5 2 11" xfId="10150" xr:uid="{00000000-0005-0000-0000-0000F4250000}"/>
    <cellStyle name="Input 9 2 5 2 11 2" xfId="10151" xr:uid="{00000000-0005-0000-0000-0000F5250000}"/>
    <cellStyle name="Input 9 2 5 2 12" xfId="10152" xr:uid="{00000000-0005-0000-0000-0000F6250000}"/>
    <cellStyle name="Input 9 2 5 2 12 2" xfId="10153" xr:uid="{00000000-0005-0000-0000-0000F7250000}"/>
    <cellStyle name="Input 9 2 5 2 13" xfId="10154" xr:uid="{00000000-0005-0000-0000-0000F8250000}"/>
    <cellStyle name="Input 9 2 5 2 13 2" xfId="10155" xr:uid="{00000000-0005-0000-0000-0000F9250000}"/>
    <cellStyle name="Input 9 2 5 2 14" xfId="10156" xr:uid="{00000000-0005-0000-0000-0000FA250000}"/>
    <cellStyle name="Input 9 2 5 2 14 2" xfId="10157" xr:uid="{00000000-0005-0000-0000-0000FB250000}"/>
    <cellStyle name="Input 9 2 5 2 15" xfId="10158" xr:uid="{00000000-0005-0000-0000-0000FC250000}"/>
    <cellStyle name="Input 9 2 5 2 15 2" xfId="10159" xr:uid="{00000000-0005-0000-0000-0000FD250000}"/>
    <cellStyle name="Input 9 2 5 2 16" xfId="10160" xr:uid="{00000000-0005-0000-0000-0000FE250000}"/>
    <cellStyle name="Input 9 2 5 2 16 2" xfId="10161" xr:uid="{00000000-0005-0000-0000-0000FF250000}"/>
    <cellStyle name="Input 9 2 5 2 17" xfId="10162" xr:uid="{00000000-0005-0000-0000-000000260000}"/>
    <cellStyle name="Input 9 2 5 2 17 2" xfId="10163" xr:uid="{00000000-0005-0000-0000-000001260000}"/>
    <cellStyle name="Input 9 2 5 2 18" xfId="10164" xr:uid="{00000000-0005-0000-0000-000002260000}"/>
    <cellStyle name="Input 9 2 5 2 2" xfId="10165" xr:uid="{00000000-0005-0000-0000-000003260000}"/>
    <cellStyle name="Input 9 2 5 2 2 2" xfId="10166" xr:uid="{00000000-0005-0000-0000-000004260000}"/>
    <cellStyle name="Input 9 2 5 2 3" xfId="10167" xr:uid="{00000000-0005-0000-0000-000005260000}"/>
    <cellStyle name="Input 9 2 5 2 3 2" xfId="10168" xr:uid="{00000000-0005-0000-0000-000006260000}"/>
    <cellStyle name="Input 9 2 5 2 4" xfId="10169" xr:uid="{00000000-0005-0000-0000-000007260000}"/>
    <cellStyle name="Input 9 2 5 2 4 2" xfId="10170" xr:uid="{00000000-0005-0000-0000-000008260000}"/>
    <cellStyle name="Input 9 2 5 2 5" xfId="10171" xr:uid="{00000000-0005-0000-0000-000009260000}"/>
    <cellStyle name="Input 9 2 5 2 5 2" xfId="10172" xr:uid="{00000000-0005-0000-0000-00000A260000}"/>
    <cellStyle name="Input 9 2 5 2 6" xfId="10173" xr:uid="{00000000-0005-0000-0000-00000B260000}"/>
    <cellStyle name="Input 9 2 5 2 6 2" xfId="10174" xr:uid="{00000000-0005-0000-0000-00000C260000}"/>
    <cellStyle name="Input 9 2 5 2 7" xfId="10175" xr:uid="{00000000-0005-0000-0000-00000D260000}"/>
    <cellStyle name="Input 9 2 5 2 7 2" xfId="10176" xr:uid="{00000000-0005-0000-0000-00000E260000}"/>
    <cellStyle name="Input 9 2 5 2 8" xfId="10177" xr:uid="{00000000-0005-0000-0000-00000F260000}"/>
    <cellStyle name="Input 9 2 5 2 8 2" xfId="10178" xr:uid="{00000000-0005-0000-0000-000010260000}"/>
    <cellStyle name="Input 9 2 5 2 9" xfId="10179" xr:uid="{00000000-0005-0000-0000-000011260000}"/>
    <cellStyle name="Input 9 2 5 2 9 2" xfId="10180" xr:uid="{00000000-0005-0000-0000-000012260000}"/>
    <cellStyle name="Input 9 2 5 3" xfId="10181" xr:uid="{00000000-0005-0000-0000-000013260000}"/>
    <cellStyle name="Input 9 2 5 3 10" xfId="10182" xr:uid="{00000000-0005-0000-0000-000014260000}"/>
    <cellStyle name="Input 9 2 5 3 10 2" xfId="10183" xr:uid="{00000000-0005-0000-0000-000015260000}"/>
    <cellStyle name="Input 9 2 5 3 11" xfId="10184" xr:uid="{00000000-0005-0000-0000-000016260000}"/>
    <cellStyle name="Input 9 2 5 3 11 2" xfId="10185" xr:uid="{00000000-0005-0000-0000-000017260000}"/>
    <cellStyle name="Input 9 2 5 3 12" xfId="10186" xr:uid="{00000000-0005-0000-0000-000018260000}"/>
    <cellStyle name="Input 9 2 5 3 12 2" xfId="10187" xr:uid="{00000000-0005-0000-0000-000019260000}"/>
    <cellStyle name="Input 9 2 5 3 13" xfId="10188" xr:uid="{00000000-0005-0000-0000-00001A260000}"/>
    <cellStyle name="Input 9 2 5 3 13 2" xfId="10189" xr:uid="{00000000-0005-0000-0000-00001B260000}"/>
    <cellStyle name="Input 9 2 5 3 14" xfId="10190" xr:uid="{00000000-0005-0000-0000-00001C260000}"/>
    <cellStyle name="Input 9 2 5 3 14 2" xfId="10191" xr:uid="{00000000-0005-0000-0000-00001D260000}"/>
    <cellStyle name="Input 9 2 5 3 15" xfId="10192" xr:uid="{00000000-0005-0000-0000-00001E260000}"/>
    <cellStyle name="Input 9 2 5 3 15 2" xfId="10193" xr:uid="{00000000-0005-0000-0000-00001F260000}"/>
    <cellStyle name="Input 9 2 5 3 16" xfId="10194" xr:uid="{00000000-0005-0000-0000-000020260000}"/>
    <cellStyle name="Input 9 2 5 3 2" xfId="10195" xr:uid="{00000000-0005-0000-0000-000021260000}"/>
    <cellStyle name="Input 9 2 5 3 2 2" xfId="10196" xr:uid="{00000000-0005-0000-0000-000022260000}"/>
    <cellStyle name="Input 9 2 5 3 3" xfId="10197" xr:uid="{00000000-0005-0000-0000-000023260000}"/>
    <cellStyle name="Input 9 2 5 3 3 2" xfId="10198" xr:uid="{00000000-0005-0000-0000-000024260000}"/>
    <cellStyle name="Input 9 2 5 3 4" xfId="10199" xr:uid="{00000000-0005-0000-0000-000025260000}"/>
    <cellStyle name="Input 9 2 5 3 4 2" xfId="10200" xr:uid="{00000000-0005-0000-0000-000026260000}"/>
    <cellStyle name="Input 9 2 5 3 5" xfId="10201" xr:uid="{00000000-0005-0000-0000-000027260000}"/>
    <cellStyle name="Input 9 2 5 3 5 2" xfId="10202" xr:uid="{00000000-0005-0000-0000-000028260000}"/>
    <cellStyle name="Input 9 2 5 3 6" xfId="10203" xr:uid="{00000000-0005-0000-0000-000029260000}"/>
    <cellStyle name="Input 9 2 5 3 6 2" xfId="10204" xr:uid="{00000000-0005-0000-0000-00002A260000}"/>
    <cellStyle name="Input 9 2 5 3 7" xfId="10205" xr:uid="{00000000-0005-0000-0000-00002B260000}"/>
    <cellStyle name="Input 9 2 5 3 7 2" xfId="10206" xr:uid="{00000000-0005-0000-0000-00002C260000}"/>
    <cellStyle name="Input 9 2 5 3 8" xfId="10207" xr:uid="{00000000-0005-0000-0000-00002D260000}"/>
    <cellStyle name="Input 9 2 5 3 8 2" xfId="10208" xr:uid="{00000000-0005-0000-0000-00002E260000}"/>
    <cellStyle name="Input 9 2 5 3 9" xfId="10209" xr:uid="{00000000-0005-0000-0000-00002F260000}"/>
    <cellStyle name="Input 9 2 5 3 9 2" xfId="10210" xr:uid="{00000000-0005-0000-0000-000030260000}"/>
    <cellStyle name="Input 9 2 5 4" xfId="10211" xr:uid="{00000000-0005-0000-0000-000031260000}"/>
    <cellStyle name="Input 9 2 5 4 10" xfId="10212" xr:uid="{00000000-0005-0000-0000-000032260000}"/>
    <cellStyle name="Input 9 2 5 4 10 2" xfId="10213" xr:uid="{00000000-0005-0000-0000-000033260000}"/>
    <cellStyle name="Input 9 2 5 4 11" xfId="10214" xr:uid="{00000000-0005-0000-0000-000034260000}"/>
    <cellStyle name="Input 9 2 5 4 11 2" xfId="10215" xr:uid="{00000000-0005-0000-0000-000035260000}"/>
    <cellStyle name="Input 9 2 5 4 12" xfId="10216" xr:uid="{00000000-0005-0000-0000-000036260000}"/>
    <cellStyle name="Input 9 2 5 4 12 2" xfId="10217" xr:uid="{00000000-0005-0000-0000-000037260000}"/>
    <cellStyle name="Input 9 2 5 4 13" xfId="10218" xr:uid="{00000000-0005-0000-0000-000038260000}"/>
    <cellStyle name="Input 9 2 5 4 13 2" xfId="10219" xr:uid="{00000000-0005-0000-0000-000039260000}"/>
    <cellStyle name="Input 9 2 5 4 14" xfId="10220" xr:uid="{00000000-0005-0000-0000-00003A260000}"/>
    <cellStyle name="Input 9 2 5 4 14 2" xfId="10221" xr:uid="{00000000-0005-0000-0000-00003B260000}"/>
    <cellStyle name="Input 9 2 5 4 15" xfId="10222" xr:uid="{00000000-0005-0000-0000-00003C260000}"/>
    <cellStyle name="Input 9 2 5 4 15 2" xfId="10223" xr:uid="{00000000-0005-0000-0000-00003D260000}"/>
    <cellStyle name="Input 9 2 5 4 16" xfId="10224" xr:uid="{00000000-0005-0000-0000-00003E260000}"/>
    <cellStyle name="Input 9 2 5 4 2" xfId="10225" xr:uid="{00000000-0005-0000-0000-00003F260000}"/>
    <cellStyle name="Input 9 2 5 4 2 2" xfId="10226" xr:uid="{00000000-0005-0000-0000-000040260000}"/>
    <cellStyle name="Input 9 2 5 4 3" xfId="10227" xr:uid="{00000000-0005-0000-0000-000041260000}"/>
    <cellStyle name="Input 9 2 5 4 3 2" xfId="10228" xr:uid="{00000000-0005-0000-0000-000042260000}"/>
    <cellStyle name="Input 9 2 5 4 4" xfId="10229" xr:uid="{00000000-0005-0000-0000-000043260000}"/>
    <cellStyle name="Input 9 2 5 4 4 2" xfId="10230" xr:uid="{00000000-0005-0000-0000-000044260000}"/>
    <cellStyle name="Input 9 2 5 4 5" xfId="10231" xr:uid="{00000000-0005-0000-0000-000045260000}"/>
    <cellStyle name="Input 9 2 5 4 5 2" xfId="10232" xr:uid="{00000000-0005-0000-0000-000046260000}"/>
    <cellStyle name="Input 9 2 5 4 6" xfId="10233" xr:uid="{00000000-0005-0000-0000-000047260000}"/>
    <cellStyle name="Input 9 2 5 4 6 2" xfId="10234" xr:uid="{00000000-0005-0000-0000-000048260000}"/>
    <cellStyle name="Input 9 2 5 4 7" xfId="10235" xr:uid="{00000000-0005-0000-0000-000049260000}"/>
    <cellStyle name="Input 9 2 5 4 7 2" xfId="10236" xr:uid="{00000000-0005-0000-0000-00004A260000}"/>
    <cellStyle name="Input 9 2 5 4 8" xfId="10237" xr:uid="{00000000-0005-0000-0000-00004B260000}"/>
    <cellStyle name="Input 9 2 5 4 8 2" xfId="10238" xr:uid="{00000000-0005-0000-0000-00004C260000}"/>
    <cellStyle name="Input 9 2 5 4 9" xfId="10239" xr:uid="{00000000-0005-0000-0000-00004D260000}"/>
    <cellStyle name="Input 9 2 5 4 9 2" xfId="10240" xr:uid="{00000000-0005-0000-0000-00004E260000}"/>
    <cellStyle name="Input 9 2 5 5" xfId="10241" xr:uid="{00000000-0005-0000-0000-00004F260000}"/>
    <cellStyle name="Input 9 2 5 5 10" xfId="10242" xr:uid="{00000000-0005-0000-0000-000050260000}"/>
    <cellStyle name="Input 9 2 5 5 10 2" xfId="10243" xr:uid="{00000000-0005-0000-0000-000051260000}"/>
    <cellStyle name="Input 9 2 5 5 11" xfId="10244" xr:uid="{00000000-0005-0000-0000-000052260000}"/>
    <cellStyle name="Input 9 2 5 5 11 2" xfId="10245" xr:uid="{00000000-0005-0000-0000-000053260000}"/>
    <cellStyle name="Input 9 2 5 5 12" xfId="10246" xr:uid="{00000000-0005-0000-0000-000054260000}"/>
    <cellStyle name="Input 9 2 5 5 12 2" xfId="10247" xr:uid="{00000000-0005-0000-0000-000055260000}"/>
    <cellStyle name="Input 9 2 5 5 13" xfId="10248" xr:uid="{00000000-0005-0000-0000-000056260000}"/>
    <cellStyle name="Input 9 2 5 5 13 2" xfId="10249" xr:uid="{00000000-0005-0000-0000-000057260000}"/>
    <cellStyle name="Input 9 2 5 5 14" xfId="10250" xr:uid="{00000000-0005-0000-0000-000058260000}"/>
    <cellStyle name="Input 9 2 5 5 14 2" xfId="10251" xr:uid="{00000000-0005-0000-0000-000059260000}"/>
    <cellStyle name="Input 9 2 5 5 15" xfId="10252" xr:uid="{00000000-0005-0000-0000-00005A260000}"/>
    <cellStyle name="Input 9 2 5 5 2" xfId="10253" xr:uid="{00000000-0005-0000-0000-00005B260000}"/>
    <cellStyle name="Input 9 2 5 5 2 2" xfId="10254" xr:uid="{00000000-0005-0000-0000-00005C260000}"/>
    <cellStyle name="Input 9 2 5 5 3" xfId="10255" xr:uid="{00000000-0005-0000-0000-00005D260000}"/>
    <cellStyle name="Input 9 2 5 5 3 2" xfId="10256" xr:uid="{00000000-0005-0000-0000-00005E260000}"/>
    <cellStyle name="Input 9 2 5 5 4" xfId="10257" xr:uid="{00000000-0005-0000-0000-00005F260000}"/>
    <cellStyle name="Input 9 2 5 5 4 2" xfId="10258" xr:uid="{00000000-0005-0000-0000-000060260000}"/>
    <cellStyle name="Input 9 2 5 5 5" xfId="10259" xr:uid="{00000000-0005-0000-0000-000061260000}"/>
    <cellStyle name="Input 9 2 5 5 5 2" xfId="10260" xr:uid="{00000000-0005-0000-0000-000062260000}"/>
    <cellStyle name="Input 9 2 5 5 6" xfId="10261" xr:uid="{00000000-0005-0000-0000-000063260000}"/>
    <cellStyle name="Input 9 2 5 5 6 2" xfId="10262" xr:uid="{00000000-0005-0000-0000-000064260000}"/>
    <cellStyle name="Input 9 2 5 5 7" xfId="10263" xr:uid="{00000000-0005-0000-0000-000065260000}"/>
    <cellStyle name="Input 9 2 5 5 7 2" xfId="10264" xr:uid="{00000000-0005-0000-0000-000066260000}"/>
    <cellStyle name="Input 9 2 5 5 8" xfId="10265" xr:uid="{00000000-0005-0000-0000-000067260000}"/>
    <cellStyle name="Input 9 2 5 5 8 2" xfId="10266" xr:uid="{00000000-0005-0000-0000-000068260000}"/>
    <cellStyle name="Input 9 2 5 5 9" xfId="10267" xr:uid="{00000000-0005-0000-0000-000069260000}"/>
    <cellStyle name="Input 9 2 5 5 9 2" xfId="10268" xr:uid="{00000000-0005-0000-0000-00006A260000}"/>
    <cellStyle name="Input 9 2 5 6" xfId="10269" xr:uid="{00000000-0005-0000-0000-00006B260000}"/>
    <cellStyle name="Input 9 2 5 6 2" xfId="10270" xr:uid="{00000000-0005-0000-0000-00006C260000}"/>
    <cellStyle name="Input 9 2 5 7" xfId="10271" xr:uid="{00000000-0005-0000-0000-00006D260000}"/>
    <cellStyle name="Input 9 2 5 7 2" xfId="10272" xr:uid="{00000000-0005-0000-0000-00006E260000}"/>
    <cellStyle name="Input 9 2 5 8" xfId="10273" xr:uid="{00000000-0005-0000-0000-00006F260000}"/>
    <cellStyle name="Input 9 2 5 8 2" xfId="10274" xr:uid="{00000000-0005-0000-0000-000070260000}"/>
    <cellStyle name="Input 9 2 5 9" xfId="10275" xr:uid="{00000000-0005-0000-0000-000071260000}"/>
    <cellStyle name="Input 9 2 5 9 2" xfId="10276" xr:uid="{00000000-0005-0000-0000-000072260000}"/>
    <cellStyle name="Input 9 2 6" xfId="10277" xr:uid="{00000000-0005-0000-0000-000073260000}"/>
    <cellStyle name="Input 9 2 6 10" xfId="10278" xr:uid="{00000000-0005-0000-0000-000074260000}"/>
    <cellStyle name="Input 9 2 6 10 2" xfId="10279" xr:uid="{00000000-0005-0000-0000-000075260000}"/>
    <cellStyle name="Input 9 2 6 11" xfId="10280" xr:uid="{00000000-0005-0000-0000-000076260000}"/>
    <cellStyle name="Input 9 2 6 11 2" xfId="10281" xr:uid="{00000000-0005-0000-0000-000077260000}"/>
    <cellStyle name="Input 9 2 6 12" xfId="10282" xr:uid="{00000000-0005-0000-0000-000078260000}"/>
    <cellStyle name="Input 9 2 6 12 2" xfId="10283" xr:uid="{00000000-0005-0000-0000-000079260000}"/>
    <cellStyle name="Input 9 2 6 13" xfId="10284" xr:uid="{00000000-0005-0000-0000-00007A260000}"/>
    <cellStyle name="Input 9 2 6 13 2" xfId="10285" xr:uid="{00000000-0005-0000-0000-00007B260000}"/>
    <cellStyle name="Input 9 2 6 14" xfId="10286" xr:uid="{00000000-0005-0000-0000-00007C260000}"/>
    <cellStyle name="Input 9 2 6 14 2" xfId="10287" xr:uid="{00000000-0005-0000-0000-00007D260000}"/>
    <cellStyle name="Input 9 2 6 15" xfId="10288" xr:uid="{00000000-0005-0000-0000-00007E260000}"/>
    <cellStyle name="Input 9 2 6 15 2" xfId="10289" xr:uid="{00000000-0005-0000-0000-00007F260000}"/>
    <cellStyle name="Input 9 2 6 16" xfId="10290" xr:uid="{00000000-0005-0000-0000-000080260000}"/>
    <cellStyle name="Input 9 2 6 16 2" xfId="10291" xr:uid="{00000000-0005-0000-0000-000081260000}"/>
    <cellStyle name="Input 9 2 6 17" xfId="10292" xr:uid="{00000000-0005-0000-0000-000082260000}"/>
    <cellStyle name="Input 9 2 6 17 2" xfId="10293" xr:uid="{00000000-0005-0000-0000-000083260000}"/>
    <cellStyle name="Input 9 2 6 18" xfId="10294" xr:uid="{00000000-0005-0000-0000-000084260000}"/>
    <cellStyle name="Input 9 2 6 18 2" xfId="10295" xr:uid="{00000000-0005-0000-0000-000085260000}"/>
    <cellStyle name="Input 9 2 6 19" xfId="10296" xr:uid="{00000000-0005-0000-0000-000086260000}"/>
    <cellStyle name="Input 9 2 6 2" xfId="10297" xr:uid="{00000000-0005-0000-0000-000087260000}"/>
    <cellStyle name="Input 9 2 6 2 10" xfId="10298" xr:uid="{00000000-0005-0000-0000-000088260000}"/>
    <cellStyle name="Input 9 2 6 2 10 2" xfId="10299" xr:uid="{00000000-0005-0000-0000-000089260000}"/>
    <cellStyle name="Input 9 2 6 2 11" xfId="10300" xr:uid="{00000000-0005-0000-0000-00008A260000}"/>
    <cellStyle name="Input 9 2 6 2 11 2" xfId="10301" xr:uid="{00000000-0005-0000-0000-00008B260000}"/>
    <cellStyle name="Input 9 2 6 2 12" xfId="10302" xr:uid="{00000000-0005-0000-0000-00008C260000}"/>
    <cellStyle name="Input 9 2 6 2 12 2" xfId="10303" xr:uid="{00000000-0005-0000-0000-00008D260000}"/>
    <cellStyle name="Input 9 2 6 2 13" xfId="10304" xr:uid="{00000000-0005-0000-0000-00008E260000}"/>
    <cellStyle name="Input 9 2 6 2 13 2" xfId="10305" xr:uid="{00000000-0005-0000-0000-00008F260000}"/>
    <cellStyle name="Input 9 2 6 2 14" xfId="10306" xr:uid="{00000000-0005-0000-0000-000090260000}"/>
    <cellStyle name="Input 9 2 6 2 14 2" xfId="10307" xr:uid="{00000000-0005-0000-0000-000091260000}"/>
    <cellStyle name="Input 9 2 6 2 15" xfId="10308" xr:uid="{00000000-0005-0000-0000-000092260000}"/>
    <cellStyle name="Input 9 2 6 2 15 2" xfId="10309" xr:uid="{00000000-0005-0000-0000-000093260000}"/>
    <cellStyle name="Input 9 2 6 2 16" xfId="10310" xr:uid="{00000000-0005-0000-0000-000094260000}"/>
    <cellStyle name="Input 9 2 6 2 16 2" xfId="10311" xr:uid="{00000000-0005-0000-0000-000095260000}"/>
    <cellStyle name="Input 9 2 6 2 17" xfId="10312" xr:uid="{00000000-0005-0000-0000-000096260000}"/>
    <cellStyle name="Input 9 2 6 2 17 2" xfId="10313" xr:uid="{00000000-0005-0000-0000-000097260000}"/>
    <cellStyle name="Input 9 2 6 2 18" xfId="10314" xr:uid="{00000000-0005-0000-0000-000098260000}"/>
    <cellStyle name="Input 9 2 6 2 2" xfId="10315" xr:uid="{00000000-0005-0000-0000-000099260000}"/>
    <cellStyle name="Input 9 2 6 2 2 2" xfId="10316" xr:uid="{00000000-0005-0000-0000-00009A260000}"/>
    <cellStyle name="Input 9 2 6 2 3" xfId="10317" xr:uid="{00000000-0005-0000-0000-00009B260000}"/>
    <cellStyle name="Input 9 2 6 2 3 2" xfId="10318" xr:uid="{00000000-0005-0000-0000-00009C260000}"/>
    <cellStyle name="Input 9 2 6 2 4" xfId="10319" xr:uid="{00000000-0005-0000-0000-00009D260000}"/>
    <cellStyle name="Input 9 2 6 2 4 2" xfId="10320" xr:uid="{00000000-0005-0000-0000-00009E260000}"/>
    <cellStyle name="Input 9 2 6 2 5" xfId="10321" xr:uid="{00000000-0005-0000-0000-00009F260000}"/>
    <cellStyle name="Input 9 2 6 2 5 2" xfId="10322" xr:uid="{00000000-0005-0000-0000-0000A0260000}"/>
    <cellStyle name="Input 9 2 6 2 6" xfId="10323" xr:uid="{00000000-0005-0000-0000-0000A1260000}"/>
    <cellStyle name="Input 9 2 6 2 6 2" xfId="10324" xr:uid="{00000000-0005-0000-0000-0000A2260000}"/>
    <cellStyle name="Input 9 2 6 2 7" xfId="10325" xr:uid="{00000000-0005-0000-0000-0000A3260000}"/>
    <cellStyle name="Input 9 2 6 2 7 2" xfId="10326" xr:uid="{00000000-0005-0000-0000-0000A4260000}"/>
    <cellStyle name="Input 9 2 6 2 8" xfId="10327" xr:uid="{00000000-0005-0000-0000-0000A5260000}"/>
    <cellStyle name="Input 9 2 6 2 8 2" xfId="10328" xr:uid="{00000000-0005-0000-0000-0000A6260000}"/>
    <cellStyle name="Input 9 2 6 2 9" xfId="10329" xr:uid="{00000000-0005-0000-0000-0000A7260000}"/>
    <cellStyle name="Input 9 2 6 2 9 2" xfId="10330" xr:uid="{00000000-0005-0000-0000-0000A8260000}"/>
    <cellStyle name="Input 9 2 6 3" xfId="10331" xr:uid="{00000000-0005-0000-0000-0000A9260000}"/>
    <cellStyle name="Input 9 2 6 3 10" xfId="10332" xr:uid="{00000000-0005-0000-0000-0000AA260000}"/>
    <cellStyle name="Input 9 2 6 3 10 2" xfId="10333" xr:uid="{00000000-0005-0000-0000-0000AB260000}"/>
    <cellStyle name="Input 9 2 6 3 11" xfId="10334" xr:uid="{00000000-0005-0000-0000-0000AC260000}"/>
    <cellStyle name="Input 9 2 6 3 11 2" xfId="10335" xr:uid="{00000000-0005-0000-0000-0000AD260000}"/>
    <cellStyle name="Input 9 2 6 3 12" xfId="10336" xr:uid="{00000000-0005-0000-0000-0000AE260000}"/>
    <cellStyle name="Input 9 2 6 3 12 2" xfId="10337" xr:uid="{00000000-0005-0000-0000-0000AF260000}"/>
    <cellStyle name="Input 9 2 6 3 13" xfId="10338" xr:uid="{00000000-0005-0000-0000-0000B0260000}"/>
    <cellStyle name="Input 9 2 6 3 13 2" xfId="10339" xr:uid="{00000000-0005-0000-0000-0000B1260000}"/>
    <cellStyle name="Input 9 2 6 3 14" xfId="10340" xr:uid="{00000000-0005-0000-0000-0000B2260000}"/>
    <cellStyle name="Input 9 2 6 3 14 2" xfId="10341" xr:uid="{00000000-0005-0000-0000-0000B3260000}"/>
    <cellStyle name="Input 9 2 6 3 15" xfId="10342" xr:uid="{00000000-0005-0000-0000-0000B4260000}"/>
    <cellStyle name="Input 9 2 6 3 15 2" xfId="10343" xr:uid="{00000000-0005-0000-0000-0000B5260000}"/>
    <cellStyle name="Input 9 2 6 3 16" xfId="10344" xr:uid="{00000000-0005-0000-0000-0000B6260000}"/>
    <cellStyle name="Input 9 2 6 3 2" xfId="10345" xr:uid="{00000000-0005-0000-0000-0000B7260000}"/>
    <cellStyle name="Input 9 2 6 3 2 2" xfId="10346" xr:uid="{00000000-0005-0000-0000-0000B8260000}"/>
    <cellStyle name="Input 9 2 6 3 3" xfId="10347" xr:uid="{00000000-0005-0000-0000-0000B9260000}"/>
    <cellStyle name="Input 9 2 6 3 3 2" xfId="10348" xr:uid="{00000000-0005-0000-0000-0000BA260000}"/>
    <cellStyle name="Input 9 2 6 3 4" xfId="10349" xr:uid="{00000000-0005-0000-0000-0000BB260000}"/>
    <cellStyle name="Input 9 2 6 3 4 2" xfId="10350" xr:uid="{00000000-0005-0000-0000-0000BC260000}"/>
    <cellStyle name="Input 9 2 6 3 5" xfId="10351" xr:uid="{00000000-0005-0000-0000-0000BD260000}"/>
    <cellStyle name="Input 9 2 6 3 5 2" xfId="10352" xr:uid="{00000000-0005-0000-0000-0000BE260000}"/>
    <cellStyle name="Input 9 2 6 3 6" xfId="10353" xr:uid="{00000000-0005-0000-0000-0000BF260000}"/>
    <cellStyle name="Input 9 2 6 3 6 2" xfId="10354" xr:uid="{00000000-0005-0000-0000-0000C0260000}"/>
    <cellStyle name="Input 9 2 6 3 7" xfId="10355" xr:uid="{00000000-0005-0000-0000-0000C1260000}"/>
    <cellStyle name="Input 9 2 6 3 7 2" xfId="10356" xr:uid="{00000000-0005-0000-0000-0000C2260000}"/>
    <cellStyle name="Input 9 2 6 3 8" xfId="10357" xr:uid="{00000000-0005-0000-0000-0000C3260000}"/>
    <cellStyle name="Input 9 2 6 3 8 2" xfId="10358" xr:uid="{00000000-0005-0000-0000-0000C4260000}"/>
    <cellStyle name="Input 9 2 6 3 9" xfId="10359" xr:uid="{00000000-0005-0000-0000-0000C5260000}"/>
    <cellStyle name="Input 9 2 6 3 9 2" xfId="10360" xr:uid="{00000000-0005-0000-0000-0000C6260000}"/>
    <cellStyle name="Input 9 2 6 4" xfId="10361" xr:uid="{00000000-0005-0000-0000-0000C7260000}"/>
    <cellStyle name="Input 9 2 6 4 10" xfId="10362" xr:uid="{00000000-0005-0000-0000-0000C8260000}"/>
    <cellStyle name="Input 9 2 6 4 10 2" xfId="10363" xr:uid="{00000000-0005-0000-0000-0000C9260000}"/>
    <cellStyle name="Input 9 2 6 4 11" xfId="10364" xr:uid="{00000000-0005-0000-0000-0000CA260000}"/>
    <cellStyle name="Input 9 2 6 4 11 2" xfId="10365" xr:uid="{00000000-0005-0000-0000-0000CB260000}"/>
    <cellStyle name="Input 9 2 6 4 12" xfId="10366" xr:uid="{00000000-0005-0000-0000-0000CC260000}"/>
    <cellStyle name="Input 9 2 6 4 12 2" xfId="10367" xr:uid="{00000000-0005-0000-0000-0000CD260000}"/>
    <cellStyle name="Input 9 2 6 4 13" xfId="10368" xr:uid="{00000000-0005-0000-0000-0000CE260000}"/>
    <cellStyle name="Input 9 2 6 4 13 2" xfId="10369" xr:uid="{00000000-0005-0000-0000-0000CF260000}"/>
    <cellStyle name="Input 9 2 6 4 14" xfId="10370" xr:uid="{00000000-0005-0000-0000-0000D0260000}"/>
    <cellStyle name="Input 9 2 6 4 14 2" xfId="10371" xr:uid="{00000000-0005-0000-0000-0000D1260000}"/>
    <cellStyle name="Input 9 2 6 4 15" xfId="10372" xr:uid="{00000000-0005-0000-0000-0000D2260000}"/>
    <cellStyle name="Input 9 2 6 4 15 2" xfId="10373" xr:uid="{00000000-0005-0000-0000-0000D3260000}"/>
    <cellStyle name="Input 9 2 6 4 16" xfId="10374" xr:uid="{00000000-0005-0000-0000-0000D4260000}"/>
    <cellStyle name="Input 9 2 6 4 2" xfId="10375" xr:uid="{00000000-0005-0000-0000-0000D5260000}"/>
    <cellStyle name="Input 9 2 6 4 2 2" xfId="10376" xr:uid="{00000000-0005-0000-0000-0000D6260000}"/>
    <cellStyle name="Input 9 2 6 4 3" xfId="10377" xr:uid="{00000000-0005-0000-0000-0000D7260000}"/>
    <cellStyle name="Input 9 2 6 4 3 2" xfId="10378" xr:uid="{00000000-0005-0000-0000-0000D8260000}"/>
    <cellStyle name="Input 9 2 6 4 4" xfId="10379" xr:uid="{00000000-0005-0000-0000-0000D9260000}"/>
    <cellStyle name="Input 9 2 6 4 4 2" xfId="10380" xr:uid="{00000000-0005-0000-0000-0000DA260000}"/>
    <cellStyle name="Input 9 2 6 4 5" xfId="10381" xr:uid="{00000000-0005-0000-0000-0000DB260000}"/>
    <cellStyle name="Input 9 2 6 4 5 2" xfId="10382" xr:uid="{00000000-0005-0000-0000-0000DC260000}"/>
    <cellStyle name="Input 9 2 6 4 6" xfId="10383" xr:uid="{00000000-0005-0000-0000-0000DD260000}"/>
    <cellStyle name="Input 9 2 6 4 6 2" xfId="10384" xr:uid="{00000000-0005-0000-0000-0000DE260000}"/>
    <cellStyle name="Input 9 2 6 4 7" xfId="10385" xr:uid="{00000000-0005-0000-0000-0000DF260000}"/>
    <cellStyle name="Input 9 2 6 4 7 2" xfId="10386" xr:uid="{00000000-0005-0000-0000-0000E0260000}"/>
    <cellStyle name="Input 9 2 6 4 8" xfId="10387" xr:uid="{00000000-0005-0000-0000-0000E1260000}"/>
    <cellStyle name="Input 9 2 6 4 8 2" xfId="10388" xr:uid="{00000000-0005-0000-0000-0000E2260000}"/>
    <cellStyle name="Input 9 2 6 4 9" xfId="10389" xr:uid="{00000000-0005-0000-0000-0000E3260000}"/>
    <cellStyle name="Input 9 2 6 4 9 2" xfId="10390" xr:uid="{00000000-0005-0000-0000-0000E4260000}"/>
    <cellStyle name="Input 9 2 6 5" xfId="10391" xr:uid="{00000000-0005-0000-0000-0000E5260000}"/>
    <cellStyle name="Input 9 2 6 5 10" xfId="10392" xr:uid="{00000000-0005-0000-0000-0000E6260000}"/>
    <cellStyle name="Input 9 2 6 5 10 2" xfId="10393" xr:uid="{00000000-0005-0000-0000-0000E7260000}"/>
    <cellStyle name="Input 9 2 6 5 11" xfId="10394" xr:uid="{00000000-0005-0000-0000-0000E8260000}"/>
    <cellStyle name="Input 9 2 6 5 11 2" xfId="10395" xr:uid="{00000000-0005-0000-0000-0000E9260000}"/>
    <cellStyle name="Input 9 2 6 5 12" xfId="10396" xr:uid="{00000000-0005-0000-0000-0000EA260000}"/>
    <cellStyle name="Input 9 2 6 5 12 2" xfId="10397" xr:uid="{00000000-0005-0000-0000-0000EB260000}"/>
    <cellStyle name="Input 9 2 6 5 13" xfId="10398" xr:uid="{00000000-0005-0000-0000-0000EC260000}"/>
    <cellStyle name="Input 9 2 6 5 13 2" xfId="10399" xr:uid="{00000000-0005-0000-0000-0000ED260000}"/>
    <cellStyle name="Input 9 2 6 5 14" xfId="10400" xr:uid="{00000000-0005-0000-0000-0000EE260000}"/>
    <cellStyle name="Input 9 2 6 5 14 2" xfId="10401" xr:uid="{00000000-0005-0000-0000-0000EF260000}"/>
    <cellStyle name="Input 9 2 6 5 15" xfId="10402" xr:uid="{00000000-0005-0000-0000-0000F0260000}"/>
    <cellStyle name="Input 9 2 6 5 2" xfId="10403" xr:uid="{00000000-0005-0000-0000-0000F1260000}"/>
    <cellStyle name="Input 9 2 6 5 2 2" xfId="10404" xr:uid="{00000000-0005-0000-0000-0000F2260000}"/>
    <cellStyle name="Input 9 2 6 5 3" xfId="10405" xr:uid="{00000000-0005-0000-0000-0000F3260000}"/>
    <cellStyle name="Input 9 2 6 5 3 2" xfId="10406" xr:uid="{00000000-0005-0000-0000-0000F4260000}"/>
    <cellStyle name="Input 9 2 6 5 4" xfId="10407" xr:uid="{00000000-0005-0000-0000-0000F5260000}"/>
    <cellStyle name="Input 9 2 6 5 4 2" xfId="10408" xr:uid="{00000000-0005-0000-0000-0000F6260000}"/>
    <cellStyle name="Input 9 2 6 5 5" xfId="10409" xr:uid="{00000000-0005-0000-0000-0000F7260000}"/>
    <cellStyle name="Input 9 2 6 5 5 2" xfId="10410" xr:uid="{00000000-0005-0000-0000-0000F8260000}"/>
    <cellStyle name="Input 9 2 6 5 6" xfId="10411" xr:uid="{00000000-0005-0000-0000-0000F9260000}"/>
    <cellStyle name="Input 9 2 6 5 6 2" xfId="10412" xr:uid="{00000000-0005-0000-0000-0000FA260000}"/>
    <cellStyle name="Input 9 2 6 5 7" xfId="10413" xr:uid="{00000000-0005-0000-0000-0000FB260000}"/>
    <cellStyle name="Input 9 2 6 5 7 2" xfId="10414" xr:uid="{00000000-0005-0000-0000-0000FC260000}"/>
    <cellStyle name="Input 9 2 6 5 8" xfId="10415" xr:uid="{00000000-0005-0000-0000-0000FD260000}"/>
    <cellStyle name="Input 9 2 6 5 8 2" xfId="10416" xr:uid="{00000000-0005-0000-0000-0000FE260000}"/>
    <cellStyle name="Input 9 2 6 5 9" xfId="10417" xr:uid="{00000000-0005-0000-0000-0000FF260000}"/>
    <cellStyle name="Input 9 2 6 5 9 2" xfId="10418" xr:uid="{00000000-0005-0000-0000-000000270000}"/>
    <cellStyle name="Input 9 2 6 6" xfId="10419" xr:uid="{00000000-0005-0000-0000-000001270000}"/>
    <cellStyle name="Input 9 2 6 6 2" xfId="10420" xr:uid="{00000000-0005-0000-0000-000002270000}"/>
    <cellStyle name="Input 9 2 6 7" xfId="10421" xr:uid="{00000000-0005-0000-0000-000003270000}"/>
    <cellStyle name="Input 9 2 6 7 2" xfId="10422" xr:uid="{00000000-0005-0000-0000-000004270000}"/>
    <cellStyle name="Input 9 2 6 8" xfId="10423" xr:uid="{00000000-0005-0000-0000-000005270000}"/>
    <cellStyle name="Input 9 2 6 8 2" xfId="10424" xr:uid="{00000000-0005-0000-0000-000006270000}"/>
    <cellStyle name="Input 9 2 6 9" xfId="10425" xr:uid="{00000000-0005-0000-0000-000007270000}"/>
    <cellStyle name="Input 9 2 6 9 2" xfId="10426" xr:uid="{00000000-0005-0000-0000-000008270000}"/>
    <cellStyle name="Input 9 2 7" xfId="10427" xr:uid="{00000000-0005-0000-0000-000009270000}"/>
    <cellStyle name="Input 9 2 7 10" xfId="10428" xr:uid="{00000000-0005-0000-0000-00000A270000}"/>
    <cellStyle name="Input 9 2 7 10 2" xfId="10429" xr:uid="{00000000-0005-0000-0000-00000B270000}"/>
    <cellStyle name="Input 9 2 7 11" xfId="10430" xr:uid="{00000000-0005-0000-0000-00000C270000}"/>
    <cellStyle name="Input 9 2 7 11 2" xfId="10431" xr:uid="{00000000-0005-0000-0000-00000D270000}"/>
    <cellStyle name="Input 9 2 7 12" xfId="10432" xr:uid="{00000000-0005-0000-0000-00000E270000}"/>
    <cellStyle name="Input 9 2 7 12 2" xfId="10433" xr:uid="{00000000-0005-0000-0000-00000F270000}"/>
    <cellStyle name="Input 9 2 7 13" xfId="10434" xr:uid="{00000000-0005-0000-0000-000010270000}"/>
    <cellStyle name="Input 9 2 7 13 2" xfId="10435" xr:uid="{00000000-0005-0000-0000-000011270000}"/>
    <cellStyle name="Input 9 2 7 14" xfId="10436" xr:uid="{00000000-0005-0000-0000-000012270000}"/>
    <cellStyle name="Input 9 2 7 14 2" xfId="10437" xr:uid="{00000000-0005-0000-0000-000013270000}"/>
    <cellStyle name="Input 9 2 7 15" xfId="10438" xr:uid="{00000000-0005-0000-0000-000014270000}"/>
    <cellStyle name="Input 9 2 7 15 2" xfId="10439" xr:uid="{00000000-0005-0000-0000-000015270000}"/>
    <cellStyle name="Input 9 2 7 16" xfId="10440" xr:uid="{00000000-0005-0000-0000-000016270000}"/>
    <cellStyle name="Input 9 2 7 16 2" xfId="10441" xr:uid="{00000000-0005-0000-0000-000017270000}"/>
    <cellStyle name="Input 9 2 7 17" xfId="10442" xr:uid="{00000000-0005-0000-0000-000018270000}"/>
    <cellStyle name="Input 9 2 7 17 2" xfId="10443" xr:uid="{00000000-0005-0000-0000-000019270000}"/>
    <cellStyle name="Input 9 2 7 18" xfId="10444" xr:uid="{00000000-0005-0000-0000-00001A270000}"/>
    <cellStyle name="Input 9 2 7 2" xfId="10445" xr:uid="{00000000-0005-0000-0000-00001B270000}"/>
    <cellStyle name="Input 9 2 7 2 10" xfId="10446" xr:uid="{00000000-0005-0000-0000-00001C270000}"/>
    <cellStyle name="Input 9 2 7 2 10 2" xfId="10447" xr:uid="{00000000-0005-0000-0000-00001D270000}"/>
    <cellStyle name="Input 9 2 7 2 11" xfId="10448" xr:uid="{00000000-0005-0000-0000-00001E270000}"/>
    <cellStyle name="Input 9 2 7 2 11 2" xfId="10449" xr:uid="{00000000-0005-0000-0000-00001F270000}"/>
    <cellStyle name="Input 9 2 7 2 12" xfId="10450" xr:uid="{00000000-0005-0000-0000-000020270000}"/>
    <cellStyle name="Input 9 2 7 2 12 2" xfId="10451" xr:uid="{00000000-0005-0000-0000-000021270000}"/>
    <cellStyle name="Input 9 2 7 2 13" xfId="10452" xr:uid="{00000000-0005-0000-0000-000022270000}"/>
    <cellStyle name="Input 9 2 7 2 13 2" xfId="10453" xr:uid="{00000000-0005-0000-0000-000023270000}"/>
    <cellStyle name="Input 9 2 7 2 14" xfId="10454" xr:uid="{00000000-0005-0000-0000-000024270000}"/>
    <cellStyle name="Input 9 2 7 2 14 2" xfId="10455" xr:uid="{00000000-0005-0000-0000-000025270000}"/>
    <cellStyle name="Input 9 2 7 2 15" xfId="10456" xr:uid="{00000000-0005-0000-0000-000026270000}"/>
    <cellStyle name="Input 9 2 7 2 15 2" xfId="10457" xr:uid="{00000000-0005-0000-0000-000027270000}"/>
    <cellStyle name="Input 9 2 7 2 16" xfId="10458" xr:uid="{00000000-0005-0000-0000-000028270000}"/>
    <cellStyle name="Input 9 2 7 2 16 2" xfId="10459" xr:uid="{00000000-0005-0000-0000-000029270000}"/>
    <cellStyle name="Input 9 2 7 2 17" xfId="10460" xr:uid="{00000000-0005-0000-0000-00002A270000}"/>
    <cellStyle name="Input 9 2 7 2 17 2" xfId="10461" xr:uid="{00000000-0005-0000-0000-00002B270000}"/>
    <cellStyle name="Input 9 2 7 2 18" xfId="10462" xr:uid="{00000000-0005-0000-0000-00002C270000}"/>
    <cellStyle name="Input 9 2 7 2 2" xfId="10463" xr:uid="{00000000-0005-0000-0000-00002D270000}"/>
    <cellStyle name="Input 9 2 7 2 2 2" xfId="10464" xr:uid="{00000000-0005-0000-0000-00002E270000}"/>
    <cellStyle name="Input 9 2 7 2 3" xfId="10465" xr:uid="{00000000-0005-0000-0000-00002F270000}"/>
    <cellStyle name="Input 9 2 7 2 3 2" xfId="10466" xr:uid="{00000000-0005-0000-0000-000030270000}"/>
    <cellStyle name="Input 9 2 7 2 4" xfId="10467" xr:uid="{00000000-0005-0000-0000-000031270000}"/>
    <cellStyle name="Input 9 2 7 2 4 2" xfId="10468" xr:uid="{00000000-0005-0000-0000-000032270000}"/>
    <cellStyle name="Input 9 2 7 2 5" xfId="10469" xr:uid="{00000000-0005-0000-0000-000033270000}"/>
    <cellStyle name="Input 9 2 7 2 5 2" xfId="10470" xr:uid="{00000000-0005-0000-0000-000034270000}"/>
    <cellStyle name="Input 9 2 7 2 6" xfId="10471" xr:uid="{00000000-0005-0000-0000-000035270000}"/>
    <cellStyle name="Input 9 2 7 2 6 2" xfId="10472" xr:uid="{00000000-0005-0000-0000-000036270000}"/>
    <cellStyle name="Input 9 2 7 2 7" xfId="10473" xr:uid="{00000000-0005-0000-0000-000037270000}"/>
    <cellStyle name="Input 9 2 7 2 7 2" xfId="10474" xr:uid="{00000000-0005-0000-0000-000038270000}"/>
    <cellStyle name="Input 9 2 7 2 8" xfId="10475" xr:uid="{00000000-0005-0000-0000-000039270000}"/>
    <cellStyle name="Input 9 2 7 2 8 2" xfId="10476" xr:uid="{00000000-0005-0000-0000-00003A270000}"/>
    <cellStyle name="Input 9 2 7 2 9" xfId="10477" xr:uid="{00000000-0005-0000-0000-00003B270000}"/>
    <cellStyle name="Input 9 2 7 2 9 2" xfId="10478" xr:uid="{00000000-0005-0000-0000-00003C270000}"/>
    <cellStyle name="Input 9 2 7 3" xfId="10479" xr:uid="{00000000-0005-0000-0000-00003D270000}"/>
    <cellStyle name="Input 9 2 7 3 10" xfId="10480" xr:uid="{00000000-0005-0000-0000-00003E270000}"/>
    <cellStyle name="Input 9 2 7 3 10 2" xfId="10481" xr:uid="{00000000-0005-0000-0000-00003F270000}"/>
    <cellStyle name="Input 9 2 7 3 11" xfId="10482" xr:uid="{00000000-0005-0000-0000-000040270000}"/>
    <cellStyle name="Input 9 2 7 3 11 2" xfId="10483" xr:uid="{00000000-0005-0000-0000-000041270000}"/>
    <cellStyle name="Input 9 2 7 3 12" xfId="10484" xr:uid="{00000000-0005-0000-0000-000042270000}"/>
    <cellStyle name="Input 9 2 7 3 12 2" xfId="10485" xr:uid="{00000000-0005-0000-0000-000043270000}"/>
    <cellStyle name="Input 9 2 7 3 13" xfId="10486" xr:uid="{00000000-0005-0000-0000-000044270000}"/>
    <cellStyle name="Input 9 2 7 3 13 2" xfId="10487" xr:uid="{00000000-0005-0000-0000-000045270000}"/>
    <cellStyle name="Input 9 2 7 3 14" xfId="10488" xr:uid="{00000000-0005-0000-0000-000046270000}"/>
    <cellStyle name="Input 9 2 7 3 14 2" xfId="10489" xr:uid="{00000000-0005-0000-0000-000047270000}"/>
    <cellStyle name="Input 9 2 7 3 15" xfId="10490" xr:uid="{00000000-0005-0000-0000-000048270000}"/>
    <cellStyle name="Input 9 2 7 3 15 2" xfId="10491" xr:uid="{00000000-0005-0000-0000-000049270000}"/>
    <cellStyle name="Input 9 2 7 3 16" xfId="10492" xr:uid="{00000000-0005-0000-0000-00004A270000}"/>
    <cellStyle name="Input 9 2 7 3 2" xfId="10493" xr:uid="{00000000-0005-0000-0000-00004B270000}"/>
    <cellStyle name="Input 9 2 7 3 2 2" xfId="10494" xr:uid="{00000000-0005-0000-0000-00004C270000}"/>
    <cellStyle name="Input 9 2 7 3 3" xfId="10495" xr:uid="{00000000-0005-0000-0000-00004D270000}"/>
    <cellStyle name="Input 9 2 7 3 3 2" xfId="10496" xr:uid="{00000000-0005-0000-0000-00004E270000}"/>
    <cellStyle name="Input 9 2 7 3 4" xfId="10497" xr:uid="{00000000-0005-0000-0000-00004F270000}"/>
    <cellStyle name="Input 9 2 7 3 4 2" xfId="10498" xr:uid="{00000000-0005-0000-0000-000050270000}"/>
    <cellStyle name="Input 9 2 7 3 5" xfId="10499" xr:uid="{00000000-0005-0000-0000-000051270000}"/>
    <cellStyle name="Input 9 2 7 3 5 2" xfId="10500" xr:uid="{00000000-0005-0000-0000-000052270000}"/>
    <cellStyle name="Input 9 2 7 3 6" xfId="10501" xr:uid="{00000000-0005-0000-0000-000053270000}"/>
    <cellStyle name="Input 9 2 7 3 6 2" xfId="10502" xr:uid="{00000000-0005-0000-0000-000054270000}"/>
    <cellStyle name="Input 9 2 7 3 7" xfId="10503" xr:uid="{00000000-0005-0000-0000-000055270000}"/>
    <cellStyle name="Input 9 2 7 3 7 2" xfId="10504" xr:uid="{00000000-0005-0000-0000-000056270000}"/>
    <cellStyle name="Input 9 2 7 3 8" xfId="10505" xr:uid="{00000000-0005-0000-0000-000057270000}"/>
    <cellStyle name="Input 9 2 7 3 8 2" xfId="10506" xr:uid="{00000000-0005-0000-0000-000058270000}"/>
    <cellStyle name="Input 9 2 7 3 9" xfId="10507" xr:uid="{00000000-0005-0000-0000-000059270000}"/>
    <cellStyle name="Input 9 2 7 3 9 2" xfId="10508" xr:uid="{00000000-0005-0000-0000-00005A270000}"/>
    <cellStyle name="Input 9 2 7 4" xfId="10509" xr:uid="{00000000-0005-0000-0000-00005B270000}"/>
    <cellStyle name="Input 9 2 7 4 10" xfId="10510" xr:uid="{00000000-0005-0000-0000-00005C270000}"/>
    <cellStyle name="Input 9 2 7 4 10 2" xfId="10511" xr:uid="{00000000-0005-0000-0000-00005D270000}"/>
    <cellStyle name="Input 9 2 7 4 11" xfId="10512" xr:uid="{00000000-0005-0000-0000-00005E270000}"/>
    <cellStyle name="Input 9 2 7 4 11 2" xfId="10513" xr:uid="{00000000-0005-0000-0000-00005F270000}"/>
    <cellStyle name="Input 9 2 7 4 12" xfId="10514" xr:uid="{00000000-0005-0000-0000-000060270000}"/>
    <cellStyle name="Input 9 2 7 4 12 2" xfId="10515" xr:uid="{00000000-0005-0000-0000-000061270000}"/>
    <cellStyle name="Input 9 2 7 4 13" xfId="10516" xr:uid="{00000000-0005-0000-0000-000062270000}"/>
    <cellStyle name="Input 9 2 7 4 13 2" xfId="10517" xr:uid="{00000000-0005-0000-0000-000063270000}"/>
    <cellStyle name="Input 9 2 7 4 14" xfId="10518" xr:uid="{00000000-0005-0000-0000-000064270000}"/>
    <cellStyle name="Input 9 2 7 4 14 2" xfId="10519" xr:uid="{00000000-0005-0000-0000-000065270000}"/>
    <cellStyle name="Input 9 2 7 4 15" xfId="10520" xr:uid="{00000000-0005-0000-0000-000066270000}"/>
    <cellStyle name="Input 9 2 7 4 15 2" xfId="10521" xr:uid="{00000000-0005-0000-0000-000067270000}"/>
    <cellStyle name="Input 9 2 7 4 16" xfId="10522" xr:uid="{00000000-0005-0000-0000-000068270000}"/>
    <cellStyle name="Input 9 2 7 4 2" xfId="10523" xr:uid="{00000000-0005-0000-0000-000069270000}"/>
    <cellStyle name="Input 9 2 7 4 2 2" xfId="10524" xr:uid="{00000000-0005-0000-0000-00006A270000}"/>
    <cellStyle name="Input 9 2 7 4 3" xfId="10525" xr:uid="{00000000-0005-0000-0000-00006B270000}"/>
    <cellStyle name="Input 9 2 7 4 3 2" xfId="10526" xr:uid="{00000000-0005-0000-0000-00006C270000}"/>
    <cellStyle name="Input 9 2 7 4 4" xfId="10527" xr:uid="{00000000-0005-0000-0000-00006D270000}"/>
    <cellStyle name="Input 9 2 7 4 4 2" xfId="10528" xr:uid="{00000000-0005-0000-0000-00006E270000}"/>
    <cellStyle name="Input 9 2 7 4 5" xfId="10529" xr:uid="{00000000-0005-0000-0000-00006F270000}"/>
    <cellStyle name="Input 9 2 7 4 5 2" xfId="10530" xr:uid="{00000000-0005-0000-0000-000070270000}"/>
    <cellStyle name="Input 9 2 7 4 6" xfId="10531" xr:uid="{00000000-0005-0000-0000-000071270000}"/>
    <cellStyle name="Input 9 2 7 4 6 2" xfId="10532" xr:uid="{00000000-0005-0000-0000-000072270000}"/>
    <cellStyle name="Input 9 2 7 4 7" xfId="10533" xr:uid="{00000000-0005-0000-0000-000073270000}"/>
    <cellStyle name="Input 9 2 7 4 7 2" xfId="10534" xr:uid="{00000000-0005-0000-0000-000074270000}"/>
    <cellStyle name="Input 9 2 7 4 8" xfId="10535" xr:uid="{00000000-0005-0000-0000-000075270000}"/>
    <cellStyle name="Input 9 2 7 4 8 2" xfId="10536" xr:uid="{00000000-0005-0000-0000-000076270000}"/>
    <cellStyle name="Input 9 2 7 4 9" xfId="10537" xr:uid="{00000000-0005-0000-0000-000077270000}"/>
    <cellStyle name="Input 9 2 7 4 9 2" xfId="10538" xr:uid="{00000000-0005-0000-0000-000078270000}"/>
    <cellStyle name="Input 9 2 7 5" xfId="10539" xr:uid="{00000000-0005-0000-0000-000079270000}"/>
    <cellStyle name="Input 9 2 7 5 10" xfId="10540" xr:uid="{00000000-0005-0000-0000-00007A270000}"/>
    <cellStyle name="Input 9 2 7 5 10 2" xfId="10541" xr:uid="{00000000-0005-0000-0000-00007B270000}"/>
    <cellStyle name="Input 9 2 7 5 11" xfId="10542" xr:uid="{00000000-0005-0000-0000-00007C270000}"/>
    <cellStyle name="Input 9 2 7 5 11 2" xfId="10543" xr:uid="{00000000-0005-0000-0000-00007D270000}"/>
    <cellStyle name="Input 9 2 7 5 12" xfId="10544" xr:uid="{00000000-0005-0000-0000-00007E270000}"/>
    <cellStyle name="Input 9 2 7 5 12 2" xfId="10545" xr:uid="{00000000-0005-0000-0000-00007F270000}"/>
    <cellStyle name="Input 9 2 7 5 13" xfId="10546" xr:uid="{00000000-0005-0000-0000-000080270000}"/>
    <cellStyle name="Input 9 2 7 5 13 2" xfId="10547" xr:uid="{00000000-0005-0000-0000-000081270000}"/>
    <cellStyle name="Input 9 2 7 5 14" xfId="10548" xr:uid="{00000000-0005-0000-0000-000082270000}"/>
    <cellStyle name="Input 9 2 7 5 2" xfId="10549" xr:uid="{00000000-0005-0000-0000-000083270000}"/>
    <cellStyle name="Input 9 2 7 5 2 2" xfId="10550" xr:uid="{00000000-0005-0000-0000-000084270000}"/>
    <cellStyle name="Input 9 2 7 5 3" xfId="10551" xr:uid="{00000000-0005-0000-0000-000085270000}"/>
    <cellStyle name="Input 9 2 7 5 3 2" xfId="10552" xr:uid="{00000000-0005-0000-0000-000086270000}"/>
    <cellStyle name="Input 9 2 7 5 4" xfId="10553" xr:uid="{00000000-0005-0000-0000-000087270000}"/>
    <cellStyle name="Input 9 2 7 5 4 2" xfId="10554" xr:uid="{00000000-0005-0000-0000-000088270000}"/>
    <cellStyle name="Input 9 2 7 5 5" xfId="10555" xr:uid="{00000000-0005-0000-0000-000089270000}"/>
    <cellStyle name="Input 9 2 7 5 5 2" xfId="10556" xr:uid="{00000000-0005-0000-0000-00008A270000}"/>
    <cellStyle name="Input 9 2 7 5 6" xfId="10557" xr:uid="{00000000-0005-0000-0000-00008B270000}"/>
    <cellStyle name="Input 9 2 7 5 6 2" xfId="10558" xr:uid="{00000000-0005-0000-0000-00008C270000}"/>
    <cellStyle name="Input 9 2 7 5 7" xfId="10559" xr:uid="{00000000-0005-0000-0000-00008D270000}"/>
    <cellStyle name="Input 9 2 7 5 7 2" xfId="10560" xr:uid="{00000000-0005-0000-0000-00008E270000}"/>
    <cellStyle name="Input 9 2 7 5 8" xfId="10561" xr:uid="{00000000-0005-0000-0000-00008F270000}"/>
    <cellStyle name="Input 9 2 7 5 8 2" xfId="10562" xr:uid="{00000000-0005-0000-0000-000090270000}"/>
    <cellStyle name="Input 9 2 7 5 9" xfId="10563" xr:uid="{00000000-0005-0000-0000-000091270000}"/>
    <cellStyle name="Input 9 2 7 5 9 2" xfId="10564" xr:uid="{00000000-0005-0000-0000-000092270000}"/>
    <cellStyle name="Input 9 2 7 6" xfId="10565" xr:uid="{00000000-0005-0000-0000-000093270000}"/>
    <cellStyle name="Input 9 2 7 6 2" xfId="10566" xr:uid="{00000000-0005-0000-0000-000094270000}"/>
    <cellStyle name="Input 9 2 7 7" xfId="10567" xr:uid="{00000000-0005-0000-0000-000095270000}"/>
    <cellStyle name="Input 9 2 7 7 2" xfId="10568" xr:uid="{00000000-0005-0000-0000-000096270000}"/>
    <cellStyle name="Input 9 2 7 8" xfId="10569" xr:uid="{00000000-0005-0000-0000-000097270000}"/>
    <cellStyle name="Input 9 2 7 8 2" xfId="10570" xr:uid="{00000000-0005-0000-0000-000098270000}"/>
    <cellStyle name="Input 9 2 7 9" xfId="10571" xr:uid="{00000000-0005-0000-0000-000099270000}"/>
    <cellStyle name="Input 9 2 7 9 2" xfId="10572" xr:uid="{00000000-0005-0000-0000-00009A270000}"/>
    <cellStyle name="Input 9 2 8" xfId="10573" xr:uid="{00000000-0005-0000-0000-00009B270000}"/>
    <cellStyle name="Input 9 2 8 10" xfId="10574" xr:uid="{00000000-0005-0000-0000-00009C270000}"/>
    <cellStyle name="Input 9 2 8 10 2" xfId="10575" xr:uid="{00000000-0005-0000-0000-00009D270000}"/>
    <cellStyle name="Input 9 2 8 11" xfId="10576" xr:uid="{00000000-0005-0000-0000-00009E270000}"/>
    <cellStyle name="Input 9 2 8 11 2" xfId="10577" xr:uid="{00000000-0005-0000-0000-00009F270000}"/>
    <cellStyle name="Input 9 2 8 12" xfId="10578" xr:uid="{00000000-0005-0000-0000-0000A0270000}"/>
    <cellStyle name="Input 9 2 8 12 2" xfId="10579" xr:uid="{00000000-0005-0000-0000-0000A1270000}"/>
    <cellStyle name="Input 9 2 8 13" xfId="10580" xr:uid="{00000000-0005-0000-0000-0000A2270000}"/>
    <cellStyle name="Input 9 2 8 13 2" xfId="10581" xr:uid="{00000000-0005-0000-0000-0000A3270000}"/>
    <cellStyle name="Input 9 2 8 14" xfId="10582" xr:uid="{00000000-0005-0000-0000-0000A4270000}"/>
    <cellStyle name="Input 9 2 8 14 2" xfId="10583" xr:uid="{00000000-0005-0000-0000-0000A5270000}"/>
    <cellStyle name="Input 9 2 8 15" xfId="10584" xr:uid="{00000000-0005-0000-0000-0000A6270000}"/>
    <cellStyle name="Input 9 2 8 15 2" xfId="10585" xr:uid="{00000000-0005-0000-0000-0000A7270000}"/>
    <cellStyle name="Input 9 2 8 16" xfId="10586" xr:uid="{00000000-0005-0000-0000-0000A8270000}"/>
    <cellStyle name="Input 9 2 8 16 2" xfId="10587" xr:uid="{00000000-0005-0000-0000-0000A9270000}"/>
    <cellStyle name="Input 9 2 8 17" xfId="10588" xr:uid="{00000000-0005-0000-0000-0000AA270000}"/>
    <cellStyle name="Input 9 2 8 17 2" xfId="10589" xr:uid="{00000000-0005-0000-0000-0000AB270000}"/>
    <cellStyle name="Input 9 2 8 18" xfId="10590" xr:uid="{00000000-0005-0000-0000-0000AC270000}"/>
    <cellStyle name="Input 9 2 8 2" xfId="10591" xr:uid="{00000000-0005-0000-0000-0000AD270000}"/>
    <cellStyle name="Input 9 2 8 2 10" xfId="10592" xr:uid="{00000000-0005-0000-0000-0000AE270000}"/>
    <cellStyle name="Input 9 2 8 2 10 2" xfId="10593" xr:uid="{00000000-0005-0000-0000-0000AF270000}"/>
    <cellStyle name="Input 9 2 8 2 11" xfId="10594" xr:uid="{00000000-0005-0000-0000-0000B0270000}"/>
    <cellStyle name="Input 9 2 8 2 11 2" xfId="10595" xr:uid="{00000000-0005-0000-0000-0000B1270000}"/>
    <cellStyle name="Input 9 2 8 2 12" xfId="10596" xr:uid="{00000000-0005-0000-0000-0000B2270000}"/>
    <cellStyle name="Input 9 2 8 2 12 2" xfId="10597" xr:uid="{00000000-0005-0000-0000-0000B3270000}"/>
    <cellStyle name="Input 9 2 8 2 13" xfId="10598" xr:uid="{00000000-0005-0000-0000-0000B4270000}"/>
    <cellStyle name="Input 9 2 8 2 13 2" xfId="10599" xr:uid="{00000000-0005-0000-0000-0000B5270000}"/>
    <cellStyle name="Input 9 2 8 2 14" xfId="10600" xr:uid="{00000000-0005-0000-0000-0000B6270000}"/>
    <cellStyle name="Input 9 2 8 2 14 2" xfId="10601" xr:uid="{00000000-0005-0000-0000-0000B7270000}"/>
    <cellStyle name="Input 9 2 8 2 15" xfId="10602" xr:uid="{00000000-0005-0000-0000-0000B8270000}"/>
    <cellStyle name="Input 9 2 8 2 15 2" xfId="10603" xr:uid="{00000000-0005-0000-0000-0000B9270000}"/>
    <cellStyle name="Input 9 2 8 2 16" xfId="10604" xr:uid="{00000000-0005-0000-0000-0000BA270000}"/>
    <cellStyle name="Input 9 2 8 2 16 2" xfId="10605" xr:uid="{00000000-0005-0000-0000-0000BB270000}"/>
    <cellStyle name="Input 9 2 8 2 17" xfId="10606" xr:uid="{00000000-0005-0000-0000-0000BC270000}"/>
    <cellStyle name="Input 9 2 8 2 17 2" xfId="10607" xr:uid="{00000000-0005-0000-0000-0000BD270000}"/>
    <cellStyle name="Input 9 2 8 2 18" xfId="10608" xr:uid="{00000000-0005-0000-0000-0000BE270000}"/>
    <cellStyle name="Input 9 2 8 2 2" xfId="10609" xr:uid="{00000000-0005-0000-0000-0000BF270000}"/>
    <cellStyle name="Input 9 2 8 2 2 2" xfId="10610" xr:uid="{00000000-0005-0000-0000-0000C0270000}"/>
    <cellStyle name="Input 9 2 8 2 3" xfId="10611" xr:uid="{00000000-0005-0000-0000-0000C1270000}"/>
    <cellStyle name="Input 9 2 8 2 3 2" xfId="10612" xr:uid="{00000000-0005-0000-0000-0000C2270000}"/>
    <cellStyle name="Input 9 2 8 2 4" xfId="10613" xr:uid="{00000000-0005-0000-0000-0000C3270000}"/>
    <cellStyle name="Input 9 2 8 2 4 2" xfId="10614" xr:uid="{00000000-0005-0000-0000-0000C4270000}"/>
    <cellStyle name="Input 9 2 8 2 5" xfId="10615" xr:uid="{00000000-0005-0000-0000-0000C5270000}"/>
    <cellStyle name="Input 9 2 8 2 5 2" xfId="10616" xr:uid="{00000000-0005-0000-0000-0000C6270000}"/>
    <cellStyle name="Input 9 2 8 2 6" xfId="10617" xr:uid="{00000000-0005-0000-0000-0000C7270000}"/>
    <cellStyle name="Input 9 2 8 2 6 2" xfId="10618" xr:uid="{00000000-0005-0000-0000-0000C8270000}"/>
    <cellStyle name="Input 9 2 8 2 7" xfId="10619" xr:uid="{00000000-0005-0000-0000-0000C9270000}"/>
    <cellStyle name="Input 9 2 8 2 7 2" xfId="10620" xr:uid="{00000000-0005-0000-0000-0000CA270000}"/>
    <cellStyle name="Input 9 2 8 2 8" xfId="10621" xr:uid="{00000000-0005-0000-0000-0000CB270000}"/>
    <cellStyle name="Input 9 2 8 2 8 2" xfId="10622" xr:uid="{00000000-0005-0000-0000-0000CC270000}"/>
    <cellStyle name="Input 9 2 8 2 9" xfId="10623" xr:uid="{00000000-0005-0000-0000-0000CD270000}"/>
    <cellStyle name="Input 9 2 8 2 9 2" xfId="10624" xr:uid="{00000000-0005-0000-0000-0000CE270000}"/>
    <cellStyle name="Input 9 2 8 3" xfId="10625" xr:uid="{00000000-0005-0000-0000-0000CF270000}"/>
    <cellStyle name="Input 9 2 8 3 10" xfId="10626" xr:uid="{00000000-0005-0000-0000-0000D0270000}"/>
    <cellStyle name="Input 9 2 8 3 10 2" xfId="10627" xr:uid="{00000000-0005-0000-0000-0000D1270000}"/>
    <cellStyle name="Input 9 2 8 3 11" xfId="10628" xr:uid="{00000000-0005-0000-0000-0000D2270000}"/>
    <cellStyle name="Input 9 2 8 3 11 2" xfId="10629" xr:uid="{00000000-0005-0000-0000-0000D3270000}"/>
    <cellStyle name="Input 9 2 8 3 12" xfId="10630" xr:uid="{00000000-0005-0000-0000-0000D4270000}"/>
    <cellStyle name="Input 9 2 8 3 12 2" xfId="10631" xr:uid="{00000000-0005-0000-0000-0000D5270000}"/>
    <cellStyle name="Input 9 2 8 3 13" xfId="10632" xr:uid="{00000000-0005-0000-0000-0000D6270000}"/>
    <cellStyle name="Input 9 2 8 3 13 2" xfId="10633" xr:uid="{00000000-0005-0000-0000-0000D7270000}"/>
    <cellStyle name="Input 9 2 8 3 14" xfId="10634" xr:uid="{00000000-0005-0000-0000-0000D8270000}"/>
    <cellStyle name="Input 9 2 8 3 14 2" xfId="10635" xr:uid="{00000000-0005-0000-0000-0000D9270000}"/>
    <cellStyle name="Input 9 2 8 3 15" xfId="10636" xr:uid="{00000000-0005-0000-0000-0000DA270000}"/>
    <cellStyle name="Input 9 2 8 3 15 2" xfId="10637" xr:uid="{00000000-0005-0000-0000-0000DB270000}"/>
    <cellStyle name="Input 9 2 8 3 16" xfId="10638" xr:uid="{00000000-0005-0000-0000-0000DC270000}"/>
    <cellStyle name="Input 9 2 8 3 2" xfId="10639" xr:uid="{00000000-0005-0000-0000-0000DD270000}"/>
    <cellStyle name="Input 9 2 8 3 2 2" xfId="10640" xr:uid="{00000000-0005-0000-0000-0000DE270000}"/>
    <cellStyle name="Input 9 2 8 3 3" xfId="10641" xr:uid="{00000000-0005-0000-0000-0000DF270000}"/>
    <cellStyle name="Input 9 2 8 3 3 2" xfId="10642" xr:uid="{00000000-0005-0000-0000-0000E0270000}"/>
    <cellStyle name="Input 9 2 8 3 4" xfId="10643" xr:uid="{00000000-0005-0000-0000-0000E1270000}"/>
    <cellStyle name="Input 9 2 8 3 4 2" xfId="10644" xr:uid="{00000000-0005-0000-0000-0000E2270000}"/>
    <cellStyle name="Input 9 2 8 3 5" xfId="10645" xr:uid="{00000000-0005-0000-0000-0000E3270000}"/>
    <cellStyle name="Input 9 2 8 3 5 2" xfId="10646" xr:uid="{00000000-0005-0000-0000-0000E4270000}"/>
    <cellStyle name="Input 9 2 8 3 6" xfId="10647" xr:uid="{00000000-0005-0000-0000-0000E5270000}"/>
    <cellStyle name="Input 9 2 8 3 6 2" xfId="10648" xr:uid="{00000000-0005-0000-0000-0000E6270000}"/>
    <cellStyle name="Input 9 2 8 3 7" xfId="10649" xr:uid="{00000000-0005-0000-0000-0000E7270000}"/>
    <cellStyle name="Input 9 2 8 3 7 2" xfId="10650" xr:uid="{00000000-0005-0000-0000-0000E8270000}"/>
    <cellStyle name="Input 9 2 8 3 8" xfId="10651" xr:uid="{00000000-0005-0000-0000-0000E9270000}"/>
    <cellStyle name="Input 9 2 8 3 8 2" xfId="10652" xr:uid="{00000000-0005-0000-0000-0000EA270000}"/>
    <cellStyle name="Input 9 2 8 3 9" xfId="10653" xr:uid="{00000000-0005-0000-0000-0000EB270000}"/>
    <cellStyle name="Input 9 2 8 3 9 2" xfId="10654" xr:uid="{00000000-0005-0000-0000-0000EC270000}"/>
    <cellStyle name="Input 9 2 8 4" xfId="10655" xr:uid="{00000000-0005-0000-0000-0000ED270000}"/>
    <cellStyle name="Input 9 2 8 4 10" xfId="10656" xr:uid="{00000000-0005-0000-0000-0000EE270000}"/>
    <cellStyle name="Input 9 2 8 4 10 2" xfId="10657" xr:uid="{00000000-0005-0000-0000-0000EF270000}"/>
    <cellStyle name="Input 9 2 8 4 11" xfId="10658" xr:uid="{00000000-0005-0000-0000-0000F0270000}"/>
    <cellStyle name="Input 9 2 8 4 11 2" xfId="10659" xr:uid="{00000000-0005-0000-0000-0000F1270000}"/>
    <cellStyle name="Input 9 2 8 4 12" xfId="10660" xr:uid="{00000000-0005-0000-0000-0000F2270000}"/>
    <cellStyle name="Input 9 2 8 4 12 2" xfId="10661" xr:uid="{00000000-0005-0000-0000-0000F3270000}"/>
    <cellStyle name="Input 9 2 8 4 13" xfId="10662" xr:uid="{00000000-0005-0000-0000-0000F4270000}"/>
    <cellStyle name="Input 9 2 8 4 13 2" xfId="10663" xr:uid="{00000000-0005-0000-0000-0000F5270000}"/>
    <cellStyle name="Input 9 2 8 4 14" xfId="10664" xr:uid="{00000000-0005-0000-0000-0000F6270000}"/>
    <cellStyle name="Input 9 2 8 4 14 2" xfId="10665" xr:uid="{00000000-0005-0000-0000-0000F7270000}"/>
    <cellStyle name="Input 9 2 8 4 15" xfId="10666" xr:uid="{00000000-0005-0000-0000-0000F8270000}"/>
    <cellStyle name="Input 9 2 8 4 15 2" xfId="10667" xr:uid="{00000000-0005-0000-0000-0000F9270000}"/>
    <cellStyle name="Input 9 2 8 4 16" xfId="10668" xr:uid="{00000000-0005-0000-0000-0000FA270000}"/>
    <cellStyle name="Input 9 2 8 4 2" xfId="10669" xr:uid="{00000000-0005-0000-0000-0000FB270000}"/>
    <cellStyle name="Input 9 2 8 4 2 2" xfId="10670" xr:uid="{00000000-0005-0000-0000-0000FC270000}"/>
    <cellStyle name="Input 9 2 8 4 3" xfId="10671" xr:uid="{00000000-0005-0000-0000-0000FD270000}"/>
    <cellStyle name="Input 9 2 8 4 3 2" xfId="10672" xr:uid="{00000000-0005-0000-0000-0000FE270000}"/>
    <cellStyle name="Input 9 2 8 4 4" xfId="10673" xr:uid="{00000000-0005-0000-0000-0000FF270000}"/>
    <cellStyle name="Input 9 2 8 4 4 2" xfId="10674" xr:uid="{00000000-0005-0000-0000-000000280000}"/>
    <cellStyle name="Input 9 2 8 4 5" xfId="10675" xr:uid="{00000000-0005-0000-0000-000001280000}"/>
    <cellStyle name="Input 9 2 8 4 5 2" xfId="10676" xr:uid="{00000000-0005-0000-0000-000002280000}"/>
    <cellStyle name="Input 9 2 8 4 6" xfId="10677" xr:uid="{00000000-0005-0000-0000-000003280000}"/>
    <cellStyle name="Input 9 2 8 4 6 2" xfId="10678" xr:uid="{00000000-0005-0000-0000-000004280000}"/>
    <cellStyle name="Input 9 2 8 4 7" xfId="10679" xr:uid="{00000000-0005-0000-0000-000005280000}"/>
    <cellStyle name="Input 9 2 8 4 7 2" xfId="10680" xr:uid="{00000000-0005-0000-0000-000006280000}"/>
    <cellStyle name="Input 9 2 8 4 8" xfId="10681" xr:uid="{00000000-0005-0000-0000-000007280000}"/>
    <cellStyle name="Input 9 2 8 4 8 2" xfId="10682" xr:uid="{00000000-0005-0000-0000-000008280000}"/>
    <cellStyle name="Input 9 2 8 4 9" xfId="10683" xr:uid="{00000000-0005-0000-0000-000009280000}"/>
    <cellStyle name="Input 9 2 8 4 9 2" xfId="10684" xr:uid="{00000000-0005-0000-0000-00000A280000}"/>
    <cellStyle name="Input 9 2 8 5" xfId="10685" xr:uid="{00000000-0005-0000-0000-00000B280000}"/>
    <cellStyle name="Input 9 2 8 5 10" xfId="10686" xr:uid="{00000000-0005-0000-0000-00000C280000}"/>
    <cellStyle name="Input 9 2 8 5 10 2" xfId="10687" xr:uid="{00000000-0005-0000-0000-00000D280000}"/>
    <cellStyle name="Input 9 2 8 5 11" xfId="10688" xr:uid="{00000000-0005-0000-0000-00000E280000}"/>
    <cellStyle name="Input 9 2 8 5 11 2" xfId="10689" xr:uid="{00000000-0005-0000-0000-00000F280000}"/>
    <cellStyle name="Input 9 2 8 5 12" xfId="10690" xr:uid="{00000000-0005-0000-0000-000010280000}"/>
    <cellStyle name="Input 9 2 8 5 12 2" xfId="10691" xr:uid="{00000000-0005-0000-0000-000011280000}"/>
    <cellStyle name="Input 9 2 8 5 13" xfId="10692" xr:uid="{00000000-0005-0000-0000-000012280000}"/>
    <cellStyle name="Input 9 2 8 5 13 2" xfId="10693" xr:uid="{00000000-0005-0000-0000-000013280000}"/>
    <cellStyle name="Input 9 2 8 5 14" xfId="10694" xr:uid="{00000000-0005-0000-0000-000014280000}"/>
    <cellStyle name="Input 9 2 8 5 2" xfId="10695" xr:uid="{00000000-0005-0000-0000-000015280000}"/>
    <cellStyle name="Input 9 2 8 5 2 2" xfId="10696" xr:uid="{00000000-0005-0000-0000-000016280000}"/>
    <cellStyle name="Input 9 2 8 5 3" xfId="10697" xr:uid="{00000000-0005-0000-0000-000017280000}"/>
    <cellStyle name="Input 9 2 8 5 3 2" xfId="10698" xr:uid="{00000000-0005-0000-0000-000018280000}"/>
    <cellStyle name="Input 9 2 8 5 4" xfId="10699" xr:uid="{00000000-0005-0000-0000-000019280000}"/>
    <cellStyle name="Input 9 2 8 5 4 2" xfId="10700" xr:uid="{00000000-0005-0000-0000-00001A280000}"/>
    <cellStyle name="Input 9 2 8 5 5" xfId="10701" xr:uid="{00000000-0005-0000-0000-00001B280000}"/>
    <cellStyle name="Input 9 2 8 5 5 2" xfId="10702" xr:uid="{00000000-0005-0000-0000-00001C280000}"/>
    <cellStyle name="Input 9 2 8 5 6" xfId="10703" xr:uid="{00000000-0005-0000-0000-00001D280000}"/>
    <cellStyle name="Input 9 2 8 5 6 2" xfId="10704" xr:uid="{00000000-0005-0000-0000-00001E280000}"/>
    <cellStyle name="Input 9 2 8 5 7" xfId="10705" xr:uid="{00000000-0005-0000-0000-00001F280000}"/>
    <cellStyle name="Input 9 2 8 5 7 2" xfId="10706" xr:uid="{00000000-0005-0000-0000-000020280000}"/>
    <cellStyle name="Input 9 2 8 5 8" xfId="10707" xr:uid="{00000000-0005-0000-0000-000021280000}"/>
    <cellStyle name="Input 9 2 8 5 8 2" xfId="10708" xr:uid="{00000000-0005-0000-0000-000022280000}"/>
    <cellStyle name="Input 9 2 8 5 9" xfId="10709" xr:uid="{00000000-0005-0000-0000-000023280000}"/>
    <cellStyle name="Input 9 2 8 5 9 2" xfId="10710" xr:uid="{00000000-0005-0000-0000-000024280000}"/>
    <cellStyle name="Input 9 2 8 6" xfId="10711" xr:uid="{00000000-0005-0000-0000-000025280000}"/>
    <cellStyle name="Input 9 2 8 6 2" xfId="10712" xr:uid="{00000000-0005-0000-0000-000026280000}"/>
    <cellStyle name="Input 9 2 8 7" xfId="10713" xr:uid="{00000000-0005-0000-0000-000027280000}"/>
    <cellStyle name="Input 9 2 8 7 2" xfId="10714" xr:uid="{00000000-0005-0000-0000-000028280000}"/>
    <cellStyle name="Input 9 2 8 8" xfId="10715" xr:uid="{00000000-0005-0000-0000-000029280000}"/>
    <cellStyle name="Input 9 2 8 8 2" xfId="10716" xr:uid="{00000000-0005-0000-0000-00002A280000}"/>
    <cellStyle name="Input 9 2 8 9" xfId="10717" xr:uid="{00000000-0005-0000-0000-00002B280000}"/>
    <cellStyle name="Input 9 2 8 9 2" xfId="10718" xr:uid="{00000000-0005-0000-0000-00002C280000}"/>
    <cellStyle name="Input 9 2 9" xfId="10719" xr:uid="{00000000-0005-0000-0000-00002D280000}"/>
    <cellStyle name="Input 9 2 9 10" xfId="10720" xr:uid="{00000000-0005-0000-0000-00002E280000}"/>
    <cellStyle name="Input 9 2 9 10 2" xfId="10721" xr:uid="{00000000-0005-0000-0000-00002F280000}"/>
    <cellStyle name="Input 9 2 9 11" xfId="10722" xr:uid="{00000000-0005-0000-0000-000030280000}"/>
    <cellStyle name="Input 9 2 9 11 2" xfId="10723" xr:uid="{00000000-0005-0000-0000-000031280000}"/>
    <cellStyle name="Input 9 2 9 12" xfId="10724" xr:uid="{00000000-0005-0000-0000-000032280000}"/>
    <cellStyle name="Input 9 2 9 12 2" xfId="10725" xr:uid="{00000000-0005-0000-0000-000033280000}"/>
    <cellStyle name="Input 9 2 9 13" xfId="10726" xr:uid="{00000000-0005-0000-0000-000034280000}"/>
    <cellStyle name="Input 9 2 9 13 2" xfId="10727" xr:uid="{00000000-0005-0000-0000-000035280000}"/>
    <cellStyle name="Input 9 2 9 14" xfId="10728" xr:uid="{00000000-0005-0000-0000-000036280000}"/>
    <cellStyle name="Input 9 2 9 14 2" xfId="10729" xr:uid="{00000000-0005-0000-0000-000037280000}"/>
    <cellStyle name="Input 9 2 9 15" xfId="10730" xr:uid="{00000000-0005-0000-0000-000038280000}"/>
    <cellStyle name="Input 9 2 9 15 2" xfId="10731" xr:uid="{00000000-0005-0000-0000-000039280000}"/>
    <cellStyle name="Input 9 2 9 16" xfId="10732" xr:uid="{00000000-0005-0000-0000-00003A280000}"/>
    <cellStyle name="Input 9 2 9 16 2" xfId="10733" xr:uid="{00000000-0005-0000-0000-00003B280000}"/>
    <cellStyle name="Input 9 2 9 17" xfId="10734" xr:uid="{00000000-0005-0000-0000-00003C280000}"/>
    <cellStyle name="Input 9 2 9 17 2" xfId="10735" xr:uid="{00000000-0005-0000-0000-00003D280000}"/>
    <cellStyle name="Input 9 2 9 18" xfId="10736" xr:uid="{00000000-0005-0000-0000-00003E280000}"/>
    <cellStyle name="Input 9 2 9 2" xfId="10737" xr:uid="{00000000-0005-0000-0000-00003F280000}"/>
    <cellStyle name="Input 9 2 9 2 2" xfId="10738" xr:uid="{00000000-0005-0000-0000-000040280000}"/>
    <cellStyle name="Input 9 2 9 3" xfId="10739" xr:uid="{00000000-0005-0000-0000-000041280000}"/>
    <cellStyle name="Input 9 2 9 3 2" xfId="10740" xr:uid="{00000000-0005-0000-0000-000042280000}"/>
    <cellStyle name="Input 9 2 9 4" xfId="10741" xr:uid="{00000000-0005-0000-0000-000043280000}"/>
    <cellStyle name="Input 9 2 9 4 2" xfId="10742" xr:uid="{00000000-0005-0000-0000-000044280000}"/>
    <cellStyle name="Input 9 2 9 5" xfId="10743" xr:uid="{00000000-0005-0000-0000-000045280000}"/>
    <cellStyle name="Input 9 2 9 5 2" xfId="10744" xr:uid="{00000000-0005-0000-0000-000046280000}"/>
    <cellStyle name="Input 9 2 9 6" xfId="10745" xr:uid="{00000000-0005-0000-0000-000047280000}"/>
    <cellStyle name="Input 9 2 9 6 2" xfId="10746" xr:uid="{00000000-0005-0000-0000-000048280000}"/>
    <cellStyle name="Input 9 2 9 7" xfId="10747" xr:uid="{00000000-0005-0000-0000-000049280000}"/>
    <cellStyle name="Input 9 2 9 7 2" xfId="10748" xr:uid="{00000000-0005-0000-0000-00004A280000}"/>
    <cellStyle name="Input 9 2 9 8" xfId="10749" xr:uid="{00000000-0005-0000-0000-00004B280000}"/>
    <cellStyle name="Input 9 2 9 8 2" xfId="10750" xr:uid="{00000000-0005-0000-0000-00004C280000}"/>
    <cellStyle name="Input 9 2 9 9" xfId="10751" xr:uid="{00000000-0005-0000-0000-00004D280000}"/>
    <cellStyle name="Input 9 2 9 9 2" xfId="10752" xr:uid="{00000000-0005-0000-0000-00004E280000}"/>
    <cellStyle name="Input 9 20" xfId="10753" xr:uid="{00000000-0005-0000-0000-00004F280000}"/>
    <cellStyle name="Input 9 20 2" xfId="10754" xr:uid="{00000000-0005-0000-0000-000050280000}"/>
    <cellStyle name="Input 9 21" xfId="10755" xr:uid="{00000000-0005-0000-0000-000051280000}"/>
    <cellStyle name="Input 9 21 2" xfId="10756" xr:uid="{00000000-0005-0000-0000-000052280000}"/>
    <cellStyle name="Input 9 22" xfId="10757" xr:uid="{00000000-0005-0000-0000-000053280000}"/>
    <cellStyle name="Input 9 22 2" xfId="10758" xr:uid="{00000000-0005-0000-0000-000054280000}"/>
    <cellStyle name="Input 9 23" xfId="10759" xr:uid="{00000000-0005-0000-0000-000055280000}"/>
    <cellStyle name="Input 9 23 2" xfId="10760" xr:uid="{00000000-0005-0000-0000-000056280000}"/>
    <cellStyle name="Input 9 24" xfId="10761" xr:uid="{00000000-0005-0000-0000-000057280000}"/>
    <cellStyle name="Input 9 24 2" xfId="10762" xr:uid="{00000000-0005-0000-0000-000058280000}"/>
    <cellStyle name="Input 9 25" xfId="10763" xr:uid="{00000000-0005-0000-0000-000059280000}"/>
    <cellStyle name="Input 9 25 2" xfId="10764" xr:uid="{00000000-0005-0000-0000-00005A280000}"/>
    <cellStyle name="Input 9 26" xfId="10765" xr:uid="{00000000-0005-0000-0000-00005B280000}"/>
    <cellStyle name="Input 9 26 2" xfId="10766" xr:uid="{00000000-0005-0000-0000-00005C280000}"/>
    <cellStyle name="Input 9 27" xfId="10767" xr:uid="{00000000-0005-0000-0000-00005D280000}"/>
    <cellStyle name="Input 9 27 2" xfId="10768" xr:uid="{00000000-0005-0000-0000-00005E280000}"/>
    <cellStyle name="Input 9 28" xfId="10769" xr:uid="{00000000-0005-0000-0000-00005F280000}"/>
    <cellStyle name="Input 9 3" xfId="10770" xr:uid="{00000000-0005-0000-0000-000060280000}"/>
    <cellStyle name="Input 9 3 10" xfId="10771" xr:uid="{00000000-0005-0000-0000-000061280000}"/>
    <cellStyle name="Input 9 3 10 2" xfId="10772" xr:uid="{00000000-0005-0000-0000-000062280000}"/>
    <cellStyle name="Input 9 3 11" xfId="10773" xr:uid="{00000000-0005-0000-0000-000063280000}"/>
    <cellStyle name="Input 9 3 11 2" xfId="10774" xr:uid="{00000000-0005-0000-0000-000064280000}"/>
    <cellStyle name="Input 9 3 12" xfId="10775" xr:uid="{00000000-0005-0000-0000-000065280000}"/>
    <cellStyle name="Input 9 3 12 2" xfId="10776" xr:uid="{00000000-0005-0000-0000-000066280000}"/>
    <cellStyle name="Input 9 3 13" xfId="10777" xr:uid="{00000000-0005-0000-0000-000067280000}"/>
    <cellStyle name="Input 9 3 13 2" xfId="10778" xr:uid="{00000000-0005-0000-0000-000068280000}"/>
    <cellStyle name="Input 9 3 14" xfId="10779" xr:uid="{00000000-0005-0000-0000-000069280000}"/>
    <cellStyle name="Input 9 3 14 2" xfId="10780" xr:uid="{00000000-0005-0000-0000-00006A280000}"/>
    <cellStyle name="Input 9 3 15" xfId="10781" xr:uid="{00000000-0005-0000-0000-00006B280000}"/>
    <cellStyle name="Input 9 3 15 2" xfId="10782" xr:uid="{00000000-0005-0000-0000-00006C280000}"/>
    <cellStyle name="Input 9 3 16" xfId="10783" xr:uid="{00000000-0005-0000-0000-00006D280000}"/>
    <cellStyle name="Input 9 3 16 2" xfId="10784" xr:uid="{00000000-0005-0000-0000-00006E280000}"/>
    <cellStyle name="Input 9 3 17" xfId="10785" xr:uid="{00000000-0005-0000-0000-00006F280000}"/>
    <cellStyle name="Input 9 3 17 2" xfId="10786" xr:uid="{00000000-0005-0000-0000-000070280000}"/>
    <cellStyle name="Input 9 3 18" xfId="10787" xr:uid="{00000000-0005-0000-0000-000071280000}"/>
    <cellStyle name="Input 9 3 18 2" xfId="10788" xr:uid="{00000000-0005-0000-0000-000072280000}"/>
    <cellStyle name="Input 9 3 19" xfId="10789" xr:uid="{00000000-0005-0000-0000-000073280000}"/>
    <cellStyle name="Input 9 3 19 2" xfId="10790" xr:uid="{00000000-0005-0000-0000-000074280000}"/>
    <cellStyle name="Input 9 3 2" xfId="10791" xr:uid="{00000000-0005-0000-0000-000075280000}"/>
    <cellStyle name="Input 9 3 2 10" xfId="10792" xr:uid="{00000000-0005-0000-0000-000076280000}"/>
    <cellStyle name="Input 9 3 2 10 2" xfId="10793" xr:uid="{00000000-0005-0000-0000-000077280000}"/>
    <cellStyle name="Input 9 3 2 11" xfId="10794" xr:uid="{00000000-0005-0000-0000-000078280000}"/>
    <cellStyle name="Input 9 3 2 11 2" xfId="10795" xr:uid="{00000000-0005-0000-0000-000079280000}"/>
    <cellStyle name="Input 9 3 2 12" xfId="10796" xr:uid="{00000000-0005-0000-0000-00007A280000}"/>
    <cellStyle name="Input 9 3 2 12 2" xfId="10797" xr:uid="{00000000-0005-0000-0000-00007B280000}"/>
    <cellStyle name="Input 9 3 2 13" xfId="10798" xr:uid="{00000000-0005-0000-0000-00007C280000}"/>
    <cellStyle name="Input 9 3 2 13 2" xfId="10799" xr:uid="{00000000-0005-0000-0000-00007D280000}"/>
    <cellStyle name="Input 9 3 2 14" xfId="10800" xr:uid="{00000000-0005-0000-0000-00007E280000}"/>
    <cellStyle name="Input 9 3 2 14 2" xfId="10801" xr:uid="{00000000-0005-0000-0000-00007F280000}"/>
    <cellStyle name="Input 9 3 2 15" xfId="10802" xr:uid="{00000000-0005-0000-0000-000080280000}"/>
    <cellStyle name="Input 9 3 2 15 2" xfId="10803" xr:uid="{00000000-0005-0000-0000-000081280000}"/>
    <cellStyle name="Input 9 3 2 16" xfId="10804" xr:uid="{00000000-0005-0000-0000-000082280000}"/>
    <cellStyle name="Input 9 3 2 16 2" xfId="10805" xr:uid="{00000000-0005-0000-0000-000083280000}"/>
    <cellStyle name="Input 9 3 2 17" xfId="10806" xr:uid="{00000000-0005-0000-0000-000084280000}"/>
    <cellStyle name="Input 9 3 2 17 2" xfId="10807" xr:uid="{00000000-0005-0000-0000-000085280000}"/>
    <cellStyle name="Input 9 3 2 18" xfId="10808" xr:uid="{00000000-0005-0000-0000-000086280000}"/>
    <cellStyle name="Input 9 3 2 18 2" xfId="10809" xr:uid="{00000000-0005-0000-0000-000087280000}"/>
    <cellStyle name="Input 9 3 2 19" xfId="10810" xr:uid="{00000000-0005-0000-0000-000088280000}"/>
    <cellStyle name="Input 9 3 2 2" xfId="10811" xr:uid="{00000000-0005-0000-0000-000089280000}"/>
    <cellStyle name="Input 9 3 2 2 2" xfId="10812" xr:uid="{00000000-0005-0000-0000-00008A280000}"/>
    <cellStyle name="Input 9 3 2 3" xfId="10813" xr:uid="{00000000-0005-0000-0000-00008B280000}"/>
    <cellStyle name="Input 9 3 2 3 2" xfId="10814" xr:uid="{00000000-0005-0000-0000-00008C280000}"/>
    <cellStyle name="Input 9 3 2 4" xfId="10815" xr:uid="{00000000-0005-0000-0000-00008D280000}"/>
    <cellStyle name="Input 9 3 2 4 2" xfId="10816" xr:uid="{00000000-0005-0000-0000-00008E280000}"/>
    <cellStyle name="Input 9 3 2 5" xfId="10817" xr:uid="{00000000-0005-0000-0000-00008F280000}"/>
    <cellStyle name="Input 9 3 2 5 2" xfId="10818" xr:uid="{00000000-0005-0000-0000-000090280000}"/>
    <cellStyle name="Input 9 3 2 6" xfId="10819" xr:uid="{00000000-0005-0000-0000-000091280000}"/>
    <cellStyle name="Input 9 3 2 6 2" xfId="10820" xr:uid="{00000000-0005-0000-0000-000092280000}"/>
    <cellStyle name="Input 9 3 2 7" xfId="10821" xr:uid="{00000000-0005-0000-0000-000093280000}"/>
    <cellStyle name="Input 9 3 2 7 2" xfId="10822" xr:uid="{00000000-0005-0000-0000-000094280000}"/>
    <cellStyle name="Input 9 3 2 8" xfId="10823" xr:uid="{00000000-0005-0000-0000-000095280000}"/>
    <cellStyle name="Input 9 3 2 8 2" xfId="10824" xr:uid="{00000000-0005-0000-0000-000096280000}"/>
    <cellStyle name="Input 9 3 2 9" xfId="10825" xr:uid="{00000000-0005-0000-0000-000097280000}"/>
    <cellStyle name="Input 9 3 2 9 2" xfId="10826" xr:uid="{00000000-0005-0000-0000-000098280000}"/>
    <cellStyle name="Input 9 3 20" xfId="10827" xr:uid="{00000000-0005-0000-0000-000099280000}"/>
    <cellStyle name="Input 9 3 3" xfId="10828" xr:uid="{00000000-0005-0000-0000-00009A280000}"/>
    <cellStyle name="Input 9 3 3 10" xfId="10829" xr:uid="{00000000-0005-0000-0000-00009B280000}"/>
    <cellStyle name="Input 9 3 3 10 2" xfId="10830" xr:uid="{00000000-0005-0000-0000-00009C280000}"/>
    <cellStyle name="Input 9 3 3 11" xfId="10831" xr:uid="{00000000-0005-0000-0000-00009D280000}"/>
    <cellStyle name="Input 9 3 3 11 2" xfId="10832" xr:uid="{00000000-0005-0000-0000-00009E280000}"/>
    <cellStyle name="Input 9 3 3 12" xfId="10833" xr:uid="{00000000-0005-0000-0000-00009F280000}"/>
    <cellStyle name="Input 9 3 3 12 2" xfId="10834" xr:uid="{00000000-0005-0000-0000-0000A0280000}"/>
    <cellStyle name="Input 9 3 3 13" xfId="10835" xr:uid="{00000000-0005-0000-0000-0000A1280000}"/>
    <cellStyle name="Input 9 3 3 13 2" xfId="10836" xr:uid="{00000000-0005-0000-0000-0000A2280000}"/>
    <cellStyle name="Input 9 3 3 14" xfId="10837" xr:uid="{00000000-0005-0000-0000-0000A3280000}"/>
    <cellStyle name="Input 9 3 3 14 2" xfId="10838" xr:uid="{00000000-0005-0000-0000-0000A4280000}"/>
    <cellStyle name="Input 9 3 3 15" xfId="10839" xr:uid="{00000000-0005-0000-0000-0000A5280000}"/>
    <cellStyle name="Input 9 3 3 15 2" xfId="10840" xr:uid="{00000000-0005-0000-0000-0000A6280000}"/>
    <cellStyle name="Input 9 3 3 16" xfId="10841" xr:uid="{00000000-0005-0000-0000-0000A7280000}"/>
    <cellStyle name="Input 9 3 3 16 2" xfId="10842" xr:uid="{00000000-0005-0000-0000-0000A8280000}"/>
    <cellStyle name="Input 9 3 3 17" xfId="10843" xr:uid="{00000000-0005-0000-0000-0000A9280000}"/>
    <cellStyle name="Input 9 3 3 17 2" xfId="10844" xr:uid="{00000000-0005-0000-0000-0000AA280000}"/>
    <cellStyle name="Input 9 3 3 18" xfId="10845" xr:uid="{00000000-0005-0000-0000-0000AB280000}"/>
    <cellStyle name="Input 9 3 3 18 2" xfId="10846" xr:uid="{00000000-0005-0000-0000-0000AC280000}"/>
    <cellStyle name="Input 9 3 3 19" xfId="10847" xr:uid="{00000000-0005-0000-0000-0000AD280000}"/>
    <cellStyle name="Input 9 3 3 2" xfId="10848" xr:uid="{00000000-0005-0000-0000-0000AE280000}"/>
    <cellStyle name="Input 9 3 3 2 2" xfId="10849" xr:uid="{00000000-0005-0000-0000-0000AF280000}"/>
    <cellStyle name="Input 9 3 3 3" xfId="10850" xr:uid="{00000000-0005-0000-0000-0000B0280000}"/>
    <cellStyle name="Input 9 3 3 3 2" xfId="10851" xr:uid="{00000000-0005-0000-0000-0000B1280000}"/>
    <cellStyle name="Input 9 3 3 4" xfId="10852" xr:uid="{00000000-0005-0000-0000-0000B2280000}"/>
    <cellStyle name="Input 9 3 3 4 2" xfId="10853" xr:uid="{00000000-0005-0000-0000-0000B3280000}"/>
    <cellStyle name="Input 9 3 3 5" xfId="10854" xr:uid="{00000000-0005-0000-0000-0000B4280000}"/>
    <cellStyle name="Input 9 3 3 5 2" xfId="10855" xr:uid="{00000000-0005-0000-0000-0000B5280000}"/>
    <cellStyle name="Input 9 3 3 6" xfId="10856" xr:uid="{00000000-0005-0000-0000-0000B6280000}"/>
    <cellStyle name="Input 9 3 3 6 2" xfId="10857" xr:uid="{00000000-0005-0000-0000-0000B7280000}"/>
    <cellStyle name="Input 9 3 3 7" xfId="10858" xr:uid="{00000000-0005-0000-0000-0000B8280000}"/>
    <cellStyle name="Input 9 3 3 7 2" xfId="10859" xr:uid="{00000000-0005-0000-0000-0000B9280000}"/>
    <cellStyle name="Input 9 3 3 8" xfId="10860" xr:uid="{00000000-0005-0000-0000-0000BA280000}"/>
    <cellStyle name="Input 9 3 3 8 2" xfId="10861" xr:uid="{00000000-0005-0000-0000-0000BB280000}"/>
    <cellStyle name="Input 9 3 3 9" xfId="10862" xr:uid="{00000000-0005-0000-0000-0000BC280000}"/>
    <cellStyle name="Input 9 3 3 9 2" xfId="10863" xr:uid="{00000000-0005-0000-0000-0000BD280000}"/>
    <cellStyle name="Input 9 3 4" xfId="10864" xr:uid="{00000000-0005-0000-0000-0000BE280000}"/>
    <cellStyle name="Input 9 3 4 10" xfId="10865" xr:uid="{00000000-0005-0000-0000-0000BF280000}"/>
    <cellStyle name="Input 9 3 4 10 2" xfId="10866" xr:uid="{00000000-0005-0000-0000-0000C0280000}"/>
    <cellStyle name="Input 9 3 4 11" xfId="10867" xr:uid="{00000000-0005-0000-0000-0000C1280000}"/>
    <cellStyle name="Input 9 3 4 11 2" xfId="10868" xr:uid="{00000000-0005-0000-0000-0000C2280000}"/>
    <cellStyle name="Input 9 3 4 12" xfId="10869" xr:uid="{00000000-0005-0000-0000-0000C3280000}"/>
    <cellStyle name="Input 9 3 4 12 2" xfId="10870" xr:uid="{00000000-0005-0000-0000-0000C4280000}"/>
    <cellStyle name="Input 9 3 4 13" xfId="10871" xr:uid="{00000000-0005-0000-0000-0000C5280000}"/>
    <cellStyle name="Input 9 3 4 13 2" xfId="10872" xr:uid="{00000000-0005-0000-0000-0000C6280000}"/>
    <cellStyle name="Input 9 3 4 14" xfId="10873" xr:uid="{00000000-0005-0000-0000-0000C7280000}"/>
    <cellStyle name="Input 9 3 4 14 2" xfId="10874" xr:uid="{00000000-0005-0000-0000-0000C8280000}"/>
    <cellStyle name="Input 9 3 4 15" xfId="10875" xr:uid="{00000000-0005-0000-0000-0000C9280000}"/>
    <cellStyle name="Input 9 3 4 15 2" xfId="10876" xr:uid="{00000000-0005-0000-0000-0000CA280000}"/>
    <cellStyle name="Input 9 3 4 16" xfId="10877" xr:uid="{00000000-0005-0000-0000-0000CB280000}"/>
    <cellStyle name="Input 9 3 4 2" xfId="10878" xr:uid="{00000000-0005-0000-0000-0000CC280000}"/>
    <cellStyle name="Input 9 3 4 2 2" xfId="10879" xr:uid="{00000000-0005-0000-0000-0000CD280000}"/>
    <cellStyle name="Input 9 3 4 3" xfId="10880" xr:uid="{00000000-0005-0000-0000-0000CE280000}"/>
    <cellStyle name="Input 9 3 4 3 2" xfId="10881" xr:uid="{00000000-0005-0000-0000-0000CF280000}"/>
    <cellStyle name="Input 9 3 4 4" xfId="10882" xr:uid="{00000000-0005-0000-0000-0000D0280000}"/>
    <cellStyle name="Input 9 3 4 4 2" xfId="10883" xr:uid="{00000000-0005-0000-0000-0000D1280000}"/>
    <cellStyle name="Input 9 3 4 5" xfId="10884" xr:uid="{00000000-0005-0000-0000-0000D2280000}"/>
    <cellStyle name="Input 9 3 4 5 2" xfId="10885" xr:uid="{00000000-0005-0000-0000-0000D3280000}"/>
    <cellStyle name="Input 9 3 4 6" xfId="10886" xr:uid="{00000000-0005-0000-0000-0000D4280000}"/>
    <cellStyle name="Input 9 3 4 6 2" xfId="10887" xr:uid="{00000000-0005-0000-0000-0000D5280000}"/>
    <cellStyle name="Input 9 3 4 7" xfId="10888" xr:uid="{00000000-0005-0000-0000-0000D6280000}"/>
    <cellStyle name="Input 9 3 4 7 2" xfId="10889" xr:uid="{00000000-0005-0000-0000-0000D7280000}"/>
    <cellStyle name="Input 9 3 4 8" xfId="10890" xr:uid="{00000000-0005-0000-0000-0000D8280000}"/>
    <cellStyle name="Input 9 3 4 8 2" xfId="10891" xr:uid="{00000000-0005-0000-0000-0000D9280000}"/>
    <cellStyle name="Input 9 3 4 9" xfId="10892" xr:uid="{00000000-0005-0000-0000-0000DA280000}"/>
    <cellStyle name="Input 9 3 4 9 2" xfId="10893" xr:uid="{00000000-0005-0000-0000-0000DB280000}"/>
    <cellStyle name="Input 9 3 5" xfId="10894" xr:uid="{00000000-0005-0000-0000-0000DC280000}"/>
    <cellStyle name="Input 9 3 5 10" xfId="10895" xr:uid="{00000000-0005-0000-0000-0000DD280000}"/>
    <cellStyle name="Input 9 3 5 10 2" xfId="10896" xr:uid="{00000000-0005-0000-0000-0000DE280000}"/>
    <cellStyle name="Input 9 3 5 11" xfId="10897" xr:uid="{00000000-0005-0000-0000-0000DF280000}"/>
    <cellStyle name="Input 9 3 5 11 2" xfId="10898" xr:uid="{00000000-0005-0000-0000-0000E0280000}"/>
    <cellStyle name="Input 9 3 5 12" xfId="10899" xr:uid="{00000000-0005-0000-0000-0000E1280000}"/>
    <cellStyle name="Input 9 3 5 12 2" xfId="10900" xr:uid="{00000000-0005-0000-0000-0000E2280000}"/>
    <cellStyle name="Input 9 3 5 13" xfId="10901" xr:uid="{00000000-0005-0000-0000-0000E3280000}"/>
    <cellStyle name="Input 9 3 5 13 2" xfId="10902" xr:uid="{00000000-0005-0000-0000-0000E4280000}"/>
    <cellStyle name="Input 9 3 5 14" xfId="10903" xr:uid="{00000000-0005-0000-0000-0000E5280000}"/>
    <cellStyle name="Input 9 3 5 14 2" xfId="10904" xr:uid="{00000000-0005-0000-0000-0000E6280000}"/>
    <cellStyle name="Input 9 3 5 15" xfId="10905" xr:uid="{00000000-0005-0000-0000-0000E7280000}"/>
    <cellStyle name="Input 9 3 5 15 2" xfId="10906" xr:uid="{00000000-0005-0000-0000-0000E8280000}"/>
    <cellStyle name="Input 9 3 5 16" xfId="10907" xr:uid="{00000000-0005-0000-0000-0000E9280000}"/>
    <cellStyle name="Input 9 3 5 2" xfId="10908" xr:uid="{00000000-0005-0000-0000-0000EA280000}"/>
    <cellStyle name="Input 9 3 5 2 2" xfId="10909" xr:uid="{00000000-0005-0000-0000-0000EB280000}"/>
    <cellStyle name="Input 9 3 5 3" xfId="10910" xr:uid="{00000000-0005-0000-0000-0000EC280000}"/>
    <cellStyle name="Input 9 3 5 3 2" xfId="10911" xr:uid="{00000000-0005-0000-0000-0000ED280000}"/>
    <cellStyle name="Input 9 3 5 4" xfId="10912" xr:uid="{00000000-0005-0000-0000-0000EE280000}"/>
    <cellStyle name="Input 9 3 5 4 2" xfId="10913" xr:uid="{00000000-0005-0000-0000-0000EF280000}"/>
    <cellStyle name="Input 9 3 5 5" xfId="10914" xr:uid="{00000000-0005-0000-0000-0000F0280000}"/>
    <cellStyle name="Input 9 3 5 5 2" xfId="10915" xr:uid="{00000000-0005-0000-0000-0000F1280000}"/>
    <cellStyle name="Input 9 3 5 6" xfId="10916" xr:uid="{00000000-0005-0000-0000-0000F2280000}"/>
    <cellStyle name="Input 9 3 5 6 2" xfId="10917" xr:uid="{00000000-0005-0000-0000-0000F3280000}"/>
    <cellStyle name="Input 9 3 5 7" xfId="10918" xr:uid="{00000000-0005-0000-0000-0000F4280000}"/>
    <cellStyle name="Input 9 3 5 7 2" xfId="10919" xr:uid="{00000000-0005-0000-0000-0000F5280000}"/>
    <cellStyle name="Input 9 3 5 8" xfId="10920" xr:uid="{00000000-0005-0000-0000-0000F6280000}"/>
    <cellStyle name="Input 9 3 5 8 2" xfId="10921" xr:uid="{00000000-0005-0000-0000-0000F7280000}"/>
    <cellStyle name="Input 9 3 5 9" xfId="10922" xr:uid="{00000000-0005-0000-0000-0000F8280000}"/>
    <cellStyle name="Input 9 3 5 9 2" xfId="10923" xr:uid="{00000000-0005-0000-0000-0000F9280000}"/>
    <cellStyle name="Input 9 3 6" xfId="10924" xr:uid="{00000000-0005-0000-0000-0000FA280000}"/>
    <cellStyle name="Input 9 3 6 10" xfId="10925" xr:uid="{00000000-0005-0000-0000-0000FB280000}"/>
    <cellStyle name="Input 9 3 6 10 2" xfId="10926" xr:uid="{00000000-0005-0000-0000-0000FC280000}"/>
    <cellStyle name="Input 9 3 6 11" xfId="10927" xr:uid="{00000000-0005-0000-0000-0000FD280000}"/>
    <cellStyle name="Input 9 3 6 11 2" xfId="10928" xr:uid="{00000000-0005-0000-0000-0000FE280000}"/>
    <cellStyle name="Input 9 3 6 12" xfId="10929" xr:uid="{00000000-0005-0000-0000-0000FF280000}"/>
    <cellStyle name="Input 9 3 6 12 2" xfId="10930" xr:uid="{00000000-0005-0000-0000-000000290000}"/>
    <cellStyle name="Input 9 3 6 13" xfId="10931" xr:uid="{00000000-0005-0000-0000-000001290000}"/>
    <cellStyle name="Input 9 3 6 13 2" xfId="10932" xr:uid="{00000000-0005-0000-0000-000002290000}"/>
    <cellStyle name="Input 9 3 6 14" xfId="10933" xr:uid="{00000000-0005-0000-0000-000003290000}"/>
    <cellStyle name="Input 9 3 6 14 2" xfId="10934" xr:uid="{00000000-0005-0000-0000-000004290000}"/>
    <cellStyle name="Input 9 3 6 15" xfId="10935" xr:uid="{00000000-0005-0000-0000-000005290000}"/>
    <cellStyle name="Input 9 3 6 2" xfId="10936" xr:uid="{00000000-0005-0000-0000-000006290000}"/>
    <cellStyle name="Input 9 3 6 2 2" xfId="10937" xr:uid="{00000000-0005-0000-0000-000007290000}"/>
    <cellStyle name="Input 9 3 6 3" xfId="10938" xr:uid="{00000000-0005-0000-0000-000008290000}"/>
    <cellStyle name="Input 9 3 6 3 2" xfId="10939" xr:uid="{00000000-0005-0000-0000-000009290000}"/>
    <cellStyle name="Input 9 3 6 4" xfId="10940" xr:uid="{00000000-0005-0000-0000-00000A290000}"/>
    <cellStyle name="Input 9 3 6 4 2" xfId="10941" xr:uid="{00000000-0005-0000-0000-00000B290000}"/>
    <cellStyle name="Input 9 3 6 5" xfId="10942" xr:uid="{00000000-0005-0000-0000-00000C290000}"/>
    <cellStyle name="Input 9 3 6 5 2" xfId="10943" xr:uid="{00000000-0005-0000-0000-00000D290000}"/>
    <cellStyle name="Input 9 3 6 6" xfId="10944" xr:uid="{00000000-0005-0000-0000-00000E290000}"/>
    <cellStyle name="Input 9 3 6 6 2" xfId="10945" xr:uid="{00000000-0005-0000-0000-00000F290000}"/>
    <cellStyle name="Input 9 3 6 7" xfId="10946" xr:uid="{00000000-0005-0000-0000-000010290000}"/>
    <cellStyle name="Input 9 3 6 7 2" xfId="10947" xr:uid="{00000000-0005-0000-0000-000011290000}"/>
    <cellStyle name="Input 9 3 6 8" xfId="10948" xr:uid="{00000000-0005-0000-0000-000012290000}"/>
    <cellStyle name="Input 9 3 6 8 2" xfId="10949" xr:uid="{00000000-0005-0000-0000-000013290000}"/>
    <cellStyle name="Input 9 3 6 9" xfId="10950" xr:uid="{00000000-0005-0000-0000-000014290000}"/>
    <cellStyle name="Input 9 3 6 9 2" xfId="10951" xr:uid="{00000000-0005-0000-0000-000015290000}"/>
    <cellStyle name="Input 9 3 7" xfId="10952" xr:uid="{00000000-0005-0000-0000-000016290000}"/>
    <cellStyle name="Input 9 3 7 2" xfId="10953" xr:uid="{00000000-0005-0000-0000-000017290000}"/>
    <cellStyle name="Input 9 3 8" xfId="10954" xr:uid="{00000000-0005-0000-0000-000018290000}"/>
    <cellStyle name="Input 9 3 8 2" xfId="10955" xr:uid="{00000000-0005-0000-0000-000019290000}"/>
    <cellStyle name="Input 9 3 9" xfId="10956" xr:uid="{00000000-0005-0000-0000-00001A290000}"/>
    <cellStyle name="Input 9 3 9 2" xfId="10957" xr:uid="{00000000-0005-0000-0000-00001B290000}"/>
    <cellStyle name="Input 9 4" xfId="10958" xr:uid="{00000000-0005-0000-0000-00001C290000}"/>
    <cellStyle name="Input 9 4 10" xfId="10959" xr:uid="{00000000-0005-0000-0000-00001D290000}"/>
    <cellStyle name="Input 9 4 10 2" xfId="10960" xr:uid="{00000000-0005-0000-0000-00001E290000}"/>
    <cellStyle name="Input 9 4 11" xfId="10961" xr:uid="{00000000-0005-0000-0000-00001F290000}"/>
    <cellStyle name="Input 9 4 11 2" xfId="10962" xr:uid="{00000000-0005-0000-0000-000020290000}"/>
    <cellStyle name="Input 9 4 12" xfId="10963" xr:uid="{00000000-0005-0000-0000-000021290000}"/>
    <cellStyle name="Input 9 4 12 2" xfId="10964" xr:uid="{00000000-0005-0000-0000-000022290000}"/>
    <cellStyle name="Input 9 4 13" xfId="10965" xr:uid="{00000000-0005-0000-0000-000023290000}"/>
    <cellStyle name="Input 9 4 13 2" xfId="10966" xr:uid="{00000000-0005-0000-0000-000024290000}"/>
    <cellStyle name="Input 9 4 14" xfId="10967" xr:uid="{00000000-0005-0000-0000-000025290000}"/>
    <cellStyle name="Input 9 4 14 2" xfId="10968" xr:uid="{00000000-0005-0000-0000-000026290000}"/>
    <cellStyle name="Input 9 4 15" xfId="10969" xr:uid="{00000000-0005-0000-0000-000027290000}"/>
    <cellStyle name="Input 9 4 15 2" xfId="10970" xr:uid="{00000000-0005-0000-0000-000028290000}"/>
    <cellStyle name="Input 9 4 16" xfId="10971" xr:uid="{00000000-0005-0000-0000-000029290000}"/>
    <cellStyle name="Input 9 4 16 2" xfId="10972" xr:uid="{00000000-0005-0000-0000-00002A290000}"/>
    <cellStyle name="Input 9 4 17" xfId="10973" xr:uid="{00000000-0005-0000-0000-00002B290000}"/>
    <cellStyle name="Input 9 4 17 2" xfId="10974" xr:uid="{00000000-0005-0000-0000-00002C290000}"/>
    <cellStyle name="Input 9 4 18" xfId="10975" xr:uid="{00000000-0005-0000-0000-00002D290000}"/>
    <cellStyle name="Input 9 4 18 2" xfId="10976" xr:uid="{00000000-0005-0000-0000-00002E290000}"/>
    <cellStyle name="Input 9 4 19" xfId="10977" xr:uid="{00000000-0005-0000-0000-00002F290000}"/>
    <cellStyle name="Input 9 4 19 2" xfId="10978" xr:uid="{00000000-0005-0000-0000-000030290000}"/>
    <cellStyle name="Input 9 4 2" xfId="10979" xr:uid="{00000000-0005-0000-0000-000031290000}"/>
    <cellStyle name="Input 9 4 2 10" xfId="10980" xr:uid="{00000000-0005-0000-0000-000032290000}"/>
    <cellStyle name="Input 9 4 2 10 2" xfId="10981" xr:uid="{00000000-0005-0000-0000-000033290000}"/>
    <cellStyle name="Input 9 4 2 11" xfId="10982" xr:uid="{00000000-0005-0000-0000-000034290000}"/>
    <cellStyle name="Input 9 4 2 11 2" xfId="10983" xr:uid="{00000000-0005-0000-0000-000035290000}"/>
    <cellStyle name="Input 9 4 2 12" xfId="10984" xr:uid="{00000000-0005-0000-0000-000036290000}"/>
    <cellStyle name="Input 9 4 2 12 2" xfId="10985" xr:uid="{00000000-0005-0000-0000-000037290000}"/>
    <cellStyle name="Input 9 4 2 13" xfId="10986" xr:uid="{00000000-0005-0000-0000-000038290000}"/>
    <cellStyle name="Input 9 4 2 13 2" xfId="10987" xr:uid="{00000000-0005-0000-0000-000039290000}"/>
    <cellStyle name="Input 9 4 2 14" xfId="10988" xr:uid="{00000000-0005-0000-0000-00003A290000}"/>
    <cellStyle name="Input 9 4 2 14 2" xfId="10989" xr:uid="{00000000-0005-0000-0000-00003B290000}"/>
    <cellStyle name="Input 9 4 2 15" xfId="10990" xr:uid="{00000000-0005-0000-0000-00003C290000}"/>
    <cellStyle name="Input 9 4 2 15 2" xfId="10991" xr:uid="{00000000-0005-0000-0000-00003D290000}"/>
    <cellStyle name="Input 9 4 2 16" xfId="10992" xr:uid="{00000000-0005-0000-0000-00003E290000}"/>
    <cellStyle name="Input 9 4 2 16 2" xfId="10993" xr:uid="{00000000-0005-0000-0000-00003F290000}"/>
    <cellStyle name="Input 9 4 2 17" xfId="10994" xr:uid="{00000000-0005-0000-0000-000040290000}"/>
    <cellStyle name="Input 9 4 2 17 2" xfId="10995" xr:uid="{00000000-0005-0000-0000-000041290000}"/>
    <cellStyle name="Input 9 4 2 18" xfId="10996" xr:uid="{00000000-0005-0000-0000-000042290000}"/>
    <cellStyle name="Input 9 4 2 18 2" xfId="10997" xr:uid="{00000000-0005-0000-0000-000043290000}"/>
    <cellStyle name="Input 9 4 2 19" xfId="10998" xr:uid="{00000000-0005-0000-0000-000044290000}"/>
    <cellStyle name="Input 9 4 2 2" xfId="10999" xr:uid="{00000000-0005-0000-0000-000045290000}"/>
    <cellStyle name="Input 9 4 2 2 2" xfId="11000" xr:uid="{00000000-0005-0000-0000-000046290000}"/>
    <cellStyle name="Input 9 4 2 3" xfId="11001" xr:uid="{00000000-0005-0000-0000-000047290000}"/>
    <cellStyle name="Input 9 4 2 3 2" xfId="11002" xr:uid="{00000000-0005-0000-0000-000048290000}"/>
    <cellStyle name="Input 9 4 2 4" xfId="11003" xr:uid="{00000000-0005-0000-0000-000049290000}"/>
    <cellStyle name="Input 9 4 2 4 2" xfId="11004" xr:uid="{00000000-0005-0000-0000-00004A290000}"/>
    <cellStyle name="Input 9 4 2 5" xfId="11005" xr:uid="{00000000-0005-0000-0000-00004B290000}"/>
    <cellStyle name="Input 9 4 2 5 2" xfId="11006" xr:uid="{00000000-0005-0000-0000-00004C290000}"/>
    <cellStyle name="Input 9 4 2 6" xfId="11007" xr:uid="{00000000-0005-0000-0000-00004D290000}"/>
    <cellStyle name="Input 9 4 2 6 2" xfId="11008" xr:uid="{00000000-0005-0000-0000-00004E290000}"/>
    <cellStyle name="Input 9 4 2 7" xfId="11009" xr:uid="{00000000-0005-0000-0000-00004F290000}"/>
    <cellStyle name="Input 9 4 2 7 2" xfId="11010" xr:uid="{00000000-0005-0000-0000-000050290000}"/>
    <cellStyle name="Input 9 4 2 8" xfId="11011" xr:uid="{00000000-0005-0000-0000-000051290000}"/>
    <cellStyle name="Input 9 4 2 8 2" xfId="11012" xr:uid="{00000000-0005-0000-0000-000052290000}"/>
    <cellStyle name="Input 9 4 2 9" xfId="11013" xr:uid="{00000000-0005-0000-0000-000053290000}"/>
    <cellStyle name="Input 9 4 2 9 2" xfId="11014" xr:uid="{00000000-0005-0000-0000-000054290000}"/>
    <cellStyle name="Input 9 4 20" xfId="11015" xr:uid="{00000000-0005-0000-0000-000055290000}"/>
    <cellStyle name="Input 9 4 3" xfId="11016" xr:uid="{00000000-0005-0000-0000-000056290000}"/>
    <cellStyle name="Input 9 4 3 10" xfId="11017" xr:uid="{00000000-0005-0000-0000-000057290000}"/>
    <cellStyle name="Input 9 4 3 10 2" xfId="11018" xr:uid="{00000000-0005-0000-0000-000058290000}"/>
    <cellStyle name="Input 9 4 3 11" xfId="11019" xr:uid="{00000000-0005-0000-0000-000059290000}"/>
    <cellStyle name="Input 9 4 3 11 2" xfId="11020" xr:uid="{00000000-0005-0000-0000-00005A290000}"/>
    <cellStyle name="Input 9 4 3 12" xfId="11021" xr:uid="{00000000-0005-0000-0000-00005B290000}"/>
    <cellStyle name="Input 9 4 3 12 2" xfId="11022" xr:uid="{00000000-0005-0000-0000-00005C290000}"/>
    <cellStyle name="Input 9 4 3 13" xfId="11023" xr:uid="{00000000-0005-0000-0000-00005D290000}"/>
    <cellStyle name="Input 9 4 3 13 2" xfId="11024" xr:uid="{00000000-0005-0000-0000-00005E290000}"/>
    <cellStyle name="Input 9 4 3 14" xfId="11025" xr:uid="{00000000-0005-0000-0000-00005F290000}"/>
    <cellStyle name="Input 9 4 3 14 2" xfId="11026" xr:uid="{00000000-0005-0000-0000-000060290000}"/>
    <cellStyle name="Input 9 4 3 15" xfId="11027" xr:uid="{00000000-0005-0000-0000-000061290000}"/>
    <cellStyle name="Input 9 4 3 15 2" xfId="11028" xr:uid="{00000000-0005-0000-0000-000062290000}"/>
    <cellStyle name="Input 9 4 3 16" xfId="11029" xr:uid="{00000000-0005-0000-0000-000063290000}"/>
    <cellStyle name="Input 9 4 3 16 2" xfId="11030" xr:uid="{00000000-0005-0000-0000-000064290000}"/>
    <cellStyle name="Input 9 4 3 17" xfId="11031" xr:uid="{00000000-0005-0000-0000-000065290000}"/>
    <cellStyle name="Input 9 4 3 17 2" xfId="11032" xr:uid="{00000000-0005-0000-0000-000066290000}"/>
    <cellStyle name="Input 9 4 3 18" xfId="11033" xr:uid="{00000000-0005-0000-0000-000067290000}"/>
    <cellStyle name="Input 9 4 3 18 2" xfId="11034" xr:uid="{00000000-0005-0000-0000-000068290000}"/>
    <cellStyle name="Input 9 4 3 19" xfId="11035" xr:uid="{00000000-0005-0000-0000-000069290000}"/>
    <cellStyle name="Input 9 4 3 2" xfId="11036" xr:uid="{00000000-0005-0000-0000-00006A290000}"/>
    <cellStyle name="Input 9 4 3 2 2" xfId="11037" xr:uid="{00000000-0005-0000-0000-00006B290000}"/>
    <cellStyle name="Input 9 4 3 3" xfId="11038" xr:uid="{00000000-0005-0000-0000-00006C290000}"/>
    <cellStyle name="Input 9 4 3 3 2" xfId="11039" xr:uid="{00000000-0005-0000-0000-00006D290000}"/>
    <cellStyle name="Input 9 4 3 4" xfId="11040" xr:uid="{00000000-0005-0000-0000-00006E290000}"/>
    <cellStyle name="Input 9 4 3 4 2" xfId="11041" xr:uid="{00000000-0005-0000-0000-00006F290000}"/>
    <cellStyle name="Input 9 4 3 5" xfId="11042" xr:uid="{00000000-0005-0000-0000-000070290000}"/>
    <cellStyle name="Input 9 4 3 5 2" xfId="11043" xr:uid="{00000000-0005-0000-0000-000071290000}"/>
    <cellStyle name="Input 9 4 3 6" xfId="11044" xr:uid="{00000000-0005-0000-0000-000072290000}"/>
    <cellStyle name="Input 9 4 3 6 2" xfId="11045" xr:uid="{00000000-0005-0000-0000-000073290000}"/>
    <cellStyle name="Input 9 4 3 7" xfId="11046" xr:uid="{00000000-0005-0000-0000-000074290000}"/>
    <cellStyle name="Input 9 4 3 7 2" xfId="11047" xr:uid="{00000000-0005-0000-0000-000075290000}"/>
    <cellStyle name="Input 9 4 3 8" xfId="11048" xr:uid="{00000000-0005-0000-0000-000076290000}"/>
    <cellStyle name="Input 9 4 3 8 2" xfId="11049" xr:uid="{00000000-0005-0000-0000-000077290000}"/>
    <cellStyle name="Input 9 4 3 9" xfId="11050" xr:uid="{00000000-0005-0000-0000-000078290000}"/>
    <cellStyle name="Input 9 4 3 9 2" xfId="11051" xr:uid="{00000000-0005-0000-0000-000079290000}"/>
    <cellStyle name="Input 9 4 4" xfId="11052" xr:uid="{00000000-0005-0000-0000-00007A290000}"/>
    <cellStyle name="Input 9 4 4 10" xfId="11053" xr:uid="{00000000-0005-0000-0000-00007B290000}"/>
    <cellStyle name="Input 9 4 4 10 2" xfId="11054" xr:uid="{00000000-0005-0000-0000-00007C290000}"/>
    <cellStyle name="Input 9 4 4 11" xfId="11055" xr:uid="{00000000-0005-0000-0000-00007D290000}"/>
    <cellStyle name="Input 9 4 4 11 2" xfId="11056" xr:uid="{00000000-0005-0000-0000-00007E290000}"/>
    <cellStyle name="Input 9 4 4 12" xfId="11057" xr:uid="{00000000-0005-0000-0000-00007F290000}"/>
    <cellStyle name="Input 9 4 4 12 2" xfId="11058" xr:uid="{00000000-0005-0000-0000-000080290000}"/>
    <cellStyle name="Input 9 4 4 13" xfId="11059" xr:uid="{00000000-0005-0000-0000-000081290000}"/>
    <cellStyle name="Input 9 4 4 13 2" xfId="11060" xr:uid="{00000000-0005-0000-0000-000082290000}"/>
    <cellStyle name="Input 9 4 4 14" xfId="11061" xr:uid="{00000000-0005-0000-0000-000083290000}"/>
    <cellStyle name="Input 9 4 4 14 2" xfId="11062" xr:uid="{00000000-0005-0000-0000-000084290000}"/>
    <cellStyle name="Input 9 4 4 15" xfId="11063" xr:uid="{00000000-0005-0000-0000-000085290000}"/>
    <cellStyle name="Input 9 4 4 15 2" xfId="11064" xr:uid="{00000000-0005-0000-0000-000086290000}"/>
    <cellStyle name="Input 9 4 4 16" xfId="11065" xr:uid="{00000000-0005-0000-0000-000087290000}"/>
    <cellStyle name="Input 9 4 4 2" xfId="11066" xr:uid="{00000000-0005-0000-0000-000088290000}"/>
    <cellStyle name="Input 9 4 4 2 2" xfId="11067" xr:uid="{00000000-0005-0000-0000-000089290000}"/>
    <cellStyle name="Input 9 4 4 3" xfId="11068" xr:uid="{00000000-0005-0000-0000-00008A290000}"/>
    <cellStyle name="Input 9 4 4 3 2" xfId="11069" xr:uid="{00000000-0005-0000-0000-00008B290000}"/>
    <cellStyle name="Input 9 4 4 4" xfId="11070" xr:uid="{00000000-0005-0000-0000-00008C290000}"/>
    <cellStyle name="Input 9 4 4 4 2" xfId="11071" xr:uid="{00000000-0005-0000-0000-00008D290000}"/>
    <cellStyle name="Input 9 4 4 5" xfId="11072" xr:uid="{00000000-0005-0000-0000-00008E290000}"/>
    <cellStyle name="Input 9 4 4 5 2" xfId="11073" xr:uid="{00000000-0005-0000-0000-00008F290000}"/>
    <cellStyle name="Input 9 4 4 6" xfId="11074" xr:uid="{00000000-0005-0000-0000-000090290000}"/>
    <cellStyle name="Input 9 4 4 6 2" xfId="11075" xr:uid="{00000000-0005-0000-0000-000091290000}"/>
    <cellStyle name="Input 9 4 4 7" xfId="11076" xr:uid="{00000000-0005-0000-0000-000092290000}"/>
    <cellStyle name="Input 9 4 4 7 2" xfId="11077" xr:uid="{00000000-0005-0000-0000-000093290000}"/>
    <cellStyle name="Input 9 4 4 8" xfId="11078" xr:uid="{00000000-0005-0000-0000-000094290000}"/>
    <cellStyle name="Input 9 4 4 8 2" xfId="11079" xr:uid="{00000000-0005-0000-0000-000095290000}"/>
    <cellStyle name="Input 9 4 4 9" xfId="11080" xr:uid="{00000000-0005-0000-0000-000096290000}"/>
    <cellStyle name="Input 9 4 4 9 2" xfId="11081" xr:uid="{00000000-0005-0000-0000-000097290000}"/>
    <cellStyle name="Input 9 4 5" xfId="11082" xr:uid="{00000000-0005-0000-0000-000098290000}"/>
    <cellStyle name="Input 9 4 5 10" xfId="11083" xr:uid="{00000000-0005-0000-0000-000099290000}"/>
    <cellStyle name="Input 9 4 5 10 2" xfId="11084" xr:uid="{00000000-0005-0000-0000-00009A290000}"/>
    <cellStyle name="Input 9 4 5 11" xfId="11085" xr:uid="{00000000-0005-0000-0000-00009B290000}"/>
    <cellStyle name="Input 9 4 5 11 2" xfId="11086" xr:uid="{00000000-0005-0000-0000-00009C290000}"/>
    <cellStyle name="Input 9 4 5 12" xfId="11087" xr:uid="{00000000-0005-0000-0000-00009D290000}"/>
    <cellStyle name="Input 9 4 5 12 2" xfId="11088" xr:uid="{00000000-0005-0000-0000-00009E290000}"/>
    <cellStyle name="Input 9 4 5 13" xfId="11089" xr:uid="{00000000-0005-0000-0000-00009F290000}"/>
    <cellStyle name="Input 9 4 5 13 2" xfId="11090" xr:uid="{00000000-0005-0000-0000-0000A0290000}"/>
    <cellStyle name="Input 9 4 5 14" xfId="11091" xr:uid="{00000000-0005-0000-0000-0000A1290000}"/>
    <cellStyle name="Input 9 4 5 14 2" xfId="11092" xr:uid="{00000000-0005-0000-0000-0000A2290000}"/>
    <cellStyle name="Input 9 4 5 15" xfId="11093" xr:uid="{00000000-0005-0000-0000-0000A3290000}"/>
    <cellStyle name="Input 9 4 5 15 2" xfId="11094" xr:uid="{00000000-0005-0000-0000-0000A4290000}"/>
    <cellStyle name="Input 9 4 5 16" xfId="11095" xr:uid="{00000000-0005-0000-0000-0000A5290000}"/>
    <cellStyle name="Input 9 4 5 2" xfId="11096" xr:uid="{00000000-0005-0000-0000-0000A6290000}"/>
    <cellStyle name="Input 9 4 5 2 2" xfId="11097" xr:uid="{00000000-0005-0000-0000-0000A7290000}"/>
    <cellStyle name="Input 9 4 5 3" xfId="11098" xr:uid="{00000000-0005-0000-0000-0000A8290000}"/>
    <cellStyle name="Input 9 4 5 3 2" xfId="11099" xr:uid="{00000000-0005-0000-0000-0000A9290000}"/>
    <cellStyle name="Input 9 4 5 4" xfId="11100" xr:uid="{00000000-0005-0000-0000-0000AA290000}"/>
    <cellStyle name="Input 9 4 5 4 2" xfId="11101" xr:uid="{00000000-0005-0000-0000-0000AB290000}"/>
    <cellStyle name="Input 9 4 5 5" xfId="11102" xr:uid="{00000000-0005-0000-0000-0000AC290000}"/>
    <cellStyle name="Input 9 4 5 5 2" xfId="11103" xr:uid="{00000000-0005-0000-0000-0000AD290000}"/>
    <cellStyle name="Input 9 4 5 6" xfId="11104" xr:uid="{00000000-0005-0000-0000-0000AE290000}"/>
    <cellStyle name="Input 9 4 5 6 2" xfId="11105" xr:uid="{00000000-0005-0000-0000-0000AF290000}"/>
    <cellStyle name="Input 9 4 5 7" xfId="11106" xr:uid="{00000000-0005-0000-0000-0000B0290000}"/>
    <cellStyle name="Input 9 4 5 7 2" xfId="11107" xr:uid="{00000000-0005-0000-0000-0000B1290000}"/>
    <cellStyle name="Input 9 4 5 8" xfId="11108" xr:uid="{00000000-0005-0000-0000-0000B2290000}"/>
    <cellStyle name="Input 9 4 5 8 2" xfId="11109" xr:uid="{00000000-0005-0000-0000-0000B3290000}"/>
    <cellStyle name="Input 9 4 5 9" xfId="11110" xr:uid="{00000000-0005-0000-0000-0000B4290000}"/>
    <cellStyle name="Input 9 4 5 9 2" xfId="11111" xr:uid="{00000000-0005-0000-0000-0000B5290000}"/>
    <cellStyle name="Input 9 4 6" xfId="11112" xr:uid="{00000000-0005-0000-0000-0000B6290000}"/>
    <cellStyle name="Input 9 4 6 10" xfId="11113" xr:uid="{00000000-0005-0000-0000-0000B7290000}"/>
    <cellStyle name="Input 9 4 6 10 2" xfId="11114" xr:uid="{00000000-0005-0000-0000-0000B8290000}"/>
    <cellStyle name="Input 9 4 6 11" xfId="11115" xr:uid="{00000000-0005-0000-0000-0000B9290000}"/>
    <cellStyle name="Input 9 4 6 11 2" xfId="11116" xr:uid="{00000000-0005-0000-0000-0000BA290000}"/>
    <cellStyle name="Input 9 4 6 12" xfId="11117" xr:uid="{00000000-0005-0000-0000-0000BB290000}"/>
    <cellStyle name="Input 9 4 6 12 2" xfId="11118" xr:uid="{00000000-0005-0000-0000-0000BC290000}"/>
    <cellStyle name="Input 9 4 6 13" xfId="11119" xr:uid="{00000000-0005-0000-0000-0000BD290000}"/>
    <cellStyle name="Input 9 4 6 13 2" xfId="11120" xr:uid="{00000000-0005-0000-0000-0000BE290000}"/>
    <cellStyle name="Input 9 4 6 14" xfId="11121" xr:uid="{00000000-0005-0000-0000-0000BF290000}"/>
    <cellStyle name="Input 9 4 6 14 2" xfId="11122" xr:uid="{00000000-0005-0000-0000-0000C0290000}"/>
    <cellStyle name="Input 9 4 6 15" xfId="11123" xr:uid="{00000000-0005-0000-0000-0000C1290000}"/>
    <cellStyle name="Input 9 4 6 2" xfId="11124" xr:uid="{00000000-0005-0000-0000-0000C2290000}"/>
    <cellStyle name="Input 9 4 6 2 2" xfId="11125" xr:uid="{00000000-0005-0000-0000-0000C3290000}"/>
    <cellStyle name="Input 9 4 6 3" xfId="11126" xr:uid="{00000000-0005-0000-0000-0000C4290000}"/>
    <cellStyle name="Input 9 4 6 3 2" xfId="11127" xr:uid="{00000000-0005-0000-0000-0000C5290000}"/>
    <cellStyle name="Input 9 4 6 4" xfId="11128" xr:uid="{00000000-0005-0000-0000-0000C6290000}"/>
    <cellStyle name="Input 9 4 6 4 2" xfId="11129" xr:uid="{00000000-0005-0000-0000-0000C7290000}"/>
    <cellStyle name="Input 9 4 6 5" xfId="11130" xr:uid="{00000000-0005-0000-0000-0000C8290000}"/>
    <cellStyle name="Input 9 4 6 5 2" xfId="11131" xr:uid="{00000000-0005-0000-0000-0000C9290000}"/>
    <cellStyle name="Input 9 4 6 6" xfId="11132" xr:uid="{00000000-0005-0000-0000-0000CA290000}"/>
    <cellStyle name="Input 9 4 6 6 2" xfId="11133" xr:uid="{00000000-0005-0000-0000-0000CB290000}"/>
    <cellStyle name="Input 9 4 6 7" xfId="11134" xr:uid="{00000000-0005-0000-0000-0000CC290000}"/>
    <cellStyle name="Input 9 4 6 7 2" xfId="11135" xr:uid="{00000000-0005-0000-0000-0000CD290000}"/>
    <cellStyle name="Input 9 4 6 8" xfId="11136" xr:uid="{00000000-0005-0000-0000-0000CE290000}"/>
    <cellStyle name="Input 9 4 6 8 2" xfId="11137" xr:uid="{00000000-0005-0000-0000-0000CF290000}"/>
    <cellStyle name="Input 9 4 6 9" xfId="11138" xr:uid="{00000000-0005-0000-0000-0000D0290000}"/>
    <cellStyle name="Input 9 4 6 9 2" xfId="11139" xr:uid="{00000000-0005-0000-0000-0000D1290000}"/>
    <cellStyle name="Input 9 4 7" xfId="11140" xr:uid="{00000000-0005-0000-0000-0000D2290000}"/>
    <cellStyle name="Input 9 4 7 2" xfId="11141" xr:uid="{00000000-0005-0000-0000-0000D3290000}"/>
    <cellStyle name="Input 9 4 8" xfId="11142" xr:uid="{00000000-0005-0000-0000-0000D4290000}"/>
    <cellStyle name="Input 9 4 8 2" xfId="11143" xr:uid="{00000000-0005-0000-0000-0000D5290000}"/>
    <cellStyle name="Input 9 4 9" xfId="11144" xr:uid="{00000000-0005-0000-0000-0000D6290000}"/>
    <cellStyle name="Input 9 4 9 2" xfId="11145" xr:uid="{00000000-0005-0000-0000-0000D7290000}"/>
    <cellStyle name="Input 9 5" xfId="11146" xr:uid="{00000000-0005-0000-0000-0000D8290000}"/>
    <cellStyle name="Input 9 5 10" xfId="11147" xr:uid="{00000000-0005-0000-0000-0000D9290000}"/>
    <cellStyle name="Input 9 5 10 2" xfId="11148" xr:uid="{00000000-0005-0000-0000-0000DA290000}"/>
    <cellStyle name="Input 9 5 11" xfId="11149" xr:uid="{00000000-0005-0000-0000-0000DB290000}"/>
    <cellStyle name="Input 9 5 11 2" xfId="11150" xr:uid="{00000000-0005-0000-0000-0000DC290000}"/>
    <cellStyle name="Input 9 5 12" xfId="11151" xr:uid="{00000000-0005-0000-0000-0000DD290000}"/>
    <cellStyle name="Input 9 5 12 2" xfId="11152" xr:uid="{00000000-0005-0000-0000-0000DE290000}"/>
    <cellStyle name="Input 9 5 13" xfId="11153" xr:uid="{00000000-0005-0000-0000-0000DF290000}"/>
    <cellStyle name="Input 9 5 13 2" xfId="11154" xr:uid="{00000000-0005-0000-0000-0000E0290000}"/>
    <cellStyle name="Input 9 5 14" xfId="11155" xr:uid="{00000000-0005-0000-0000-0000E1290000}"/>
    <cellStyle name="Input 9 5 14 2" xfId="11156" xr:uid="{00000000-0005-0000-0000-0000E2290000}"/>
    <cellStyle name="Input 9 5 15" xfId="11157" xr:uid="{00000000-0005-0000-0000-0000E3290000}"/>
    <cellStyle name="Input 9 5 15 2" xfId="11158" xr:uid="{00000000-0005-0000-0000-0000E4290000}"/>
    <cellStyle name="Input 9 5 16" xfId="11159" xr:uid="{00000000-0005-0000-0000-0000E5290000}"/>
    <cellStyle name="Input 9 5 16 2" xfId="11160" xr:uid="{00000000-0005-0000-0000-0000E6290000}"/>
    <cellStyle name="Input 9 5 17" xfId="11161" xr:uid="{00000000-0005-0000-0000-0000E7290000}"/>
    <cellStyle name="Input 9 5 17 2" xfId="11162" xr:uid="{00000000-0005-0000-0000-0000E8290000}"/>
    <cellStyle name="Input 9 5 18" xfId="11163" xr:uid="{00000000-0005-0000-0000-0000E9290000}"/>
    <cellStyle name="Input 9 5 18 2" xfId="11164" xr:uid="{00000000-0005-0000-0000-0000EA290000}"/>
    <cellStyle name="Input 9 5 19" xfId="11165" xr:uid="{00000000-0005-0000-0000-0000EB290000}"/>
    <cellStyle name="Input 9 5 19 2" xfId="11166" xr:uid="{00000000-0005-0000-0000-0000EC290000}"/>
    <cellStyle name="Input 9 5 2" xfId="11167" xr:uid="{00000000-0005-0000-0000-0000ED290000}"/>
    <cellStyle name="Input 9 5 2 10" xfId="11168" xr:uid="{00000000-0005-0000-0000-0000EE290000}"/>
    <cellStyle name="Input 9 5 2 10 2" xfId="11169" xr:uid="{00000000-0005-0000-0000-0000EF290000}"/>
    <cellStyle name="Input 9 5 2 11" xfId="11170" xr:uid="{00000000-0005-0000-0000-0000F0290000}"/>
    <cellStyle name="Input 9 5 2 11 2" xfId="11171" xr:uid="{00000000-0005-0000-0000-0000F1290000}"/>
    <cellStyle name="Input 9 5 2 12" xfId="11172" xr:uid="{00000000-0005-0000-0000-0000F2290000}"/>
    <cellStyle name="Input 9 5 2 12 2" xfId="11173" xr:uid="{00000000-0005-0000-0000-0000F3290000}"/>
    <cellStyle name="Input 9 5 2 13" xfId="11174" xr:uid="{00000000-0005-0000-0000-0000F4290000}"/>
    <cellStyle name="Input 9 5 2 13 2" xfId="11175" xr:uid="{00000000-0005-0000-0000-0000F5290000}"/>
    <cellStyle name="Input 9 5 2 14" xfId="11176" xr:uid="{00000000-0005-0000-0000-0000F6290000}"/>
    <cellStyle name="Input 9 5 2 14 2" xfId="11177" xr:uid="{00000000-0005-0000-0000-0000F7290000}"/>
    <cellStyle name="Input 9 5 2 15" xfId="11178" xr:uid="{00000000-0005-0000-0000-0000F8290000}"/>
    <cellStyle name="Input 9 5 2 15 2" xfId="11179" xr:uid="{00000000-0005-0000-0000-0000F9290000}"/>
    <cellStyle name="Input 9 5 2 16" xfId="11180" xr:uid="{00000000-0005-0000-0000-0000FA290000}"/>
    <cellStyle name="Input 9 5 2 16 2" xfId="11181" xr:uid="{00000000-0005-0000-0000-0000FB290000}"/>
    <cellStyle name="Input 9 5 2 17" xfId="11182" xr:uid="{00000000-0005-0000-0000-0000FC290000}"/>
    <cellStyle name="Input 9 5 2 17 2" xfId="11183" xr:uid="{00000000-0005-0000-0000-0000FD290000}"/>
    <cellStyle name="Input 9 5 2 18" xfId="11184" xr:uid="{00000000-0005-0000-0000-0000FE290000}"/>
    <cellStyle name="Input 9 5 2 18 2" xfId="11185" xr:uid="{00000000-0005-0000-0000-0000FF290000}"/>
    <cellStyle name="Input 9 5 2 19" xfId="11186" xr:uid="{00000000-0005-0000-0000-0000002A0000}"/>
    <cellStyle name="Input 9 5 2 2" xfId="11187" xr:uid="{00000000-0005-0000-0000-0000012A0000}"/>
    <cellStyle name="Input 9 5 2 2 2" xfId="11188" xr:uid="{00000000-0005-0000-0000-0000022A0000}"/>
    <cellStyle name="Input 9 5 2 3" xfId="11189" xr:uid="{00000000-0005-0000-0000-0000032A0000}"/>
    <cellStyle name="Input 9 5 2 3 2" xfId="11190" xr:uid="{00000000-0005-0000-0000-0000042A0000}"/>
    <cellStyle name="Input 9 5 2 4" xfId="11191" xr:uid="{00000000-0005-0000-0000-0000052A0000}"/>
    <cellStyle name="Input 9 5 2 4 2" xfId="11192" xr:uid="{00000000-0005-0000-0000-0000062A0000}"/>
    <cellStyle name="Input 9 5 2 5" xfId="11193" xr:uid="{00000000-0005-0000-0000-0000072A0000}"/>
    <cellStyle name="Input 9 5 2 5 2" xfId="11194" xr:uid="{00000000-0005-0000-0000-0000082A0000}"/>
    <cellStyle name="Input 9 5 2 6" xfId="11195" xr:uid="{00000000-0005-0000-0000-0000092A0000}"/>
    <cellStyle name="Input 9 5 2 6 2" xfId="11196" xr:uid="{00000000-0005-0000-0000-00000A2A0000}"/>
    <cellStyle name="Input 9 5 2 7" xfId="11197" xr:uid="{00000000-0005-0000-0000-00000B2A0000}"/>
    <cellStyle name="Input 9 5 2 7 2" xfId="11198" xr:uid="{00000000-0005-0000-0000-00000C2A0000}"/>
    <cellStyle name="Input 9 5 2 8" xfId="11199" xr:uid="{00000000-0005-0000-0000-00000D2A0000}"/>
    <cellStyle name="Input 9 5 2 8 2" xfId="11200" xr:uid="{00000000-0005-0000-0000-00000E2A0000}"/>
    <cellStyle name="Input 9 5 2 9" xfId="11201" xr:uid="{00000000-0005-0000-0000-00000F2A0000}"/>
    <cellStyle name="Input 9 5 2 9 2" xfId="11202" xr:uid="{00000000-0005-0000-0000-0000102A0000}"/>
    <cellStyle name="Input 9 5 20" xfId="11203" xr:uid="{00000000-0005-0000-0000-0000112A0000}"/>
    <cellStyle name="Input 9 5 3" xfId="11204" xr:uid="{00000000-0005-0000-0000-0000122A0000}"/>
    <cellStyle name="Input 9 5 3 10" xfId="11205" xr:uid="{00000000-0005-0000-0000-0000132A0000}"/>
    <cellStyle name="Input 9 5 3 10 2" xfId="11206" xr:uid="{00000000-0005-0000-0000-0000142A0000}"/>
    <cellStyle name="Input 9 5 3 11" xfId="11207" xr:uid="{00000000-0005-0000-0000-0000152A0000}"/>
    <cellStyle name="Input 9 5 3 11 2" xfId="11208" xr:uid="{00000000-0005-0000-0000-0000162A0000}"/>
    <cellStyle name="Input 9 5 3 12" xfId="11209" xr:uid="{00000000-0005-0000-0000-0000172A0000}"/>
    <cellStyle name="Input 9 5 3 12 2" xfId="11210" xr:uid="{00000000-0005-0000-0000-0000182A0000}"/>
    <cellStyle name="Input 9 5 3 13" xfId="11211" xr:uid="{00000000-0005-0000-0000-0000192A0000}"/>
    <cellStyle name="Input 9 5 3 13 2" xfId="11212" xr:uid="{00000000-0005-0000-0000-00001A2A0000}"/>
    <cellStyle name="Input 9 5 3 14" xfId="11213" xr:uid="{00000000-0005-0000-0000-00001B2A0000}"/>
    <cellStyle name="Input 9 5 3 14 2" xfId="11214" xr:uid="{00000000-0005-0000-0000-00001C2A0000}"/>
    <cellStyle name="Input 9 5 3 15" xfId="11215" xr:uid="{00000000-0005-0000-0000-00001D2A0000}"/>
    <cellStyle name="Input 9 5 3 15 2" xfId="11216" xr:uid="{00000000-0005-0000-0000-00001E2A0000}"/>
    <cellStyle name="Input 9 5 3 16" xfId="11217" xr:uid="{00000000-0005-0000-0000-00001F2A0000}"/>
    <cellStyle name="Input 9 5 3 16 2" xfId="11218" xr:uid="{00000000-0005-0000-0000-0000202A0000}"/>
    <cellStyle name="Input 9 5 3 17" xfId="11219" xr:uid="{00000000-0005-0000-0000-0000212A0000}"/>
    <cellStyle name="Input 9 5 3 17 2" xfId="11220" xr:uid="{00000000-0005-0000-0000-0000222A0000}"/>
    <cellStyle name="Input 9 5 3 18" xfId="11221" xr:uid="{00000000-0005-0000-0000-0000232A0000}"/>
    <cellStyle name="Input 9 5 3 2" xfId="11222" xr:uid="{00000000-0005-0000-0000-0000242A0000}"/>
    <cellStyle name="Input 9 5 3 2 2" xfId="11223" xr:uid="{00000000-0005-0000-0000-0000252A0000}"/>
    <cellStyle name="Input 9 5 3 3" xfId="11224" xr:uid="{00000000-0005-0000-0000-0000262A0000}"/>
    <cellStyle name="Input 9 5 3 3 2" xfId="11225" xr:uid="{00000000-0005-0000-0000-0000272A0000}"/>
    <cellStyle name="Input 9 5 3 4" xfId="11226" xr:uid="{00000000-0005-0000-0000-0000282A0000}"/>
    <cellStyle name="Input 9 5 3 4 2" xfId="11227" xr:uid="{00000000-0005-0000-0000-0000292A0000}"/>
    <cellStyle name="Input 9 5 3 5" xfId="11228" xr:uid="{00000000-0005-0000-0000-00002A2A0000}"/>
    <cellStyle name="Input 9 5 3 5 2" xfId="11229" xr:uid="{00000000-0005-0000-0000-00002B2A0000}"/>
    <cellStyle name="Input 9 5 3 6" xfId="11230" xr:uid="{00000000-0005-0000-0000-00002C2A0000}"/>
    <cellStyle name="Input 9 5 3 6 2" xfId="11231" xr:uid="{00000000-0005-0000-0000-00002D2A0000}"/>
    <cellStyle name="Input 9 5 3 7" xfId="11232" xr:uid="{00000000-0005-0000-0000-00002E2A0000}"/>
    <cellStyle name="Input 9 5 3 7 2" xfId="11233" xr:uid="{00000000-0005-0000-0000-00002F2A0000}"/>
    <cellStyle name="Input 9 5 3 8" xfId="11234" xr:uid="{00000000-0005-0000-0000-0000302A0000}"/>
    <cellStyle name="Input 9 5 3 8 2" xfId="11235" xr:uid="{00000000-0005-0000-0000-0000312A0000}"/>
    <cellStyle name="Input 9 5 3 9" xfId="11236" xr:uid="{00000000-0005-0000-0000-0000322A0000}"/>
    <cellStyle name="Input 9 5 3 9 2" xfId="11237" xr:uid="{00000000-0005-0000-0000-0000332A0000}"/>
    <cellStyle name="Input 9 5 4" xfId="11238" xr:uid="{00000000-0005-0000-0000-0000342A0000}"/>
    <cellStyle name="Input 9 5 4 10" xfId="11239" xr:uid="{00000000-0005-0000-0000-0000352A0000}"/>
    <cellStyle name="Input 9 5 4 10 2" xfId="11240" xr:uid="{00000000-0005-0000-0000-0000362A0000}"/>
    <cellStyle name="Input 9 5 4 11" xfId="11241" xr:uid="{00000000-0005-0000-0000-0000372A0000}"/>
    <cellStyle name="Input 9 5 4 11 2" xfId="11242" xr:uid="{00000000-0005-0000-0000-0000382A0000}"/>
    <cellStyle name="Input 9 5 4 12" xfId="11243" xr:uid="{00000000-0005-0000-0000-0000392A0000}"/>
    <cellStyle name="Input 9 5 4 12 2" xfId="11244" xr:uid="{00000000-0005-0000-0000-00003A2A0000}"/>
    <cellStyle name="Input 9 5 4 13" xfId="11245" xr:uid="{00000000-0005-0000-0000-00003B2A0000}"/>
    <cellStyle name="Input 9 5 4 13 2" xfId="11246" xr:uid="{00000000-0005-0000-0000-00003C2A0000}"/>
    <cellStyle name="Input 9 5 4 14" xfId="11247" xr:uid="{00000000-0005-0000-0000-00003D2A0000}"/>
    <cellStyle name="Input 9 5 4 14 2" xfId="11248" xr:uid="{00000000-0005-0000-0000-00003E2A0000}"/>
    <cellStyle name="Input 9 5 4 15" xfId="11249" xr:uid="{00000000-0005-0000-0000-00003F2A0000}"/>
    <cellStyle name="Input 9 5 4 15 2" xfId="11250" xr:uid="{00000000-0005-0000-0000-0000402A0000}"/>
    <cellStyle name="Input 9 5 4 16" xfId="11251" xr:uid="{00000000-0005-0000-0000-0000412A0000}"/>
    <cellStyle name="Input 9 5 4 2" xfId="11252" xr:uid="{00000000-0005-0000-0000-0000422A0000}"/>
    <cellStyle name="Input 9 5 4 2 2" xfId="11253" xr:uid="{00000000-0005-0000-0000-0000432A0000}"/>
    <cellStyle name="Input 9 5 4 3" xfId="11254" xr:uid="{00000000-0005-0000-0000-0000442A0000}"/>
    <cellStyle name="Input 9 5 4 3 2" xfId="11255" xr:uid="{00000000-0005-0000-0000-0000452A0000}"/>
    <cellStyle name="Input 9 5 4 4" xfId="11256" xr:uid="{00000000-0005-0000-0000-0000462A0000}"/>
    <cellStyle name="Input 9 5 4 4 2" xfId="11257" xr:uid="{00000000-0005-0000-0000-0000472A0000}"/>
    <cellStyle name="Input 9 5 4 5" xfId="11258" xr:uid="{00000000-0005-0000-0000-0000482A0000}"/>
    <cellStyle name="Input 9 5 4 5 2" xfId="11259" xr:uid="{00000000-0005-0000-0000-0000492A0000}"/>
    <cellStyle name="Input 9 5 4 6" xfId="11260" xr:uid="{00000000-0005-0000-0000-00004A2A0000}"/>
    <cellStyle name="Input 9 5 4 6 2" xfId="11261" xr:uid="{00000000-0005-0000-0000-00004B2A0000}"/>
    <cellStyle name="Input 9 5 4 7" xfId="11262" xr:uid="{00000000-0005-0000-0000-00004C2A0000}"/>
    <cellStyle name="Input 9 5 4 7 2" xfId="11263" xr:uid="{00000000-0005-0000-0000-00004D2A0000}"/>
    <cellStyle name="Input 9 5 4 8" xfId="11264" xr:uid="{00000000-0005-0000-0000-00004E2A0000}"/>
    <cellStyle name="Input 9 5 4 8 2" xfId="11265" xr:uid="{00000000-0005-0000-0000-00004F2A0000}"/>
    <cellStyle name="Input 9 5 4 9" xfId="11266" xr:uid="{00000000-0005-0000-0000-0000502A0000}"/>
    <cellStyle name="Input 9 5 4 9 2" xfId="11267" xr:uid="{00000000-0005-0000-0000-0000512A0000}"/>
    <cellStyle name="Input 9 5 5" xfId="11268" xr:uid="{00000000-0005-0000-0000-0000522A0000}"/>
    <cellStyle name="Input 9 5 5 10" xfId="11269" xr:uid="{00000000-0005-0000-0000-0000532A0000}"/>
    <cellStyle name="Input 9 5 5 10 2" xfId="11270" xr:uid="{00000000-0005-0000-0000-0000542A0000}"/>
    <cellStyle name="Input 9 5 5 11" xfId="11271" xr:uid="{00000000-0005-0000-0000-0000552A0000}"/>
    <cellStyle name="Input 9 5 5 11 2" xfId="11272" xr:uid="{00000000-0005-0000-0000-0000562A0000}"/>
    <cellStyle name="Input 9 5 5 12" xfId="11273" xr:uid="{00000000-0005-0000-0000-0000572A0000}"/>
    <cellStyle name="Input 9 5 5 12 2" xfId="11274" xr:uid="{00000000-0005-0000-0000-0000582A0000}"/>
    <cellStyle name="Input 9 5 5 13" xfId="11275" xr:uid="{00000000-0005-0000-0000-0000592A0000}"/>
    <cellStyle name="Input 9 5 5 13 2" xfId="11276" xr:uid="{00000000-0005-0000-0000-00005A2A0000}"/>
    <cellStyle name="Input 9 5 5 14" xfId="11277" xr:uid="{00000000-0005-0000-0000-00005B2A0000}"/>
    <cellStyle name="Input 9 5 5 14 2" xfId="11278" xr:uid="{00000000-0005-0000-0000-00005C2A0000}"/>
    <cellStyle name="Input 9 5 5 15" xfId="11279" xr:uid="{00000000-0005-0000-0000-00005D2A0000}"/>
    <cellStyle name="Input 9 5 5 15 2" xfId="11280" xr:uid="{00000000-0005-0000-0000-00005E2A0000}"/>
    <cellStyle name="Input 9 5 5 16" xfId="11281" xr:uid="{00000000-0005-0000-0000-00005F2A0000}"/>
    <cellStyle name="Input 9 5 5 2" xfId="11282" xr:uid="{00000000-0005-0000-0000-0000602A0000}"/>
    <cellStyle name="Input 9 5 5 2 2" xfId="11283" xr:uid="{00000000-0005-0000-0000-0000612A0000}"/>
    <cellStyle name="Input 9 5 5 3" xfId="11284" xr:uid="{00000000-0005-0000-0000-0000622A0000}"/>
    <cellStyle name="Input 9 5 5 3 2" xfId="11285" xr:uid="{00000000-0005-0000-0000-0000632A0000}"/>
    <cellStyle name="Input 9 5 5 4" xfId="11286" xr:uid="{00000000-0005-0000-0000-0000642A0000}"/>
    <cellStyle name="Input 9 5 5 4 2" xfId="11287" xr:uid="{00000000-0005-0000-0000-0000652A0000}"/>
    <cellStyle name="Input 9 5 5 5" xfId="11288" xr:uid="{00000000-0005-0000-0000-0000662A0000}"/>
    <cellStyle name="Input 9 5 5 5 2" xfId="11289" xr:uid="{00000000-0005-0000-0000-0000672A0000}"/>
    <cellStyle name="Input 9 5 5 6" xfId="11290" xr:uid="{00000000-0005-0000-0000-0000682A0000}"/>
    <cellStyle name="Input 9 5 5 6 2" xfId="11291" xr:uid="{00000000-0005-0000-0000-0000692A0000}"/>
    <cellStyle name="Input 9 5 5 7" xfId="11292" xr:uid="{00000000-0005-0000-0000-00006A2A0000}"/>
    <cellStyle name="Input 9 5 5 7 2" xfId="11293" xr:uid="{00000000-0005-0000-0000-00006B2A0000}"/>
    <cellStyle name="Input 9 5 5 8" xfId="11294" xr:uid="{00000000-0005-0000-0000-00006C2A0000}"/>
    <cellStyle name="Input 9 5 5 8 2" xfId="11295" xr:uid="{00000000-0005-0000-0000-00006D2A0000}"/>
    <cellStyle name="Input 9 5 5 9" xfId="11296" xr:uid="{00000000-0005-0000-0000-00006E2A0000}"/>
    <cellStyle name="Input 9 5 5 9 2" xfId="11297" xr:uid="{00000000-0005-0000-0000-00006F2A0000}"/>
    <cellStyle name="Input 9 5 6" xfId="11298" xr:uid="{00000000-0005-0000-0000-0000702A0000}"/>
    <cellStyle name="Input 9 5 6 10" xfId="11299" xr:uid="{00000000-0005-0000-0000-0000712A0000}"/>
    <cellStyle name="Input 9 5 6 10 2" xfId="11300" xr:uid="{00000000-0005-0000-0000-0000722A0000}"/>
    <cellStyle name="Input 9 5 6 11" xfId="11301" xr:uid="{00000000-0005-0000-0000-0000732A0000}"/>
    <cellStyle name="Input 9 5 6 11 2" xfId="11302" xr:uid="{00000000-0005-0000-0000-0000742A0000}"/>
    <cellStyle name="Input 9 5 6 12" xfId="11303" xr:uid="{00000000-0005-0000-0000-0000752A0000}"/>
    <cellStyle name="Input 9 5 6 12 2" xfId="11304" xr:uid="{00000000-0005-0000-0000-0000762A0000}"/>
    <cellStyle name="Input 9 5 6 13" xfId="11305" xr:uid="{00000000-0005-0000-0000-0000772A0000}"/>
    <cellStyle name="Input 9 5 6 13 2" xfId="11306" xr:uid="{00000000-0005-0000-0000-0000782A0000}"/>
    <cellStyle name="Input 9 5 6 14" xfId="11307" xr:uid="{00000000-0005-0000-0000-0000792A0000}"/>
    <cellStyle name="Input 9 5 6 14 2" xfId="11308" xr:uid="{00000000-0005-0000-0000-00007A2A0000}"/>
    <cellStyle name="Input 9 5 6 15" xfId="11309" xr:uid="{00000000-0005-0000-0000-00007B2A0000}"/>
    <cellStyle name="Input 9 5 6 2" xfId="11310" xr:uid="{00000000-0005-0000-0000-00007C2A0000}"/>
    <cellStyle name="Input 9 5 6 2 2" xfId="11311" xr:uid="{00000000-0005-0000-0000-00007D2A0000}"/>
    <cellStyle name="Input 9 5 6 3" xfId="11312" xr:uid="{00000000-0005-0000-0000-00007E2A0000}"/>
    <cellStyle name="Input 9 5 6 3 2" xfId="11313" xr:uid="{00000000-0005-0000-0000-00007F2A0000}"/>
    <cellStyle name="Input 9 5 6 4" xfId="11314" xr:uid="{00000000-0005-0000-0000-0000802A0000}"/>
    <cellStyle name="Input 9 5 6 4 2" xfId="11315" xr:uid="{00000000-0005-0000-0000-0000812A0000}"/>
    <cellStyle name="Input 9 5 6 5" xfId="11316" xr:uid="{00000000-0005-0000-0000-0000822A0000}"/>
    <cellStyle name="Input 9 5 6 5 2" xfId="11317" xr:uid="{00000000-0005-0000-0000-0000832A0000}"/>
    <cellStyle name="Input 9 5 6 6" xfId="11318" xr:uid="{00000000-0005-0000-0000-0000842A0000}"/>
    <cellStyle name="Input 9 5 6 6 2" xfId="11319" xr:uid="{00000000-0005-0000-0000-0000852A0000}"/>
    <cellStyle name="Input 9 5 6 7" xfId="11320" xr:uid="{00000000-0005-0000-0000-0000862A0000}"/>
    <cellStyle name="Input 9 5 6 7 2" xfId="11321" xr:uid="{00000000-0005-0000-0000-0000872A0000}"/>
    <cellStyle name="Input 9 5 6 8" xfId="11322" xr:uid="{00000000-0005-0000-0000-0000882A0000}"/>
    <cellStyle name="Input 9 5 6 8 2" xfId="11323" xr:uid="{00000000-0005-0000-0000-0000892A0000}"/>
    <cellStyle name="Input 9 5 6 9" xfId="11324" xr:uid="{00000000-0005-0000-0000-00008A2A0000}"/>
    <cellStyle name="Input 9 5 6 9 2" xfId="11325" xr:uid="{00000000-0005-0000-0000-00008B2A0000}"/>
    <cellStyle name="Input 9 5 7" xfId="11326" xr:uid="{00000000-0005-0000-0000-00008C2A0000}"/>
    <cellStyle name="Input 9 5 7 2" xfId="11327" xr:uid="{00000000-0005-0000-0000-00008D2A0000}"/>
    <cellStyle name="Input 9 5 8" xfId="11328" xr:uid="{00000000-0005-0000-0000-00008E2A0000}"/>
    <cellStyle name="Input 9 5 8 2" xfId="11329" xr:uid="{00000000-0005-0000-0000-00008F2A0000}"/>
    <cellStyle name="Input 9 5 9" xfId="11330" xr:uid="{00000000-0005-0000-0000-0000902A0000}"/>
    <cellStyle name="Input 9 5 9 2" xfId="11331" xr:uid="{00000000-0005-0000-0000-0000912A0000}"/>
    <cellStyle name="Input 9 6" xfId="11332" xr:uid="{00000000-0005-0000-0000-0000922A0000}"/>
    <cellStyle name="Input 9 6 10" xfId="11333" xr:uid="{00000000-0005-0000-0000-0000932A0000}"/>
    <cellStyle name="Input 9 6 10 2" xfId="11334" xr:uid="{00000000-0005-0000-0000-0000942A0000}"/>
    <cellStyle name="Input 9 6 11" xfId="11335" xr:uid="{00000000-0005-0000-0000-0000952A0000}"/>
    <cellStyle name="Input 9 6 11 2" xfId="11336" xr:uid="{00000000-0005-0000-0000-0000962A0000}"/>
    <cellStyle name="Input 9 6 12" xfId="11337" xr:uid="{00000000-0005-0000-0000-0000972A0000}"/>
    <cellStyle name="Input 9 6 12 2" xfId="11338" xr:uid="{00000000-0005-0000-0000-0000982A0000}"/>
    <cellStyle name="Input 9 6 13" xfId="11339" xr:uid="{00000000-0005-0000-0000-0000992A0000}"/>
    <cellStyle name="Input 9 6 13 2" xfId="11340" xr:uid="{00000000-0005-0000-0000-00009A2A0000}"/>
    <cellStyle name="Input 9 6 14" xfId="11341" xr:uid="{00000000-0005-0000-0000-00009B2A0000}"/>
    <cellStyle name="Input 9 6 14 2" xfId="11342" xr:uid="{00000000-0005-0000-0000-00009C2A0000}"/>
    <cellStyle name="Input 9 6 15" xfId="11343" xr:uid="{00000000-0005-0000-0000-00009D2A0000}"/>
    <cellStyle name="Input 9 6 15 2" xfId="11344" xr:uid="{00000000-0005-0000-0000-00009E2A0000}"/>
    <cellStyle name="Input 9 6 16" xfId="11345" xr:uid="{00000000-0005-0000-0000-00009F2A0000}"/>
    <cellStyle name="Input 9 6 16 2" xfId="11346" xr:uid="{00000000-0005-0000-0000-0000A02A0000}"/>
    <cellStyle name="Input 9 6 17" xfId="11347" xr:uid="{00000000-0005-0000-0000-0000A12A0000}"/>
    <cellStyle name="Input 9 6 17 2" xfId="11348" xr:uid="{00000000-0005-0000-0000-0000A22A0000}"/>
    <cellStyle name="Input 9 6 18" xfId="11349" xr:uid="{00000000-0005-0000-0000-0000A32A0000}"/>
    <cellStyle name="Input 9 6 18 2" xfId="11350" xr:uid="{00000000-0005-0000-0000-0000A42A0000}"/>
    <cellStyle name="Input 9 6 19" xfId="11351" xr:uid="{00000000-0005-0000-0000-0000A52A0000}"/>
    <cellStyle name="Input 9 6 2" xfId="11352" xr:uid="{00000000-0005-0000-0000-0000A62A0000}"/>
    <cellStyle name="Input 9 6 2 10" xfId="11353" xr:uid="{00000000-0005-0000-0000-0000A72A0000}"/>
    <cellStyle name="Input 9 6 2 10 2" xfId="11354" xr:uid="{00000000-0005-0000-0000-0000A82A0000}"/>
    <cellStyle name="Input 9 6 2 11" xfId="11355" xr:uid="{00000000-0005-0000-0000-0000A92A0000}"/>
    <cellStyle name="Input 9 6 2 11 2" xfId="11356" xr:uid="{00000000-0005-0000-0000-0000AA2A0000}"/>
    <cellStyle name="Input 9 6 2 12" xfId="11357" xr:uid="{00000000-0005-0000-0000-0000AB2A0000}"/>
    <cellStyle name="Input 9 6 2 12 2" xfId="11358" xr:uid="{00000000-0005-0000-0000-0000AC2A0000}"/>
    <cellStyle name="Input 9 6 2 13" xfId="11359" xr:uid="{00000000-0005-0000-0000-0000AD2A0000}"/>
    <cellStyle name="Input 9 6 2 13 2" xfId="11360" xr:uid="{00000000-0005-0000-0000-0000AE2A0000}"/>
    <cellStyle name="Input 9 6 2 14" xfId="11361" xr:uid="{00000000-0005-0000-0000-0000AF2A0000}"/>
    <cellStyle name="Input 9 6 2 14 2" xfId="11362" xr:uid="{00000000-0005-0000-0000-0000B02A0000}"/>
    <cellStyle name="Input 9 6 2 15" xfId="11363" xr:uid="{00000000-0005-0000-0000-0000B12A0000}"/>
    <cellStyle name="Input 9 6 2 15 2" xfId="11364" xr:uid="{00000000-0005-0000-0000-0000B22A0000}"/>
    <cellStyle name="Input 9 6 2 16" xfId="11365" xr:uid="{00000000-0005-0000-0000-0000B32A0000}"/>
    <cellStyle name="Input 9 6 2 16 2" xfId="11366" xr:uid="{00000000-0005-0000-0000-0000B42A0000}"/>
    <cellStyle name="Input 9 6 2 17" xfId="11367" xr:uid="{00000000-0005-0000-0000-0000B52A0000}"/>
    <cellStyle name="Input 9 6 2 17 2" xfId="11368" xr:uid="{00000000-0005-0000-0000-0000B62A0000}"/>
    <cellStyle name="Input 9 6 2 18" xfId="11369" xr:uid="{00000000-0005-0000-0000-0000B72A0000}"/>
    <cellStyle name="Input 9 6 2 2" xfId="11370" xr:uid="{00000000-0005-0000-0000-0000B82A0000}"/>
    <cellStyle name="Input 9 6 2 2 2" xfId="11371" xr:uid="{00000000-0005-0000-0000-0000B92A0000}"/>
    <cellStyle name="Input 9 6 2 3" xfId="11372" xr:uid="{00000000-0005-0000-0000-0000BA2A0000}"/>
    <cellStyle name="Input 9 6 2 3 2" xfId="11373" xr:uid="{00000000-0005-0000-0000-0000BB2A0000}"/>
    <cellStyle name="Input 9 6 2 4" xfId="11374" xr:uid="{00000000-0005-0000-0000-0000BC2A0000}"/>
    <cellStyle name="Input 9 6 2 4 2" xfId="11375" xr:uid="{00000000-0005-0000-0000-0000BD2A0000}"/>
    <cellStyle name="Input 9 6 2 5" xfId="11376" xr:uid="{00000000-0005-0000-0000-0000BE2A0000}"/>
    <cellStyle name="Input 9 6 2 5 2" xfId="11377" xr:uid="{00000000-0005-0000-0000-0000BF2A0000}"/>
    <cellStyle name="Input 9 6 2 6" xfId="11378" xr:uid="{00000000-0005-0000-0000-0000C02A0000}"/>
    <cellStyle name="Input 9 6 2 6 2" xfId="11379" xr:uid="{00000000-0005-0000-0000-0000C12A0000}"/>
    <cellStyle name="Input 9 6 2 7" xfId="11380" xr:uid="{00000000-0005-0000-0000-0000C22A0000}"/>
    <cellStyle name="Input 9 6 2 7 2" xfId="11381" xr:uid="{00000000-0005-0000-0000-0000C32A0000}"/>
    <cellStyle name="Input 9 6 2 8" xfId="11382" xr:uid="{00000000-0005-0000-0000-0000C42A0000}"/>
    <cellStyle name="Input 9 6 2 8 2" xfId="11383" xr:uid="{00000000-0005-0000-0000-0000C52A0000}"/>
    <cellStyle name="Input 9 6 2 9" xfId="11384" xr:uid="{00000000-0005-0000-0000-0000C62A0000}"/>
    <cellStyle name="Input 9 6 2 9 2" xfId="11385" xr:uid="{00000000-0005-0000-0000-0000C72A0000}"/>
    <cellStyle name="Input 9 6 3" xfId="11386" xr:uid="{00000000-0005-0000-0000-0000C82A0000}"/>
    <cellStyle name="Input 9 6 3 10" xfId="11387" xr:uid="{00000000-0005-0000-0000-0000C92A0000}"/>
    <cellStyle name="Input 9 6 3 10 2" xfId="11388" xr:uid="{00000000-0005-0000-0000-0000CA2A0000}"/>
    <cellStyle name="Input 9 6 3 11" xfId="11389" xr:uid="{00000000-0005-0000-0000-0000CB2A0000}"/>
    <cellStyle name="Input 9 6 3 11 2" xfId="11390" xr:uid="{00000000-0005-0000-0000-0000CC2A0000}"/>
    <cellStyle name="Input 9 6 3 12" xfId="11391" xr:uid="{00000000-0005-0000-0000-0000CD2A0000}"/>
    <cellStyle name="Input 9 6 3 12 2" xfId="11392" xr:uid="{00000000-0005-0000-0000-0000CE2A0000}"/>
    <cellStyle name="Input 9 6 3 13" xfId="11393" xr:uid="{00000000-0005-0000-0000-0000CF2A0000}"/>
    <cellStyle name="Input 9 6 3 13 2" xfId="11394" xr:uid="{00000000-0005-0000-0000-0000D02A0000}"/>
    <cellStyle name="Input 9 6 3 14" xfId="11395" xr:uid="{00000000-0005-0000-0000-0000D12A0000}"/>
    <cellStyle name="Input 9 6 3 14 2" xfId="11396" xr:uid="{00000000-0005-0000-0000-0000D22A0000}"/>
    <cellStyle name="Input 9 6 3 15" xfId="11397" xr:uid="{00000000-0005-0000-0000-0000D32A0000}"/>
    <cellStyle name="Input 9 6 3 15 2" xfId="11398" xr:uid="{00000000-0005-0000-0000-0000D42A0000}"/>
    <cellStyle name="Input 9 6 3 16" xfId="11399" xr:uid="{00000000-0005-0000-0000-0000D52A0000}"/>
    <cellStyle name="Input 9 6 3 2" xfId="11400" xr:uid="{00000000-0005-0000-0000-0000D62A0000}"/>
    <cellStyle name="Input 9 6 3 2 2" xfId="11401" xr:uid="{00000000-0005-0000-0000-0000D72A0000}"/>
    <cellStyle name="Input 9 6 3 3" xfId="11402" xr:uid="{00000000-0005-0000-0000-0000D82A0000}"/>
    <cellStyle name="Input 9 6 3 3 2" xfId="11403" xr:uid="{00000000-0005-0000-0000-0000D92A0000}"/>
    <cellStyle name="Input 9 6 3 4" xfId="11404" xr:uid="{00000000-0005-0000-0000-0000DA2A0000}"/>
    <cellStyle name="Input 9 6 3 4 2" xfId="11405" xr:uid="{00000000-0005-0000-0000-0000DB2A0000}"/>
    <cellStyle name="Input 9 6 3 5" xfId="11406" xr:uid="{00000000-0005-0000-0000-0000DC2A0000}"/>
    <cellStyle name="Input 9 6 3 5 2" xfId="11407" xr:uid="{00000000-0005-0000-0000-0000DD2A0000}"/>
    <cellStyle name="Input 9 6 3 6" xfId="11408" xr:uid="{00000000-0005-0000-0000-0000DE2A0000}"/>
    <cellStyle name="Input 9 6 3 6 2" xfId="11409" xr:uid="{00000000-0005-0000-0000-0000DF2A0000}"/>
    <cellStyle name="Input 9 6 3 7" xfId="11410" xr:uid="{00000000-0005-0000-0000-0000E02A0000}"/>
    <cellStyle name="Input 9 6 3 7 2" xfId="11411" xr:uid="{00000000-0005-0000-0000-0000E12A0000}"/>
    <cellStyle name="Input 9 6 3 8" xfId="11412" xr:uid="{00000000-0005-0000-0000-0000E22A0000}"/>
    <cellStyle name="Input 9 6 3 8 2" xfId="11413" xr:uid="{00000000-0005-0000-0000-0000E32A0000}"/>
    <cellStyle name="Input 9 6 3 9" xfId="11414" xr:uid="{00000000-0005-0000-0000-0000E42A0000}"/>
    <cellStyle name="Input 9 6 3 9 2" xfId="11415" xr:uid="{00000000-0005-0000-0000-0000E52A0000}"/>
    <cellStyle name="Input 9 6 4" xfId="11416" xr:uid="{00000000-0005-0000-0000-0000E62A0000}"/>
    <cellStyle name="Input 9 6 4 10" xfId="11417" xr:uid="{00000000-0005-0000-0000-0000E72A0000}"/>
    <cellStyle name="Input 9 6 4 10 2" xfId="11418" xr:uid="{00000000-0005-0000-0000-0000E82A0000}"/>
    <cellStyle name="Input 9 6 4 11" xfId="11419" xr:uid="{00000000-0005-0000-0000-0000E92A0000}"/>
    <cellStyle name="Input 9 6 4 11 2" xfId="11420" xr:uid="{00000000-0005-0000-0000-0000EA2A0000}"/>
    <cellStyle name="Input 9 6 4 12" xfId="11421" xr:uid="{00000000-0005-0000-0000-0000EB2A0000}"/>
    <cellStyle name="Input 9 6 4 12 2" xfId="11422" xr:uid="{00000000-0005-0000-0000-0000EC2A0000}"/>
    <cellStyle name="Input 9 6 4 13" xfId="11423" xr:uid="{00000000-0005-0000-0000-0000ED2A0000}"/>
    <cellStyle name="Input 9 6 4 13 2" xfId="11424" xr:uid="{00000000-0005-0000-0000-0000EE2A0000}"/>
    <cellStyle name="Input 9 6 4 14" xfId="11425" xr:uid="{00000000-0005-0000-0000-0000EF2A0000}"/>
    <cellStyle name="Input 9 6 4 14 2" xfId="11426" xr:uid="{00000000-0005-0000-0000-0000F02A0000}"/>
    <cellStyle name="Input 9 6 4 15" xfId="11427" xr:uid="{00000000-0005-0000-0000-0000F12A0000}"/>
    <cellStyle name="Input 9 6 4 15 2" xfId="11428" xr:uid="{00000000-0005-0000-0000-0000F22A0000}"/>
    <cellStyle name="Input 9 6 4 16" xfId="11429" xr:uid="{00000000-0005-0000-0000-0000F32A0000}"/>
    <cellStyle name="Input 9 6 4 2" xfId="11430" xr:uid="{00000000-0005-0000-0000-0000F42A0000}"/>
    <cellStyle name="Input 9 6 4 2 2" xfId="11431" xr:uid="{00000000-0005-0000-0000-0000F52A0000}"/>
    <cellStyle name="Input 9 6 4 3" xfId="11432" xr:uid="{00000000-0005-0000-0000-0000F62A0000}"/>
    <cellStyle name="Input 9 6 4 3 2" xfId="11433" xr:uid="{00000000-0005-0000-0000-0000F72A0000}"/>
    <cellStyle name="Input 9 6 4 4" xfId="11434" xr:uid="{00000000-0005-0000-0000-0000F82A0000}"/>
    <cellStyle name="Input 9 6 4 4 2" xfId="11435" xr:uid="{00000000-0005-0000-0000-0000F92A0000}"/>
    <cellStyle name="Input 9 6 4 5" xfId="11436" xr:uid="{00000000-0005-0000-0000-0000FA2A0000}"/>
    <cellStyle name="Input 9 6 4 5 2" xfId="11437" xr:uid="{00000000-0005-0000-0000-0000FB2A0000}"/>
    <cellStyle name="Input 9 6 4 6" xfId="11438" xr:uid="{00000000-0005-0000-0000-0000FC2A0000}"/>
    <cellStyle name="Input 9 6 4 6 2" xfId="11439" xr:uid="{00000000-0005-0000-0000-0000FD2A0000}"/>
    <cellStyle name="Input 9 6 4 7" xfId="11440" xr:uid="{00000000-0005-0000-0000-0000FE2A0000}"/>
    <cellStyle name="Input 9 6 4 7 2" xfId="11441" xr:uid="{00000000-0005-0000-0000-0000FF2A0000}"/>
    <cellStyle name="Input 9 6 4 8" xfId="11442" xr:uid="{00000000-0005-0000-0000-0000002B0000}"/>
    <cellStyle name="Input 9 6 4 8 2" xfId="11443" xr:uid="{00000000-0005-0000-0000-0000012B0000}"/>
    <cellStyle name="Input 9 6 4 9" xfId="11444" xr:uid="{00000000-0005-0000-0000-0000022B0000}"/>
    <cellStyle name="Input 9 6 4 9 2" xfId="11445" xr:uid="{00000000-0005-0000-0000-0000032B0000}"/>
    <cellStyle name="Input 9 6 5" xfId="11446" xr:uid="{00000000-0005-0000-0000-0000042B0000}"/>
    <cellStyle name="Input 9 6 5 10" xfId="11447" xr:uid="{00000000-0005-0000-0000-0000052B0000}"/>
    <cellStyle name="Input 9 6 5 10 2" xfId="11448" xr:uid="{00000000-0005-0000-0000-0000062B0000}"/>
    <cellStyle name="Input 9 6 5 11" xfId="11449" xr:uid="{00000000-0005-0000-0000-0000072B0000}"/>
    <cellStyle name="Input 9 6 5 11 2" xfId="11450" xr:uid="{00000000-0005-0000-0000-0000082B0000}"/>
    <cellStyle name="Input 9 6 5 12" xfId="11451" xr:uid="{00000000-0005-0000-0000-0000092B0000}"/>
    <cellStyle name="Input 9 6 5 12 2" xfId="11452" xr:uid="{00000000-0005-0000-0000-00000A2B0000}"/>
    <cellStyle name="Input 9 6 5 13" xfId="11453" xr:uid="{00000000-0005-0000-0000-00000B2B0000}"/>
    <cellStyle name="Input 9 6 5 13 2" xfId="11454" xr:uid="{00000000-0005-0000-0000-00000C2B0000}"/>
    <cellStyle name="Input 9 6 5 14" xfId="11455" xr:uid="{00000000-0005-0000-0000-00000D2B0000}"/>
    <cellStyle name="Input 9 6 5 14 2" xfId="11456" xr:uid="{00000000-0005-0000-0000-00000E2B0000}"/>
    <cellStyle name="Input 9 6 5 15" xfId="11457" xr:uid="{00000000-0005-0000-0000-00000F2B0000}"/>
    <cellStyle name="Input 9 6 5 2" xfId="11458" xr:uid="{00000000-0005-0000-0000-0000102B0000}"/>
    <cellStyle name="Input 9 6 5 2 2" xfId="11459" xr:uid="{00000000-0005-0000-0000-0000112B0000}"/>
    <cellStyle name="Input 9 6 5 3" xfId="11460" xr:uid="{00000000-0005-0000-0000-0000122B0000}"/>
    <cellStyle name="Input 9 6 5 3 2" xfId="11461" xr:uid="{00000000-0005-0000-0000-0000132B0000}"/>
    <cellStyle name="Input 9 6 5 4" xfId="11462" xr:uid="{00000000-0005-0000-0000-0000142B0000}"/>
    <cellStyle name="Input 9 6 5 4 2" xfId="11463" xr:uid="{00000000-0005-0000-0000-0000152B0000}"/>
    <cellStyle name="Input 9 6 5 5" xfId="11464" xr:uid="{00000000-0005-0000-0000-0000162B0000}"/>
    <cellStyle name="Input 9 6 5 5 2" xfId="11465" xr:uid="{00000000-0005-0000-0000-0000172B0000}"/>
    <cellStyle name="Input 9 6 5 6" xfId="11466" xr:uid="{00000000-0005-0000-0000-0000182B0000}"/>
    <cellStyle name="Input 9 6 5 6 2" xfId="11467" xr:uid="{00000000-0005-0000-0000-0000192B0000}"/>
    <cellStyle name="Input 9 6 5 7" xfId="11468" xr:uid="{00000000-0005-0000-0000-00001A2B0000}"/>
    <cellStyle name="Input 9 6 5 7 2" xfId="11469" xr:uid="{00000000-0005-0000-0000-00001B2B0000}"/>
    <cellStyle name="Input 9 6 5 8" xfId="11470" xr:uid="{00000000-0005-0000-0000-00001C2B0000}"/>
    <cellStyle name="Input 9 6 5 8 2" xfId="11471" xr:uid="{00000000-0005-0000-0000-00001D2B0000}"/>
    <cellStyle name="Input 9 6 5 9" xfId="11472" xr:uid="{00000000-0005-0000-0000-00001E2B0000}"/>
    <cellStyle name="Input 9 6 5 9 2" xfId="11473" xr:uid="{00000000-0005-0000-0000-00001F2B0000}"/>
    <cellStyle name="Input 9 6 6" xfId="11474" xr:uid="{00000000-0005-0000-0000-0000202B0000}"/>
    <cellStyle name="Input 9 6 6 2" xfId="11475" xr:uid="{00000000-0005-0000-0000-0000212B0000}"/>
    <cellStyle name="Input 9 6 7" xfId="11476" xr:uid="{00000000-0005-0000-0000-0000222B0000}"/>
    <cellStyle name="Input 9 6 7 2" xfId="11477" xr:uid="{00000000-0005-0000-0000-0000232B0000}"/>
    <cellStyle name="Input 9 6 8" xfId="11478" xr:uid="{00000000-0005-0000-0000-0000242B0000}"/>
    <cellStyle name="Input 9 6 8 2" xfId="11479" xr:uid="{00000000-0005-0000-0000-0000252B0000}"/>
    <cellStyle name="Input 9 6 9" xfId="11480" xr:uid="{00000000-0005-0000-0000-0000262B0000}"/>
    <cellStyle name="Input 9 6 9 2" xfId="11481" xr:uid="{00000000-0005-0000-0000-0000272B0000}"/>
    <cellStyle name="Input 9 7" xfId="11482" xr:uid="{00000000-0005-0000-0000-0000282B0000}"/>
    <cellStyle name="Input 9 7 10" xfId="11483" xr:uid="{00000000-0005-0000-0000-0000292B0000}"/>
    <cellStyle name="Input 9 7 10 2" xfId="11484" xr:uid="{00000000-0005-0000-0000-00002A2B0000}"/>
    <cellStyle name="Input 9 7 11" xfId="11485" xr:uid="{00000000-0005-0000-0000-00002B2B0000}"/>
    <cellStyle name="Input 9 7 11 2" xfId="11486" xr:uid="{00000000-0005-0000-0000-00002C2B0000}"/>
    <cellStyle name="Input 9 7 12" xfId="11487" xr:uid="{00000000-0005-0000-0000-00002D2B0000}"/>
    <cellStyle name="Input 9 7 12 2" xfId="11488" xr:uid="{00000000-0005-0000-0000-00002E2B0000}"/>
    <cellStyle name="Input 9 7 13" xfId="11489" xr:uid="{00000000-0005-0000-0000-00002F2B0000}"/>
    <cellStyle name="Input 9 7 13 2" xfId="11490" xr:uid="{00000000-0005-0000-0000-0000302B0000}"/>
    <cellStyle name="Input 9 7 14" xfId="11491" xr:uid="{00000000-0005-0000-0000-0000312B0000}"/>
    <cellStyle name="Input 9 7 14 2" xfId="11492" xr:uid="{00000000-0005-0000-0000-0000322B0000}"/>
    <cellStyle name="Input 9 7 15" xfId="11493" xr:uid="{00000000-0005-0000-0000-0000332B0000}"/>
    <cellStyle name="Input 9 7 15 2" xfId="11494" xr:uid="{00000000-0005-0000-0000-0000342B0000}"/>
    <cellStyle name="Input 9 7 16" xfId="11495" xr:uid="{00000000-0005-0000-0000-0000352B0000}"/>
    <cellStyle name="Input 9 7 16 2" xfId="11496" xr:uid="{00000000-0005-0000-0000-0000362B0000}"/>
    <cellStyle name="Input 9 7 17" xfId="11497" xr:uid="{00000000-0005-0000-0000-0000372B0000}"/>
    <cellStyle name="Input 9 7 17 2" xfId="11498" xr:uid="{00000000-0005-0000-0000-0000382B0000}"/>
    <cellStyle name="Input 9 7 18" xfId="11499" xr:uid="{00000000-0005-0000-0000-0000392B0000}"/>
    <cellStyle name="Input 9 7 18 2" xfId="11500" xr:uid="{00000000-0005-0000-0000-00003A2B0000}"/>
    <cellStyle name="Input 9 7 19" xfId="11501" xr:uid="{00000000-0005-0000-0000-00003B2B0000}"/>
    <cellStyle name="Input 9 7 2" xfId="11502" xr:uid="{00000000-0005-0000-0000-00003C2B0000}"/>
    <cellStyle name="Input 9 7 2 10" xfId="11503" xr:uid="{00000000-0005-0000-0000-00003D2B0000}"/>
    <cellStyle name="Input 9 7 2 10 2" xfId="11504" xr:uid="{00000000-0005-0000-0000-00003E2B0000}"/>
    <cellStyle name="Input 9 7 2 11" xfId="11505" xr:uid="{00000000-0005-0000-0000-00003F2B0000}"/>
    <cellStyle name="Input 9 7 2 11 2" xfId="11506" xr:uid="{00000000-0005-0000-0000-0000402B0000}"/>
    <cellStyle name="Input 9 7 2 12" xfId="11507" xr:uid="{00000000-0005-0000-0000-0000412B0000}"/>
    <cellStyle name="Input 9 7 2 12 2" xfId="11508" xr:uid="{00000000-0005-0000-0000-0000422B0000}"/>
    <cellStyle name="Input 9 7 2 13" xfId="11509" xr:uid="{00000000-0005-0000-0000-0000432B0000}"/>
    <cellStyle name="Input 9 7 2 13 2" xfId="11510" xr:uid="{00000000-0005-0000-0000-0000442B0000}"/>
    <cellStyle name="Input 9 7 2 14" xfId="11511" xr:uid="{00000000-0005-0000-0000-0000452B0000}"/>
    <cellStyle name="Input 9 7 2 14 2" xfId="11512" xr:uid="{00000000-0005-0000-0000-0000462B0000}"/>
    <cellStyle name="Input 9 7 2 15" xfId="11513" xr:uid="{00000000-0005-0000-0000-0000472B0000}"/>
    <cellStyle name="Input 9 7 2 15 2" xfId="11514" xr:uid="{00000000-0005-0000-0000-0000482B0000}"/>
    <cellStyle name="Input 9 7 2 16" xfId="11515" xr:uid="{00000000-0005-0000-0000-0000492B0000}"/>
    <cellStyle name="Input 9 7 2 16 2" xfId="11516" xr:uid="{00000000-0005-0000-0000-00004A2B0000}"/>
    <cellStyle name="Input 9 7 2 17" xfId="11517" xr:uid="{00000000-0005-0000-0000-00004B2B0000}"/>
    <cellStyle name="Input 9 7 2 17 2" xfId="11518" xr:uid="{00000000-0005-0000-0000-00004C2B0000}"/>
    <cellStyle name="Input 9 7 2 18" xfId="11519" xr:uid="{00000000-0005-0000-0000-00004D2B0000}"/>
    <cellStyle name="Input 9 7 2 2" xfId="11520" xr:uid="{00000000-0005-0000-0000-00004E2B0000}"/>
    <cellStyle name="Input 9 7 2 2 2" xfId="11521" xr:uid="{00000000-0005-0000-0000-00004F2B0000}"/>
    <cellStyle name="Input 9 7 2 3" xfId="11522" xr:uid="{00000000-0005-0000-0000-0000502B0000}"/>
    <cellStyle name="Input 9 7 2 3 2" xfId="11523" xr:uid="{00000000-0005-0000-0000-0000512B0000}"/>
    <cellStyle name="Input 9 7 2 4" xfId="11524" xr:uid="{00000000-0005-0000-0000-0000522B0000}"/>
    <cellStyle name="Input 9 7 2 4 2" xfId="11525" xr:uid="{00000000-0005-0000-0000-0000532B0000}"/>
    <cellStyle name="Input 9 7 2 5" xfId="11526" xr:uid="{00000000-0005-0000-0000-0000542B0000}"/>
    <cellStyle name="Input 9 7 2 5 2" xfId="11527" xr:uid="{00000000-0005-0000-0000-0000552B0000}"/>
    <cellStyle name="Input 9 7 2 6" xfId="11528" xr:uid="{00000000-0005-0000-0000-0000562B0000}"/>
    <cellStyle name="Input 9 7 2 6 2" xfId="11529" xr:uid="{00000000-0005-0000-0000-0000572B0000}"/>
    <cellStyle name="Input 9 7 2 7" xfId="11530" xr:uid="{00000000-0005-0000-0000-0000582B0000}"/>
    <cellStyle name="Input 9 7 2 7 2" xfId="11531" xr:uid="{00000000-0005-0000-0000-0000592B0000}"/>
    <cellStyle name="Input 9 7 2 8" xfId="11532" xr:uid="{00000000-0005-0000-0000-00005A2B0000}"/>
    <cellStyle name="Input 9 7 2 8 2" xfId="11533" xr:uid="{00000000-0005-0000-0000-00005B2B0000}"/>
    <cellStyle name="Input 9 7 2 9" xfId="11534" xr:uid="{00000000-0005-0000-0000-00005C2B0000}"/>
    <cellStyle name="Input 9 7 2 9 2" xfId="11535" xr:uid="{00000000-0005-0000-0000-00005D2B0000}"/>
    <cellStyle name="Input 9 7 3" xfId="11536" xr:uid="{00000000-0005-0000-0000-00005E2B0000}"/>
    <cellStyle name="Input 9 7 3 10" xfId="11537" xr:uid="{00000000-0005-0000-0000-00005F2B0000}"/>
    <cellStyle name="Input 9 7 3 10 2" xfId="11538" xr:uid="{00000000-0005-0000-0000-0000602B0000}"/>
    <cellStyle name="Input 9 7 3 11" xfId="11539" xr:uid="{00000000-0005-0000-0000-0000612B0000}"/>
    <cellStyle name="Input 9 7 3 11 2" xfId="11540" xr:uid="{00000000-0005-0000-0000-0000622B0000}"/>
    <cellStyle name="Input 9 7 3 12" xfId="11541" xr:uid="{00000000-0005-0000-0000-0000632B0000}"/>
    <cellStyle name="Input 9 7 3 12 2" xfId="11542" xr:uid="{00000000-0005-0000-0000-0000642B0000}"/>
    <cellStyle name="Input 9 7 3 13" xfId="11543" xr:uid="{00000000-0005-0000-0000-0000652B0000}"/>
    <cellStyle name="Input 9 7 3 13 2" xfId="11544" xr:uid="{00000000-0005-0000-0000-0000662B0000}"/>
    <cellStyle name="Input 9 7 3 14" xfId="11545" xr:uid="{00000000-0005-0000-0000-0000672B0000}"/>
    <cellStyle name="Input 9 7 3 14 2" xfId="11546" xr:uid="{00000000-0005-0000-0000-0000682B0000}"/>
    <cellStyle name="Input 9 7 3 15" xfId="11547" xr:uid="{00000000-0005-0000-0000-0000692B0000}"/>
    <cellStyle name="Input 9 7 3 15 2" xfId="11548" xr:uid="{00000000-0005-0000-0000-00006A2B0000}"/>
    <cellStyle name="Input 9 7 3 16" xfId="11549" xr:uid="{00000000-0005-0000-0000-00006B2B0000}"/>
    <cellStyle name="Input 9 7 3 2" xfId="11550" xr:uid="{00000000-0005-0000-0000-00006C2B0000}"/>
    <cellStyle name="Input 9 7 3 2 2" xfId="11551" xr:uid="{00000000-0005-0000-0000-00006D2B0000}"/>
    <cellStyle name="Input 9 7 3 3" xfId="11552" xr:uid="{00000000-0005-0000-0000-00006E2B0000}"/>
    <cellStyle name="Input 9 7 3 3 2" xfId="11553" xr:uid="{00000000-0005-0000-0000-00006F2B0000}"/>
    <cellStyle name="Input 9 7 3 4" xfId="11554" xr:uid="{00000000-0005-0000-0000-0000702B0000}"/>
    <cellStyle name="Input 9 7 3 4 2" xfId="11555" xr:uid="{00000000-0005-0000-0000-0000712B0000}"/>
    <cellStyle name="Input 9 7 3 5" xfId="11556" xr:uid="{00000000-0005-0000-0000-0000722B0000}"/>
    <cellStyle name="Input 9 7 3 5 2" xfId="11557" xr:uid="{00000000-0005-0000-0000-0000732B0000}"/>
    <cellStyle name="Input 9 7 3 6" xfId="11558" xr:uid="{00000000-0005-0000-0000-0000742B0000}"/>
    <cellStyle name="Input 9 7 3 6 2" xfId="11559" xr:uid="{00000000-0005-0000-0000-0000752B0000}"/>
    <cellStyle name="Input 9 7 3 7" xfId="11560" xr:uid="{00000000-0005-0000-0000-0000762B0000}"/>
    <cellStyle name="Input 9 7 3 7 2" xfId="11561" xr:uid="{00000000-0005-0000-0000-0000772B0000}"/>
    <cellStyle name="Input 9 7 3 8" xfId="11562" xr:uid="{00000000-0005-0000-0000-0000782B0000}"/>
    <cellStyle name="Input 9 7 3 8 2" xfId="11563" xr:uid="{00000000-0005-0000-0000-0000792B0000}"/>
    <cellStyle name="Input 9 7 3 9" xfId="11564" xr:uid="{00000000-0005-0000-0000-00007A2B0000}"/>
    <cellStyle name="Input 9 7 3 9 2" xfId="11565" xr:uid="{00000000-0005-0000-0000-00007B2B0000}"/>
    <cellStyle name="Input 9 7 4" xfId="11566" xr:uid="{00000000-0005-0000-0000-00007C2B0000}"/>
    <cellStyle name="Input 9 7 4 10" xfId="11567" xr:uid="{00000000-0005-0000-0000-00007D2B0000}"/>
    <cellStyle name="Input 9 7 4 10 2" xfId="11568" xr:uid="{00000000-0005-0000-0000-00007E2B0000}"/>
    <cellStyle name="Input 9 7 4 11" xfId="11569" xr:uid="{00000000-0005-0000-0000-00007F2B0000}"/>
    <cellStyle name="Input 9 7 4 11 2" xfId="11570" xr:uid="{00000000-0005-0000-0000-0000802B0000}"/>
    <cellStyle name="Input 9 7 4 12" xfId="11571" xr:uid="{00000000-0005-0000-0000-0000812B0000}"/>
    <cellStyle name="Input 9 7 4 12 2" xfId="11572" xr:uid="{00000000-0005-0000-0000-0000822B0000}"/>
    <cellStyle name="Input 9 7 4 13" xfId="11573" xr:uid="{00000000-0005-0000-0000-0000832B0000}"/>
    <cellStyle name="Input 9 7 4 13 2" xfId="11574" xr:uid="{00000000-0005-0000-0000-0000842B0000}"/>
    <cellStyle name="Input 9 7 4 14" xfId="11575" xr:uid="{00000000-0005-0000-0000-0000852B0000}"/>
    <cellStyle name="Input 9 7 4 14 2" xfId="11576" xr:uid="{00000000-0005-0000-0000-0000862B0000}"/>
    <cellStyle name="Input 9 7 4 15" xfId="11577" xr:uid="{00000000-0005-0000-0000-0000872B0000}"/>
    <cellStyle name="Input 9 7 4 15 2" xfId="11578" xr:uid="{00000000-0005-0000-0000-0000882B0000}"/>
    <cellStyle name="Input 9 7 4 16" xfId="11579" xr:uid="{00000000-0005-0000-0000-0000892B0000}"/>
    <cellStyle name="Input 9 7 4 2" xfId="11580" xr:uid="{00000000-0005-0000-0000-00008A2B0000}"/>
    <cellStyle name="Input 9 7 4 2 2" xfId="11581" xr:uid="{00000000-0005-0000-0000-00008B2B0000}"/>
    <cellStyle name="Input 9 7 4 3" xfId="11582" xr:uid="{00000000-0005-0000-0000-00008C2B0000}"/>
    <cellStyle name="Input 9 7 4 3 2" xfId="11583" xr:uid="{00000000-0005-0000-0000-00008D2B0000}"/>
    <cellStyle name="Input 9 7 4 4" xfId="11584" xr:uid="{00000000-0005-0000-0000-00008E2B0000}"/>
    <cellStyle name="Input 9 7 4 4 2" xfId="11585" xr:uid="{00000000-0005-0000-0000-00008F2B0000}"/>
    <cellStyle name="Input 9 7 4 5" xfId="11586" xr:uid="{00000000-0005-0000-0000-0000902B0000}"/>
    <cellStyle name="Input 9 7 4 5 2" xfId="11587" xr:uid="{00000000-0005-0000-0000-0000912B0000}"/>
    <cellStyle name="Input 9 7 4 6" xfId="11588" xr:uid="{00000000-0005-0000-0000-0000922B0000}"/>
    <cellStyle name="Input 9 7 4 6 2" xfId="11589" xr:uid="{00000000-0005-0000-0000-0000932B0000}"/>
    <cellStyle name="Input 9 7 4 7" xfId="11590" xr:uid="{00000000-0005-0000-0000-0000942B0000}"/>
    <cellStyle name="Input 9 7 4 7 2" xfId="11591" xr:uid="{00000000-0005-0000-0000-0000952B0000}"/>
    <cellStyle name="Input 9 7 4 8" xfId="11592" xr:uid="{00000000-0005-0000-0000-0000962B0000}"/>
    <cellStyle name="Input 9 7 4 8 2" xfId="11593" xr:uid="{00000000-0005-0000-0000-0000972B0000}"/>
    <cellStyle name="Input 9 7 4 9" xfId="11594" xr:uid="{00000000-0005-0000-0000-0000982B0000}"/>
    <cellStyle name="Input 9 7 4 9 2" xfId="11595" xr:uid="{00000000-0005-0000-0000-0000992B0000}"/>
    <cellStyle name="Input 9 7 5" xfId="11596" xr:uid="{00000000-0005-0000-0000-00009A2B0000}"/>
    <cellStyle name="Input 9 7 5 10" xfId="11597" xr:uid="{00000000-0005-0000-0000-00009B2B0000}"/>
    <cellStyle name="Input 9 7 5 10 2" xfId="11598" xr:uid="{00000000-0005-0000-0000-00009C2B0000}"/>
    <cellStyle name="Input 9 7 5 11" xfId="11599" xr:uid="{00000000-0005-0000-0000-00009D2B0000}"/>
    <cellStyle name="Input 9 7 5 11 2" xfId="11600" xr:uid="{00000000-0005-0000-0000-00009E2B0000}"/>
    <cellStyle name="Input 9 7 5 12" xfId="11601" xr:uid="{00000000-0005-0000-0000-00009F2B0000}"/>
    <cellStyle name="Input 9 7 5 12 2" xfId="11602" xr:uid="{00000000-0005-0000-0000-0000A02B0000}"/>
    <cellStyle name="Input 9 7 5 13" xfId="11603" xr:uid="{00000000-0005-0000-0000-0000A12B0000}"/>
    <cellStyle name="Input 9 7 5 13 2" xfId="11604" xr:uid="{00000000-0005-0000-0000-0000A22B0000}"/>
    <cellStyle name="Input 9 7 5 14" xfId="11605" xr:uid="{00000000-0005-0000-0000-0000A32B0000}"/>
    <cellStyle name="Input 9 7 5 14 2" xfId="11606" xr:uid="{00000000-0005-0000-0000-0000A42B0000}"/>
    <cellStyle name="Input 9 7 5 15" xfId="11607" xr:uid="{00000000-0005-0000-0000-0000A52B0000}"/>
    <cellStyle name="Input 9 7 5 2" xfId="11608" xr:uid="{00000000-0005-0000-0000-0000A62B0000}"/>
    <cellStyle name="Input 9 7 5 2 2" xfId="11609" xr:uid="{00000000-0005-0000-0000-0000A72B0000}"/>
    <cellStyle name="Input 9 7 5 3" xfId="11610" xr:uid="{00000000-0005-0000-0000-0000A82B0000}"/>
    <cellStyle name="Input 9 7 5 3 2" xfId="11611" xr:uid="{00000000-0005-0000-0000-0000A92B0000}"/>
    <cellStyle name="Input 9 7 5 4" xfId="11612" xr:uid="{00000000-0005-0000-0000-0000AA2B0000}"/>
    <cellStyle name="Input 9 7 5 4 2" xfId="11613" xr:uid="{00000000-0005-0000-0000-0000AB2B0000}"/>
    <cellStyle name="Input 9 7 5 5" xfId="11614" xr:uid="{00000000-0005-0000-0000-0000AC2B0000}"/>
    <cellStyle name="Input 9 7 5 5 2" xfId="11615" xr:uid="{00000000-0005-0000-0000-0000AD2B0000}"/>
    <cellStyle name="Input 9 7 5 6" xfId="11616" xr:uid="{00000000-0005-0000-0000-0000AE2B0000}"/>
    <cellStyle name="Input 9 7 5 6 2" xfId="11617" xr:uid="{00000000-0005-0000-0000-0000AF2B0000}"/>
    <cellStyle name="Input 9 7 5 7" xfId="11618" xr:uid="{00000000-0005-0000-0000-0000B02B0000}"/>
    <cellStyle name="Input 9 7 5 7 2" xfId="11619" xr:uid="{00000000-0005-0000-0000-0000B12B0000}"/>
    <cellStyle name="Input 9 7 5 8" xfId="11620" xr:uid="{00000000-0005-0000-0000-0000B22B0000}"/>
    <cellStyle name="Input 9 7 5 8 2" xfId="11621" xr:uid="{00000000-0005-0000-0000-0000B32B0000}"/>
    <cellStyle name="Input 9 7 5 9" xfId="11622" xr:uid="{00000000-0005-0000-0000-0000B42B0000}"/>
    <cellStyle name="Input 9 7 5 9 2" xfId="11623" xr:uid="{00000000-0005-0000-0000-0000B52B0000}"/>
    <cellStyle name="Input 9 7 6" xfId="11624" xr:uid="{00000000-0005-0000-0000-0000B62B0000}"/>
    <cellStyle name="Input 9 7 6 2" xfId="11625" xr:uid="{00000000-0005-0000-0000-0000B72B0000}"/>
    <cellStyle name="Input 9 7 7" xfId="11626" xr:uid="{00000000-0005-0000-0000-0000B82B0000}"/>
    <cellStyle name="Input 9 7 7 2" xfId="11627" xr:uid="{00000000-0005-0000-0000-0000B92B0000}"/>
    <cellStyle name="Input 9 7 8" xfId="11628" xr:uid="{00000000-0005-0000-0000-0000BA2B0000}"/>
    <cellStyle name="Input 9 7 8 2" xfId="11629" xr:uid="{00000000-0005-0000-0000-0000BB2B0000}"/>
    <cellStyle name="Input 9 7 9" xfId="11630" xr:uid="{00000000-0005-0000-0000-0000BC2B0000}"/>
    <cellStyle name="Input 9 7 9 2" xfId="11631" xr:uid="{00000000-0005-0000-0000-0000BD2B0000}"/>
    <cellStyle name="Input 9 8" xfId="11632" xr:uid="{00000000-0005-0000-0000-0000BE2B0000}"/>
    <cellStyle name="Input 9 8 10" xfId="11633" xr:uid="{00000000-0005-0000-0000-0000BF2B0000}"/>
    <cellStyle name="Input 9 8 10 2" xfId="11634" xr:uid="{00000000-0005-0000-0000-0000C02B0000}"/>
    <cellStyle name="Input 9 8 11" xfId="11635" xr:uid="{00000000-0005-0000-0000-0000C12B0000}"/>
    <cellStyle name="Input 9 8 11 2" xfId="11636" xr:uid="{00000000-0005-0000-0000-0000C22B0000}"/>
    <cellStyle name="Input 9 8 12" xfId="11637" xr:uid="{00000000-0005-0000-0000-0000C32B0000}"/>
    <cellStyle name="Input 9 8 12 2" xfId="11638" xr:uid="{00000000-0005-0000-0000-0000C42B0000}"/>
    <cellStyle name="Input 9 8 13" xfId="11639" xr:uid="{00000000-0005-0000-0000-0000C52B0000}"/>
    <cellStyle name="Input 9 8 13 2" xfId="11640" xr:uid="{00000000-0005-0000-0000-0000C62B0000}"/>
    <cellStyle name="Input 9 8 14" xfId="11641" xr:uid="{00000000-0005-0000-0000-0000C72B0000}"/>
    <cellStyle name="Input 9 8 14 2" xfId="11642" xr:uid="{00000000-0005-0000-0000-0000C82B0000}"/>
    <cellStyle name="Input 9 8 15" xfId="11643" xr:uid="{00000000-0005-0000-0000-0000C92B0000}"/>
    <cellStyle name="Input 9 8 15 2" xfId="11644" xr:uid="{00000000-0005-0000-0000-0000CA2B0000}"/>
    <cellStyle name="Input 9 8 16" xfId="11645" xr:uid="{00000000-0005-0000-0000-0000CB2B0000}"/>
    <cellStyle name="Input 9 8 16 2" xfId="11646" xr:uid="{00000000-0005-0000-0000-0000CC2B0000}"/>
    <cellStyle name="Input 9 8 17" xfId="11647" xr:uid="{00000000-0005-0000-0000-0000CD2B0000}"/>
    <cellStyle name="Input 9 8 17 2" xfId="11648" xr:uid="{00000000-0005-0000-0000-0000CE2B0000}"/>
    <cellStyle name="Input 9 8 18" xfId="11649" xr:uid="{00000000-0005-0000-0000-0000CF2B0000}"/>
    <cellStyle name="Input 9 8 2" xfId="11650" xr:uid="{00000000-0005-0000-0000-0000D02B0000}"/>
    <cellStyle name="Input 9 8 2 10" xfId="11651" xr:uid="{00000000-0005-0000-0000-0000D12B0000}"/>
    <cellStyle name="Input 9 8 2 10 2" xfId="11652" xr:uid="{00000000-0005-0000-0000-0000D22B0000}"/>
    <cellStyle name="Input 9 8 2 11" xfId="11653" xr:uid="{00000000-0005-0000-0000-0000D32B0000}"/>
    <cellStyle name="Input 9 8 2 11 2" xfId="11654" xr:uid="{00000000-0005-0000-0000-0000D42B0000}"/>
    <cellStyle name="Input 9 8 2 12" xfId="11655" xr:uid="{00000000-0005-0000-0000-0000D52B0000}"/>
    <cellStyle name="Input 9 8 2 12 2" xfId="11656" xr:uid="{00000000-0005-0000-0000-0000D62B0000}"/>
    <cellStyle name="Input 9 8 2 13" xfId="11657" xr:uid="{00000000-0005-0000-0000-0000D72B0000}"/>
    <cellStyle name="Input 9 8 2 13 2" xfId="11658" xr:uid="{00000000-0005-0000-0000-0000D82B0000}"/>
    <cellStyle name="Input 9 8 2 14" xfId="11659" xr:uid="{00000000-0005-0000-0000-0000D92B0000}"/>
    <cellStyle name="Input 9 8 2 14 2" xfId="11660" xr:uid="{00000000-0005-0000-0000-0000DA2B0000}"/>
    <cellStyle name="Input 9 8 2 15" xfId="11661" xr:uid="{00000000-0005-0000-0000-0000DB2B0000}"/>
    <cellStyle name="Input 9 8 2 15 2" xfId="11662" xr:uid="{00000000-0005-0000-0000-0000DC2B0000}"/>
    <cellStyle name="Input 9 8 2 16" xfId="11663" xr:uid="{00000000-0005-0000-0000-0000DD2B0000}"/>
    <cellStyle name="Input 9 8 2 16 2" xfId="11664" xr:uid="{00000000-0005-0000-0000-0000DE2B0000}"/>
    <cellStyle name="Input 9 8 2 17" xfId="11665" xr:uid="{00000000-0005-0000-0000-0000DF2B0000}"/>
    <cellStyle name="Input 9 8 2 17 2" xfId="11666" xr:uid="{00000000-0005-0000-0000-0000E02B0000}"/>
    <cellStyle name="Input 9 8 2 18" xfId="11667" xr:uid="{00000000-0005-0000-0000-0000E12B0000}"/>
    <cellStyle name="Input 9 8 2 2" xfId="11668" xr:uid="{00000000-0005-0000-0000-0000E22B0000}"/>
    <cellStyle name="Input 9 8 2 2 2" xfId="11669" xr:uid="{00000000-0005-0000-0000-0000E32B0000}"/>
    <cellStyle name="Input 9 8 2 3" xfId="11670" xr:uid="{00000000-0005-0000-0000-0000E42B0000}"/>
    <cellStyle name="Input 9 8 2 3 2" xfId="11671" xr:uid="{00000000-0005-0000-0000-0000E52B0000}"/>
    <cellStyle name="Input 9 8 2 4" xfId="11672" xr:uid="{00000000-0005-0000-0000-0000E62B0000}"/>
    <cellStyle name="Input 9 8 2 4 2" xfId="11673" xr:uid="{00000000-0005-0000-0000-0000E72B0000}"/>
    <cellStyle name="Input 9 8 2 5" xfId="11674" xr:uid="{00000000-0005-0000-0000-0000E82B0000}"/>
    <cellStyle name="Input 9 8 2 5 2" xfId="11675" xr:uid="{00000000-0005-0000-0000-0000E92B0000}"/>
    <cellStyle name="Input 9 8 2 6" xfId="11676" xr:uid="{00000000-0005-0000-0000-0000EA2B0000}"/>
    <cellStyle name="Input 9 8 2 6 2" xfId="11677" xr:uid="{00000000-0005-0000-0000-0000EB2B0000}"/>
    <cellStyle name="Input 9 8 2 7" xfId="11678" xr:uid="{00000000-0005-0000-0000-0000EC2B0000}"/>
    <cellStyle name="Input 9 8 2 7 2" xfId="11679" xr:uid="{00000000-0005-0000-0000-0000ED2B0000}"/>
    <cellStyle name="Input 9 8 2 8" xfId="11680" xr:uid="{00000000-0005-0000-0000-0000EE2B0000}"/>
    <cellStyle name="Input 9 8 2 8 2" xfId="11681" xr:uid="{00000000-0005-0000-0000-0000EF2B0000}"/>
    <cellStyle name="Input 9 8 2 9" xfId="11682" xr:uid="{00000000-0005-0000-0000-0000F02B0000}"/>
    <cellStyle name="Input 9 8 2 9 2" xfId="11683" xr:uid="{00000000-0005-0000-0000-0000F12B0000}"/>
    <cellStyle name="Input 9 8 3" xfId="11684" xr:uid="{00000000-0005-0000-0000-0000F22B0000}"/>
    <cellStyle name="Input 9 8 3 10" xfId="11685" xr:uid="{00000000-0005-0000-0000-0000F32B0000}"/>
    <cellStyle name="Input 9 8 3 10 2" xfId="11686" xr:uid="{00000000-0005-0000-0000-0000F42B0000}"/>
    <cellStyle name="Input 9 8 3 11" xfId="11687" xr:uid="{00000000-0005-0000-0000-0000F52B0000}"/>
    <cellStyle name="Input 9 8 3 11 2" xfId="11688" xr:uid="{00000000-0005-0000-0000-0000F62B0000}"/>
    <cellStyle name="Input 9 8 3 12" xfId="11689" xr:uid="{00000000-0005-0000-0000-0000F72B0000}"/>
    <cellStyle name="Input 9 8 3 12 2" xfId="11690" xr:uid="{00000000-0005-0000-0000-0000F82B0000}"/>
    <cellStyle name="Input 9 8 3 13" xfId="11691" xr:uid="{00000000-0005-0000-0000-0000F92B0000}"/>
    <cellStyle name="Input 9 8 3 13 2" xfId="11692" xr:uid="{00000000-0005-0000-0000-0000FA2B0000}"/>
    <cellStyle name="Input 9 8 3 14" xfId="11693" xr:uid="{00000000-0005-0000-0000-0000FB2B0000}"/>
    <cellStyle name="Input 9 8 3 14 2" xfId="11694" xr:uid="{00000000-0005-0000-0000-0000FC2B0000}"/>
    <cellStyle name="Input 9 8 3 15" xfId="11695" xr:uid="{00000000-0005-0000-0000-0000FD2B0000}"/>
    <cellStyle name="Input 9 8 3 15 2" xfId="11696" xr:uid="{00000000-0005-0000-0000-0000FE2B0000}"/>
    <cellStyle name="Input 9 8 3 16" xfId="11697" xr:uid="{00000000-0005-0000-0000-0000FF2B0000}"/>
    <cellStyle name="Input 9 8 3 2" xfId="11698" xr:uid="{00000000-0005-0000-0000-0000002C0000}"/>
    <cellStyle name="Input 9 8 3 2 2" xfId="11699" xr:uid="{00000000-0005-0000-0000-0000012C0000}"/>
    <cellStyle name="Input 9 8 3 3" xfId="11700" xr:uid="{00000000-0005-0000-0000-0000022C0000}"/>
    <cellStyle name="Input 9 8 3 3 2" xfId="11701" xr:uid="{00000000-0005-0000-0000-0000032C0000}"/>
    <cellStyle name="Input 9 8 3 4" xfId="11702" xr:uid="{00000000-0005-0000-0000-0000042C0000}"/>
    <cellStyle name="Input 9 8 3 4 2" xfId="11703" xr:uid="{00000000-0005-0000-0000-0000052C0000}"/>
    <cellStyle name="Input 9 8 3 5" xfId="11704" xr:uid="{00000000-0005-0000-0000-0000062C0000}"/>
    <cellStyle name="Input 9 8 3 5 2" xfId="11705" xr:uid="{00000000-0005-0000-0000-0000072C0000}"/>
    <cellStyle name="Input 9 8 3 6" xfId="11706" xr:uid="{00000000-0005-0000-0000-0000082C0000}"/>
    <cellStyle name="Input 9 8 3 6 2" xfId="11707" xr:uid="{00000000-0005-0000-0000-0000092C0000}"/>
    <cellStyle name="Input 9 8 3 7" xfId="11708" xr:uid="{00000000-0005-0000-0000-00000A2C0000}"/>
    <cellStyle name="Input 9 8 3 7 2" xfId="11709" xr:uid="{00000000-0005-0000-0000-00000B2C0000}"/>
    <cellStyle name="Input 9 8 3 8" xfId="11710" xr:uid="{00000000-0005-0000-0000-00000C2C0000}"/>
    <cellStyle name="Input 9 8 3 8 2" xfId="11711" xr:uid="{00000000-0005-0000-0000-00000D2C0000}"/>
    <cellStyle name="Input 9 8 3 9" xfId="11712" xr:uid="{00000000-0005-0000-0000-00000E2C0000}"/>
    <cellStyle name="Input 9 8 3 9 2" xfId="11713" xr:uid="{00000000-0005-0000-0000-00000F2C0000}"/>
    <cellStyle name="Input 9 8 4" xfId="11714" xr:uid="{00000000-0005-0000-0000-0000102C0000}"/>
    <cellStyle name="Input 9 8 4 10" xfId="11715" xr:uid="{00000000-0005-0000-0000-0000112C0000}"/>
    <cellStyle name="Input 9 8 4 10 2" xfId="11716" xr:uid="{00000000-0005-0000-0000-0000122C0000}"/>
    <cellStyle name="Input 9 8 4 11" xfId="11717" xr:uid="{00000000-0005-0000-0000-0000132C0000}"/>
    <cellStyle name="Input 9 8 4 11 2" xfId="11718" xr:uid="{00000000-0005-0000-0000-0000142C0000}"/>
    <cellStyle name="Input 9 8 4 12" xfId="11719" xr:uid="{00000000-0005-0000-0000-0000152C0000}"/>
    <cellStyle name="Input 9 8 4 12 2" xfId="11720" xr:uid="{00000000-0005-0000-0000-0000162C0000}"/>
    <cellStyle name="Input 9 8 4 13" xfId="11721" xr:uid="{00000000-0005-0000-0000-0000172C0000}"/>
    <cellStyle name="Input 9 8 4 13 2" xfId="11722" xr:uid="{00000000-0005-0000-0000-0000182C0000}"/>
    <cellStyle name="Input 9 8 4 14" xfId="11723" xr:uid="{00000000-0005-0000-0000-0000192C0000}"/>
    <cellStyle name="Input 9 8 4 14 2" xfId="11724" xr:uid="{00000000-0005-0000-0000-00001A2C0000}"/>
    <cellStyle name="Input 9 8 4 15" xfId="11725" xr:uid="{00000000-0005-0000-0000-00001B2C0000}"/>
    <cellStyle name="Input 9 8 4 15 2" xfId="11726" xr:uid="{00000000-0005-0000-0000-00001C2C0000}"/>
    <cellStyle name="Input 9 8 4 16" xfId="11727" xr:uid="{00000000-0005-0000-0000-00001D2C0000}"/>
    <cellStyle name="Input 9 8 4 2" xfId="11728" xr:uid="{00000000-0005-0000-0000-00001E2C0000}"/>
    <cellStyle name="Input 9 8 4 2 2" xfId="11729" xr:uid="{00000000-0005-0000-0000-00001F2C0000}"/>
    <cellStyle name="Input 9 8 4 3" xfId="11730" xr:uid="{00000000-0005-0000-0000-0000202C0000}"/>
    <cellStyle name="Input 9 8 4 3 2" xfId="11731" xr:uid="{00000000-0005-0000-0000-0000212C0000}"/>
    <cellStyle name="Input 9 8 4 4" xfId="11732" xr:uid="{00000000-0005-0000-0000-0000222C0000}"/>
    <cellStyle name="Input 9 8 4 4 2" xfId="11733" xr:uid="{00000000-0005-0000-0000-0000232C0000}"/>
    <cellStyle name="Input 9 8 4 5" xfId="11734" xr:uid="{00000000-0005-0000-0000-0000242C0000}"/>
    <cellStyle name="Input 9 8 4 5 2" xfId="11735" xr:uid="{00000000-0005-0000-0000-0000252C0000}"/>
    <cellStyle name="Input 9 8 4 6" xfId="11736" xr:uid="{00000000-0005-0000-0000-0000262C0000}"/>
    <cellStyle name="Input 9 8 4 6 2" xfId="11737" xr:uid="{00000000-0005-0000-0000-0000272C0000}"/>
    <cellStyle name="Input 9 8 4 7" xfId="11738" xr:uid="{00000000-0005-0000-0000-0000282C0000}"/>
    <cellStyle name="Input 9 8 4 7 2" xfId="11739" xr:uid="{00000000-0005-0000-0000-0000292C0000}"/>
    <cellStyle name="Input 9 8 4 8" xfId="11740" xr:uid="{00000000-0005-0000-0000-00002A2C0000}"/>
    <cellStyle name="Input 9 8 4 8 2" xfId="11741" xr:uid="{00000000-0005-0000-0000-00002B2C0000}"/>
    <cellStyle name="Input 9 8 4 9" xfId="11742" xr:uid="{00000000-0005-0000-0000-00002C2C0000}"/>
    <cellStyle name="Input 9 8 4 9 2" xfId="11743" xr:uid="{00000000-0005-0000-0000-00002D2C0000}"/>
    <cellStyle name="Input 9 8 5" xfId="11744" xr:uid="{00000000-0005-0000-0000-00002E2C0000}"/>
    <cellStyle name="Input 9 8 5 10" xfId="11745" xr:uid="{00000000-0005-0000-0000-00002F2C0000}"/>
    <cellStyle name="Input 9 8 5 10 2" xfId="11746" xr:uid="{00000000-0005-0000-0000-0000302C0000}"/>
    <cellStyle name="Input 9 8 5 11" xfId="11747" xr:uid="{00000000-0005-0000-0000-0000312C0000}"/>
    <cellStyle name="Input 9 8 5 11 2" xfId="11748" xr:uid="{00000000-0005-0000-0000-0000322C0000}"/>
    <cellStyle name="Input 9 8 5 12" xfId="11749" xr:uid="{00000000-0005-0000-0000-0000332C0000}"/>
    <cellStyle name="Input 9 8 5 12 2" xfId="11750" xr:uid="{00000000-0005-0000-0000-0000342C0000}"/>
    <cellStyle name="Input 9 8 5 13" xfId="11751" xr:uid="{00000000-0005-0000-0000-0000352C0000}"/>
    <cellStyle name="Input 9 8 5 13 2" xfId="11752" xr:uid="{00000000-0005-0000-0000-0000362C0000}"/>
    <cellStyle name="Input 9 8 5 14" xfId="11753" xr:uid="{00000000-0005-0000-0000-0000372C0000}"/>
    <cellStyle name="Input 9 8 5 2" xfId="11754" xr:uid="{00000000-0005-0000-0000-0000382C0000}"/>
    <cellStyle name="Input 9 8 5 2 2" xfId="11755" xr:uid="{00000000-0005-0000-0000-0000392C0000}"/>
    <cellStyle name="Input 9 8 5 3" xfId="11756" xr:uid="{00000000-0005-0000-0000-00003A2C0000}"/>
    <cellStyle name="Input 9 8 5 3 2" xfId="11757" xr:uid="{00000000-0005-0000-0000-00003B2C0000}"/>
    <cellStyle name="Input 9 8 5 4" xfId="11758" xr:uid="{00000000-0005-0000-0000-00003C2C0000}"/>
    <cellStyle name="Input 9 8 5 4 2" xfId="11759" xr:uid="{00000000-0005-0000-0000-00003D2C0000}"/>
    <cellStyle name="Input 9 8 5 5" xfId="11760" xr:uid="{00000000-0005-0000-0000-00003E2C0000}"/>
    <cellStyle name="Input 9 8 5 5 2" xfId="11761" xr:uid="{00000000-0005-0000-0000-00003F2C0000}"/>
    <cellStyle name="Input 9 8 5 6" xfId="11762" xr:uid="{00000000-0005-0000-0000-0000402C0000}"/>
    <cellStyle name="Input 9 8 5 6 2" xfId="11763" xr:uid="{00000000-0005-0000-0000-0000412C0000}"/>
    <cellStyle name="Input 9 8 5 7" xfId="11764" xr:uid="{00000000-0005-0000-0000-0000422C0000}"/>
    <cellStyle name="Input 9 8 5 7 2" xfId="11765" xr:uid="{00000000-0005-0000-0000-0000432C0000}"/>
    <cellStyle name="Input 9 8 5 8" xfId="11766" xr:uid="{00000000-0005-0000-0000-0000442C0000}"/>
    <cellStyle name="Input 9 8 5 8 2" xfId="11767" xr:uid="{00000000-0005-0000-0000-0000452C0000}"/>
    <cellStyle name="Input 9 8 5 9" xfId="11768" xr:uid="{00000000-0005-0000-0000-0000462C0000}"/>
    <cellStyle name="Input 9 8 5 9 2" xfId="11769" xr:uid="{00000000-0005-0000-0000-0000472C0000}"/>
    <cellStyle name="Input 9 8 6" xfId="11770" xr:uid="{00000000-0005-0000-0000-0000482C0000}"/>
    <cellStyle name="Input 9 8 6 2" xfId="11771" xr:uid="{00000000-0005-0000-0000-0000492C0000}"/>
    <cellStyle name="Input 9 8 7" xfId="11772" xr:uid="{00000000-0005-0000-0000-00004A2C0000}"/>
    <cellStyle name="Input 9 8 7 2" xfId="11773" xr:uid="{00000000-0005-0000-0000-00004B2C0000}"/>
    <cellStyle name="Input 9 8 8" xfId="11774" xr:uid="{00000000-0005-0000-0000-00004C2C0000}"/>
    <cellStyle name="Input 9 8 8 2" xfId="11775" xr:uid="{00000000-0005-0000-0000-00004D2C0000}"/>
    <cellStyle name="Input 9 8 9" xfId="11776" xr:uid="{00000000-0005-0000-0000-00004E2C0000}"/>
    <cellStyle name="Input 9 8 9 2" xfId="11777" xr:uid="{00000000-0005-0000-0000-00004F2C0000}"/>
    <cellStyle name="Input 9 9" xfId="11778" xr:uid="{00000000-0005-0000-0000-0000502C0000}"/>
    <cellStyle name="Input 9 9 10" xfId="11779" xr:uid="{00000000-0005-0000-0000-0000512C0000}"/>
    <cellStyle name="Input 9 9 10 2" xfId="11780" xr:uid="{00000000-0005-0000-0000-0000522C0000}"/>
    <cellStyle name="Input 9 9 11" xfId="11781" xr:uid="{00000000-0005-0000-0000-0000532C0000}"/>
    <cellStyle name="Input 9 9 11 2" xfId="11782" xr:uid="{00000000-0005-0000-0000-0000542C0000}"/>
    <cellStyle name="Input 9 9 12" xfId="11783" xr:uid="{00000000-0005-0000-0000-0000552C0000}"/>
    <cellStyle name="Input 9 9 12 2" xfId="11784" xr:uid="{00000000-0005-0000-0000-0000562C0000}"/>
    <cellStyle name="Input 9 9 13" xfId="11785" xr:uid="{00000000-0005-0000-0000-0000572C0000}"/>
    <cellStyle name="Input 9 9 13 2" xfId="11786" xr:uid="{00000000-0005-0000-0000-0000582C0000}"/>
    <cellStyle name="Input 9 9 14" xfId="11787" xr:uid="{00000000-0005-0000-0000-0000592C0000}"/>
    <cellStyle name="Input 9 9 14 2" xfId="11788" xr:uid="{00000000-0005-0000-0000-00005A2C0000}"/>
    <cellStyle name="Input 9 9 15" xfId="11789" xr:uid="{00000000-0005-0000-0000-00005B2C0000}"/>
    <cellStyle name="Input 9 9 15 2" xfId="11790" xr:uid="{00000000-0005-0000-0000-00005C2C0000}"/>
    <cellStyle name="Input 9 9 16" xfId="11791" xr:uid="{00000000-0005-0000-0000-00005D2C0000}"/>
    <cellStyle name="Input 9 9 16 2" xfId="11792" xr:uid="{00000000-0005-0000-0000-00005E2C0000}"/>
    <cellStyle name="Input 9 9 17" xfId="11793" xr:uid="{00000000-0005-0000-0000-00005F2C0000}"/>
    <cellStyle name="Input 9 9 17 2" xfId="11794" xr:uid="{00000000-0005-0000-0000-0000602C0000}"/>
    <cellStyle name="Input 9 9 18" xfId="11795" xr:uid="{00000000-0005-0000-0000-0000612C0000}"/>
    <cellStyle name="Input 9 9 2" xfId="11796" xr:uid="{00000000-0005-0000-0000-0000622C0000}"/>
    <cellStyle name="Input 9 9 2 10" xfId="11797" xr:uid="{00000000-0005-0000-0000-0000632C0000}"/>
    <cellStyle name="Input 9 9 2 10 2" xfId="11798" xr:uid="{00000000-0005-0000-0000-0000642C0000}"/>
    <cellStyle name="Input 9 9 2 11" xfId="11799" xr:uid="{00000000-0005-0000-0000-0000652C0000}"/>
    <cellStyle name="Input 9 9 2 11 2" xfId="11800" xr:uid="{00000000-0005-0000-0000-0000662C0000}"/>
    <cellStyle name="Input 9 9 2 12" xfId="11801" xr:uid="{00000000-0005-0000-0000-0000672C0000}"/>
    <cellStyle name="Input 9 9 2 12 2" xfId="11802" xr:uid="{00000000-0005-0000-0000-0000682C0000}"/>
    <cellStyle name="Input 9 9 2 13" xfId="11803" xr:uid="{00000000-0005-0000-0000-0000692C0000}"/>
    <cellStyle name="Input 9 9 2 13 2" xfId="11804" xr:uid="{00000000-0005-0000-0000-00006A2C0000}"/>
    <cellStyle name="Input 9 9 2 14" xfId="11805" xr:uid="{00000000-0005-0000-0000-00006B2C0000}"/>
    <cellStyle name="Input 9 9 2 14 2" xfId="11806" xr:uid="{00000000-0005-0000-0000-00006C2C0000}"/>
    <cellStyle name="Input 9 9 2 15" xfId="11807" xr:uid="{00000000-0005-0000-0000-00006D2C0000}"/>
    <cellStyle name="Input 9 9 2 15 2" xfId="11808" xr:uid="{00000000-0005-0000-0000-00006E2C0000}"/>
    <cellStyle name="Input 9 9 2 16" xfId="11809" xr:uid="{00000000-0005-0000-0000-00006F2C0000}"/>
    <cellStyle name="Input 9 9 2 16 2" xfId="11810" xr:uid="{00000000-0005-0000-0000-0000702C0000}"/>
    <cellStyle name="Input 9 9 2 17" xfId="11811" xr:uid="{00000000-0005-0000-0000-0000712C0000}"/>
    <cellStyle name="Input 9 9 2 17 2" xfId="11812" xr:uid="{00000000-0005-0000-0000-0000722C0000}"/>
    <cellStyle name="Input 9 9 2 18" xfId="11813" xr:uid="{00000000-0005-0000-0000-0000732C0000}"/>
    <cellStyle name="Input 9 9 2 2" xfId="11814" xr:uid="{00000000-0005-0000-0000-0000742C0000}"/>
    <cellStyle name="Input 9 9 2 2 2" xfId="11815" xr:uid="{00000000-0005-0000-0000-0000752C0000}"/>
    <cellStyle name="Input 9 9 2 3" xfId="11816" xr:uid="{00000000-0005-0000-0000-0000762C0000}"/>
    <cellStyle name="Input 9 9 2 3 2" xfId="11817" xr:uid="{00000000-0005-0000-0000-0000772C0000}"/>
    <cellStyle name="Input 9 9 2 4" xfId="11818" xr:uid="{00000000-0005-0000-0000-0000782C0000}"/>
    <cellStyle name="Input 9 9 2 4 2" xfId="11819" xr:uid="{00000000-0005-0000-0000-0000792C0000}"/>
    <cellStyle name="Input 9 9 2 5" xfId="11820" xr:uid="{00000000-0005-0000-0000-00007A2C0000}"/>
    <cellStyle name="Input 9 9 2 5 2" xfId="11821" xr:uid="{00000000-0005-0000-0000-00007B2C0000}"/>
    <cellStyle name="Input 9 9 2 6" xfId="11822" xr:uid="{00000000-0005-0000-0000-00007C2C0000}"/>
    <cellStyle name="Input 9 9 2 6 2" xfId="11823" xr:uid="{00000000-0005-0000-0000-00007D2C0000}"/>
    <cellStyle name="Input 9 9 2 7" xfId="11824" xr:uid="{00000000-0005-0000-0000-00007E2C0000}"/>
    <cellStyle name="Input 9 9 2 7 2" xfId="11825" xr:uid="{00000000-0005-0000-0000-00007F2C0000}"/>
    <cellStyle name="Input 9 9 2 8" xfId="11826" xr:uid="{00000000-0005-0000-0000-0000802C0000}"/>
    <cellStyle name="Input 9 9 2 8 2" xfId="11827" xr:uid="{00000000-0005-0000-0000-0000812C0000}"/>
    <cellStyle name="Input 9 9 2 9" xfId="11828" xr:uid="{00000000-0005-0000-0000-0000822C0000}"/>
    <cellStyle name="Input 9 9 2 9 2" xfId="11829" xr:uid="{00000000-0005-0000-0000-0000832C0000}"/>
    <cellStyle name="Input 9 9 3" xfId="11830" xr:uid="{00000000-0005-0000-0000-0000842C0000}"/>
    <cellStyle name="Input 9 9 3 10" xfId="11831" xr:uid="{00000000-0005-0000-0000-0000852C0000}"/>
    <cellStyle name="Input 9 9 3 10 2" xfId="11832" xr:uid="{00000000-0005-0000-0000-0000862C0000}"/>
    <cellStyle name="Input 9 9 3 11" xfId="11833" xr:uid="{00000000-0005-0000-0000-0000872C0000}"/>
    <cellStyle name="Input 9 9 3 11 2" xfId="11834" xr:uid="{00000000-0005-0000-0000-0000882C0000}"/>
    <cellStyle name="Input 9 9 3 12" xfId="11835" xr:uid="{00000000-0005-0000-0000-0000892C0000}"/>
    <cellStyle name="Input 9 9 3 12 2" xfId="11836" xr:uid="{00000000-0005-0000-0000-00008A2C0000}"/>
    <cellStyle name="Input 9 9 3 13" xfId="11837" xr:uid="{00000000-0005-0000-0000-00008B2C0000}"/>
    <cellStyle name="Input 9 9 3 13 2" xfId="11838" xr:uid="{00000000-0005-0000-0000-00008C2C0000}"/>
    <cellStyle name="Input 9 9 3 14" xfId="11839" xr:uid="{00000000-0005-0000-0000-00008D2C0000}"/>
    <cellStyle name="Input 9 9 3 14 2" xfId="11840" xr:uid="{00000000-0005-0000-0000-00008E2C0000}"/>
    <cellStyle name="Input 9 9 3 15" xfId="11841" xr:uid="{00000000-0005-0000-0000-00008F2C0000}"/>
    <cellStyle name="Input 9 9 3 15 2" xfId="11842" xr:uid="{00000000-0005-0000-0000-0000902C0000}"/>
    <cellStyle name="Input 9 9 3 16" xfId="11843" xr:uid="{00000000-0005-0000-0000-0000912C0000}"/>
    <cellStyle name="Input 9 9 3 2" xfId="11844" xr:uid="{00000000-0005-0000-0000-0000922C0000}"/>
    <cellStyle name="Input 9 9 3 2 2" xfId="11845" xr:uid="{00000000-0005-0000-0000-0000932C0000}"/>
    <cellStyle name="Input 9 9 3 3" xfId="11846" xr:uid="{00000000-0005-0000-0000-0000942C0000}"/>
    <cellStyle name="Input 9 9 3 3 2" xfId="11847" xr:uid="{00000000-0005-0000-0000-0000952C0000}"/>
    <cellStyle name="Input 9 9 3 4" xfId="11848" xr:uid="{00000000-0005-0000-0000-0000962C0000}"/>
    <cellStyle name="Input 9 9 3 4 2" xfId="11849" xr:uid="{00000000-0005-0000-0000-0000972C0000}"/>
    <cellStyle name="Input 9 9 3 5" xfId="11850" xr:uid="{00000000-0005-0000-0000-0000982C0000}"/>
    <cellStyle name="Input 9 9 3 5 2" xfId="11851" xr:uid="{00000000-0005-0000-0000-0000992C0000}"/>
    <cellStyle name="Input 9 9 3 6" xfId="11852" xr:uid="{00000000-0005-0000-0000-00009A2C0000}"/>
    <cellStyle name="Input 9 9 3 6 2" xfId="11853" xr:uid="{00000000-0005-0000-0000-00009B2C0000}"/>
    <cellStyle name="Input 9 9 3 7" xfId="11854" xr:uid="{00000000-0005-0000-0000-00009C2C0000}"/>
    <cellStyle name="Input 9 9 3 7 2" xfId="11855" xr:uid="{00000000-0005-0000-0000-00009D2C0000}"/>
    <cellStyle name="Input 9 9 3 8" xfId="11856" xr:uid="{00000000-0005-0000-0000-00009E2C0000}"/>
    <cellStyle name="Input 9 9 3 8 2" xfId="11857" xr:uid="{00000000-0005-0000-0000-00009F2C0000}"/>
    <cellStyle name="Input 9 9 3 9" xfId="11858" xr:uid="{00000000-0005-0000-0000-0000A02C0000}"/>
    <cellStyle name="Input 9 9 3 9 2" xfId="11859" xr:uid="{00000000-0005-0000-0000-0000A12C0000}"/>
    <cellStyle name="Input 9 9 4" xfId="11860" xr:uid="{00000000-0005-0000-0000-0000A22C0000}"/>
    <cellStyle name="Input 9 9 4 10" xfId="11861" xr:uid="{00000000-0005-0000-0000-0000A32C0000}"/>
    <cellStyle name="Input 9 9 4 10 2" xfId="11862" xr:uid="{00000000-0005-0000-0000-0000A42C0000}"/>
    <cellStyle name="Input 9 9 4 11" xfId="11863" xr:uid="{00000000-0005-0000-0000-0000A52C0000}"/>
    <cellStyle name="Input 9 9 4 11 2" xfId="11864" xr:uid="{00000000-0005-0000-0000-0000A62C0000}"/>
    <cellStyle name="Input 9 9 4 12" xfId="11865" xr:uid="{00000000-0005-0000-0000-0000A72C0000}"/>
    <cellStyle name="Input 9 9 4 12 2" xfId="11866" xr:uid="{00000000-0005-0000-0000-0000A82C0000}"/>
    <cellStyle name="Input 9 9 4 13" xfId="11867" xr:uid="{00000000-0005-0000-0000-0000A92C0000}"/>
    <cellStyle name="Input 9 9 4 13 2" xfId="11868" xr:uid="{00000000-0005-0000-0000-0000AA2C0000}"/>
    <cellStyle name="Input 9 9 4 14" xfId="11869" xr:uid="{00000000-0005-0000-0000-0000AB2C0000}"/>
    <cellStyle name="Input 9 9 4 14 2" xfId="11870" xr:uid="{00000000-0005-0000-0000-0000AC2C0000}"/>
    <cellStyle name="Input 9 9 4 15" xfId="11871" xr:uid="{00000000-0005-0000-0000-0000AD2C0000}"/>
    <cellStyle name="Input 9 9 4 15 2" xfId="11872" xr:uid="{00000000-0005-0000-0000-0000AE2C0000}"/>
    <cellStyle name="Input 9 9 4 16" xfId="11873" xr:uid="{00000000-0005-0000-0000-0000AF2C0000}"/>
    <cellStyle name="Input 9 9 4 2" xfId="11874" xr:uid="{00000000-0005-0000-0000-0000B02C0000}"/>
    <cellStyle name="Input 9 9 4 2 2" xfId="11875" xr:uid="{00000000-0005-0000-0000-0000B12C0000}"/>
    <cellStyle name="Input 9 9 4 3" xfId="11876" xr:uid="{00000000-0005-0000-0000-0000B22C0000}"/>
    <cellStyle name="Input 9 9 4 3 2" xfId="11877" xr:uid="{00000000-0005-0000-0000-0000B32C0000}"/>
    <cellStyle name="Input 9 9 4 4" xfId="11878" xr:uid="{00000000-0005-0000-0000-0000B42C0000}"/>
    <cellStyle name="Input 9 9 4 4 2" xfId="11879" xr:uid="{00000000-0005-0000-0000-0000B52C0000}"/>
    <cellStyle name="Input 9 9 4 5" xfId="11880" xr:uid="{00000000-0005-0000-0000-0000B62C0000}"/>
    <cellStyle name="Input 9 9 4 5 2" xfId="11881" xr:uid="{00000000-0005-0000-0000-0000B72C0000}"/>
    <cellStyle name="Input 9 9 4 6" xfId="11882" xr:uid="{00000000-0005-0000-0000-0000B82C0000}"/>
    <cellStyle name="Input 9 9 4 6 2" xfId="11883" xr:uid="{00000000-0005-0000-0000-0000B92C0000}"/>
    <cellStyle name="Input 9 9 4 7" xfId="11884" xr:uid="{00000000-0005-0000-0000-0000BA2C0000}"/>
    <cellStyle name="Input 9 9 4 7 2" xfId="11885" xr:uid="{00000000-0005-0000-0000-0000BB2C0000}"/>
    <cellStyle name="Input 9 9 4 8" xfId="11886" xr:uid="{00000000-0005-0000-0000-0000BC2C0000}"/>
    <cellStyle name="Input 9 9 4 8 2" xfId="11887" xr:uid="{00000000-0005-0000-0000-0000BD2C0000}"/>
    <cellStyle name="Input 9 9 4 9" xfId="11888" xr:uid="{00000000-0005-0000-0000-0000BE2C0000}"/>
    <cellStyle name="Input 9 9 4 9 2" xfId="11889" xr:uid="{00000000-0005-0000-0000-0000BF2C0000}"/>
    <cellStyle name="Input 9 9 5" xfId="11890" xr:uid="{00000000-0005-0000-0000-0000C02C0000}"/>
    <cellStyle name="Input 9 9 5 10" xfId="11891" xr:uid="{00000000-0005-0000-0000-0000C12C0000}"/>
    <cellStyle name="Input 9 9 5 10 2" xfId="11892" xr:uid="{00000000-0005-0000-0000-0000C22C0000}"/>
    <cellStyle name="Input 9 9 5 11" xfId="11893" xr:uid="{00000000-0005-0000-0000-0000C32C0000}"/>
    <cellStyle name="Input 9 9 5 11 2" xfId="11894" xr:uid="{00000000-0005-0000-0000-0000C42C0000}"/>
    <cellStyle name="Input 9 9 5 12" xfId="11895" xr:uid="{00000000-0005-0000-0000-0000C52C0000}"/>
    <cellStyle name="Input 9 9 5 12 2" xfId="11896" xr:uid="{00000000-0005-0000-0000-0000C62C0000}"/>
    <cellStyle name="Input 9 9 5 13" xfId="11897" xr:uid="{00000000-0005-0000-0000-0000C72C0000}"/>
    <cellStyle name="Input 9 9 5 13 2" xfId="11898" xr:uid="{00000000-0005-0000-0000-0000C82C0000}"/>
    <cellStyle name="Input 9 9 5 14" xfId="11899" xr:uid="{00000000-0005-0000-0000-0000C92C0000}"/>
    <cellStyle name="Input 9 9 5 2" xfId="11900" xr:uid="{00000000-0005-0000-0000-0000CA2C0000}"/>
    <cellStyle name="Input 9 9 5 2 2" xfId="11901" xr:uid="{00000000-0005-0000-0000-0000CB2C0000}"/>
    <cellStyle name="Input 9 9 5 3" xfId="11902" xr:uid="{00000000-0005-0000-0000-0000CC2C0000}"/>
    <cellStyle name="Input 9 9 5 3 2" xfId="11903" xr:uid="{00000000-0005-0000-0000-0000CD2C0000}"/>
    <cellStyle name="Input 9 9 5 4" xfId="11904" xr:uid="{00000000-0005-0000-0000-0000CE2C0000}"/>
    <cellStyle name="Input 9 9 5 4 2" xfId="11905" xr:uid="{00000000-0005-0000-0000-0000CF2C0000}"/>
    <cellStyle name="Input 9 9 5 5" xfId="11906" xr:uid="{00000000-0005-0000-0000-0000D02C0000}"/>
    <cellStyle name="Input 9 9 5 5 2" xfId="11907" xr:uid="{00000000-0005-0000-0000-0000D12C0000}"/>
    <cellStyle name="Input 9 9 5 6" xfId="11908" xr:uid="{00000000-0005-0000-0000-0000D22C0000}"/>
    <cellStyle name="Input 9 9 5 6 2" xfId="11909" xr:uid="{00000000-0005-0000-0000-0000D32C0000}"/>
    <cellStyle name="Input 9 9 5 7" xfId="11910" xr:uid="{00000000-0005-0000-0000-0000D42C0000}"/>
    <cellStyle name="Input 9 9 5 7 2" xfId="11911" xr:uid="{00000000-0005-0000-0000-0000D52C0000}"/>
    <cellStyle name="Input 9 9 5 8" xfId="11912" xr:uid="{00000000-0005-0000-0000-0000D62C0000}"/>
    <cellStyle name="Input 9 9 5 8 2" xfId="11913" xr:uid="{00000000-0005-0000-0000-0000D72C0000}"/>
    <cellStyle name="Input 9 9 5 9" xfId="11914" xr:uid="{00000000-0005-0000-0000-0000D82C0000}"/>
    <cellStyle name="Input 9 9 5 9 2" xfId="11915" xr:uid="{00000000-0005-0000-0000-0000D92C0000}"/>
    <cellStyle name="Input 9 9 6" xfId="11916" xr:uid="{00000000-0005-0000-0000-0000DA2C0000}"/>
    <cellStyle name="Input 9 9 6 2" xfId="11917" xr:uid="{00000000-0005-0000-0000-0000DB2C0000}"/>
    <cellStyle name="Input 9 9 7" xfId="11918" xr:uid="{00000000-0005-0000-0000-0000DC2C0000}"/>
    <cellStyle name="Input 9 9 7 2" xfId="11919" xr:uid="{00000000-0005-0000-0000-0000DD2C0000}"/>
    <cellStyle name="Input 9 9 8" xfId="11920" xr:uid="{00000000-0005-0000-0000-0000DE2C0000}"/>
    <cellStyle name="Input 9 9 8 2" xfId="11921" xr:uid="{00000000-0005-0000-0000-0000DF2C0000}"/>
    <cellStyle name="Input 9 9 9" xfId="11922" xr:uid="{00000000-0005-0000-0000-0000E02C0000}"/>
    <cellStyle name="Input 9 9 9 2" xfId="11923" xr:uid="{00000000-0005-0000-0000-0000E12C0000}"/>
    <cellStyle name="Linked Cell 10" xfId="11924" xr:uid="{00000000-0005-0000-0000-0000E22C0000}"/>
    <cellStyle name="Linked Cell 2" xfId="432" xr:uid="{00000000-0005-0000-0000-0000E32C0000}"/>
    <cellStyle name="Linked Cell 2 2" xfId="433" xr:uid="{00000000-0005-0000-0000-0000E42C0000}"/>
    <cellStyle name="Linked Cell 2 3" xfId="11925" xr:uid="{00000000-0005-0000-0000-0000E52C0000}"/>
    <cellStyle name="Linked Cell 3" xfId="434" xr:uid="{00000000-0005-0000-0000-0000E62C0000}"/>
    <cellStyle name="Linked Cell 3 2" xfId="11926" xr:uid="{00000000-0005-0000-0000-0000E72C0000}"/>
    <cellStyle name="Linked Cell 4" xfId="435" xr:uid="{00000000-0005-0000-0000-0000E82C0000}"/>
    <cellStyle name="Linked Cell 4 2" xfId="11927" xr:uid="{00000000-0005-0000-0000-0000E92C0000}"/>
    <cellStyle name="Linked Cell 5" xfId="11928" xr:uid="{00000000-0005-0000-0000-0000EA2C0000}"/>
    <cellStyle name="Linked Cell 6" xfId="11929" xr:uid="{00000000-0005-0000-0000-0000EB2C0000}"/>
    <cellStyle name="Linked Cell 7" xfId="11930" xr:uid="{00000000-0005-0000-0000-0000EC2C0000}"/>
    <cellStyle name="Linked Cell 8" xfId="11931" xr:uid="{00000000-0005-0000-0000-0000ED2C0000}"/>
    <cellStyle name="Linked Cell 9" xfId="11932" xr:uid="{00000000-0005-0000-0000-0000EE2C0000}"/>
    <cellStyle name="Neutral 10" xfId="11933" xr:uid="{00000000-0005-0000-0000-0000EF2C0000}"/>
    <cellStyle name="Neutral 2" xfId="436" xr:uid="{00000000-0005-0000-0000-0000F02C0000}"/>
    <cellStyle name="Neutral 2 2" xfId="437" xr:uid="{00000000-0005-0000-0000-0000F12C0000}"/>
    <cellStyle name="Neutral 2 3" xfId="11934" xr:uid="{00000000-0005-0000-0000-0000F22C0000}"/>
    <cellStyle name="Neutral 3" xfId="438" xr:uid="{00000000-0005-0000-0000-0000F32C0000}"/>
    <cellStyle name="Neutral 3 2" xfId="11935" xr:uid="{00000000-0005-0000-0000-0000F42C0000}"/>
    <cellStyle name="Neutral 4" xfId="439" xr:uid="{00000000-0005-0000-0000-0000F52C0000}"/>
    <cellStyle name="Neutral 4 2" xfId="11936" xr:uid="{00000000-0005-0000-0000-0000F62C0000}"/>
    <cellStyle name="Neutral 5" xfId="11937" xr:uid="{00000000-0005-0000-0000-0000F72C0000}"/>
    <cellStyle name="Neutral 6" xfId="11938" xr:uid="{00000000-0005-0000-0000-0000F82C0000}"/>
    <cellStyle name="Neutral 7" xfId="11939" xr:uid="{00000000-0005-0000-0000-0000F92C0000}"/>
    <cellStyle name="Neutral 8" xfId="11940" xr:uid="{00000000-0005-0000-0000-0000FA2C0000}"/>
    <cellStyle name="Neutral 9" xfId="11941" xr:uid="{00000000-0005-0000-0000-0000FB2C0000}"/>
    <cellStyle name="Normal" xfId="0" builtinId="0"/>
    <cellStyle name="Normal 10" xfId="440" xr:uid="{00000000-0005-0000-0000-0000FD2C0000}"/>
    <cellStyle name="Normal 10 2" xfId="441" xr:uid="{00000000-0005-0000-0000-0000FE2C0000}"/>
    <cellStyle name="Normal 10 2 2" xfId="442" xr:uid="{00000000-0005-0000-0000-0000FF2C0000}"/>
    <cellStyle name="Normal 10 2 2 2" xfId="443" xr:uid="{00000000-0005-0000-0000-0000002D0000}"/>
    <cellStyle name="Normal 10 2 2 2 2" xfId="444" xr:uid="{00000000-0005-0000-0000-0000012D0000}"/>
    <cellStyle name="Normal 10 2 2 3" xfId="445" xr:uid="{00000000-0005-0000-0000-0000022D0000}"/>
    <cellStyle name="Normal 10 2 3" xfId="446" xr:uid="{00000000-0005-0000-0000-0000032D0000}"/>
    <cellStyle name="Normal 10 2 3 2" xfId="447" xr:uid="{00000000-0005-0000-0000-0000042D0000}"/>
    <cellStyle name="Normal 10 2 4" xfId="448" xr:uid="{00000000-0005-0000-0000-0000052D0000}"/>
    <cellStyle name="Normal 10 2 5" xfId="853" xr:uid="{00000000-0005-0000-0000-0000062D0000}"/>
    <cellStyle name="Normal 10 3" xfId="449" xr:uid="{00000000-0005-0000-0000-0000072D0000}"/>
    <cellStyle name="Normal 10 3 2" xfId="450" xr:uid="{00000000-0005-0000-0000-0000082D0000}"/>
    <cellStyle name="Normal 10 3 2 2" xfId="451" xr:uid="{00000000-0005-0000-0000-0000092D0000}"/>
    <cellStyle name="Normal 10 3 3" xfId="452" xr:uid="{00000000-0005-0000-0000-00000A2D0000}"/>
    <cellStyle name="Normal 10 3 4" xfId="11943" xr:uid="{00000000-0005-0000-0000-00000B2D0000}"/>
    <cellStyle name="Normal 10 4" xfId="453" xr:uid="{00000000-0005-0000-0000-00000C2D0000}"/>
    <cellStyle name="Normal 10 4 2" xfId="454" xr:uid="{00000000-0005-0000-0000-00000D2D0000}"/>
    <cellStyle name="Normal 10 4 2 2" xfId="455" xr:uid="{00000000-0005-0000-0000-00000E2D0000}"/>
    <cellStyle name="Normal 10 4 3" xfId="456" xr:uid="{00000000-0005-0000-0000-00000F2D0000}"/>
    <cellStyle name="Normal 10 4 4" xfId="11944" xr:uid="{00000000-0005-0000-0000-0000102D0000}"/>
    <cellStyle name="Normal 10 5" xfId="457" xr:uid="{00000000-0005-0000-0000-0000112D0000}"/>
    <cellStyle name="Normal 10 5 2" xfId="458" xr:uid="{00000000-0005-0000-0000-0000122D0000}"/>
    <cellStyle name="Normal 10 5 2 2" xfId="459" xr:uid="{00000000-0005-0000-0000-0000132D0000}"/>
    <cellStyle name="Normal 10 5 3" xfId="460" xr:uid="{00000000-0005-0000-0000-0000142D0000}"/>
    <cellStyle name="Normal 10 5 4" xfId="11945" xr:uid="{00000000-0005-0000-0000-0000152D0000}"/>
    <cellStyle name="Normal 10 6" xfId="461" xr:uid="{00000000-0005-0000-0000-0000162D0000}"/>
    <cellStyle name="Normal 10 6 2" xfId="462" xr:uid="{00000000-0005-0000-0000-0000172D0000}"/>
    <cellStyle name="Normal 10 6 3" xfId="11946" xr:uid="{00000000-0005-0000-0000-0000182D0000}"/>
    <cellStyle name="Normal 10 7" xfId="463" xr:uid="{00000000-0005-0000-0000-0000192D0000}"/>
    <cellStyle name="Normal 10 8" xfId="11942" xr:uid="{00000000-0005-0000-0000-00001A2D0000}"/>
    <cellStyle name="Normal 11" xfId="464" xr:uid="{00000000-0005-0000-0000-00001B2D0000}"/>
    <cellStyle name="Normal 11 2" xfId="11948" xr:uid="{00000000-0005-0000-0000-00001C2D0000}"/>
    <cellStyle name="Normal 11 2 2" xfId="11949" xr:uid="{00000000-0005-0000-0000-00001D2D0000}"/>
    <cellStyle name="Normal 11 3" xfId="11950" xr:uid="{00000000-0005-0000-0000-00001E2D0000}"/>
    <cellStyle name="Normal 11 4" xfId="11947" xr:uid="{00000000-0005-0000-0000-00001F2D0000}"/>
    <cellStyle name="Normal 12" xfId="465" xr:uid="{00000000-0005-0000-0000-0000202D0000}"/>
    <cellStyle name="Normal 12 2" xfId="466" xr:uid="{00000000-0005-0000-0000-0000212D0000}"/>
    <cellStyle name="Normal 12 2 2" xfId="11953" xr:uid="{00000000-0005-0000-0000-0000222D0000}"/>
    <cellStyle name="Normal 12 2 2 2" xfId="11954" xr:uid="{00000000-0005-0000-0000-0000232D0000}"/>
    <cellStyle name="Normal 12 2 3" xfId="11952" xr:uid="{00000000-0005-0000-0000-0000242D0000}"/>
    <cellStyle name="Normal 12 3" xfId="11955" xr:uid="{00000000-0005-0000-0000-0000252D0000}"/>
    <cellStyle name="Normal 12 4" xfId="11956" xr:uid="{00000000-0005-0000-0000-0000262D0000}"/>
    <cellStyle name="Normal 12 5" xfId="11951" xr:uid="{00000000-0005-0000-0000-0000272D0000}"/>
    <cellStyle name="Normal 13" xfId="467" xr:uid="{00000000-0005-0000-0000-0000282D0000}"/>
    <cellStyle name="Normal 13 2" xfId="468" xr:uid="{00000000-0005-0000-0000-0000292D0000}"/>
    <cellStyle name="Normal 13 2 2" xfId="11958" xr:uid="{00000000-0005-0000-0000-00002A2D0000}"/>
    <cellStyle name="Normal 13 3" xfId="469" xr:uid="{00000000-0005-0000-0000-00002B2D0000}"/>
    <cellStyle name="Normal 13 3 2" xfId="11959" xr:uid="{00000000-0005-0000-0000-00002C2D0000}"/>
    <cellStyle name="Normal 13 4" xfId="11957" xr:uid="{00000000-0005-0000-0000-00002D2D0000}"/>
    <cellStyle name="Normal 14" xfId="470" xr:uid="{00000000-0005-0000-0000-00002E2D0000}"/>
    <cellStyle name="Normal 14 2" xfId="11961" xr:uid="{00000000-0005-0000-0000-00002F2D0000}"/>
    <cellStyle name="Normal 14 3" xfId="11962" xr:uid="{00000000-0005-0000-0000-0000302D0000}"/>
    <cellStyle name="Normal 14 4" xfId="11960" xr:uid="{00000000-0005-0000-0000-0000312D0000}"/>
    <cellStyle name="Normal 15" xfId="471" xr:uid="{00000000-0005-0000-0000-0000322D0000}"/>
    <cellStyle name="Normal 15 2" xfId="472" xr:uid="{00000000-0005-0000-0000-0000332D0000}"/>
    <cellStyle name="Normal 15 2 2" xfId="11964" xr:uid="{00000000-0005-0000-0000-0000342D0000}"/>
    <cellStyle name="Normal 15 3" xfId="473" xr:uid="{00000000-0005-0000-0000-0000352D0000}"/>
    <cellStyle name="Normal 15 4" xfId="11963" xr:uid="{00000000-0005-0000-0000-0000362D0000}"/>
    <cellStyle name="Normal 16" xfId="474" xr:uid="{00000000-0005-0000-0000-0000372D0000}"/>
    <cellStyle name="Normal 16 2" xfId="11965" xr:uid="{00000000-0005-0000-0000-0000382D0000}"/>
    <cellStyle name="Normal 17" xfId="475" xr:uid="{00000000-0005-0000-0000-0000392D0000}"/>
    <cellStyle name="Normal 17 2" xfId="11966" xr:uid="{00000000-0005-0000-0000-00003A2D0000}"/>
    <cellStyle name="Normal 18" xfId="476" xr:uid="{00000000-0005-0000-0000-00003B2D0000}"/>
    <cellStyle name="Normal 18 2" xfId="11968" xr:uid="{00000000-0005-0000-0000-00003C2D0000}"/>
    <cellStyle name="Normal 18 3" xfId="11967" xr:uid="{00000000-0005-0000-0000-00003D2D0000}"/>
    <cellStyle name="Normal 19" xfId="477" xr:uid="{00000000-0005-0000-0000-00003E2D0000}"/>
    <cellStyle name="Normal 19 2" xfId="11969" xr:uid="{00000000-0005-0000-0000-00003F2D0000}"/>
    <cellStyle name="Normal 2" xfId="12" xr:uid="{00000000-0005-0000-0000-0000402D0000}"/>
    <cellStyle name="Normal 2 10" xfId="11971" xr:uid="{00000000-0005-0000-0000-0000412D0000}"/>
    <cellStyle name="Normal 2 11" xfId="11972" xr:uid="{00000000-0005-0000-0000-0000422D0000}"/>
    <cellStyle name="Normal 2 12" xfId="11970" xr:uid="{00000000-0005-0000-0000-0000432D0000}"/>
    <cellStyle name="Normal 2 2" xfId="13" xr:uid="{00000000-0005-0000-0000-0000442D0000}"/>
    <cellStyle name="Normal 2 2 2" xfId="479" xr:uid="{00000000-0005-0000-0000-0000452D0000}"/>
    <cellStyle name="Normal 2 2 2 2" xfId="11975" xr:uid="{00000000-0005-0000-0000-0000462D0000}"/>
    <cellStyle name="Normal 2 2 2 3" xfId="11976" xr:uid="{00000000-0005-0000-0000-0000472D0000}"/>
    <cellStyle name="Normal 2 2 2 4" xfId="11974" xr:uid="{00000000-0005-0000-0000-0000482D0000}"/>
    <cellStyle name="Normal 2 2 3" xfId="480" xr:uid="{00000000-0005-0000-0000-0000492D0000}"/>
    <cellStyle name="Normal 2 2 3 2" xfId="11977" xr:uid="{00000000-0005-0000-0000-00004A2D0000}"/>
    <cellStyle name="Normal 2 2 4" xfId="478" xr:uid="{00000000-0005-0000-0000-00004B2D0000}"/>
    <cellStyle name="Normal 2 2 4 2" xfId="11978" xr:uid="{00000000-0005-0000-0000-00004C2D0000}"/>
    <cellStyle name="Normal 2 2 5" xfId="11979" xr:uid="{00000000-0005-0000-0000-00004D2D0000}"/>
    <cellStyle name="Normal 2 2 6" xfId="11973" xr:uid="{00000000-0005-0000-0000-00004E2D0000}"/>
    <cellStyle name="Normal 2 3" xfId="27" xr:uid="{00000000-0005-0000-0000-00004F2D0000}"/>
    <cellStyle name="Normal 2 3 2" xfId="481" xr:uid="{00000000-0005-0000-0000-0000502D0000}"/>
    <cellStyle name="Normal 2 3 2 2" xfId="11981" xr:uid="{00000000-0005-0000-0000-0000512D0000}"/>
    <cellStyle name="Normal 2 3 2 3" xfId="11980" xr:uid="{00000000-0005-0000-0000-0000522D0000}"/>
    <cellStyle name="Normal 2 3 3" xfId="11982" xr:uid="{00000000-0005-0000-0000-0000532D0000}"/>
    <cellStyle name="Normal 2 4" xfId="482" xr:uid="{00000000-0005-0000-0000-0000542D0000}"/>
    <cellStyle name="Normal 2 4 2" xfId="483" xr:uid="{00000000-0005-0000-0000-0000552D0000}"/>
    <cellStyle name="Normal 2 4 2 2" xfId="11984" xr:uid="{00000000-0005-0000-0000-0000562D0000}"/>
    <cellStyle name="Normal 2 4 3" xfId="11983" xr:uid="{00000000-0005-0000-0000-0000572D0000}"/>
    <cellStyle name="Normal 2 5" xfId="484" xr:uid="{00000000-0005-0000-0000-0000582D0000}"/>
    <cellStyle name="Normal 2 5 2" xfId="11986" xr:uid="{00000000-0005-0000-0000-0000592D0000}"/>
    <cellStyle name="Normal 2 5 3" xfId="11985" xr:uid="{00000000-0005-0000-0000-00005A2D0000}"/>
    <cellStyle name="Normal 2 6" xfId="485" xr:uid="{00000000-0005-0000-0000-00005B2D0000}"/>
    <cellStyle name="Normal 2 6 2" xfId="11987" xr:uid="{00000000-0005-0000-0000-00005C2D0000}"/>
    <cellStyle name="Normal 2 7" xfId="11988" xr:uid="{00000000-0005-0000-0000-00005D2D0000}"/>
    <cellStyle name="Normal 2 8" xfId="11989" xr:uid="{00000000-0005-0000-0000-00005E2D0000}"/>
    <cellStyle name="Normal 2 8 2" xfId="11990" xr:uid="{00000000-0005-0000-0000-00005F2D0000}"/>
    <cellStyle name="Normal 2 9" xfId="11991" xr:uid="{00000000-0005-0000-0000-0000602D0000}"/>
    <cellStyle name="Normal 2_SC IP analytical dataset summary part 1 2011-01-29" xfId="486" xr:uid="{00000000-0005-0000-0000-0000612D0000}"/>
    <cellStyle name="Normal 20" xfId="844" xr:uid="{00000000-0005-0000-0000-0000622D0000}"/>
    <cellStyle name="Normal 20 2" xfId="11992" xr:uid="{00000000-0005-0000-0000-0000632D0000}"/>
    <cellStyle name="Normal 21" xfId="845" xr:uid="{00000000-0005-0000-0000-0000642D0000}"/>
    <cellStyle name="Normal 21 2" xfId="11994" xr:uid="{00000000-0005-0000-0000-0000652D0000}"/>
    <cellStyle name="Normal 21 3" xfId="11993" xr:uid="{00000000-0005-0000-0000-0000662D0000}"/>
    <cellStyle name="Normal 22" xfId="848" xr:uid="{00000000-0005-0000-0000-0000672D0000}"/>
    <cellStyle name="Normal 22 2" xfId="11995" xr:uid="{00000000-0005-0000-0000-0000682D0000}"/>
    <cellStyle name="Normal 23" xfId="11996" xr:uid="{00000000-0005-0000-0000-0000692D0000}"/>
    <cellStyle name="Normal 24" xfId="11997" xr:uid="{00000000-0005-0000-0000-00006A2D0000}"/>
    <cellStyle name="Normal 25" xfId="846" xr:uid="{00000000-0005-0000-0000-00006B2D0000}"/>
    <cellStyle name="Normal 25 2" xfId="11998" xr:uid="{00000000-0005-0000-0000-00006C2D0000}"/>
    <cellStyle name="Normal 26" xfId="11999" xr:uid="{00000000-0005-0000-0000-00006D2D0000}"/>
    <cellStyle name="Normal 27" xfId="12000" xr:uid="{00000000-0005-0000-0000-00006E2D0000}"/>
    <cellStyle name="Normal 28" xfId="28173" xr:uid="{00000000-0005-0000-0000-00006F2D0000}"/>
    <cellStyle name="Normal 29" xfId="849" xr:uid="{00000000-0005-0000-0000-0000702D0000}"/>
    <cellStyle name="Normal 3" xfId="14" xr:uid="{00000000-0005-0000-0000-0000712D0000}"/>
    <cellStyle name="Normal 3 10" xfId="487" xr:uid="{00000000-0005-0000-0000-0000722D0000}"/>
    <cellStyle name="Normal 3 11" xfId="12001" xr:uid="{00000000-0005-0000-0000-0000732D0000}"/>
    <cellStyle name="Normal 3 2" xfId="28" xr:uid="{00000000-0005-0000-0000-0000742D0000}"/>
    <cellStyle name="Normal 3 2 2" xfId="488" xr:uid="{00000000-0005-0000-0000-0000752D0000}"/>
    <cellStyle name="Normal 3 2 2 2" xfId="12003" xr:uid="{00000000-0005-0000-0000-0000762D0000}"/>
    <cellStyle name="Normal 3 2 3" xfId="12004" xr:uid="{00000000-0005-0000-0000-0000772D0000}"/>
    <cellStyle name="Normal 3 2 4" xfId="12005" xr:uid="{00000000-0005-0000-0000-0000782D0000}"/>
    <cellStyle name="Normal 3 2 5" xfId="12006" xr:uid="{00000000-0005-0000-0000-0000792D0000}"/>
    <cellStyle name="Normal 3 2 6" xfId="12002" xr:uid="{00000000-0005-0000-0000-00007A2D0000}"/>
    <cellStyle name="Normal 3 3" xfId="489" xr:uid="{00000000-0005-0000-0000-00007B2D0000}"/>
    <cellStyle name="Normal 3 3 2" xfId="490" xr:uid="{00000000-0005-0000-0000-00007C2D0000}"/>
    <cellStyle name="Normal 3 3 2 2" xfId="491" xr:uid="{00000000-0005-0000-0000-00007D2D0000}"/>
    <cellStyle name="Normal 3 3 2 2 2" xfId="492" xr:uid="{00000000-0005-0000-0000-00007E2D0000}"/>
    <cellStyle name="Normal 3 3 2 3" xfId="493" xr:uid="{00000000-0005-0000-0000-00007F2D0000}"/>
    <cellStyle name="Normal 3 3 2 4" xfId="12008" xr:uid="{00000000-0005-0000-0000-0000802D0000}"/>
    <cellStyle name="Normal 3 3 3" xfId="494" xr:uid="{00000000-0005-0000-0000-0000812D0000}"/>
    <cellStyle name="Normal 3 3 3 2" xfId="495" xr:uid="{00000000-0005-0000-0000-0000822D0000}"/>
    <cellStyle name="Normal 3 3 3 3" xfId="12009" xr:uid="{00000000-0005-0000-0000-0000832D0000}"/>
    <cellStyle name="Normal 3 3 4" xfId="496" xr:uid="{00000000-0005-0000-0000-0000842D0000}"/>
    <cellStyle name="Normal 3 3 4 2" xfId="12010" xr:uid="{00000000-0005-0000-0000-0000852D0000}"/>
    <cellStyle name="Normal 3 3 5" xfId="12007" xr:uid="{00000000-0005-0000-0000-0000862D0000}"/>
    <cellStyle name="Normal 3 4" xfId="497" xr:uid="{00000000-0005-0000-0000-0000872D0000}"/>
    <cellStyle name="Normal 3 4 2" xfId="498" xr:uid="{00000000-0005-0000-0000-0000882D0000}"/>
    <cellStyle name="Normal 3 4 2 2" xfId="499" xr:uid="{00000000-0005-0000-0000-0000892D0000}"/>
    <cellStyle name="Normal 3 4 3" xfId="500" xr:uid="{00000000-0005-0000-0000-00008A2D0000}"/>
    <cellStyle name="Normal 3 4 4" xfId="12011" xr:uid="{00000000-0005-0000-0000-00008B2D0000}"/>
    <cellStyle name="Normal 3 5" xfId="501" xr:uid="{00000000-0005-0000-0000-00008C2D0000}"/>
    <cellStyle name="Normal 3 5 2" xfId="502" xr:uid="{00000000-0005-0000-0000-00008D2D0000}"/>
    <cellStyle name="Normal 3 5 2 2" xfId="503" xr:uid="{00000000-0005-0000-0000-00008E2D0000}"/>
    <cellStyle name="Normal 3 5 3" xfId="504" xr:uid="{00000000-0005-0000-0000-00008F2D0000}"/>
    <cellStyle name="Normal 3 5 4" xfId="12012" xr:uid="{00000000-0005-0000-0000-0000902D0000}"/>
    <cellStyle name="Normal 3 6" xfId="505" xr:uid="{00000000-0005-0000-0000-0000912D0000}"/>
    <cellStyle name="Normal 3 6 2" xfId="506" xr:uid="{00000000-0005-0000-0000-0000922D0000}"/>
    <cellStyle name="Normal 3 6 2 2" xfId="507" xr:uid="{00000000-0005-0000-0000-0000932D0000}"/>
    <cellStyle name="Normal 3 6 3" xfId="508" xr:uid="{00000000-0005-0000-0000-0000942D0000}"/>
    <cellStyle name="Normal 3 6 4" xfId="12013" xr:uid="{00000000-0005-0000-0000-0000952D0000}"/>
    <cellStyle name="Normal 3 7" xfId="509" xr:uid="{00000000-0005-0000-0000-0000962D0000}"/>
    <cellStyle name="Normal 3 7 2" xfId="510" xr:uid="{00000000-0005-0000-0000-0000972D0000}"/>
    <cellStyle name="Normal 3 8" xfId="511" xr:uid="{00000000-0005-0000-0000-0000982D0000}"/>
    <cellStyle name="Normal 3 9" xfId="512" xr:uid="{00000000-0005-0000-0000-0000992D0000}"/>
    <cellStyle name="Normal 3_Sheet1" xfId="513" xr:uid="{00000000-0005-0000-0000-00009A2D0000}"/>
    <cellStyle name="Normal 30" xfId="28174" xr:uid="{00000000-0005-0000-0000-00009B2D0000}"/>
    <cellStyle name="Normal 32" xfId="514" xr:uid="{00000000-0005-0000-0000-00009C2D0000}"/>
    <cellStyle name="Normal 34" xfId="515" xr:uid="{00000000-0005-0000-0000-00009D2D0000}"/>
    <cellStyle name="Normal 4" xfId="24" xr:uid="{00000000-0005-0000-0000-00009E2D0000}"/>
    <cellStyle name="Normal 4 2" xfId="517" xr:uid="{00000000-0005-0000-0000-00009F2D0000}"/>
    <cellStyle name="Normal 4 2 2" xfId="12016" xr:uid="{00000000-0005-0000-0000-0000A02D0000}"/>
    <cellStyle name="Normal 4 2 3" xfId="12015" xr:uid="{00000000-0005-0000-0000-0000A12D0000}"/>
    <cellStyle name="Normal 4 3" xfId="518" xr:uid="{00000000-0005-0000-0000-0000A22D0000}"/>
    <cellStyle name="Normal 4 3 2" xfId="519" xr:uid="{00000000-0005-0000-0000-0000A32D0000}"/>
    <cellStyle name="Normal 4 3 3" xfId="12017" xr:uid="{00000000-0005-0000-0000-0000A42D0000}"/>
    <cellStyle name="Normal 4 4" xfId="520" xr:uid="{00000000-0005-0000-0000-0000A52D0000}"/>
    <cellStyle name="Normal 4 4 2" xfId="521" xr:uid="{00000000-0005-0000-0000-0000A62D0000}"/>
    <cellStyle name="Normal 4 4 3" xfId="12018" xr:uid="{00000000-0005-0000-0000-0000A72D0000}"/>
    <cellStyle name="Normal 4 5" xfId="516" xr:uid="{00000000-0005-0000-0000-0000A82D0000}"/>
    <cellStyle name="Normal 4 5 2" xfId="12019" xr:uid="{00000000-0005-0000-0000-0000A92D0000}"/>
    <cellStyle name="Normal 4 6" xfId="12020" xr:uid="{00000000-0005-0000-0000-0000AA2D0000}"/>
    <cellStyle name="Normal 4 7" xfId="12014" xr:uid="{00000000-0005-0000-0000-0000AB2D0000}"/>
    <cellStyle name="Normal 5" xfId="15" xr:uid="{00000000-0005-0000-0000-0000AC2D0000}"/>
    <cellStyle name="Normal 5 2" xfId="522" xr:uid="{00000000-0005-0000-0000-0000AD2D0000}"/>
    <cellStyle name="Normal 5 2 2" xfId="523" xr:uid="{00000000-0005-0000-0000-0000AE2D0000}"/>
    <cellStyle name="Normal 5 2 2 2" xfId="524" xr:uid="{00000000-0005-0000-0000-0000AF2D0000}"/>
    <cellStyle name="Normal 5 2 2 2 2" xfId="525" xr:uid="{00000000-0005-0000-0000-0000B02D0000}"/>
    <cellStyle name="Normal 5 2 2 3" xfId="526" xr:uid="{00000000-0005-0000-0000-0000B12D0000}"/>
    <cellStyle name="Normal 5 2 3" xfId="527" xr:uid="{00000000-0005-0000-0000-0000B22D0000}"/>
    <cellStyle name="Normal 5 2 3 2" xfId="528" xr:uid="{00000000-0005-0000-0000-0000B32D0000}"/>
    <cellStyle name="Normal 5 2 4" xfId="529" xr:uid="{00000000-0005-0000-0000-0000B42D0000}"/>
    <cellStyle name="Normal 5 2 5" xfId="12021" xr:uid="{00000000-0005-0000-0000-0000B52D0000}"/>
    <cellStyle name="Normal 5 3" xfId="530" xr:uid="{00000000-0005-0000-0000-0000B62D0000}"/>
    <cellStyle name="Normal 5 3 2" xfId="531" xr:uid="{00000000-0005-0000-0000-0000B72D0000}"/>
    <cellStyle name="Normal 5 3 2 2" xfId="532" xr:uid="{00000000-0005-0000-0000-0000B82D0000}"/>
    <cellStyle name="Normal 5 3 3" xfId="533" xr:uid="{00000000-0005-0000-0000-0000B92D0000}"/>
    <cellStyle name="Normal 5 3 4" xfId="12022" xr:uid="{00000000-0005-0000-0000-0000BA2D0000}"/>
    <cellStyle name="Normal 5 4" xfId="534" xr:uid="{00000000-0005-0000-0000-0000BB2D0000}"/>
    <cellStyle name="Normal 5 4 2" xfId="535" xr:uid="{00000000-0005-0000-0000-0000BC2D0000}"/>
    <cellStyle name="Normal 5 4 2 2" xfId="536" xr:uid="{00000000-0005-0000-0000-0000BD2D0000}"/>
    <cellStyle name="Normal 5 4 3" xfId="537" xr:uid="{00000000-0005-0000-0000-0000BE2D0000}"/>
    <cellStyle name="Normal 5 5" xfId="538" xr:uid="{00000000-0005-0000-0000-0000BF2D0000}"/>
    <cellStyle name="Normal 5 5 2" xfId="539" xr:uid="{00000000-0005-0000-0000-0000C02D0000}"/>
    <cellStyle name="Normal 5 5 2 2" xfId="540" xr:uid="{00000000-0005-0000-0000-0000C12D0000}"/>
    <cellStyle name="Normal 5 5 3" xfId="541" xr:uid="{00000000-0005-0000-0000-0000C22D0000}"/>
    <cellStyle name="Normal 5 6" xfId="542" xr:uid="{00000000-0005-0000-0000-0000C32D0000}"/>
    <cellStyle name="Normal 5 6 2" xfId="543" xr:uid="{00000000-0005-0000-0000-0000C42D0000}"/>
    <cellStyle name="Normal 5 7" xfId="544" xr:uid="{00000000-0005-0000-0000-0000C52D0000}"/>
    <cellStyle name="Normal 5 8" xfId="545" xr:uid="{00000000-0005-0000-0000-0000C62D0000}"/>
    <cellStyle name="Normal 5 9" xfId="546" xr:uid="{00000000-0005-0000-0000-0000C72D0000}"/>
    <cellStyle name="Normal 6" xfId="30" xr:uid="{00000000-0005-0000-0000-0000C82D0000}"/>
    <cellStyle name="Normal 6 2" xfId="548" xr:uid="{00000000-0005-0000-0000-0000C92D0000}"/>
    <cellStyle name="Normal 6 2 2" xfId="549" xr:uid="{00000000-0005-0000-0000-0000CA2D0000}"/>
    <cellStyle name="Normal 6 2 2 2" xfId="550" xr:uid="{00000000-0005-0000-0000-0000CB2D0000}"/>
    <cellStyle name="Normal 6 2 2 2 2" xfId="551" xr:uid="{00000000-0005-0000-0000-0000CC2D0000}"/>
    <cellStyle name="Normal 6 2 2 3" xfId="552" xr:uid="{00000000-0005-0000-0000-0000CD2D0000}"/>
    <cellStyle name="Normal 6 2 2 4" xfId="12025" xr:uid="{00000000-0005-0000-0000-0000CE2D0000}"/>
    <cellStyle name="Normal 6 2 3" xfId="553" xr:uid="{00000000-0005-0000-0000-0000CF2D0000}"/>
    <cellStyle name="Normal 6 2 3 2" xfId="554" xr:uid="{00000000-0005-0000-0000-0000D02D0000}"/>
    <cellStyle name="Normal 6 2 4" xfId="555" xr:uid="{00000000-0005-0000-0000-0000D12D0000}"/>
    <cellStyle name="Normal 6 2 5" xfId="12024" xr:uid="{00000000-0005-0000-0000-0000D22D0000}"/>
    <cellStyle name="Normal 6 3" xfId="556" xr:uid="{00000000-0005-0000-0000-0000D32D0000}"/>
    <cellStyle name="Normal 6 3 2" xfId="557" xr:uid="{00000000-0005-0000-0000-0000D42D0000}"/>
    <cellStyle name="Normal 6 3 2 2" xfId="558" xr:uid="{00000000-0005-0000-0000-0000D52D0000}"/>
    <cellStyle name="Normal 6 3 3" xfId="559" xr:uid="{00000000-0005-0000-0000-0000D62D0000}"/>
    <cellStyle name="Normal 6 3 4" xfId="12026" xr:uid="{00000000-0005-0000-0000-0000D72D0000}"/>
    <cellStyle name="Normal 6 4" xfId="560" xr:uid="{00000000-0005-0000-0000-0000D82D0000}"/>
    <cellStyle name="Normal 6 4 2" xfId="561" xr:uid="{00000000-0005-0000-0000-0000D92D0000}"/>
    <cellStyle name="Normal 6 4 2 2" xfId="562" xr:uid="{00000000-0005-0000-0000-0000DA2D0000}"/>
    <cellStyle name="Normal 6 4 3" xfId="563" xr:uid="{00000000-0005-0000-0000-0000DB2D0000}"/>
    <cellStyle name="Normal 6 4 4" xfId="12027" xr:uid="{00000000-0005-0000-0000-0000DC2D0000}"/>
    <cellStyle name="Normal 6 5" xfId="564" xr:uid="{00000000-0005-0000-0000-0000DD2D0000}"/>
    <cellStyle name="Normal 6 5 2" xfId="565" xr:uid="{00000000-0005-0000-0000-0000DE2D0000}"/>
    <cellStyle name="Normal 6 5 2 2" xfId="566" xr:uid="{00000000-0005-0000-0000-0000DF2D0000}"/>
    <cellStyle name="Normal 6 5 3" xfId="567" xr:uid="{00000000-0005-0000-0000-0000E02D0000}"/>
    <cellStyle name="Normal 6 5 4" xfId="12028" xr:uid="{00000000-0005-0000-0000-0000E12D0000}"/>
    <cellStyle name="Normal 6 6" xfId="568" xr:uid="{00000000-0005-0000-0000-0000E22D0000}"/>
    <cellStyle name="Normal 6 6 2" xfId="569" xr:uid="{00000000-0005-0000-0000-0000E32D0000}"/>
    <cellStyle name="Normal 6 6 3" xfId="12029" xr:uid="{00000000-0005-0000-0000-0000E42D0000}"/>
    <cellStyle name="Normal 6 7" xfId="570" xr:uid="{00000000-0005-0000-0000-0000E52D0000}"/>
    <cellStyle name="Normal 6 8" xfId="547" xr:uid="{00000000-0005-0000-0000-0000E62D0000}"/>
    <cellStyle name="Normal 6 9" xfId="12023" xr:uid="{00000000-0005-0000-0000-0000E72D0000}"/>
    <cellStyle name="Normal 7" xfId="571" xr:uid="{00000000-0005-0000-0000-0000E82D0000}"/>
    <cellStyle name="Normal 7 2" xfId="572" xr:uid="{00000000-0005-0000-0000-0000E92D0000}"/>
    <cellStyle name="Normal 7 2 2" xfId="573" xr:uid="{00000000-0005-0000-0000-0000EA2D0000}"/>
    <cellStyle name="Normal 7 2 2 2" xfId="574" xr:uid="{00000000-0005-0000-0000-0000EB2D0000}"/>
    <cellStyle name="Normal 7 2 2 2 2" xfId="575" xr:uid="{00000000-0005-0000-0000-0000EC2D0000}"/>
    <cellStyle name="Normal 7 2 2 3" xfId="576" xr:uid="{00000000-0005-0000-0000-0000ED2D0000}"/>
    <cellStyle name="Normal 7 2 2 4" xfId="12032" xr:uid="{00000000-0005-0000-0000-0000EE2D0000}"/>
    <cellStyle name="Normal 7 2 3" xfId="577" xr:uid="{00000000-0005-0000-0000-0000EF2D0000}"/>
    <cellStyle name="Normal 7 2 3 2" xfId="578" xr:uid="{00000000-0005-0000-0000-0000F02D0000}"/>
    <cellStyle name="Normal 7 2 4" xfId="579" xr:uid="{00000000-0005-0000-0000-0000F12D0000}"/>
    <cellStyle name="Normal 7 2 5" xfId="12031" xr:uid="{00000000-0005-0000-0000-0000F22D0000}"/>
    <cellStyle name="Normal 7 3" xfId="580" xr:uid="{00000000-0005-0000-0000-0000F32D0000}"/>
    <cellStyle name="Normal 7 3 2" xfId="581" xr:uid="{00000000-0005-0000-0000-0000F42D0000}"/>
    <cellStyle name="Normal 7 3 2 2" xfId="582" xr:uid="{00000000-0005-0000-0000-0000F52D0000}"/>
    <cellStyle name="Normal 7 3 3" xfId="583" xr:uid="{00000000-0005-0000-0000-0000F62D0000}"/>
    <cellStyle name="Normal 7 3 4" xfId="12033" xr:uid="{00000000-0005-0000-0000-0000F72D0000}"/>
    <cellStyle name="Normal 7 4" xfId="584" xr:uid="{00000000-0005-0000-0000-0000F82D0000}"/>
    <cellStyle name="Normal 7 4 2" xfId="585" xr:uid="{00000000-0005-0000-0000-0000F92D0000}"/>
    <cellStyle name="Normal 7 4 2 2" xfId="586" xr:uid="{00000000-0005-0000-0000-0000FA2D0000}"/>
    <cellStyle name="Normal 7 4 3" xfId="587" xr:uid="{00000000-0005-0000-0000-0000FB2D0000}"/>
    <cellStyle name="Normal 7 4 4" xfId="12034" xr:uid="{00000000-0005-0000-0000-0000FC2D0000}"/>
    <cellStyle name="Normal 7 5" xfId="588" xr:uid="{00000000-0005-0000-0000-0000FD2D0000}"/>
    <cellStyle name="Normal 7 5 2" xfId="589" xr:uid="{00000000-0005-0000-0000-0000FE2D0000}"/>
    <cellStyle name="Normal 7 5 2 2" xfId="590" xr:uid="{00000000-0005-0000-0000-0000FF2D0000}"/>
    <cellStyle name="Normal 7 5 3" xfId="591" xr:uid="{00000000-0005-0000-0000-0000002E0000}"/>
    <cellStyle name="Normal 7 5 4" xfId="12035" xr:uid="{00000000-0005-0000-0000-0000012E0000}"/>
    <cellStyle name="Normal 7 6" xfId="592" xr:uid="{00000000-0005-0000-0000-0000022E0000}"/>
    <cellStyle name="Normal 7 6 2" xfId="593" xr:uid="{00000000-0005-0000-0000-0000032E0000}"/>
    <cellStyle name="Normal 7 7" xfId="594" xr:uid="{00000000-0005-0000-0000-0000042E0000}"/>
    <cellStyle name="Normal 7 8" xfId="12030" xr:uid="{00000000-0005-0000-0000-0000052E0000}"/>
    <cellStyle name="Normal 8" xfId="595" xr:uid="{00000000-0005-0000-0000-0000062E0000}"/>
    <cellStyle name="Normal 8 2" xfId="596" xr:uid="{00000000-0005-0000-0000-0000072E0000}"/>
    <cellStyle name="Normal 8 2 2" xfId="597" xr:uid="{00000000-0005-0000-0000-0000082E0000}"/>
    <cellStyle name="Normal 8 2 2 2" xfId="598" xr:uid="{00000000-0005-0000-0000-0000092E0000}"/>
    <cellStyle name="Normal 8 2 2 2 2" xfId="599" xr:uid="{00000000-0005-0000-0000-00000A2E0000}"/>
    <cellStyle name="Normal 8 2 2 3" xfId="600" xr:uid="{00000000-0005-0000-0000-00000B2E0000}"/>
    <cellStyle name="Normal 8 2 2 4" xfId="12038" xr:uid="{00000000-0005-0000-0000-00000C2E0000}"/>
    <cellStyle name="Normal 8 2 3" xfId="601" xr:uid="{00000000-0005-0000-0000-00000D2E0000}"/>
    <cellStyle name="Normal 8 2 3 2" xfId="602" xr:uid="{00000000-0005-0000-0000-00000E2E0000}"/>
    <cellStyle name="Normal 8 2 4" xfId="603" xr:uid="{00000000-0005-0000-0000-00000F2E0000}"/>
    <cellStyle name="Normal 8 2 5" xfId="12037" xr:uid="{00000000-0005-0000-0000-0000102E0000}"/>
    <cellStyle name="Normal 8 3" xfId="604" xr:uid="{00000000-0005-0000-0000-0000112E0000}"/>
    <cellStyle name="Normal 8 3 2" xfId="605" xr:uid="{00000000-0005-0000-0000-0000122E0000}"/>
    <cellStyle name="Normal 8 3 2 2" xfId="606" xr:uid="{00000000-0005-0000-0000-0000132E0000}"/>
    <cellStyle name="Normal 8 3 3" xfId="607" xr:uid="{00000000-0005-0000-0000-0000142E0000}"/>
    <cellStyle name="Normal 8 3 4" xfId="12039" xr:uid="{00000000-0005-0000-0000-0000152E0000}"/>
    <cellStyle name="Normal 8 4" xfId="608" xr:uid="{00000000-0005-0000-0000-0000162E0000}"/>
    <cellStyle name="Normal 8 4 2" xfId="609" xr:uid="{00000000-0005-0000-0000-0000172E0000}"/>
    <cellStyle name="Normal 8 4 2 2" xfId="610" xr:uid="{00000000-0005-0000-0000-0000182E0000}"/>
    <cellStyle name="Normal 8 4 3" xfId="611" xr:uid="{00000000-0005-0000-0000-0000192E0000}"/>
    <cellStyle name="Normal 8 4 4" xfId="12040" xr:uid="{00000000-0005-0000-0000-00001A2E0000}"/>
    <cellStyle name="Normal 8 5" xfId="612" xr:uid="{00000000-0005-0000-0000-00001B2E0000}"/>
    <cellStyle name="Normal 8 5 2" xfId="613" xr:uid="{00000000-0005-0000-0000-00001C2E0000}"/>
    <cellStyle name="Normal 8 5 2 2" xfId="614" xr:uid="{00000000-0005-0000-0000-00001D2E0000}"/>
    <cellStyle name="Normal 8 5 3" xfId="615" xr:uid="{00000000-0005-0000-0000-00001E2E0000}"/>
    <cellStyle name="Normal 8 5 4" xfId="12041" xr:uid="{00000000-0005-0000-0000-00001F2E0000}"/>
    <cellStyle name="Normal 8 6" xfId="616" xr:uid="{00000000-0005-0000-0000-0000202E0000}"/>
    <cellStyle name="Normal 8 6 2" xfId="617" xr:uid="{00000000-0005-0000-0000-0000212E0000}"/>
    <cellStyle name="Normal 8 6 3" xfId="12042" xr:uid="{00000000-0005-0000-0000-0000222E0000}"/>
    <cellStyle name="Normal 8 7" xfId="618" xr:uid="{00000000-0005-0000-0000-0000232E0000}"/>
    <cellStyle name="Normal 8 8" xfId="12036" xr:uid="{00000000-0005-0000-0000-0000242E0000}"/>
    <cellStyle name="Normal 9" xfId="619" xr:uid="{00000000-0005-0000-0000-0000252E0000}"/>
    <cellStyle name="Normal 9 2" xfId="620" xr:uid="{00000000-0005-0000-0000-0000262E0000}"/>
    <cellStyle name="Normal 9 2 2" xfId="621" xr:uid="{00000000-0005-0000-0000-0000272E0000}"/>
    <cellStyle name="Normal 9 2 2 2" xfId="622" xr:uid="{00000000-0005-0000-0000-0000282E0000}"/>
    <cellStyle name="Normal 9 2 2 2 2" xfId="623" xr:uid="{00000000-0005-0000-0000-0000292E0000}"/>
    <cellStyle name="Normal 9 2 2 3" xfId="624" xr:uid="{00000000-0005-0000-0000-00002A2E0000}"/>
    <cellStyle name="Normal 9 2 2 4" xfId="12045" xr:uid="{00000000-0005-0000-0000-00002B2E0000}"/>
    <cellStyle name="Normal 9 2 3" xfId="625" xr:uid="{00000000-0005-0000-0000-00002C2E0000}"/>
    <cellStyle name="Normal 9 2 3 2" xfId="626" xr:uid="{00000000-0005-0000-0000-00002D2E0000}"/>
    <cellStyle name="Normal 9 2 4" xfId="627" xr:uid="{00000000-0005-0000-0000-00002E2E0000}"/>
    <cellStyle name="Normal 9 2 5" xfId="12044" xr:uid="{00000000-0005-0000-0000-00002F2E0000}"/>
    <cellStyle name="Normal 9 3" xfId="628" xr:uid="{00000000-0005-0000-0000-0000302E0000}"/>
    <cellStyle name="Normal 9 3 2" xfId="629" xr:uid="{00000000-0005-0000-0000-0000312E0000}"/>
    <cellStyle name="Normal 9 3 2 2" xfId="630" xr:uid="{00000000-0005-0000-0000-0000322E0000}"/>
    <cellStyle name="Normal 9 3 3" xfId="631" xr:uid="{00000000-0005-0000-0000-0000332E0000}"/>
    <cellStyle name="Normal 9 3 4" xfId="12046" xr:uid="{00000000-0005-0000-0000-0000342E0000}"/>
    <cellStyle name="Normal 9 4" xfId="632" xr:uid="{00000000-0005-0000-0000-0000352E0000}"/>
    <cellStyle name="Normal 9 4 2" xfId="633" xr:uid="{00000000-0005-0000-0000-0000362E0000}"/>
    <cellStyle name="Normal 9 4 2 2" xfId="634" xr:uid="{00000000-0005-0000-0000-0000372E0000}"/>
    <cellStyle name="Normal 9 4 3" xfId="635" xr:uid="{00000000-0005-0000-0000-0000382E0000}"/>
    <cellStyle name="Normal 9 4 4" xfId="12047" xr:uid="{00000000-0005-0000-0000-0000392E0000}"/>
    <cellStyle name="Normal 9 5" xfId="636" xr:uid="{00000000-0005-0000-0000-00003A2E0000}"/>
    <cellStyle name="Normal 9 5 2" xfId="637" xr:uid="{00000000-0005-0000-0000-00003B2E0000}"/>
    <cellStyle name="Normal 9 5 2 2" xfId="638" xr:uid="{00000000-0005-0000-0000-00003C2E0000}"/>
    <cellStyle name="Normal 9 5 3" xfId="639" xr:uid="{00000000-0005-0000-0000-00003D2E0000}"/>
    <cellStyle name="Normal 9 5 4" xfId="12048" xr:uid="{00000000-0005-0000-0000-00003E2E0000}"/>
    <cellStyle name="Normal 9 6" xfId="640" xr:uid="{00000000-0005-0000-0000-00003F2E0000}"/>
    <cellStyle name="Normal 9 6 2" xfId="641" xr:uid="{00000000-0005-0000-0000-0000402E0000}"/>
    <cellStyle name="Normal 9 6 3" xfId="12049" xr:uid="{00000000-0005-0000-0000-0000412E0000}"/>
    <cellStyle name="Normal 9 7" xfId="642" xr:uid="{00000000-0005-0000-0000-0000422E0000}"/>
    <cellStyle name="Normal 9 7 2" xfId="12050" xr:uid="{00000000-0005-0000-0000-0000432E0000}"/>
    <cellStyle name="Normal 9 8" xfId="12051" xr:uid="{00000000-0005-0000-0000-0000442E0000}"/>
    <cellStyle name="Normal 9 9" xfId="12043" xr:uid="{00000000-0005-0000-0000-0000452E0000}"/>
    <cellStyle name="Note 10" xfId="12052" xr:uid="{00000000-0005-0000-0000-0000462E0000}"/>
    <cellStyle name="Note 2" xfId="643" xr:uid="{00000000-0005-0000-0000-0000472E0000}"/>
    <cellStyle name="Note 2 2" xfId="644" xr:uid="{00000000-0005-0000-0000-0000482E0000}"/>
    <cellStyle name="Note 2 2 2" xfId="645" xr:uid="{00000000-0005-0000-0000-0000492E0000}"/>
    <cellStyle name="Note 2 2 2 2" xfId="646" xr:uid="{00000000-0005-0000-0000-00004A2E0000}"/>
    <cellStyle name="Note 2 2 2 2 2" xfId="647" xr:uid="{00000000-0005-0000-0000-00004B2E0000}"/>
    <cellStyle name="Note 2 2 2 2 3" xfId="648" xr:uid="{00000000-0005-0000-0000-00004C2E0000}"/>
    <cellStyle name="Note 2 2 2 3" xfId="649" xr:uid="{00000000-0005-0000-0000-00004D2E0000}"/>
    <cellStyle name="Note 2 2 2 4" xfId="650" xr:uid="{00000000-0005-0000-0000-00004E2E0000}"/>
    <cellStyle name="Note 2 2 3" xfId="651" xr:uid="{00000000-0005-0000-0000-00004F2E0000}"/>
    <cellStyle name="Note 2 2 3 2" xfId="652" xr:uid="{00000000-0005-0000-0000-0000502E0000}"/>
    <cellStyle name="Note 2 2 3 3" xfId="653" xr:uid="{00000000-0005-0000-0000-0000512E0000}"/>
    <cellStyle name="Note 2 2 4" xfId="654" xr:uid="{00000000-0005-0000-0000-0000522E0000}"/>
    <cellStyle name="Note 2 2 5" xfId="655" xr:uid="{00000000-0005-0000-0000-0000532E0000}"/>
    <cellStyle name="Note 2 2 6" xfId="12054" xr:uid="{00000000-0005-0000-0000-0000542E0000}"/>
    <cellStyle name="Note 2 3" xfId="656" xr:uid="{00000000-0005-0000-0000-0000552E0000}"/>
    <cellStyle name="Note 2 3 2" xfId="657" xr:uid="{00000000-0005-0000-0000-0000562E0000}"/>
    <cellStyle name="Note 2 3 2 2" xfId="658" xr:uid="{00000000-0005-0000-0000-0000572E0000}"/>
    <cellStyle name="Note 2 3 2 3" xfId="659" xr:uid="{00000000-0005-0000-0000-0000582E0000}"/>
    <cellStyle name="Note 2 3 3" xfId="660" xr:uid="{00000000-0005-0000-0000-0000592E0000}"/>
    <cellStyle name="Note 2 3 4" xfId="661" xr:uid="{00000000-0005-0000-0000-00005A2E0000}"/>
    <cellStyle name="Note 2 4" xfId="662" xr:uid="{00000000-0005-0000-0000-00005B2E0000}"/>
    <cellStyle name="Note 2 5" xfId="663" xr:uid="{00000000-0005-0000-0000-00005C2E0000}"/>
    <cellStyle name="Note 2 5 2" xfId="664" xr:uid="{00000000-0005-0000-0000-00005D2E0000}"/>
    <cellStyle name="Note 2 5 3" xfId="665" xr:uid="{00000000-0005-0000-0000-00005E2E0000}"/>
    <cellStyle name="Note 2 6" xfId="666" xr:uid="{00000000-0005-0000-0000-00005F2E0000}"/>
    <cellStyle name="Note 2 7" xfId="667" xr:uid="{00000000-0005-0000-0000-0000602E0000}"/>
    <cellStyle name="Note 2 8" xfId="12053" xr:uid="{00000000-0005-0000-0000-0000612E0000}"/>
    <cellStyle name="Note 3" xfId="668" xr:uid="{00000000-0005-0000-0000-0000622E0000}"/>
    <cellStyle name="Note 3 2" xfId="669" xr:uid="{00000000-0005-0000-0000-0000632E0000}"/>
    <cellStyle name="Note 3 2 2" xfId="670" xr:uid="{00000000-0005-0000-0000-0000642E0000}"/>
    <cellStyle name="Note 3 2 2 2" xfId="671" xr:uid="{00000000-0005-0000-0000-0000652E0000}"/>
    <cellStyle name="Note 3 2 2 3" xfId="672" xr:uid="{00000000-0005-0000-0000-0000662E0000}"/>
    <cellStyle name="Note 3 2 3" xfId="673" xr:uid="{00000000-0005-0000-0000-0000672E0000}"/>
    <cellStyle name="Note 3 2 4" xfId="674" xr:uid="{00000000-0005-0000-0000-0000682E0000}"/>
    <cellStyle name="Note 3 3" xfId="675" xr:uid="{00000000-0005-0000-0000-0000692E0000}"/>
    <cellStyle name="Note 3 3 2" xfId="676" xr:uid="{00000000-0005-0000-0000-00006A2E0000}"/>
    <cellStyle name="Note 3 3 3" xfId="677" xr:uid="{00000000-0005-0000-0000-00006B2E0000}"/>
    <cellStyle name="Note 3 4" xfId="678" xr:uid="{00000000-0005-0000-0000-00006C2E0000}"/>
    <cellStyle name="Note 3 5" xfId="679" xr:uid="{00000000-0005-0000-0000-00006D2E0000}"/>
    <cellStyle name="Note 3 6" xfId="12055" xr:uid="{00000000-0005-0000-0000-00006E2E0000}"/>
    <cellStyle name="Note 4" xfId="680" xr:uid="{00000000-0005-0000-0000-00006F2E0000}"/>
    <cellStyle name="Note 4 2" xfId="681" xr:uid="{00000000-0005-0000-0000-0000702E0000}"/>
    <cellStyle name="Note 4 2 2" xfId="682" xr:uid="{00000000-0005-0000-0000-0000712E0000}"/>
    <cellStyle name="Note 4 2 3" xfId="683" xr:uid="{00000000-0005-0000-0000-0000722E0000}"/>
    <cellStyle name="Note 4 3" xfId="684" xr:uid="{00000000-0005-0000-0000-0000732E0000}"/>
    <cellStyle name="Note 4 4" xfId="685" xr:uid="{00000000-0005-0000-0000-0000742E0000}"/>
    <cellStyle name="Note 4 5" xfId="12056" xr:uid="{00000000-0005-0000-0000-0000752E0000}"/>
    <cellStyle name="Note 5" xfId="686" xr:uid="{00000000-0005-0000-0000-0000762E0000}"/>
    <cellStyle name="Note 5 2" xfId="687" xr:uid="{00000000-0005-0000-0000-0000772E0000}"/>
    <cellStyle name="Note 5 3" xfId="688" xr:uid="{00000000-0005-0000-0000-0000782E0000}"/>
    <cellStyle name="Note 5 4" xfId="12057" xr:uid="{00000000-0005-0000-0000-0000792E0000}"/>
    <cellStyle name="Note 6" xfId="12058" xr:uid="{00000000-0005-0000-0000-00007A2E0000}"/>
    <cellStyle name="Note 7" xfId="12059" xr:uid="{00000000-0005-0000-0000-00007B2E0000}"/>
    <cellStyle name="Note 8" xfId="12060" xr:uid="{00000000-0005-0000-0000-00007C2E0000}"/>
    <cellStyle name="Note 8 10" xfId="12061" xr:uid="{00000000-0005-0000-0000-00007D2E0000}"/>
    <cellStyle name="Note 8 10 10" xfId="12062" xr:uid="{00000000-0005-0000-0000-00007E2E0000}"/>
    <cellStyle name="Note 8 10 10 2" xfId="12063" xr:uid="{00000000-0005-0000-0000-00007F2E0000}"/>
    <cellStyle name="Note 8 10 11" xfId="12064" xr:uid="{00000000-0005-0000-0000-0000802E0000}"/>
    <cellStyle name="Note 8 10 11 2" xfId="12065" xr:uid="{00000000-0005-0000-0000-0000812E0000}"/>
    <cellStyle name="Note 8 10 12" xfId="12066" xr:uid="{00000000-0005-0000-0000-0000822E0000}"/>
    <cellStyle name="Note 8 10 12 2" xfId="12067" xr:uid="{00000000-0005-0000-0000-0000832E0000}"/>
    <cellStyle name="Note 8 10 13" xfId="12068" xr:uid="{00000000-0005-0000-0000-0000842E0000}"/>
    <cellStyle name="Note 8 10 13 2" xfId="12069" xr:uid="{00000000-0005-0000-0000-0000852E0000}"/>
    <cellStyle name="Note 8 10 14" xfId="12070" xr:uid="{00000000-0005-0000-0000-0000862E0000}"/>
    <cellStyle name="Note 8 10 14 2" xfId="12071" xr:uid="{00000000-0005-0000-0000-0000872E0000}"/>
    <cellStyle name="Note 8 10 15" xfId="12072" xr:uid="{00000000-0005-0000-0000-0000882E0000}"/>
    <cellStyle name="Note 8 10 15 2" xfId="12073" xr:uid="{00000000-0005-0000-0000-0000892E0000}"/>
    <cellStyle name="Note 8 10 16" xfId="12074" xr:uid="{00000000-0005-0000-0000-00008A2E0000}"/>
    <cellStyle name="Note 8 10 16 2" xfId="12075" xr:uid="{00000000-0005-0000-0000-00008B2E0000}"/>
    <cellStyle name="Note 8 10 17" xfId="12076" xr:uid="{00000000-0005-0000-0000-00008C2E0000}"/>
    <cellStyle name="Note 8 10 17 2" xfId="12077" xr:uid="{00000000-0005-0000-0000-00008D2E0000}"/>
    <cellStyle name="Note 8 10 18" xfId="12078" xr:uid="{00000000-0005-0000-0000-00008E2E0000}"/>
    <cellStyle name="Note 8 10 2" xfId="12079" xr:uid="{00000000-0005-0000-0000-00008F2E0000}"/>
    <cellStyle name="Note 8 10 2 2" xfId="12080" xr:uid="{00000000-0005-0000-0000-0000902E0000}"/>
    <cellStyle name="Note 8 10 3" xfId="12081" xr:uid="{00000000-0005-0000-0000-0000912E0000}"/>
    <cellStyle name="Note 8 10 3 2" xfId="12082" xr:uid="{00000000-0005-0000-0000-0000922E0000}"/>
    <cellStyle name="Note 8 10 4" xfId="12083" xr:uid="{00000000-0005-0000-0000-0000932E0000}"/>
    <cellStyle name="Note 8 10 4 2" xfId="12084" xr:uid="{00000000-0005-0000-0000-0000942E0000}"/>
    <cellStyle name="Note 8 10 5" xfId="12085" xr:uid="{00000000-0005-0000-0000-0000952E0000}"/>
    <cellStyle name="Note 8 10 5 2" xfId="12086" xr:uid="{00000000-0005-0000-0000-0000962E0000}"/>
    <cellStyle name="Note 8 10 6" xfId="12087" xr:uid="{00000000-0005-0000-0000-0000972E0000}"/>
    <cellStyle name="Note 8 10 6 2" xfId="12088" xr:uid="{00000000-0005-0000-0000-0000982E0000}"/>
    <cellStyle name="Note 8 10 7" xfId="12089" xr:uid="{00000000-0005-0000-0000-0000992E0000}"/>
    <cellStyle name="Note 8 10 7 2" xfId="12090" xr:uid="{00000000-0005-0000-0000-00009A2E0000}"/>
    <cellStyle name="Note 8 10 8" xfId="12091" xr:uid="{00000000-0005-0000-0000-00009B2E0000}"/>
    <cellStyle name="Note 8 10 8 2" xfId="12092" xr:uid="{00000000-0005-0000-0000-00009C2E0000}"/>
    <cellStyle name="Note 8 10 9" xfId="12093" xr:uid="{00000000-0005-0000-0000-00009D2E0000}"/>
    <cellStyle name="Note 8 10 9 2" xfId="12094" xr:uid="{00000000-0005-0000-0000-00009E2E0000}"/>
    <cellStyle name="Note 8 11" xfId="12095" xr:uid="{00000000-0005-0000-0000-00009F2E0000}"/>
    <cellStyle name="Note 8 11 10" xfId="12096" xr:uid="{00000000-0005-0000-0000-0000A02E0000}"/>
    <cellStyle name="Note 8 11 10 2" xfId="12097" xr:uid="{00000000-0005-0000-0000-0000A12E0000}"/>
    <cellStyle name="Note 8 11 11" xfId="12098" xr:uid="{00000000-0005-0000-0000-0000A22E0000}"/>
    <cellStyle name="Note 8 11 11 2" xfId="12099" xr:uid="{00000000-0005-0000-0000-0000A32E0000}"/>
    <cellStyle name="Note 8 11 12" xfId="12100" xr:uid="{00000000-0005-0000-0000-0000A42E0000}"/>
    <cellStyle name="Note 8 11 12 2" xfId="12101" xr:uid="{00000000-0005-0000-0000-0000A52E0000}"/>
    <cellStyle name="Note 8 11 13" xfId="12102" xr:uid="{00000000-0005-0000-0000-0000A62E0000}"/>
    <cellStyle name="Note 8 11 13 2" xfId="12103" xr:uid="{00000000-0005-0000-0000-0000A72E0000}"/>
    <cellStyle name="Note 8 11 14" xfId="12104" xr:uid="{00000000-0005-0000-0000-0000A82E0000}"/>
    <cellStyle name="Note 8 11 14 2" xfId="12105" xr:uid="{00000000-0005-0000-0000-0000A92E0000}"/>
    <cellStyle name="Note 8 11 15" xfId="12106" xr:uid="{00000000-0005-0000-0000-0000AA2E0000}"/>
    <cellStyle name="Note 8 11 15 2" xfId="12107" xr:uid="{00000000-0005-0000-0000-0000AB2E0000}"/>
    <cellStyle name="Note 8 11 16" xfId="12108" xr:uid="{00000000-0005-0000-0000-0000AC2E0000}"/>
    <cellStyle name="Note 8 11 16 2" xfId="12109" xr:uid="{00000000-0005-0000-0000-0000AD2E0000}"/>
    <cellStyle name="Note 8 11 17" xfId="12110" xr:uid="{00000000-0005-0000-0000-0000AE2E0000}"/>
    <cellStyle name="Note 8 11 17 2" xfId="12111" xr:uid="{00000000-0005-0000-0000-0000AF2E0000}"/>
    <cellStyle name="Note 8 11 18" xfId="12112" xr:uid="{00000000-0005-0000-0000-0000B02E0000}"/>
    <cellStyle name="Note 8 11 2" xfId="12113" xr:uid="{00000000-0005-0000-0000-0000B12E0000}"/>
    <cellStyle name="Note 8 11 2 2" xfId="12114" xr:uid="{00000000-0005-0000-0000-0000B22E0000}"/>
    <cellStyle name="Note 8 11 3" xfId="12115" xr:uid="{00000000-0005-0000-0000-0000B32E0000}"/>
    <cellStyle name="Note 8 11 3 2" xfId="12116" xr:uid="{00000000-0005-0000-0000-0000B42E0000}"/>
    <cellStyle name="Note 8 11 4" xfId="12117" xr:uid="{00000000-0005-0000-0000-0000B52E0000}"/>
    <cellStyle name="Note 8 11 4 2" xfId="12118" xr:uid="{00000000-0005-0000-0000-0000B62E0000}"/>
    <cellStyle name="Note 8 11 5" xfId="12119" xr:uid="{00000000-0005-0000-0000-0000B72E0000}"/>
    <cellStyle name="Note 8 11 5 2" xfId="12120" xr:uid="{00000000-0005-0000-0000-0000B82E0000}"/>
    <cellStyle name="Note 8 11 6" xfId="12121" xr:uid="{00000000-0005-0000-0000-0000B92E0000}"/>
    <cellStyle name="Note 8 11 6 2" xfId="12122" xr:uid="{00000000-0005-0000-0000-0000BA2E0000}"/>
    <cellStyle name="Note 8 11 7" xfId="12123" xr:uid="{00000000-0005-0000-0000-0000BB2E0000}"/>
    <cellStyle name="Note 8 11 7 2" xfId="12124" xr:uid="{00000000-0005-0000-0000-0000BC2E0000}"/>
    <cellStyle name="Note 8 11 8" xfId="12125" xr:uid="{00000000-0005-0000-0000-0000BD2E0000}"/>
    <cellStyle name="Note 8 11 8 2" xfId="12126" xr:uid="{00000000-0005-0000-0000-0000BE2E0000}"/>
    <cellStyle name="Note 8 11 9" xfId="12127" xr:uid="{00000000-0005-0000-0000-0000BF2E0000}"/>
    <cellStyle name="Note 8 11 9 2" xfId="12128" xr:uid="{00000000-0005-0000-0000-0000C02E0000}"/>
    <cellStyle name="Note 8 12" xfId="12129" xr:uid="{00000000-0005-0000-0000-0000C12E0000}"/>
    <cellStyle name="Note 8 12 10" xfId="12130" xr:uid="{00000000-0005-0000-0000-0000C22E0000}"/>
    <cellStyle name="Note 8 12 10 2" xfId="12131" xr:uid="{00000000-0005-0000-0000-0000C32E0000}"/>
    <cellStyle name="Note 8 12 11" xfId="12132" xr:uid="{00000000-0005-0000-0000-0000C42E0000}"/>
    <cellStyle name="Note 8 12 11 2" xfId="12133" xr:uid="{00000000-0005-0000-0000-0000C52E0000}"/>
    <cellStyle name="Note 8 12 12" xfId="12134" xr:uid="{00000000-0005-0000-0000-0000C62E0000}"/>
    <cellStyle name="Note 8 12 12 2" xfId="12135" xr:uid="{00000000-0005-0000-0000-0000C72E0000}"/>
    <cellStyle name="Note 8 12 13" xfId="12136" xr:uid="{00000000-0005-0000-0000-0000C82E0000}"/>
    <cellStyle name="Note 8 12 13 2" xfId="12137" xr:uid="{00000000-0005-0000-0000-0000C92E0000}"/>
    <cellStyle name="Note 8 12 14" xfId="12138" xr:uid="{00000000-0005-0000-0000-0000CA2E0000}"/>
    <cellStyle name="Note 8 12 14 2" xfId="12139" xr:uid="{00000000-0005-0000-0000-0000CB2E0000}"/>
    <cellStyle name="Note 8 12 15" xfId="12140" xr:uid="{00000000-0005-0000-0000-0000CC2E0000}"/>
    <cellStyle name="Note 8 12 15 2" xfId="12141" xr:uid="{00000000-0005-0000-0000-0000CD2E0000}"/>
    <cellStyle name="Note 8 12 16" xfId="12142" xr:uid="{00000000-0005-0000-0000-0000CE2E0000}"/>
    <cellStyle name="Note 8 12 2" xfId="12143" xr:uid="{00000000-0005-0000-0000-0000CF2E0000}"/>
    <cellStyle name="Note 8 12 2 2" xfId="12144" xr:uid="{00000000-0005-0000-0000-0000D02E0000}"/>
    <cellStyle name="Note 8 12 3" xfId="12145" xr:uid="{00000000-0005-0000-0000-0000D12E0000}"/>
    <cellStyle name="Note 8 12 3 2" xfId="12146" xr:uid="{00000000-0005-0000-0000-0000D22E0000}"/>
    <cellStyle name="Note 8 12 4" xfId="12147" xr:uid="{00000000-0005-0000-0000-0000D32E0000}"/>
    <cellStyle name="Note 8 12 4 2" xfId="12148" xr:uid="{00000000-0005-0000-0000-0000D42E0000}"/>
    <cellStyle name="Note 8 12 5" xfId="12149" xr:uid="{00000000-0005-0000-0000-0000D52E0000}"/>
    <cellStyle name="Note 8 12 5 2" xfId="12150" xr:uid="{00000000-0005-0000-0000-0000D62E0000}"/>
    <cellStyle name="Note 8 12 6" xfId="12151" xr:uid="{00000000-0005-0000-0000-0000D72E0000}"/>
    <cellStyle name="Note 8 12 6 2" xfId="12152" xr:uid="{00000000-0005-0000-0000-0000D82E0000}"/>
    <cellStyle name="Note 8 12 7" xfId="12153" xr:uid="{00000000-0005-0000-0000-0000D92E0000}"/>
    <cellStyle name="Note 8 12 7 2" xfId="12154" xr:uid="{00000000-0005-0000-0000-0000DA2E0000}"/>
    <cellStyle name="Note 8 12 8" xfId="12155" xr:uid="{00000000-0005-0000-0000-0000DB2E0000}"/>
    <cellStyle name="Note 8 12 8 2" xfId="12156" xr:uid="{00000000-0005-0000-0000-0000DC2E0000}"/>
    <cellStyle name="Note 8 12 9" xfId="12157" xr:uid="{00000000-0005-0000-0000-0000DD2E0000}"/>
    <cellStyle name="Note 8 12 9 2" xfId="12158" xr:uid="{00000000-0005-0000-0000-0000DE2E0000}"/>
    <cellStyle name="Note 8 13" xfId="12159" xr:uid="{00000000-0005-0000-0000-0000DF2E0000}"/>
    <cellStyle name="Note 8 13 10" xfId="12160" xr:uid="{00000000-0005-0000-0000-0000E02E0000}"/>
    <cellStyle name="Note 8 13 10 2" xfId="12161" xr:uid="{00000000-0005-0000-0000-0000E12E0000}"/>
    <cellStyle name="Note 8 13 11" xfId="12162" xr:uid="{00000000-0005-0000-0000-0000E22E0000}"/>
    <cellStyle name="Note 8 13 11 2" xfId="12163" xr:uid="{00000000-0005-0000-0000-0000E32E0000}"/>
    <cellStyle name="Note 8 13 12" xfId="12164" xr:uid="{00000000-0005-0000-0000-0000E42E0000}"/>
    <cellStyle name="Note 8 13 12 2" xfId="12165" xr:uid="{00000000-0005-0000-0000-0000E52E0000}"/>
    <cellStyle name="Note 8 13 13" xfId="12166" xr:uid="{00000000-0005-0000-0000-0000E62E0000}"/>
    <cellStyle name="Note 8 13 13 2" xfId="12167" xr:uid="{00000000-0005-0000-0000-0000E72E0000}"/>
    <cellStyle name="Note 8 13 14" xfId="12168" xr:uid="{00000000-0005-0000-0000-0000E82E0000}"/>
    <cellStyle name="Note 8 13 14 2" xfId="12169" xr:uid="{00000000-0005-0000-0000-0000E92E0000}"/>
    <cellStyle name="Note 8 13 15" xfId="12170" xr:uid="{00000000-0005-0000-0000-0000EA2E0000}"/>
    <cellStyle name="Note 8 13 15 2" xfId="12171" xr:uid="{00000000-0005-0000-0000-0000EB2E0000}"/>
    <cellStyle name="Note 8 13 16" xfId="12172" xr:uid="{00000000-0005-0000-0000-0000EC2E0000}"/>
    <cellStyle name="Note 8 13 2" xfId="12173" xr:uid="{00000000-0005-0000-0000-0000ED2E0000}"/>
    <cellStyle name="Note 8 13 2 2" xfId="12174" xr:uid="{00000000-0005-0000-0000-0000EE2E0000}"/>
    <cellStyle name="Note 8 13 3" xfId="12175" xr:uid="{00000000-0005-0000-0000-0000EF2E0000}"/>
    <cellStyle name="Note 8 13 3 2" xfId="12176" xr:uid="{00000000-0005-0000-0000-0000F02E0000}"/>
    <cellStyle name="Note 8 13 4" xfId="12177" xr:uid="{00000000-0005-0000-0000-0000F12E0000}"/>
    <cellStyle name="Note 8 13 4 2" xfId="12178" xr:uid="{00000000-0005-0000-0000-0000F22E0000}"/>
    <cellStyle name="Note 8 13 5" xfId="12179" xr:uid="{00000000-0005-0000-0000-0000F32E0000}"/>
    <cellStyle name="Note 8 13 5 2" xfId="12180" xr:uid="{00000000-0005-0000-0000-0000F42E0000}"/>
    <cellStyle name="Note 8 13 6" xfId="12181" xr:uid="{00000000-0005-0000-0000-0000F52E0000}"/>
    <cellStyle name="Note 8 13 6 2" xfId="12182" xr:uid="{00000000-0005-0000-0000-0000F62E0000}"/>
    <cellStyle name="Note 8 13 7" xfId="12183" xr:uid="{00000000-0005-0000-0000-0000F72E0000}"/>
    <cellStyle name="Note 8 13 7 2" xfId="12184" xr:uid="{00000000-0005-0000-0000-0000F82E0000}"/>
    <cellStyle name="Note 8 13 8" xfId="12185" xr:uid="{00000000-0005-0000-0000-0000F92E0000}"/>
    <cellStyle name="Note 8 13 8 2" xfId="12186" xr:uid="{00000000-0005-0000-0000-0000FA2E0000}"/>
    <cellStyle name="Note 8 13 9" xfId="12187" xr:uid="{00000000-0005-0000-0000-0000FB2E0000}"/>
    <cellStyle name="Note 8 13 9 2" xfId="12188" xr:uid="{00000000-0005-0000-0000-0000FC2E0000}"/>
    <cellStyle name="Note 8 14" xfId="12189" xr:uid="{00000000-0005-0000-0000-0000FD2E0000}"/>
    <cellStyle name="Note 8 14 10" xfId="12190" xr:uid="{00000000-0005-0000-0000-0000FE2E0000}"/>
    <cellStyle name="Note 8 14 10 2" xfId="12191" xr:uid="{00000000-0005-0000-0000-0000FF2E0000}"/>
    <cellStyle name="Note 8 14 11" xfId="12192" xr:uid="{00000000-0005-0000-0000-0000002F0000}"/>
    <cellStyle name="Note 8 14 11 2" xfId="12193" xr:uid="{00000000-0005-0000-0000-0000012F0000}"/>
    <cellStyle name="Note 8 14 12" xfId="12194" xr:uid="{00000000-0005-0000-0000-0000022F0000}"/>
    <cellStyle name="Note 8 14 12 2" xfId="12195" xr:uid="{00000000-0005-0000-0000-0000032F0000}"/>
    <cellStyle name="Note 8 14 13" xfId="12196" xr:uid="{00000000-0005-0000-0000-0000042F0000}"/>
    <cellStyle name="Note 8 14 13 2" xfId="12197" xr:uid="{00000000-0005-0000-0000-0000052F0000}"/>
    <cellStyle name="Note 8 14 14" xfId="12198" xr:uid="{00000000-0005-0000-0000-0000062F0000}"/>
    <cellStyle name="Note 8 14 14 2" xfId="12199" xr:uid="{00000000-0005-0000-0000-0000072F0000}"/>
    <cellStyle name="Note 8 14 15" xfId="12200" xr:uid="{00000000-0005-0000-0000-0000082F0000}"/>
    <cellStyle name="Note 8 14 2" xfId="12201" xr:uid="{00000000-0005-0000-0000-0000092F0000}"/>
    <cellStyle name="Note 8 14 2 2" xfId="12202" xr:uid="{00000000-0005-0000-0000-00000A2F0000}"/>
    <cellStyle name="Note 8 14 3" xfId="12203" xr:uid="{00000000-0005-0000-0000-00000B2F0000}"/>
    <cellStyle name="Note 8 14 3 2" xfId="12204" xr:uid="{00000000-0005-0000-0000-00000C2F0000}"/>
    <cellStyle name="Note 8 14 4" xfId="12205" xr:uid="{00000000-0005-0000-0000-00000D2F0000}"/>
    <cellStyle name="Note 8 14 4 2" xfId="12206" xr:uid="{00000000-0005-0000-0000-00000E2F0000}"/>
    <cellStyle name="Note 8 14 5" xfId="12207" xr:uid="{00000000-0005-0000-0000-00000F2F0000}"/>
    <cellStyle name="Note 8 14 5 2" xfId="12208" xr:uid="{00000000-0005-0000-0000-0000102F0000}"/>
    <cellStyle name="Note 8 14 6" xfId="12209" xr:uid="{00000000-0005-0000-0000-0000112F0000}"/>
    <cellStyle name="Note 8 14 6 2" xfId="12210" xr:uid="{00000000-0005-0000-0000-0000122F0000}"/>
    <cellStyle name="Note 8 14 7" xfId="12211" xr:uid="{00000000-0005-0000-0000-0000132F0000}"/>
    <cellStyle name="Note 8 14 7 2" xfId="12212" xr:uid="{00000000-0005-0000-0000-0000142F0000}"/>
    <cellStyle name="Note 8 14 8" xfId="12213" xr:uid="{00000000-0005-0000-0000-0000152F0000}"/>
    <cellStyle name="Note 8 14 8 2" xfId="12214" xr:uid="{00000000-0005-0000-0000-0000162F0000}"/>
    <cellStyle name="Note 8 14 9" xfId="12215" xr:uid="{00000000-0005-0000-0000-0000172F0000}"/>
    <cellStyle name="Note 8 14 9 2" xfId="12216" xr:uid="{00000000-0005-0000-0000-0000182F0000}"/>
    <cellStyle name="Note 8 15" xfId="12217" xr:uid="{00000000-0005-0000-0000-0000192F0000}"/>
    <cellStyle name="Note 8 15 2" xfId="12218" xr:uid="{00000000-0005-0000-0000-00001A2F0000}"/>
    <cellStyle name="Note 8 16" xfId="12219" xr:uid="{00000000-0005-0000-0000-00001B2F0000}"/>
    <cellStyle name="Note 8 16 2" xfId="12220" xr:uid="{00000000-0005-0000-0000-00001C2F0000}"/>
    <cellStyle name="Note 8 17" xfId="12221" xr:uid="{00000000-0005-0000-0000-00001D2F0000}"/>
    <cellStyle name="Note 8 17 2" xfId="12222" xr:uid="{00000000-0005-0000-0000-00001E2F0000}"/>
    <cellStyle name="Note 8 18" xfId="12223" xr:uid="{00000000-0005-0000-0000-00001F2F0000}"/>
    <cellStyle name="Note 8 18 2" xfId="12224" xr:uid="{00000000-0005-0000-0000-0000202F0000}"/>
    <cellStyle name="Note 8 19" xfId="12225" xr:uid="{00000000-0005-0000-0000-0000212F0000}"/>
    <cellStyle name="Note 8 19 2" xfId="12226" xr:uid="{00000000-0005-0000-0000-0000222F0000}"/>
    <cellStyle name="Note 8 2" xfId="12227" xr:uid="{00000000-0005-0000-0000-0000232F0000}"/>
    <cellStyle name="Note 8 2 10" xfId="12228" xr:uid="{00000000-0005-0000-0000-0000242F0000}"/>
    <cellStyle name="Note 8 2 10 10" xfId="12229" xr:uid="{00000000-0005-0000-0000-0000252F0000}"/>
    <cellStyle name="Note 8 2 10 10 2" xfId="12230" xr:uid="{00000000-0005-0000-0000-0000262F0000}"/>
    <cellStyle name="Note 8 2 10 11" xfId="12231" xr:uid="{00000000-0005-0000-0000-0000272F0000}"/>
    <cellStyle name="Note 8 2 10 11 2" xfId="12232" xr:uid="{00000000-0005-0000-0000-0000282F0000}"/>
    <cellStyle name="Note 8 2 10 12" xfId="12233" xr:uid="{00000000-0005-0000-0000-0000292F0000}"/>
    <cellStyle name="Note 8 2 10 12 2" xfId="12234" xr:uid="{00000000-0005-0000-0000-00002A2F0000}"/>
    <cellStyle name="Note 8 2 10 13" xfId="12235" xr:uid="{00000000-0005-0000-0000-00002B2F0000}"/>
    <cellStyle name="Note 8 2 10 13 2" xfId="12236" xr:uid="{00000000-0005-0000-0000-00002C2F0000}"/>
    <cellStyle name="Note 8 2 10 14" xfId="12237" xr:uid="{00000000-0005-0000-0000-00002D2F0000}"/>
    <cellStyle name="Note 8 2 10 14 2" xfId="12238" xr:uid="{00000000-0005-0000-0000-00002E2F0000}"/>
    <cellStyle name="Note 8 2 10 15" xfId="12239" xr:uid="{00000000-0005-0000-0000-00002F2F0000}"/>
    <cellStyle name="Note 8 2 10 15 2" xfId="12240" xr:uid="{00000000-0005-0000-0000-0000302F0000}"/>
    <cellStyle name="Note 8 2 10 16" xfId="12241" xr:uid="{00000000-0005-0000-0000-0000312F0000}"/>
    <cellStyle name="Note 8 2 10 16 2" xfId="12242" xr:uid="{00000000-0005-0000-0000-0000322F0000}"/>
    <cellStyle name="Note 8 2 10 17" xfId="12243" xr:uid="{00000000-0005-0000-0000-0000332F0000}"/>
    <cellStyle name="Note 8 2 10 17 2" xfId="12244" xr:uid="{00000000-0005-0000-0000-0000342F0000}"/>
    <cellStyle name="Note 8 2 10 18" xfId="12245" xr:uid="{00000000-0005-0000-0000-0000352F0000}"/>
    <cellStyle name="Note 8 2 10 2" xfId="12246" xr:uid="{00000000-0005-0000-0000-0000362F0000}"/>
    <cellStyle name="Note 8 2 10 2 2" xfId="12247" xr:uid="{00000000-0005-0000-0000-0000372F0000}"/>
    <cellStyle name="Note 8 2 10 3" xfId="12248" xr:uid="{00000000-0005-0000-0000-0000382F0000}"/>
    <cellStyle name="Note 8 2 10 3 2" xfId="12249" xr:uid="{00000000-0005-0000-0000-0000392F0000}"/>
    <cellStyle name="Note 8 2 10 4" xfId="12250" xr:uid="{00000000-0005-0000-0000-00003A2F0000}"/>
    <cellStyle name="Note 8 2 10 4 2" xfId="12251" xr:uid="{00000000-0005-0000-0000-00003B2F0000}"/>
    <cellStyle name="Note 8 2 10 5" xfId="12252" xr:uid="{00000000-0005-0000-0000-00003C2F0000}"/>
    <cellStyle name="Note 8 2 10 5 2" xfId="12253" xr:uid="{00000000-0005-0000-0000-00003D2F0000}"/>
    <cellStyle name="Note 8 2 10 6" xfId="12254" xr:uid="{00000000-0005-0000-0000-00003E2F0000}"/>
    <cellStyle name="Note 8 2 10 6 2" xfId="12255" xr:uid="{00000000-0005-0000-0000-00003F2F0000}"/>
    <cellStyle name="Note 8 2 10 7" xfId="12256" xr:uid="{00000000-0005-0000-0000-0000402F0000}"/>
    <cellStyle name="Note 8 2 10 7 2" xfId="12257" xr:uid="{00000000-0005-0000-0000-0000412F0000}"/>
    <cellStyle name="Note 8 2 10 8" xfId="12258" xr:uid="{00000000-0005-0000-0000-0000422F0000}"/>
    <cellStyle name="Note 8 2 10 8 2" xfId="12259" xr:uid="{00000000-0005-0000-0000-0000432F0000}"/>
    <cellStyle name="Note 8 2 10 9" xfId="12260" xr:uid="{00000000-0005-0000-0000-0000442F0000}"/>
    <cellStyle name="Note 8 2 10 9 2" xfId="12261" xr:uid="{00000000-0005-0000-0000-0000452F0000}"/>
    <cellStyle name="Note 8 2 11" xfId="12262" xr:uid="{00000000-0005-0000-0000-0000462F0000}"/>
    <cellStyle name="Note 8 2 11 10" xfId="12263" xr:uid="{00000000-0005-0000-0000-0000472F0000}"/>
    <cellStyle name="Note 8 2 11 10 2" xfId="12264" xr:uid="{00000000-0005-0000-0000-0000482F0000}"/>
    <cellStyle name="Note 8 2 11 11" xfId="12265" xr:uid="{00000000-0005-0000-0000-0000492F0000}"/>
    <cellStyle name="Note 8 2 11 11 2" xfId="12266" xr:uid="{00000000-0005-0000-0000-00004A2F0000}"/>
    <cellStyle name="Note 8 2 11 12" xfId="12267" xr:uid="{00000000-0005-0000-0000-00004B2F0000}"/>
    <cellStyle name="Note 8 2 11 12 2" xfId="12268" xr:uid="{00000000-0005-0000-0000-00004C2F0000}"/>
    <cellStyle name="Note 8 2 11 13" xfId="12269" xr:uid="{00000000-0005-0000-0000-00004D2F0000}"/>
    <cellStyle name="Note 8 2 11 13 2" xfId="12270" xr:uid="{00000000-0005-0000-0000-00004E2F0000}"/>
    <cellStyle name="Note 8 2 11 14" xfId="12271" xr:uid="{00000000-0005-0000-0000-00004F2F0000}"/>
    <cellStyle name="Note 8 2 11 14 2" xfId="12272" xr:uid="{00000000-0005-0000-0000-0000502F0000}"/>
    <cellStyle name="Note 8 2 11 15" xfId="12273" xr:uid="{00000000-0005-0000-0000-0000512F0000}"/>
    <cellStyle name="Note 8 2 11 15 2" xfId="12274" xr:uid="{00000000-0005-0000-0000-0000522F0000}"/>
    <cellStyle name="Note 8 2 11 16" xfId="12275" xr:uid="{00000000-0005-0000-0000-0000532F0000}"/>
    <cellStyle name="Note 8 2 11 2" xfId="12276" xr:uid="{00000000-0005-0000-0000-0000542F0000}"/>
    <cellStyle name="Note 8 2 11 2 2" xfId="12277" xr:uid="{00000000-0005-0000-0000-0000552F0000}"/>
    <cellStyle name="Note 8 2 11 3" xfId="12278" xr:uid="{00000000-0005-0000-0000-0000562F0000}"/>
    <cellStyle name="Note 8 2 11 3 2" xfId="12279" xr:uid="{00000000-0005-0000-0000-0000572F0000}"/>
    <cellStyle name="Note 8 2 11 4" xfId="12280" xr:uid="{00000000-0005-0000-0000-0000582F0000}"/>
    <cellStyle name="Note 8 2 11 4 2" xfId="12281" xr:uid="{00000000-0005-0000-0000-0000592F0000}"/>
    <cellStyle name="Note 8 2 11 5" xfId="12282" xr:uid="{00000000-0005-0000-0000-00005A2F0000}"/>
    <cellStyle name="Note 8 2 11 5 2" xfId="12283" xr:uid="{00000000-0005-0000-0000-00005B2F0000}"/>
    <cellStyle name="Note 8 2 11 6" xfId="12284" xr:uid="{00000000-0005-0000-0000-00005C2F0000}"/>
    <cellStyle name="Note 8 2 11 6 2" xfId="12285" xr:uid="{00000000-0005-0000-0000-00005D2F0000}"/>
    <cellStyle name="Note 8 2 11 7" xfId="12286" xr:uid="{00000000-0005-0000-0000-00005E2F0000}"/>
    <cellStyle name="Note 8 2 11 7 2" xfId="12287" xr:uid="{00000000-0005-0000-0000-00005F2F0000}"/>
    <cellStyle name="Note 8 2 11 8" xfId="12288" xr:uid="{00000000-0005-0000-0000-0000602F0000}"/>
    <cellStyle name="Note 8 2 11 8 2" xfId="12289" xr:uid="{00000000-0005-0000-0000-0000612F0000}"/>
    <cellStyle name="Note 8 2 11 9" xfId="12290" xr:uid="{00000000-0005-0000-0000-0000622F0000}"/>
    <cellStyle name="Note 8 2 11 9 2" xfId="12291" xr:uid="{00000000-0005-0000-0000-0000632F0000}"/>
    <cellStyle name="Note 8 2 12" xfId="12292" xr:uid="{00000000-0005-0000-0000-0000642F0000}"/>
    <cellStyle name="Note 8 2 12 10" xfId="12293" xr:uid="{00000000-0005-0000-0000-0000652F0000}"/>
    <cellStyle name="Note 8 2 12 10 2" xfId="12294" xr:uid="{00000000-0005-0000-0000-0000662F0000}"/>
    <cellStyle name="Note 8 2 12 11" xfId="12295" xr:uid="{00000000-0005-0000-0000-0000672F0000}"/>
    <cellStyle name="Note 8 2 12 11 2" xfId="12296" xr:uid="{00000000-0005-0000-0000-0000682F0000}"/>
    <cellStyle name="Note 8 2 12 12" xfId="12297" xr:uid="{00000000-0005-0000-0000-0000692F0000}"/>
    <cellStyle name="Note 8 2 12 12 2" xfId="12298" xr:uid="{00000000-0005-0000-0000-00006A2F0000}"/>
    <cellStyle name="Note 8 2 12 13" xfId="12299" xr:uid="{00000000-0005-0000-0000-00006B2F0000}"/>
    <cellStyle name="Note 8 2 12 13 2" xfId="12300" xr:uid="{00000000-0005-0000-0000-00006C2F0000}"/>
    <cellStyle name="Note 8 2 12 14" xfId="12301" xr:uid="{00000000-0005-0000-0000-00006D2F0000}"/>
    <cellStyle name="Note 8 2 12 14 2" xfId="12302" xr:uid="{00000000-0005-0000-0000-00006E2F0000}"/>
    <cellStyle name="Note 8 2 12 15" xfId="12303" xr:uid="{00000000-0005-0000-0000-00006F2F0000}"/>
    <cellStyle name="Note 8 2 12 15 2" xfId="12304" xr:uid="{00000000-0005-0000-0000-0000702F0000}"/>
    <cellStyle name="Note 8 2 12 16" xfId="12305" xr:uid="{00000000-0005-0000-0000-0000712F0000}"/>
    <cellStyle name="Note 8 2 12 2" xfId="12306" xr:uid="{00000000-0005-0000-0000-0000722F0000}"/>
    <cellStyle name="Note 8 2 12 2 2" xfId="12307" xr:uid="{00000000-0005-0000-0000-0000732F0000}"/>
    <cellStyle name="Note 8 2 12 3" xfId="12308" xr:uid="{00000000-0005-0000-0000-0000742F0000}"/>
    <cellStyle name="Note 8 2 12 3 2" xfId="12309" xr:uid="{00000000-0005-0000-0000-0000752F0000}"/>
    <cellStyle name="Note 8 2 12 4" xfId="12310" xr:uid="{00000000-0005-0000-0000-0000762F0000}"/>
    <cellStyle name="Note 8 2 12 4 2" xfId="12311" xr:uid="{00000000-0005-0000-0000-0000772F0000}"/>
    <cellStyle name="Note 8 2 12 5" xfId="12312" xr:uid="{00000000-0005-0000-0000-0000782F0000}"/>
    <cellStyle name="Note 8 2 12 5 2" xfId="12313" xr:uid="{00000000-0005-0000-0000-0000792F0000}"/>
    <cellStyle name="Note 8 2 12 6" xfId="12314" xr:uid="{00000000-0005-0000-0000-00007A2F0000}"/>
    <cellStyle name="Note 8 2 12 6 2" xfId="12315" xr:uid="{00000000-0005-0000-0000-00007B2F0000}"/>
    <cellStyle name="Note 8 2 12 7" xfId="12316" xr:uid="{00000000-0005-0000-0000-00007C2F0000}"/>
    <cellStyle name="Note 8 2 12 7 2" xfId="12317" xr:uid="{00000000-0005-0000-0000-00007D2F0000}"/>
    <cellStyle name="Note 8 2 12 8" xfId="12318" xr:uid="{00000000-0005-0000-0000-00007E2F0000}"/>
    <cellStyle name="Note 8 2 12 8 2" xfId="12319" xr:uid="{00000000-0005-0000-0000-00007F2F0000}"/>
    <cellStyle name="Note 8 2 12 9" xfId="12320" xr:uid="{00000000-0005-0000-0000-0000802F0000}"/>
    <cellStyle name="Note 8 2 12 9 2" xfId="12321" xr:uid="{00000000-0005-0000-0000-0000812F0000}"/>
    <cellStyle name="Note 8 2 13" xfId="12322" xr:uid="{00000000-0005-0000-0000-0000822F0000}"/>
    <cellStyle name="Note 8 2 13 10" xfId="12323" xr:uid="{00000000-0005-0000-0000-0000832F0000}"/>
    <cellStyle name="Note 8 2 13 10 2" xfId="12324" xr:uid="{00000000-0005-0000-0000-0000842F0000}"/>
    <cellStyle name="Note 8 2 13 11" xfId="12325" xr:uid="{00000000-0005-0000-0000-0000852F0000}"/>
    <cellStyle name="Note 8 2 13 11 2" xfId="12326" xr:uid="{00000000-0005-0000-0000-0000862F0000}"/>
    <cellStyle name="Note 8 2 13 12" xfId="12327" xr:uid="{00000000-0005-0000-0000-0000872F0000}"/>
    <cellStyle name="Note 8 2 13 12 2" xfId="12328" xr:uid="{00000000-0005-0000-0000-0000882F0000}"/>
    <cellStyle name="Note 8 2 13 13" xfId="12329" xr:uid="{00000000-0005-0000-0000-0000892F0000}"/>
    <cellStyle name="Note 8 2 13 13 2" xfId="12330" xr:uid="{00000000-0005-0000-0000-00008A2F0000}"/>
    <cellStyle name="Note 8 2 13 14" xfId="12331" xr:uid="{00000000-0005-0000-0000-00008B2F0000}"/>
    <cellStyle name="Note 8 2 13 14 2" xfId="12332" xr:uid="{00000000-0005-0000-0000-00008C2F0000}"/>
    <cellStyle name="Note 8 2 13 15" xfId="12333" xr:uid="{00000000-0005-0000-0000-00008D2F0000}"/>
    <cellStyle name="Note 8 2 13 2" xfId="12334" xr:uid="{00000000-0005-0000-0000-00008E2F0000}"/>
    <cellStyle name="Note 8 2 13 2 2" xfId="12335" xr:uid="{00000000-0005-0000-0000-00008F2F0000}"/>
    <cellStyle name="Note 8 2 13 3" xfId="12336" xr:uid="{00000000-0005-0000-0000-0000902F0000}"/>
    <cellStyle name="Note 8 2 13 3 2" xfId="12337" xr:uid="{00000000-0005-0000-0000-0000912F0000}"/>
    <cellStyle name="Note 8 2 13 4" xfId="12338" xr:uid="{00000000-0005-0000-0000-0000922F0000}"/>
    <cellStyle name="Note 8 2 13 4 2" xfId="12339" xr:uid="{00000000-0005-0000-0000-0000932F0000}"/>
    <cellStyle name="Note 8 2 13 5" xfId="12340" xr:uid="{00000000-0005-0000-0000-0000942F0000}"/>
    <cellStyle name="Note 8 2 13 5 2" xfId="12341" xr:uid="{00000000-0005-0000-0000-0000952F0000}"/>
    <cellStyle name="Note 8 2 13 6" xfId="12342" xr:uid="{00000000-0005-0000-0000-0000962F0000}"/>
    <cellStyle name="Note 8 2 13 6 2" xfId="12343" xr:uid="{00000000-0005-0000-0000-0000972F0000}"/>
    <cellStyle name="Note 8 2 13 7" xfId="12344" xr:uid="{00000000-0005-0000-0000-0000982F0000}"/>
    <cellStyle name="Note 8 2 13 7 2" xfId="12345" xr:uid="{00000000-0005-0000-0000-0000992F0000}"/>
    <cellStyle name="Note 8 2 13 8" xfId="12346" xr:uid="{00000000-0005-0000-0000-00009A2F0000}"/>
    <cellStyle name="Note 8 2 13 8 2" xfId="12347" xr:uid="{00000000-0005-0000-0000-00009B2F0000}"/>
    <cellStyle name="Note 8 2 13 9" xfId="12348" xr:uid="{00000000-0005-0000-0000-00009C2F0000}"/>
    <cellStyle name="Note 8 2 13 9 2" xfId="12349" xr:uid="{00000000-0005-0000-0000-00009D2F0000}"/>
    <cellStyle name="Note 8 2 14" xfId="12350" xr:uid="{00000000-0005-0000-0000-00009E2F0000}"/>
    <cellStyle name="Note 8 2 14 2" xfId="12351" xr:uid="{00000000-0005-0000-0000-00009F2F0000}"/>
    <cellStyle name="Note 8 2 15" xfId="12352" xr:uid="{00000000-0005-0000-0000-0000A02F0000}"/>
    <cellStyle name="Note 8 2 15 2" xfId="12353" xr:uid="{00000000-0005-0000-0000-0000A12F0000}"/>
    <cellStyle name="Note 8 2 16" xfId="12354" xr:uid="{00000000-0005-0000-0000-0000A22F0000}"/>
    <cellStyle name="Note 8 2 16 2" xfId="12355" xr:uid="{00000000-0005-0000-0000-0000A32F0000}"/>
    <cellStyle name="Note 8 2 17" xfId="12356" xr:uid="{00000000-0005-0000-0000-0000A42F0000}"/>
    <cellStyle name="Note 8 2 17 2" xfId="12357" xr:uid="{00000000-0005-0000-0000-0000A52F0000}"/>
    <cellStyle name="Note 8 2 18" xfId="12358" xr:uid="{00000000-0005-0000-0000-0000A62F0000}"/>
    <cellStyle name="Note 8 2 18 2" xfId="12359" xr:uid="{00000000-0005-0000-0000-0000A72F0000}"/>
    <cellStyle name="Note 8 2 19" xfId="12360" xr:uid="{00000000-0005-0000-0000-0000A82F0000}"/>
    <cellStyle name="Note 8 2 19 2" xfId="12361" xr:uid="{00000000-0005-0000-0000-0000A92F0000}"/>
    <cellStyle name="Note 8 2 2" xfId="12362" xr:uid="{00000000-0005-0000-0000-0000AA2F0000}"/>
    <cellStyle name="Note 8 2 2 10" xfId="12363" xr:uid="{00000000-0005-0000-0000-0000AB2F0000}"/>
    <cellStyle name="Note 8 2 2 10 2" xfId="12364" xr:uid="{00000000-0005-0000-0000-0000AC2F0000}"/>
    <cellStyle name="Note 8 2 2 11" xfId="12365" xr:uid="{00000000-0005-0000-0000-0000AD2F0000}"/>
    <cellStyle name="Note 8 2 2 11 2" xfId="12366" xr:uid="{00000000-0005-0000-0000-0000AE2F0000}"/>
    <cellStyle name="Note 8 2 2 12" xfId="12367" xr:uid="{00000000-0005-0000-0000-0000AF2F0000}"/>
    <cellStyle name="Note 8 2 2 12 2" xfId="12368" xr:uid="{00000000-0005-0000-0000-0000B02F0000}"/>
    <cellStyle name="Note 8 2 2 13" xfId="12369" xr:uid="{00000000-0005-0000-0000-0000B12F0000}"/>
    <cellStyle name="Note 8 2 2 13 2" xfId="12370" xr:uid="{00000000-0005-0000-0000-0000B22F0000}"/>
    <cellStyle name="Note 8 2 2 14" xfId="12371" xr:uid="{00000000-0005-0000-0000-0000B32F0000}"/>
    <cellStyle name="Note 8 2 2 14 2" xfId="12372" xr:uid="{00000000-0005-0000-0000-0000B42F0000}"/>
    <cellStyle name="Note 8 2 2 15" xfId="12373" xr:uid="{00000000-0005-0000-0000-0000B52F0000}"/>
    <cellStyle name="Note 8 2 2 15 2" xfId="12374" xr:uid="{00000000-0005-0000-0000-0000B62F0000}"/>
    <cellStyle name="Note 8 2 2 16" xfId="12375" xr:uid="{00000000-0005-0000-0000-0000B72F0000}"/>
    <cellStyle name="Note 8 2 2 16 2" xfId="12376" xr:uid="{00000000-0005-0000-0000-0000B82F0000}"/>
    <cellStyle name="Note 8 2 2 17" xfId="12377" xr:uid="{00000000-0005-0000-0000-0000B92F0000}"/>
    <cellStyle name="Note 8 2 2 17 2" xfId="12378" xr:uid="{00000000-0005-0000-0000-0000BA2F0000}"/>
    <cellStyle name="Note 8 2 2 18" xfId="12379" xr:uid="{00000000-0005-0000-0000-0000BB2F0000}"/>
    <cellStyle name="Note 8 2 2 18 2" xfId="12380" xr:uid="{00000000-0005-0000-0000-0000BC2F0000}"/>
    <cellStyle name="Note 8 2 2 19" xfId="12381" xr:uid="{00000000-0005-0000-0000-0000BD2F0000}"/>
    <cellStyle name="Note 8 2 2 19 2" xfId="12382" xr:uid="{00000000-0005-0000-0000-0000BE2F0000}"/>
    <cellStyle name="Note 8 2 2 2" xfId="12383" xr:uid="{00000000-0005-0000-0000-0000BF2F0000}"/>
    <cellStyle name="Note 8 2 2 2 10" xfId="12384" xr:uid="{00000000-0005-0000-0000-0000C02F0000}"/>
    <cellStyle name="Note 8 2 2 2 10 2" xfId="12385" xr:uid="{00000000-0005-0000-0000-0000C12F0000}"/>
    <cellStyle name="Note 8 2 2 2 11" xfId="12386" xr:uid="{00000000-0005-0000-0000-0000C22F0000}"/>
    <cellStyle name="Note 8 2 2 2 11 2" xfId="12387" xr:uid="{00000000-0005-0000-0000-0000C32F0000}"/>
    <cellStyle name="Note 8 2 2 2 12" xfId="12388" xr:uid="{00000000-0005-0000-0000-0000C42F0000}"/>
    <cellStyle name="Note 8 2 2 2 12 2" xfId="12389" xr:uid="{00000000-0005-0000-0000-0000C52F0000}"/>
    <cellStyle name="Note 8 2 2 2 13" xfId="12390" xr:uid="{00000000-0005-0000-0000-0000C62F0000}"/>
    <cellStyle name="Note 8 2 2 2 13 2" xfId="12391" xr:uid="{00000000-0005-0000-0000-0000C72F0000}"/>
    <cellStyle name="Note 8 2 2 2 14" xfId="12392" xr:uid="{00000000-0005-0000-0000-0000C82F0000}"/>
    <cellStyle name="Note 8 2 2 2 14 2" xfId="12393" xr:uid="{00000000-0005-0000-0000-0000C92F0000}"/>
    <cellStyle name="Note 8 2 2 2 15" xfId="12394" xr:uid="{00000000-0005-0000-0000-0000CA2F0000}"/>
    <cellStyle name="Note 8 2 2 2 15 2" xfId="12395" xr:uid="{00000000-0005-0000-0000-0000CB2F0000}"/>
    <cellStyle name="Note 8 2 2 2 16" xfId="12396" xr:uid="{00000000-0005-0000-0000-0000CC2F0000}"/>
    <cellStyle name="Note 8 2 2 2 16 2" xfId="12397" xr:uid="{00000000-0005-0000-0000-0000CD2F0000}"/>
    <cellStyle name="Note 8 2 2 2 17" xfId="12398" xr:uid="{00000000-0005-0000-0000-0000CE2F0000}"/>
    <cellStyle name="Note 8 2 2 2 17 2" xfId="12399" xr:uid="{00000000-0005-0000-0000-0000CF2F0000}"/>
    <cellStyle name="Note 8 2 2 2 18" xfId="12400" xr:uid="{00000000-0005-0000-0000-0000D02F0000}"/>
    <cellStyle name="Note 8 2 2 2 18 2" xfId="12401" xr:uid="{00000000-0005-0000-0000-0000D12F0000}"/>
    <cellStyle name="Note 8 2 2 2 19" xfId="12402" xr:uid="{00000000-0005-0000-0000-0000D22F0000}"/>
    <cellStyle name="Note 8 2 2 2 2" xfId="12403" xr:uid="{00000000-0005-0000-0000-0000D32F0000}"/>
    <cellStyle name="Note 8 2 2 2 2 2" xfId="12404" xr:uid="{00000000-0005-0000-0000-0000D42F0000}"/>
    <cellStyle name="Note 8 2 2 2 3" xfId="12405" xr:uid="{00000000-0005-0000-0000-0000D52F0000}"/>
    <cellStyle name="Note 8 2 2 2 3 2" xfId="12406" xr:uid="{00000000-0005-0000-0000-0000D62F0000}"/>
    <cellStyle name="Note 8 2 2 2 4" xfId="12407" xr:uid="{00000000-0005-0000-0000-0000D72F0000}"/>
    <cellStyle name="Note 8 2 2 2 4 2" xfId="12408" xr:uid="{00000000-0005-0000-0000-0000D82F0000}"/>
    <cellStyle name="Note 8 2 2 2 5" xfId="12409" xr:uid="{00000000-0005-0000-0000-0000D92F0000}"/>
    <cellStyle name="Note 8 2 2 2 5 2" xfId="12410" xr:uid="{00000000-0005-0000-0000-0000DA2F0000}"/>
    <cellStyle name="Note 8 2 2 2 6" xfId="12411" xr:uid="{00000000-0005-0000-0000-0000DB2F0000}"/>
    <cellStyle name="Note 8 2 2 2 6 2" xfId="12412" xr:uid="{00000000-0005-0000-0000-0000DC2F0000}"/>
    <cellStyle name="Note 8 2 2 2 7" xfId="12413" xr:uid="{00000000-0005-0000-0000-0000DD2F0000}"/>
    <cellStyle name="Note 8 2 2 2 7 2" xfId="12414" xr:uid="{00000000-0005-0000-0000-0000DE2F0000}"/>
    <cellStyle name="Note 8 2 2 2 8" xfId="12415" xr:uid="{00000000-0005-0000-0000-0000DF2F0000}"/>
    <cellStyle name="Note 8 2 2 2 8 2" xfId="12416" xr:uid="{00000000-0005-0000-0000-0000E02F0000}"/>
    <cellStyle name="Note 8 2 2 2 9" xfId="12417" xr:uid="{00000000-0005-0000-0000-0000E12F0000}"/>
    <cellStyle name="Note 8 2 2 2 9 2" xfId="12418" xr:uid="{00000000-0005-0000-0000-0000E22F0000}"/>
    <cellStyle name="Note 8 2 2 20" xfId="12419" xr:uid="{00000000-0005-0000-0000-0000E32F0000}"/>
    <cellStyle name="Note 8 2 2 3" xfId="12420" xr:uid="{00000000-0005-0000-0000-0000E42F0000}"/>
    <cellStyle name="Note 8 2 2 3 10" xfId="12421" xr:uid="{00000000-0005-0000-0000-0000E52F0000}"/>
    <cellStyle name="Note 8 2 2 3 10 2" xfId="12422" xr:uid="{00000000-0005-0000-0000-0000E62F0000}"/>
    <cellStyle name="Note 8 2 2 3 11" xfId="12423" xr:uid="{00000000-0005-0000-0000-0000E72F0000}"/>
    <cellStyle name="Note 8 2 2 3 11 2" xfId="12424" xr:uid="{00000000-0005-0000-0000-0000E82F0000}"/>
    <cellStyle name="Note 8 2 2 3 12" xfId="12425" xr:uid="{00000000-0005-0000-0000-0000E92F0000}"/>
    <cellStyle name="Note 8 2 2 3 12 2" xfId="12426" xr:uid="{00000000-0005-0000-0000-0000EA2F0000}"/>
    <cellStyle name="Note 8 2 2 3 13" xfId="12427" xr:uid="{00000000-0005-0000-0000-0000EB2F0000}"/>
    <cellStyle name="Note 8 2 2 3 13 2" xfId="12428" xr:uid="{00000000-0005-0000-0000-0000EC2F0000}"/>
    <cellStyle name="Note 8 2 2 3 14" xfId="12429" xr:uid="{00000000-0005-0000-0000-0000ED2F0000}"/>
    <cellStyle name="Note 8 2 2 3 14 2" xfId="12430" xr:uid="{00000000-0005-0000-0000-0000EE2F0000}"/>
    <cellStyle name="Note 8 2 2 3 15" xfId="12431" xr:uid="{00000000-0005-0000-0000-0000EF2F0000}"/>
    <cellStyle name="Note 8 2 2 3 15 2" xfId="12432" xr:uid="{00000000-0005-0000-0000-0000F02F0000}"/>
    <cellStyle name="Note 8 2 2 3 16" xfId="12433" xr:uid="{00000000-0005-0000-0000-0000F12F0000}"/>
    <cellStyle name="Note 8 2 2 3 16 2" xfId="12434" xr:uid="{00000000-0005-0000-0000-0000F22F0000}"/>
    <cellStyle name="Note 8 2 2 3 17" xfId="12435" xr:uid="{00000000-0005-0000-0000-0000F32F0000}"/>
    <cellStyle name="Note 8 2 2 3 17 2" xfId="12436" xr:uid="{00000000-0005-0000-0000-0000F42F0000}"/>
    <cellStyle name="Note 8 2 2 3 18" xfId="12437" xr:uid="{00000000-0005-0000-0000-0000F52F0000}"/>
    <cellStyle name="Note 8 2 2 3 18 2" xfId="12438" xr:uid="{00000000-0005-0000-0000-0000F62F0000}"/>
    <cellStyle name="Note 8 2 2 3 19" xfId="12439" xr:uid="{00000000-0005-0000-0000-0000F72F0000}"/>
    <cellStyle name="Note 8 2 2 3 2" xfId="12440" xr:uid="{00000000-0005-0000-0000-0000F82F0000}"/>
    <cellStyle name="Note 8 2 2 3 2 2" xfId="12441" xr:uid="{00000000-0005-0000-0000-0000F92F0000}"/>
    <cellStyle name="Note 8 2 2 3 3" xfId="12442" xr:uid="{00000000-0005-0000-0000-0000FA2F0000}"/>
    <cellStyle name="Note 8 2 2 3 3 2" xfId="12443" xr:uid="{00000000-0005-0000-0000-0000FB2F0000}"/>
    <cellStyle name="Note 8 2 2 3 4" xfId="12444" xr:uid="{00000000-0005-0000-0000-0000FC2F0000}"/>
    <cellStyle name="Note 8 2 2 3 4 2" xfId="12445" xr:uid="{00000000-0005-0000-0000-0000FD2F0000}"/>
    <cellStyle name="Note 8 2 2 3 5" xfId="12446" xr:uid="{00000000-0005-0000-0000-0000FE2F0000}"/>
    <cellStyle name="Note 8 2 2 3 5 2" xfId="12447" xr:uid="{00000000-0005-0000-0000-0000FF2F0000}"/>
    <cellStyle name="Note 8 2 2 3 6" xfId="12448" xr:uid="{00000000-0005-0000-0000-000000300000}"/>
    <cellStyle name="Note 8 2 2 3 6 2" xfId="12449" xr:uid="{00000000-0005-0000-0000-000001300000}"/>
    <cellStyle name="Note 8 2 2 3 7" xfId="12450" xr:uid="{00000000-0005-0000-0000-000002300000}"/>
    <cellStyle name="Note 8 2 2 3 7 2" xfId="12451" xr:uid="{00000000-0005-0000-0000-000003300000}"/>
    <cellStyle name="Note 8 2 2 3 8" xfId="12452" xr:uid="{00000000-0005-0000-0000-000004300000}"/>
    <cellStyle name="Note 8 2 2 3 8 2" xfId="12453" xr:uid="{00000000-0005-0000-0000-000005300000}"/>
    <cellStyle name="Note 8 2 2 3 9" xfId="12454" xr:uid="{00000000-0005-0000-0000-000006300000}"/>
    <cellStyle name="Note 8 2 2 3 9 2" xfId="12455" xr:uid="{00000000-0005-0000-0000-000007300000}"/>
    <cellStyle name="Note 8 2 2 4" xfId="12456" xr:uid="{00000000-0005-0000-0000-000008300000}"/>
    <cellStyle name="Note 8 2 2 4 10" xfId="12457" xr:uid="{00000000-0005-0000-0000-000009300000}"/>
    <cellStyle name="Note 8 2 2 4 10 2" xfId="12458" xr:uid="{00000000-0005-0000-0000-00000A300000}"/>
    <cellStyle name="Note 8 2 2 4 11" xfId="12459" xr:uid="{00000000-0005-0000-0000-00000B300000}"/>
    <cellStyle name="Note 8 2 2 4 11 2" xfId="12460" xr:uid="{00000000-0005-0000-0000-00000C300000}"/>
    <cellStyle name="Note 8 2 2 4 12" xfId="12461" xr:uid="{00000000-0005-0000-0000-00000D300000}"/>
    <cellStyle name="Note 8 2 2 4 12 2" xfId="12462" xr:uid="{00000000-0005-0000-0000-00000E300000}"/>
    <cellStyle name="Note 8 2 2 4 13" xfId="12463" xr:uid="{00000000-0005-0000-0000-00000F300000}"/>
    <cellStyle name="Note 8 2 2 4 13 2" xfId="12464" xr:uid="{00000000-0005-0000-0000-000010300000}"/>
    <cellStyle name="Note 8 2 2 4 14" xfId="12465" xr:uid="{00000000-0005-0000-0000-000011300000}"/>
    <cellStyle name="Note 8 2 2 4 14 2" xfId="12466" xr:uid="{00000000-0005-0000-0000-000012300000}"/>
    <cellStyle name="Note 8 2 2 4 15" xfId="12467" xr:uid="{00000000-0005-0000-0000-000013300000}"/>
    <cellStyle name="Note 8 2 2 4 15 2" xfId="12468" xr:uid="{00000000-0005-0000-0000-000014300000}"/>
    <cellStyle name="Note 8 2 2 4 16" xfId="12469" xr:uid="{00000000-0005-0000-0000-000015300000}"/>
    <cellStyle name="Note 8 2 2 4 2" xfId="12470" xr:uid="{00000000-0005-0000-0000-000016300000}"/>
    <cellStyle name="Note 8 2 2 4 2 2" xfId="12471" xr:uid="{00000000-0005-0000-0000-000017300000}"/>
    <cellStyle name="Note 8 2 2 4 3" xfId="12472" xr:uid="{00000000-0005-0000-0000-000018300000}"/>
    <cellStyle name="Note 8 2 2 4 3 2" xfId="12473" xr:uid="{00000000-0005-0000-0000-000019300000}"/>
    <cellStyle name="Note 8 2 2 4 4" xfId="12474" xr:uid="{00000000-0005-0000-0000-00001A300000}"/>
    <cellStyle name="Note 8 2 2 4 4 2" xfId="12475" xr:uid="{00000000-0005-0000-0000-00001B300000}"/>
    <cellStyle name="Note 8 2 2 4 5" xfId="12476" xr:uid="{00000000-0005-0000-0000-00001C300000}"/>
    <cellStyle name="Note 8 2 2 4 5 2" xfId="12477" xr:uid="{00000000-0005-0000-0000-00001D300000}"/>
    <cellStyle name="Note 8 2 2 4 6" xfId="12478" xr:uid="{00000000-0005-0000-0000-00001E300000}"/>
    <cellStyle name="Note 8 2 2 4 6 2" xfId="12479" xr:uid="{00000000-0005-0000-0000-00001F300000}"/>
    <cellStyle name="Note 8 2 2 4 7" xfId="12480" xr:uid="{00000000-0005-0000-0000-000020300000}"/>
    <cellStyle name="Note 8 2 2 4 7 2" xfId="12481" xr:uid="{00000000-0005-0000-0000-000021300000}"/>
    <cellStyle name="Note 8 2 2 4 8" xfId="12482" xr:uid="{00000000-0005-0000-0000-000022300000}"/>
    <cellStyle name="Note 8 2 2 4 8 2" xfId="12483" xr:uid="{00000000-0005-0000-0000-000023300000}"/>
    <cellStyle name="Note 8 2 2 4 9" xfId="12484" xr:uid="{00000000-0005-0000-0000-000024300000}"/>
    <cellStyle name="Note 8 2 2 4 9 2" xfId="12485" xr:uid="{00000000-0005-0000-0000-000025300000}"/>
    <cellStyle name="Note 8 2 2 5" xfId="12486" xr:uid="{00000000-0005-0000-0000-000026300000}"/>
    <cellStyle name="Note 8 2 2 5 10" xfId="12487" xr:uid="{00000000-0005-0000-0000-000027300000}"/>
    <cellStyle name="Note 8 2 2 5 10 2" xfId="12488" xr:uid="{00000000-0005-0000-0000-000028300000}"/>
    <cellStyle name="Note 8 2 2 5 11" xfId="12489" xr:uid="{00000000-0005-0000-0000-000029300000}"/>
    <cellStyle name="Note 8 2 2 5 11 2" xfId="12490" xr:uid="{00000000-0005-0000-0000-00002A300000}"/>
    <cellStyle name="Note 8 2 2 5 12" xfId="12491" xr:uid="{00000000-0005-0000-0000-00002B300000}"/>
    <cellStyle name="Note 8 2 2 5 12 2" xfId="12492" xr:uid="{00000000-0005-0000-0000-00002C300000}"/>
    <cellStyle name="Note 8 2 2 5 13" xfId="12493" xr:uid="{00000000-0005-0000-0000-00002D300000}"/>
    <cellStyle name="Note 8 2 2 5 13 2" xfId="12494" xr:uid="{00000000-0005-0000-0000-00002E300000}"/>
    <cellStyle name="Note 8 2 2 5 14" xfId="12495" xr:uid="{00000000-0005-0000-0000-00002F300000}"/>
    <cellStyle name="Note 8 2 2 5 14 2" xfId="12496" xr:uid="{00000000-0005-0000-0000-000030300000}"/>
    <cellStyle name="Note 8 2 2 5 15" xfId="12497" xr:uid="{00000000-0005-0000-0000-000031300000}"/>
    <cellStyle name="Note 8 2 2 5 15 2" xfId="12498" xr:uid="{00000000-0005-0000-0000-000032300000}"/>
    <cellStyle name="Note 8 2 2 5 16" xfId="12499" xr:uid="{00000000-0005-0000-0000-000033300000}"/>
    <cellStyle name="Note 8 2 2 5 2" xfId="12500" xr:uid="{00000000-0005-0000-0000-000034300000}"/>
    <cellStyle name="Note 8 2 2 5 2 2" xfId="12501" xr:uid="{00000000-0005-0000-0000-000035300000}"/>
    <cellStyle name="Note 8 2 2 5 3" xfId="12502" xr:uid="{00000000-0005-0000-0000-000036300000}"/>
    <cellStyle name="Note 8 2 2 5 3 2" xfId="12503" xr:uid="{00000000-0005-0000-0000-000037300000}"/>
    <cellStyle name="Note 8 2 2 5 4" xfId="12504" xr:uid="{00000000-0005-0000-0000-000038300000}"/>
    <cellStyle name="Note 8 2 2 5 4 2" xfId="12505" xr:uid="{00000000-0005-0000-0000-000039300000}"/>
    <cellStyle name="Note 8 2 2 5 5" xfId="12506" xr:uid="{00000000-0005-0000-0000-00003A300000}"/>
    <cellStyle name="Note 8 2 2 5 5 2" xfId="12507" xr:uid="{00000000-0005-0000-0000-00003B300000}"/>
    <cellStyle name="Note 8 2 2 5 6" xfId="12508" xr:uid="{00000000-0005-0000-0000-00003C300000}"/>
    <cellStyle name="Note 8 2 2 5 6 2" xfId="12509" xr:uid="{00000000-0005-0000-0000-00003D300000}"/>
    <cellStyle name="Note 8 2 2 5 7" xfId="12510" xr:uid="{00000000-0005-0000-0000-00003E300000}"/>
    <cellStyle name="Note 8 2 2 5 7 2" xfId="12511" xr:uid="{00000000-0005-0000-0000-00003F300000}"/>
    <cellStyle name="Note 8 2 2 5 8" xfId="12512" xr:uid="{00000000-0005-0000-0000-000040300000}"/>
    <cellStyle name="Note 8 2 2 5 8 2" xfId="12513" xr:uid="{00000000-0005-0000-0000-000041300000}"/>
    <cellStyle name="Note 8 2 2 5 9" xfId="12514" xr:uid="{00000000-0005-0000-0000-000042300000}"/>
    <cellStyle name="Note 8 2 2 5 9 2" xfId="12515" xr:uid="{00000000-0005-0000-0000-000043300000}"/>
    <cellStyle name="Note 8 2 2 6" xfId="12516" xr:uid="{00000000-0005-0000-0000-000044300000}"/>
    <cellStyle name="Note 8 2 2 6 10" xfId="12517" xr:uid="{00000000-0005-0000-0000-000045300000}"/>
    <cellStyle name="Note 8 2 2 6 10 2" xfId="12518" xr:uid="{00000000-0005-0000-0000-000046300000}"/>
    <cellStyle name="Note 8 2 2 6 11" xfId="12519" xr:uid="{00000000-0005-0000-0000-000047300000}"/>
    <cellStyle name="Note 8 2 2 6 11 2" xfId="12520" xr:uid="{00000000-0005-0000-0000-000048300000}"/>
    <cellStyle name="Note 8 2 2 6 12" xfId="12521" xr:uid="{00000000-0005-0000-0000-000049300000}"/>
    <cellStyle name="Note 8 2 2 6 12 2" xfId="12522" xr:uid="{00000000-0005-0000-0000-00004A300000}"/>
    <cellStyle name="Note 8 2 2 6 13" xfId="12523" xr:uid="{00000000-0005-0000-0000-00004B300000}"/>
    <cellStyle name="Note 8 2 2 6 13 2" xfId="12524" xr:uid="{00000000-0005-0000-0000-00004C300000}"/>
    <cellStyle name="Note 8 2 2 6 14" xfId="12525" xr:uid="{00000000-0005-0000-0000-00004D300000}"/>
    <cellStyle name="Note 8 2 2 6 14 2" xfId="12526" xr:uid="{00000000-0005-0000-0000-00004E300000}"/>
    <cellStyle name="Note 8 2 2 6 15" xfId="12527" xr:uid="{00000000-0005-0000-0000-00004F300000}"/>
    <cellStyle name="Note 8 2 2 6 2" xfId="12528" xr:uid="{00000000-0005-0000-0000-000050300000}"/>
    <cellStyle name="Note 8 2 2 6 2 2" xfId="12529" xr:uid="{00000000-0005-0000-0000-000051300000}"/>
    <cellStyle name="Note 8 2 2 6 3" xfId="12530" xr:uid="{00000000-0005-0000-0000-000052300000}"/>
    <cellStyle name="Note 8 2 2 6 3 2" xfId="12531" xr:uid="{00000000-0005-0000-0000-000053300000}"/>
    <cellStyle name="Note 8 2 2 6 4" xfId="12532" xr:uid="{00000000-0005-0000-0000-000054300000}"/>
    <cellStyle name="Note 8 2 2 6 4 2" xfId="12533" xr:uid="{00000000-0005-0000-0000-000055300000}"/>
    <cellStyle name="Note 8 2 2 6 5" xfId="12534" xr:uid="{00000000-0005-0000-0000-000056300000}"/>
    <cellStyle name="Note 8 2 2 6 5 2" xfId="12535" xr:uid="{00000000-0005-0000-0000-000057300000}"/>
    <cellStyle name="Note 8 2 2 6 6" xfId="12536" xr:uid="{00000000-0005-0000-0000-000058300000}"/>
    <cellStyle name="Note 8 2 2 6 6 2" xfId="12537" xr:uid="{00000000-0005-0000-0000-000059300000}"/>
    <cellStyle name="Note 8 2 2 6 7" xfId="12538" xr:uid="{00000000-0005-0000-0000-00005A300000}"/>
    <cellStyle name="Note 8 2 2 6 7 2" xfId="12539" xr:uid="{00000000-0005-0000-0000-00005B300000}"/>
    <cellStyle name="Note 8 2 2 6 8" xfId="12540" xr:uid="{00000000-0005-0000-0000-00005C300000}"/>
    <cellStyle name="Note 8 2 2 6 8 2" xfId="12541" xr:uid="{00000000-0005-0000-0000-00005D300000}"/>
    <cellStyle name="Note 8 2 2 6 9" xfId="12542" xr:uid="{00000000-0005-0000-0000-00005E300000}"/>
    <cellStyle name="Note 8 2 2 6 9 2" xfId="12543" xr:uid="{00000000-0005-0000-0000-00005F300000}"/>
    <cellStyle name="Note 8 2 2 7" xfId="12544" xr:uid="{00000000-0005-0000-0000-000060300000}"/>
    <cellStyle name="Note 8 2 2 7 2" xfId="12545" xr:uid="{00000000-0005-0000-0000-000061300000}"/>
    <cellStyle name="Note 8 2 2 8" xfId="12546" xr:uid="{00000000-0005-0000-0000-000062300000}"/>
    <cellStyle name="Note 8 2 2 8 2" xfId="12547" xr:uid="{00000000-0005-0000-0000-000063300000}"/>
    <cellStyle name="Note 8 2 2 9" xfId="12548" xr:uid="{00000000-0005-0000-0000-000064300000}"/>
    <cellStyle name="Note 8 2 2 9 2" xfId="12549" xr:uid="{00000000-0005-0000-0000-000065300000}"/>
    <cellStyle name="Note 8 2 20" xfId="12550" xr:uid="{00000000-0005-0000-0000-000066300000}"/>
    <cellStyle name="Note 8 2 20 2" xfId="12551" xr:uid="{00000000-0005-0000-0000-000067300000}"/>
    <cellStyle name="Note 8 2 21" xfId="12552" xr:uid="{00000000-0005-0000-0000-000068300000}"/>
    <cellStyle name="Note 8 2 21 2" xfId="12553" xr:uid="{00000000-0005-0000-0000-000069300000}"/>
    <cellStyle name="Note 8 2 22" xfId="12554" xr:uid="{00000000-0005-0000-0000-00006A300000}"/>
    <cellStyle name="Note 8 2 22 2" xfId="12555" xr:uid="{00000000-0005-0000-0000-00006B300000}"/>
    <cellStyle name="Note 8 2 23" xfId="12556" xr:uid="{00000000-0005-0000-0000-00006C300000}"/>
    <cellStyle name="Note 8 2 23 2" xfId="12557" xr:uid="{00000000-0005-0000-0000-00006D300000}"/>
    <cellStyle name="Note 8 2 24" xfId="12558" xr:uid="{00000000-0005-0000-0000-00006E300000}"/>
    <cellStyle name="Note 8 2 24 2" xfId="12559" xr:uid="{00000000-0005-0000-0000-00006F300000}"/>
    <cellStyle name="Note 8 2 25" xfId="12560" xr:uid="{00000000-0005-0000-0000-000070300000}"/>
    <cellStyle name="Note 8 2 25 2" xfId="12561" xr:uid="{00000000-0005-0000-0000-000071300000}"/>
    <cellStyle name="Note 8 2 26" xfId="12562" xr:uid="{00000000-0005-0000-0000-000072300000}"/>
    <cellStyle name="Note 8 2 26 2" xfId="12563" xr:uid="{00000000-0005-0000-0000-000073300000}"/>
    <cellStyle name="Note 8 2 27" xfId="12564" xr:uid="{00000000-0005-0000-0000-000074300000}"/>
    <cellStyle name="Note 8 2 3" xfId="12565" xr:uid="{00000000-0005-0000-0000-000075300000}"/>
    <cellStyle name="Note 8 2 3 10" xfId="12566" xr:uid="{00000000-0005-0000-0000-000076300000}"/>
    <cellStyle name="Note 8 2 3 10 2" xfId="12567" xr:uid="{00000000-0005-0000-0000-000077300000}"/>
    <cellStyle name="Note 8 2 3 11" xfId="12568" xr:uid="{00000000-0005-0000-0000-000078300000}"/>
    <cellStyle name="Note 8 2 3 11 2" xfId="12569" xr:uid="{00000000-0005-0000-0000-000079300000}"/>
    <cellStyle name="Note 8 2 3 12" xfId="12570" xr:uid="{00000000-0005-0000-0000-00007A300000}"/>
    <cellStyle name="Note 8 2 3 12 2" xfId="12571" xr:uid="{00000000-0005-0000-0000-00007B300000}"/>
    <cellStyle name="Note 8 2 3 13" xfId="12572" xr:uid="{00000000-0005-0000-0000-00007C300000}"/>
    <cellStyle name="Note 8 2 3 13 2" xfId="12573" xr:uid="{00000000-0005-0000-0000-00007D300000}"/>
    <cellStyle name="Note 8 2 3 14" xfId="12574" xr:uid="{00000000-0005-0000-0000-00007E300000}"/>
    <cellStyle name="Note 8 2 3 14 2" xfId="12575" xr:uid="{00000000-0005-0000-0000-00007F300000}"/>
    <cellStyle name="Note 8 2 3 15" xfId="12576" xr:uid="{00000000-0005-0000-0000-000080300000}"/>
    <cellStyle name="Note 8 2 3 15 2" xfId="12577" xr:uid="{00000000-0005-0000-0000-000081300000}"/>
    <cellStyle name="Note 8 2 3 16" xfId="12578" xr:uid="{00000000-0005-0000-0000-000082300000}"/>
    <cellStyle name="Note 8 2 3 16 2" xfId="12579" xr:uid="{00000000-0005-0000-0000-000083300000}"/>
    <cellStyle name="Note 8 2 3 17" xfId="12580" xr:uid="{00000000-0005-0000-0000-000084300000}"/>
    <cellStyle name="Note 8 2 3 17 2" xfId="12581" xr:uid="{00000000-0005-0000-0000-000085300000}"/>
    <cellStyle name="Note 8 2 3 18" xfId="12582" xr:uid="{00000000-0005-0000-0000-000086300000}"/>
    <cellStyle name="Note 8 2 3 18 2" xfId="12583" xr:uid="{00000000-0005-0000-0000-000087300000}"/>
    <cellStyle name="Note 8 2 3 19" xfId="12584" xr:uid="{00000000-0005-0000-0000-000088300000}"/>
    <cellStyle name="Note 8 2 3 19 2" xfId="12585" xr:uid="{00000000-0005-0000-0000-000089300000}"/>
    <cellStyle name="Note 8 2 3 2" xfId="12586" xr:uid="{00000000-0005-0000-0000-00008A300000}"/>
    <cellStyle name="Note 8 2 3 2 10" xfId="12587" xr:uid="{00000000-0005-0000-0000-00008B300000}"/>
    <cellStyle name="Note 8 2 3 2 10 2" xfId="12588" xr:uid="{00000000-0005-0000-0000-00008C300000}"/>
    <cellStyle name="Note 8 2 3 2 11" xfId="12589" xr:uid="{00000000-0005-0000-0000-00008D300000}"/>
    <cellStyle name="Note 8 2 3 2 11 2" xfId="12590" xr:uid="{00000000-0005-0000-0000-00008E300000}"/>
    <cellStyle name="Note 8 2 3 2 12" xfId="12591" xr:uid="{00000000-0005-0000-0000-00008F300000}"/>
    <cellStyle name="Note 8 2 3 2 12 2" xfId="12592" xr:uid="{00000000-0005-0000-0000-000090300000}"/>
    <cellStyle name="Note 8 2 3 2 13" xfId="12593" xr:uid="{00000000-0005-0000-0000-000091300000}"/>
    <cellStyle name="Note 8 2 3 2 13 2" xfId="12594" xr:uid="{00000000-0005-0000-0000-000092300000}"/>
    <cellStyle name="Note 8 2 3 2 14" xfId="12595" xr:uid="{00000000-0005-0000-0000-000093300000}"/>
    <cellStyle name="Note 8 2 3 2 14 2" xfId="12596" xr:uid="{00000000-0005-0000-0000-000094300000}"/>
    <cellStyle name="Note 8 2 3 2 15" xfId="12597" xr:uid="{00000000-0005-0000-0000-000095300000}"/>
    <cellStyle name="Note 8 2 3 2 15 2" xfId="12598" xr:uid="{00000000-0005-0000-0000-000096300000}"/>
    <cellStyle name="Note 8 2 3 2 16" xfId="12599" xr:uid="{00000000-0005-0000-0000-000097300000}"/>
    <cellStyle name="Note 8 2 3 2 16 2" xfId="12600" xr:uid="{00000000-0005-0000-0000-000098300000}"/>
    <cellStyle name="Note 8 2 3 2 17" xfId="12601" xr:uid="{00000000-0005-0000-0000-000099300000}"/>
    <cellStyle name="Note 8 2 3 2 17 2" xfId="12602" xr:uid="{00000000-0005-0000-0000-00009A300000}"/>
    <cellStyle name="Note 8 2 3 2 18" xfId="12603" xr:uid="{00000000-0005-0000-0000-00009B300000}"/>
    <cellStyle name="Note 8 2 3 2 18 2" xfId="12604" xr:uid="{00000000-0005-0000-0000-00009C300000}"/>
    <cellStyle name="Note 8 2 3 2 19" xfId="12605" xr:uid="{00000000-0005-0000-0000-00009D300000}"/>
    <cellStyle name="Note 8 2 3 2 2" xfId="12606" xr:uid="{00000000-0005-0000-0000-00009E300000}"/>
    <cellStyle name="Note 8 2 3 2 2 2" xfId="12607" xr:uid="{00000000-0005-0000-0000-00009F300000}"/>
    <cellStyle name="Note 8 2 3 2 3" xfId="12608" xr:uid="{00000000-0005-0000-0000-0000A0300000}"/>
    <cellStyle name="Note 8 2 3 2 3 2" xfId="12609" xr:uid="{00000000-0005-0000-0000-0000A1300000}"/>
    <cellStyle name="Note 8 2 3 2 4" xfId="12610" xr:uid="{00000000-0005-0000-0000-0000A2300000}"/>
    <cellStyle name="Note 8 2 3 2 4 2" xfId="12611" xr:uid="{00000000-0005-0000-0000-0000A3300000}"/>
    <cellStyle name="Note 8 2 3 2 5" xfId="12612" xr:uid="{00000000-0005-0000-0000-0000A4300000}"/>
    <cellStyle name="Note 8 2 3 2 5 2" xfId="12613" xr:uid="{00000000-0005-0000-0000-0000A5300000}"/>
    <cellStyle name="Note 8 2 3 2 6" xfId="12614" xr:uid="{00000000-0005-0000-0000-0000A6300000}"/>
    <cellStyle name="Note 8 2 3 2 6 2" xfId="12615" xr:uid="{00000000-0005-0000-0000-0000A7300000}"/>
    <cellStyle name="Note 8 2 3 2 7" xfId="12616" xr:uid="{00000000-0005-0000-0000-0000A8300000}"/>
    <cellStyle name="Note 8 2 3 2 7 2" xfId="12617" xr:uid="{00000000-0005-0000-0000-0000A9300000}"/>
    <cellStyle name="Note 8 2 3 2 8" xfId="12618" xr:uid="{00000000-0005-0000-0000-0000AA300000}"/>
    <cellStyle name="Note 8 2 3 2 8 2" xfId="12619" xr:uid="{00000000-0005-0000-0000-0000AB300000}"/>
    <cellStyle name="Note 8 2 3 2 9" xfId="12620" xr:uid="{00000000-0005-0000-0000-0000AC300000}"/>
    <cellStyle name="Note 8 2 3 2 9 2" xfId="12621" xr:uid="{00000000-0005-0000-0000-0000AD300000}"/>
    <cellStyle name="Note 8 2 3 20" xfId="12622" xr:uid="{00000000-0005-0000-0000-0000AE300000}"/>
    <cellStyle name="Note 8 2 3 3" xfId="12623" xr:uid="{00000000-0005-0000-0000-0000AF300000}"/>
    <cellStyle name="Note 8 2 3 3 10" xfId="12624" xr:uid="{00000000-0005-0000-0000-0000B0300000}"/>
    <cellStyle name="Note 8 2 3 3 10 2" xfId="12625" xr:uid="{00000000-0005-0000-0000-0000B1300000}"/>
    <cellStyle name="Note 8 2 3 3 11" xfId="12626" xr:uid="{00000000-0005-0000-0000-0000B2300000}"/>
    <cellStyle name="Note 8 2 3 3 11 2" xfId="12627" xr:uid="{00000000-0005-0000-0000-0000B3300000}"/>
    <cellStyle name="Note 8 2 3 3 12" xfId="12628" xr:uid="{00000000-0005-0000-0000-0000B4300000}"/>
    <cellStyle name="Note 8 2 3 3 12 2" xfId="12629" xr:uid="{00000000-0005-0000-0000-0000B5300000}"/>
    <cellStyle name="Note 8 2 3 3 13" xfId="12630" xr:uid="{00000000-0005-0000-0000-0000B6300000}"/>
    <cellStyle name="Note 8 2 3 3 13 2" xfId="12631" xr:uid="{00000000-0005-0000-0000-0000B7300000}"/>
    <cellStyle name="Note 8 2 3 3 14" xfId="12632" xr:uid="{00000000-0005-0000-0000-0000B8300000}"/>
    <cellStyle name="Note 8 2 3 3 14 2" xfId="12633" xr:uid="{00000000-0005-0000-0000-0000B9300000}"/>
    <cellStyle name="Note 8 2 3 3 15" xfId="12634" xr:uid="{00000000-0005-0000-0000-0000BA300000}"/>
    <cellStyle name="Note 8 2 3 3 15 2" xfId="12635" xr:uid="{00000000-0005-0000-0000-0000BB300000}"/>
    <cellStyle name="Note 8 2 3 3 16" xfId="12636" xr:uid="{00000000-0005-0000-0000-0000BC300000}"/>
    <cellStyle name="Note 8 2 3 3 16 2" xfId="12637" xr:uid="{00000000-0005-0000-0000-0000BD300000}"/>
    <cellStyle name="Note 8 2 3 3 17" xfId="12638" xr:uid="{00000000-0005-0000-0000-0000BE300000}"/>
    <cellStyle name="Note 8 2 3 3 17 2" xfId="12639" xr:uid="{00000000-0005-0000-0000-0000BF300000}"/>
    <cellStyle name="Note 8 2 3 3 18" xfId="12640" xr:uid="{00000000-0005-0000-0000-0000C0300000}"/>
    <cellStyle name="Note 8 2 3 3 18 2" xfId="12641" xr:uid="{00000000-0005-0000-0000-0000C1300000}"/>
    <cellStyle name="Note 8 2 3 3 19" xfId="12642" xr:uid="{00000000-0005-0000-0000-0000C2300000}"/>
    <cellStyle name="Note 8 2 3 3 2" xfId="12643" xr:uid="{00000000-0005-0000-0000-0000C3300000}"/>
    <cellStyle name="Note 8 2 3 3 2 2" xfId="12644" xr:uid="{00000000-0005-0000-0000-0000C4300000}"/>
    <cellStyle name="Note 8 2 3 3 3" xfId="12645" xr:uid="{00000000-0005-0000-0000-0000C5300000}"/>
    <cellStyle name="Note 8 2 3 3 3 2" xfId="12646" xr:uid="{00000000-0005-0000-0000-0000C6300000}"/>
    <cellStyle name="Note 8 2 3 3 4" xfId="12647" xr:uid="{00000000-0005-0000-0000-0000C7300000}"/>
    <cellStyle name="Note 8 2 3 3 4 2" xfId="12648" xr:uid="{00000000-0005-0000-0000-0000C8300000}"/>
    <cellStyle name="Note 8 2 3 3 5" xfId="12649" xr:uid="{00000000-0005-0000-0000-0000C9300000}"/>
    <cellStyle name="Note 8 2 3 3 5 2" xfId="12650" xr:uid="{00000000-0005-0000-0000-0000CA300000}"/>
    <cellStyle name="Note 8 2 3 3 6" xfId="12651" xr:uid="{00000000-0005-0000-0000-0000CB300000}"/>
    <cellStyle name="Note 8 2 3 3 6 2" xfId="12652" xr:uid="{00000000-0005-0000-0000-0000CC300000}"/>
    <cellStyle name="Note 8 2 3 3 7" xfId="12653" xr:uid="{00000000-0005-0000-0000-0000CD300000}"/>
    <cellStyle name="Note 8 2 3 3 7 2" xfId="12654" xr:uid="{00000000-0005-0000-0000-0000CE300000}"/>
    <cellStyle name="Note 8 2 3 3 8" xfId="12655" xr:uid="{00000000-0005-0000-0000-0000CF300000}"/>
    <cellStyle name="Note 8 2 3 3 8 2" xfId="12656" xr:uid="{00000000-0005-0000-0000-0000D0300000}"/>
    <cellStyle name="Note 8 2 3 3 9" xfId="12657" xr:uid="{00000000-0005-0000-0000-0000D1300000}"/>
    <cellStyle name="Note 8 2 3 3 9 2" xfId="12658" xr:uid="{00000000-0005-0000-0000-0000D2300000}"/>
    <cellStyle name="Note 8 2 3 4" xfId="12659" xr:uid="{00000000-0005-0000-0000-0000D3300000}"/>
    <cellStyle name="Note 8 2 3 4 10" xfId="12660" xr:uid="{00000000-0005-0000-0000-0000D4300000}"/>
    <cellStyle name="Note 8 2 3 4 10 2" xfId="12661" xr:uid="{00000000-0005-0000-0000-0000D5300000}"/>
    <cellStyle name="Note 8 2 3 4 11" xfId="12662" xr:uid="{00000000-0005-0000-0000-0000D6300000}"/>
    <cellStyle name="Note 8 2 3 4 11 2" xfId="12663" xr:uid="{00000000-0005-0000-0000-0000D7300000}"/>
    <cellStyle name="Note 8 2 3 4 12" xfId="12664" xr:uid="{00000000-0005-0000-0000-0000D8300000}"/>
    <cellStyle name="Note 8 2 3 4 12 2" xfId="12665" xr:uid="{00000000-0005-0000-0000-0000D9300000}"/>
    <cellStyle name="Note 8 2 3 4 13" xfId="12666" xr:uid="{00000000-0005-0000-0000-0000DA300000}"/>
    <cellStyle name="Note 8 2 3 4 13 2" xfId="12667" xr:uid="{00000000-0005-0000-0000-0000DB300000}"/>
    <cellStyle name="Note 8 2 3 4 14" xfId="12668" xr:uid="{00000000-0005-0000-0000-0000DC300000}"/>
    <cellStyle name="Note 8 2 3 4 14 2" xfId="12669" xr:uid="{00000000-0005-0000-0000-0000DD300000}"/>
    <cellStyle name="Note 8 2 3 4 15" xfId="12670" xr:uid="{00000000-0005-0000-0000-0000DE300000}"/>
    <cellStyle name="Note 8 2 3 4 15 2" xfId="12671" xr:uid="{00000000-0005-0000-0000-0000DF300000}"/>
    <cellStyle name="Note 8 2 3 4 16" xfId="12672" xr:uid="{00000000-0005-0000-0000-0000E0300000}"/>
    <cellStyle name="Note 8 2 3 4 2" xfId="12673" xr:uid="{00000000-0005-0000-0000-0000E1300000}"/>
    <cellStyle name="Note 8 2 3 4 2 2" xfId="12674" xr:uid="{00000000-0005-0000-0000-0000E2300000}"/>
    <cellStyle name="Note 8 2 3 4 3" xfId="12675" xr:uid="{00000000-0005-0000-0000-0000E3300000}"/>
    <cellStyle name="Note 8 2 3 4 3 2" xfId="12676" xr:uid="{00000000-0005-0000-0000-0000E4300000}"/>
    <cellStyle name="Note 8 2 3 4 4" xfId="12677" xr:uid="{00000000-0005-0000-0000-0000E5300000}"/>
    <cellStyle name="Note 8 2 3 4 4 2" xfId="12678" xr:uid="{00000000-0005-0000-0000-0000E6300000}"/>
    <cellStyle name="Note 8 2 3 4 5" xfId="12679" xr:uid="{00000000-0005-0000-0000-0000E7300000}"/>
    <cellStyle name="Note 8 2 3 4 5 2" xfId="12680" xr:uid="{00000000-0005-0000-0000-0000E8300000}"/>
    <cellStyle name="Note 8 2 3 4 6" xfId="12681" xr:uid="{00000000-0005-0000-0000-0000E9300000}"/>
    <cellStyle name="Note 8 2 3 4 6 2" xfId="12682" xr:uid="{00000000-0005-0000-0000-0000EA300000}"/>
    <cellStyle name="Note 8 2 3 4 7" xfId="12683" xr:uid="{00000000-0005-0000-0000-0000EB300000}"/>
    <cellStyle name="Note 8 2 3 4 7 2" xfId="12684" xr:uid="{00000000-0005-0000-0000-0000EC300000}"/>
    <cellStyle name="Note 8 2 3 4 8" xfId="12685" xr:uid="{00000000-0005-0000-0000-0000ED300000}"/>
    <cellStyle name="Note 8 2 3 4 8 2" xfId="12686" xr:uid="{00000000-0005-0000-0000-0000EE300000}"/>
    <cellStyle name="Note 8 2 3 4 9" xfId="12687" xr:uid="{00000000-0005-0000-0000-0000EF300000}"/>
    <cellStyle name="Note 8 2 3 4 9 2" xfId="12688" xr:uid="{00000000-0005-0000-0000-0000F0300000}"/>
    <cellStyle name="Note 8 2 3 5" xfId="12689" xr:uid="{00000000-0005-0000-0000-0000F1300000}"/>
    <cellStyle name="Note 8 2 3 5 10" xfId="12690" xr:uid="{00000000-0005-0000-0000-0000F2300000}"/>
    <cellStyle name="Note 8 2 3 5 10 2" xfId="12691" xr:uid="{00000000-0005-0000-0000-0000F3300000}"/>
    <cellStyle name="Note 8 2 3 5 11" xfId="12692" xr:uid="{00000000-0005-0000-0000-0000F4300000}"/>
    <cellStyle name="Note 8 2 3 5 11 2" xfId="12693" xr:uid="{00000000-0005-0000-0000-0000F5300000}"/>
    <cellStyle name="Note 8 2 3 5 12" xfId="12694" xr:uid="{00000000-0005-0000-0000-0000F6300000}"/>
    <cellStyle name="Note 8 2 3 5 12 2" xfId="12695" xr:uid="{00000000-0005-0000-0000-0000F7300000}"/>
    <cellStyle name="Note 8 2 3 5 13" xfId="12696" xr:uid="{00000000-0005-0000-0000-0000F8300000}"/>
    <cellStyle name="Note 8 2 3 5 13 2" xfId="12697" xr:uid="{00000000-0005-0000-0000-0000F9300000}"/>
    <cellStyle name="Note 8 2 3 5 14" xfId="12698" xr:uid="{00000000-0005-0000-0000-0000FA300000}"/>
    <cellStyle name="Note 8 2 3 5 14 2" xfId="12699" xr:uid="{00000000-0005-0000-0000-0000FB300000}"/>
    <cellStyle name="Note 8 2 3 5 15" xfId="12700" xr:uid="{00000000-0005-0000-0000-0000FC300000}"/>
    <cellStyle name="Note 8 2 3 5 15 2" xfId="12701" xr:uid="{00000000-0005-0000-0000-0000FD300000}"/>
    <cellStyle name="Note 8 2 3 5 16" xfId="12702" xr:uid="{00000000-0005-0000-0000-0000FE300000}"/>
    <cellStyle name="Note 8 2 3 5 2" xfId="12703" xr:uid="{00000000-0005-0000-0000-0000FF300000}"/>
    <cellStyle name="Note 8 2 3 5 2 2" xfId="12704" xr:uid="{00000000-0005-0000-0000-000000310000}"/>
    <cellStyle name="Note 8 2 3 5 3" xfId="12705" xr:uid="{00000000-0005-0000-0000-000001310000}"/>
    <cellStyle name="Note 8 2 3 5 3 2" xfId="12706" xr:uid="{00000000-0005-0000-0000-000002310000}"/>
    <cellStyle name="Note 8 2 3 5 4" xfId="12707" xr:uid="{00000000-0005-0000-0000-000003310000}"/>
    <cellStyle name="Note 8 2 3 5 4 2" xfId="12708" xr:uid="{00000000-0005-0000-0000-000004310000}"/>
    <cellStyle name="Note 8 2 3 5 5" xfId="12709" xr:uid="{00000000-0005-0000-0000-000005310000}"/>
    <cellStyle name="Note 8 2 3 5 5 2" xfId="12710" xr:uid="{00000000-0005-0000-0000-000006310000}"/>
    <cellStyle name="Note 8 2 3 5 6" xfId="12711" xr:uid="{00000000-0005-0000-0000-000007310000}"/>
    <cellStyle name="Note 8 2 3 5 6 2" xfId="12712" xr:uid="{00000000-0005-0000-0000-000008310000}"/>
    <cellStyle name="Note 8 2 3 5 7" xfId="12713" xr:uid="{00000000-0005-0000-0000-000009310000}"/>
    <cellStyle name="Note 8 2 3 5 7 2" xfId="12714" xr:uid="{00000000-0005-0000-0000-00000A310000}"/>
    <cellStyle name="Note 8 2 3 5 8" xfId="12715" xr:uid="{00000000-0005-0000-0000-00000B310000}"/>
    <cellStyle name="Note 8 2 3 5 8 2" xfId="12716" xr:uid="{00000000-0005-0000-0000-00000C310000}"/>
    <cellStyle name="Note 8 2 3 5 9" xfId="12717" xr:uid="{00000000-0005-0000-0000-00000D310000}"/>
    <cellStyle name="Note 8 2 3 5 9 2" xfId="12718" xr:uid="{00000000-0005-0000-0000-00000E310000}"/>
    <cellStyle name="Note 8 2 3 6" xfId="12719" xr:uid="{00000000-0005-0000-0000-00000F310000}"/>
    <cellStyle name="Note 8 2 3 6 10" xfId="12720" xr:uid="{00000000-0005-0000-0000-000010310000}"/>
    <cellStyle name="Note 8 2 3 6 10 2" xfId="12721" xr:uid="{00000000-0005-0000-0000-000011310000}"/>
    <cellStyle name="Note 8 2 3 6 11" xfId="12722" xr:uid="{00000000-0005-0000-0000-000012310000}"/>
    <cellStyle name="Note 8 2 3 6 11 2" xfId="12723" xr:uid="{00000000-0005-0000-0000-000013310000}"/>
    <cellStyle name="Note 8 2 3 6 12" xfId="12724" xr:uid="{00000000-0005-0000-0000-000014310000}"/>
    <cellStyle name="Note 8 2 3 6 12 2" xfId="12725" xr:uid="{00000000-0005-0000-0000-000015310000}"/>
    <cellStyle name="Note 8 2 3 6 13" xfId="12726" xr:uid="{00000000-0005-0000-0000-000016310000}"/>
    <cellStyle name="Note 8 2 3 6 13 2" xfId="12727" xr:uid="{00000000-0005-0000-0000-000017310000}"/>
    <cellStyle name="Note 8 2 3 6 14" xfId="12728" xr:uid="{00000000-0005-0000-0000-000018310000}"/>
    <cellStyle name="Note 8 2 3 6 14 2" xfId="12729" xr:uid="{00000000-0005-0000-0000-000019310000}"/>
    <cellStyle name="Note 8 2 3 6 15" xfId="12730" xr:uid="{00000000-0005-0000-0000-00001A310000}"/>
    <cellStyle name="Note 8 2 3 6 2" xfId="12731" xr:uid="{00000000-0005-0000-0000-00001B310000}"/>
    <cellStyle name="Note 8 2 3 6 2 2" xfId="12732" xr:uid="{00000000-0005-0000-0000-00001C310000}"/>
    <cellStyle name="Note 8 2 3 6 3" xfId="12733" xr:uid="{00000000-0005-0000-0000-00001D310000}"/>
    <cellStyle name="Note 8 2 3 6 3 2" xfId="12734" xr:uid="{00000000-0005-0000-0000-00001E310000}"/>
    <cellStyle name="Note 8 2 3 6 4" xfId="12735" xr:uid="{00000000-0005-0000-0000-00001F310000}"/>
    <cellStyle name="Note 8 2 3 6 4 2" xfId="12736" xr:uid="{00000000-0005-0000-0000-000020310000}"/>
    <cellStyle name="Note 8 2 3 6 5" xfId="12737" xr:uid="{00000000-0005-0000-0000-000021310000}"/>
    <cellStyle name="Note 8 2 3 6 5 2" xfId="12738" xr:uid="{00000000-0005-0000-0000-000022310000}"/>
    <cellStyle name="Note 8 2 3 6 6" xfId="12739" xr:uid="{00000000-0005-0000-0000-000023310000}"/>
    <cellStyle name="Note 8 2 3 6 6 2" xfId="12740" xr:uid="{00000000-0005-0000-0000-000024310000}"/>
    <cellStyle name="Note 8 2 3 6 7" xfId="12741" xr:uid="{00000000-0005-0000-0000-000025310000}"/>
    <cellStyle name="Note 8 2 3 6 7 2" xfId="12742" xr:uid="{00000000-0005-0000-0000-000026310000}"/>
    <cellStyle name="Note 8 2 3 6 8" xfId="12743" xr:uid="{00000000-0005-0000-0000-000027310000}"/>
    <cellStyle name="Note 8 2 3 6 8 2" xfId="12744" xr:uid="{00000000-0005-0000-0000-000028310000}"/>
    <cellStyle name="Note 8 2 3 6 9" xfId="12745" xr:uid="{00000000-0005-0000-0000-000029310000}"/>
    <cellStyle name="Note 8 2 3 6 9 2" xfId="12746" xr:uid="{00000000-0005-0000-0000-00002A310000}"/>
    <cellStyle name="Note 8 2 3 7" xfId="12747" xr:uid="{00000000-0005-0000-0000-00002B310000}"/>
    <cellStyle name="Note 8 2 3 7 2" xfId="12748" xr:uid="{00000000-0005-0000-0000-00002C310000}"/>
    <cellStyle name="Note 8 2 3 8" xfId="12749" xr:uid="{00000000-0005-0000-0000-00002D310000}"/>
    <cellStyle name="Note 8 2 3 8 2" xfId="12750" xr:uid="{00000000-0005-0000-0000-00002E310000}"/>
    <cellStyle name="Note 8 2 3 9" xfId="12751" xr:uid="{00000000-0005-0000-0000-00002F310000}"/>
    <cellStyle name="Note 8 2 3 9 2" xfId="12752" xr:uid="{00000000-0005-0000-0000-000030310000}"/>
    <cellStyle name="Note 8 2 4" xfId="12753" xr:uid="{00000000-0005-0000-0000-000031310000}"/>
    <cellStyle name="Note 8 2 4 10" xfId="12754" xr:uid="{00000000-0005-0000-0000-000032310000}"/>
    <cellStyle name="Note 8 2 4 10 2" xfId="12755" xr:uid="{00000000-0005-0000-0000-000033310000}"/>
    <cellStyle name="Note 8 2 4 11" xfId="12756" xr:uid="{00000000-0005-0000-0000-000034310000}"/>
    <cellStyle name="Note 8 2 4 11 2" xfId="12757" xr:uid="{00000000-0005-0000-0000-000035310000}"/>
    <cellStyle name="Note 8 2 4 12" xfId="12758" xr:uid="{00000000-0005-0000-0000-000036310000}"/>
    <cellStyle name="Note 8 2 4 12 2" xfId="12759" xr:uid="{00000000-0005-0000-0000-000037310000}"/>
    <cellStyle name="Note 8 2 4 13" xfId="12760" xr:uid="{00000000-0005-0000-0000-000038310000}"/>
    <cellStyle name="Note 8 2 4 13 2" xfId="12761" xr:uid="{00000000-0005-0000-0000-000039310000}"/>
    <cellStyle name="Note 8 2 4 14" xfId="12762" xr:uid="{00000000-0005-0000-0000-00003A310000}"/>
    <cellStyle name="Note 8 2 4 14 2" xfId="12763" xr:uid="{00000000-0005-0000-0000-00003B310000}"/>
    <cellStyle name="Note 8 2 4 15" xfId="12764" xr:uid="{00000000-0005-0000-0000-00003C310000}"/>
    <cellStyle name="Note 8 2 4 15 2" xfId="12765" xr:uid="{00000000-0005-0000-0000-00003D310000}"/>
    <cellStyle name="Note 8 2 4 16" xfId="12766" xr:uid="{00000000-0005-0000-0000-00003E310000}"/>
    <cellStyle name="Note 8 2 4 16 2" xfId="12767" xr:uid="{00000000-0005-0000-0000-00003F310000}"/>
    <cellStyle name="Note 8 2 4 17" xfId="12768" xr:uid="{00000000-0005-0000-0000-000040310000}"/>
    <cellStyle name="Note 8 2 4 17 2" xfId="12769" xr:uid="{00000000-0005-0000-0000-000041310000}"/>
    <cellStyle name="Note 8 2 4 18" xfId="12770" xr:uid="{00000000-0005-0000-0000-000042310000}"/>
    <cellStyle name="Note 8 2 4 18 2" xfId="12771" xr:uid="{00000000-0005-0000-0000-000043310000}"/>
    <cellStyle name="Note 8 2 4 19" xfId="12772" xr:uid="{00000000-0005-0000-0000-000044310000}"/>
    <cellStyle name="Note 8 2 4 19 2" xfId="12773" xr:uid="{00000000-0005-0000-0000-000045310000}"/>
    <cellStyle name="Note 8 2 4 2" xfId="12774" xr:uid="{00000000-0005-0000-0000-000046310000}"/>
    <cellStyle name="Note 8 2 4 2 10" xfId="12775" xr:uid="{00000000-0005-0000-0000-000047310000}"/>
    <cellStyle name="Note 8 2 4 2 10 2" xfId="12776" xr:uid="{00000000-0005-0000-0000-000048310000}"/>
    <cellStyle name="Note 8 2 4 2 11" xfId="12777" xr:uid="{00000000-0005-0000-0000-000049310000}"/>
    <cellStyle name="Note 8 2 4 2 11 2" xfId="12778" xr:uid="{00000000-0005-0000-0000-00004A310000}"/>
    <cellStyle name="Note 8 2 4 2 12" xfId="12779" xr:uid="{00000000-0005-0000-0000-00004B310000}"/>
    <cellStyle name="Note 8 2 4 2 12 2" xfId="12780" xr:uid="{00000000-0005-0000-0000-00004C310000}"/>
    <cellStyle name="Note 8 2 4 2 13" xfId="12781" xr:uid="{00000000-0005-0000-0000-00004D310000}"/>
    <cellStyle name="Note 8 2 4 2 13 2" xfId="12782" xr:uid="{00000000-0005-0000-0000-00004E310000}"/>
    <cellStyle name="Note 8 2 4 2 14" xfId="12783" xr:uid="{00000000-0005-0000-0000-00004F310000}"/>
    <cellStyle name="Note 8 2 4 2 14 2" xfId="12784" xr:uid="{00000000-0005-0000-0000-000050310000}"/>
    <cellStyle name="Note 8 2 4 2 15" xfId="12785" xr:uid="{00000000-0005-0000-0000-000051310000}"/>
    <cellStyle name="Note 8 2 4 2 15 2" xfId="12786" xr:uid="{00000000-0005-0000-0000-000052310000}"/>
    <cellStyle name="Note 8 2 4 2 16" xfId="12787" xr:uid="{00000000-0005-0000-0000-000053310000}"/>
    <cellStyle name="Note 8 2 4 2 16 2" xfId="12788" xr:uid="{00000000-0005-0000-0000-000054310000}"/>
    <cellStyle name="Note 8 2 4 2 17" xfId="12789" xr:uid="{00000000-0005-0000-0000-000055310000}"/>
    <cellStyle name="Note 8 2 4 2 17 2" xfId="12790" xr:uid="{00000000-0005-0000-0000-000056310000}"/>
    <cellStyle name="Note 8 2 4 2 18" xfId="12791" xr:uid="{00000000-0005-0000-0000-000057310000}"/>
    <cellStyle name="Note 8 2 4 2 18 2" xfId="12792" xr:uid="{00000000-0005-0000-0000-000058310000}"/>
    <cellStyle name="Note 8 2 4 2 19" xfId="12793" xr:uid="{00000000-0005-0000-0000-000059310000}"/>
    <cellStyle name="Note 8 2 4 2 2" xfId="12794" xr:uid="{00000000-0005-0000-0000-00005A310000}"/>
    <cellStyle name="Note 8 2 4 2 2 2" xfId="12795" xr:uid="{00000000-0005-0000-0000-00005B310000}"/>
    <cellStyle name="Note 8 2 4 2 3" xfId="12796" xr:uid="{00000000-0005-0000-0000-00005C310000}"/>
    <cellStyle name="Note 8 2 4 2 3 2" xfId="12797" xr:uid="{00000000-0005-0000-0000-00005D310000}"/>
    <cellStyle name="Note 8 2 4 2 4" xfId="12798" xr:uid="{00000000-0005-0000-0000-00005E310000}"/>
    <cellStyle name="Note 8 2 4 2 4 2" xfId="12799" xr:uid="{00000000-0005-0000-0000-00005F310000}"/>
    <cellStyle name="Note 8 2 4 2 5" xfId="12800" xr:uid="{00000000-0005-0000-0000-000060310000}"/>
    <cellStyle name="Note 8 2 4 2 5 2" xfId="12801" xr:uid="{00000000-0005-0000-0000-000061310000}"/>
    <cellStyle name="Note 8 2 4 2 6" xfId="12802" xr:uid="{00000000-0005-0000-0000-000062310000}"/>
    <cellStyle name="Note 8 2 4 2 6 2" xfId="12803" xr:uid="{00000000-0005-0000-0000-000063310000}"/>
    <cellStyle name="Note 8 2 4 2 7" xfId="12804" xr:uid="{00000000-0005-0000-0000-000064310000}"/>
    <cellStyle name="Note 8 2 4 2 7 2" xfId="12805" xr:uid="{00000000-0005-0000-0000-000065310000}"/>
    <cellStyle name="Note 8 2 4 2 8" xfId="12806" xr:uid="{00000000-0005-0000-0000-000066310000}"/>
    <cellStyle name="Note 8 2 4 2 8 2" xfId="12807" xr:uid="{00000000-0005-0000-0000-000067310000}"/>
    <cellStyle name="Note 8 2 4 2 9" xfId="12808" xr:uid="{00000000-0005-0000-0000-000068310000}"/>
    <cellStyle name="Note 8 2 4 2 9 2" xfId="12809" xr:uid="{00000000-0005-0000-0000-000069310000}"/>
    <cellStyle name="Note 8 2 4 20" xfId="12810" xr:uid="{00000000-0005-0000-0000-00006A310000}"/>
    <cellStyle name="Note 8 2 4 3" xfId="12811" xr:uid="{00000000-0005-0000-0000-00006B310000}"/>
    <cellStyle name="Note 8 2 4 3 10" xfId="12812" xr:uid="{00000000-0005-0000-0000-00006C310000}"/>
    <cellStyle name="Note 8 2 4 3 10 2" xfId="12813" xr:uid="{00000000-0005-0000-0000-00006D310000}"/>
    <cellStyle name="Note 8 2 4 3 11" xfId="12814" xr:uid="{00000000-0005-0000-0000-00006E310000}"/>
    <cellStyle name="Note 8 2 4 3 11 2" xfId="12815" xr:uid="{00000000-0005-0000-0000-00006F310000}"/>
    <cellStyle name="Note 8 2 4 3 12" xfId="12816" xr:uid="{00000000-0005-0000-0000-000070310000}"/>
    <cellStyle name="Note 8 2 4 3 12 2" xfId="12817" xr:uid="{00000000-0005-0000-0000-000071310000}"/>
    <cellStyle name="Note 8 2 4 3 13" xfId="12818" xr:uid="{00000000-0005-0000-0000-000072310000}"/>
    <cellStyle name="Note 8 2 4 3 13 2" xfId="12819" xr:uid="{00000000-0005-0000-0000-000073310000}"/>
    <cellStyle name="Note 8 2 4 3 14" xfId="12820" xr:uid="{00000000-0005-0000-0000-000074310000}"/>
    <cellStyle name="Note 8 2 4 3 14 2" xfId="12821" xr:uid="{00000000-0005-0000-0000-000075310000}"/>
    <cellStyle name="Note 8 2 4 3 15" xfId="12822" xr:uid="{00000000-0005-0000-0000-000076310000}"/>
    <cellStyle name="Note 8 2 4 3 15 2" xfId="12823" xr:uid="{00000000-0005-0000-0000-000077310000}"/>
    <cellStyle name="Note 8 2 4 3 16" xfId="12824" xr:uid="{00000000-0005-0000-0000-000078310000}"/>
    <cellStyle name="Note 8 2 4 3 16 2" xfId="12825" xr:uid="{00000000-0005-0000-0000-000079310000}"/>
    <cellStyle name="Note 8 2 4 3 17" xfId="12826" xr:uid="{00000000-0005-0000-0000-00007A310000}"/>
    <cellStyle name="Note 8 2 4 3 17 2" xfId="12827" xr:uid="{00000000-0005-0000-0000-00007B310000}"/>
    <cellStyle name="Note 8 2 4 3 18" xfId="12828" xr:uid="{00000000-0005-0000-0000-00007C310000}"/>
    <cellStyle name="Note 8 2 4 3 2" xfId="12829" xr:uid="{00000000-0005-0000-0000-00007D310000}"/>
    <cellStyle name="Note 8 2 4 3 2 2" xfId="12830" xr:uid="{00000000-0005-0000-0000-00007E310000}"/>
    <cellStyle name="Note 8 2 4 3 3" xfId="12831" xr:uid="{00000000-0005-0000-0000-00007F310000}"/>
    <cellStyle name="Note 8 2 4 3 3 2" xfId="12832" xr:uid="{00000000-0005-0000-0000-000080310000}"/>
    <cellStyle name="Note 8 2 4 3 4" xfId="12833" xr:uid="{00000000-0005-0000-0000-000081310000}"/>
    <cellStyle name="Note 8 2 4 3 4 2" xfId="12834" xr:uid="{00000000-0005-0000-0000-000082310000}"/>
    <cellStyle name="Note 8 2 4 3 5" xfId="12835" xr:uid="{00000000-0005-0000-0000-000083310000}"/>
    <cellStyle name="Note 8 2 4 3 5 2" xfId="12836" xr:uid="{00000000-0005-0000-0000-000084310000}"/>
    <cellStyle name="Note 8 2 4 3 6" xfId="12837" xr:uid="{00000000-0005-0000-0000-000085310000}"/>
    <cellStyle name="Note 8 2 4 3 6 2" xfId="12838" xr:uid="{00000000-0005-0000-0000-000086310000}"/>
    <cellStyle name="Note 8 2 4 3 7" xfId="12839" xr:uid="{00000000-0005-0000-0000-000087310000}"/>
    <cellStyle name="Note 8 2 4 3 7 2" xfId="12840" xr:uid="{00000000-0005-0000-0000-000088310000}"/>
    <cellStyle name="Note 8 2 4 3 8" xfId="12841" xr:uid="{00000000-0005-0000-0000-000089310000}"/>
    <cellStyle name="Note 8 2 4 3 8 2" xfId="12842" xr:uid="{00000000-0005-0000-0000-00008A310000}"/>
    <cellStyle name="Note 8 2 4 3 9" xfId="12843" xr:uid="{00000000-0005-0000-0000-00008B310000}"/>
    <cellStyle name="Note 8 2 4 3 9 2" xfId="12844" xr:uid="{00000000-0005-0000-0000-00008C310000}"/>
    <cellStyle name="Note 8 2 4 4" xfId="12845" xr:uid="{00000000-0005-0000-0000-00008D310000}"/>
    <cellStyle name="Note 8 2 4 4 10" xfId="12846" xr:uid="{00000000-0005-0000-0000-00008E310000}"/>
    <cellStyle name="Note 8 2 4 4 10 2" xfId="12847" xr:uid="{00000000-0005-0000-0000-00008F310000}"/>
    <cellStyle name="Note 8 2 4 4 11" xfId="12848" xr:uid="{00000000-0005-0000-0000-000090310000}"/>
    <cellStyle name="Note 8 2 4 4 11 2" xfId="12849" xr:uid="{00000000-0005-0000-0000-000091310000}"/>
    <cellStyle name="Note 8 2 4 4 12" xfId="12850" xr:uid="{00000000-0005-0000-0000-000092310000}"/>
    <cellStyle name="Note 8 2 4 4 12 2" xfId="12851" xr:uid="{00000000-0005-0000-0000-000093310000}"/>
    <cellStyle name="Note 8 2 4 4 13" xfId="12852" xr:uid="{00000000-0005-0000-0000-000094310000}"/>
    <cellStyle name="Note 8 2 4 4 13 2" xfId="12853" xr:uid="{00000000-0005-0000-0000-000095310000}"/>
    <cellStyle name="Note 8 2 4 4 14" xfId="12854" xr:uid="{00000000-0005-0000-0000-000096310000}"/>
    <cellStyle name="Note 8 2 4 4 14 2" xfId="12855" xr:uid="{00000000-0005-0000-0000-000097310000}"/>
    <cellStyle name="Note 8 2 4 4 15" xfId="12856" xr:uid="{00000000-0005-0000-0000-000098310000}"/>
    <cellStyle name="Note 8 2 4 4 15 2" xfId="12857" xr:uid="{00000000-0005-0000-0000-000099310000}"/>
    <cellStyle name="Note 8 2 4 4 16" xfId="12858" xr:uid="{00000000-0005-0000-0000-00009A310000}"/>
    <cellStyle name="Note 8 2 4 4 2" xfId="12859" xr:uid="{00000000-0005-0000-0000-00009B310000}"/>
    <cellStyle name="Note 8 2 4 4 2 2" xfId="12860" xr:uid="{00000000-0005-0000-0000-00009C310000}"/>
    <cellStyle name="Note 8 2 4 4 3" xfId="12861" xr:uid="{00000000-0005-0000-0000-00009D310000}"/>
    <cellStyle name="Note 8 2 4 4 3 2" xfId="12862" xr:uid="{00000000-0005-0000-0000-00009E310000}"/>
    <cellStyle name="Note 8 2 4 4 4" xfId="12863" xr:uid="{00000000-0005-0000-0000-00009F310000}"/>
    <cellStyle name="Note 8 2 4 4 4 2" xfId="12864" xr:uid="{00000000-0005-0000-0000-0000A0310000}"/>
    <cellStyle name="Note 8 2 4 4 5" xfId="12865" xr:uid="{00000000-0005-0000-0000-0000A1310000}"/>
    <cellStyle name="Note 8 2 4 4 5 2" xfId="12866" xr:uid="{00000000-0005-0000-0000-0000A2310000}"/>
    <cellStyle name="Note 8 2 4 4 6" xfId="12867" xr:uid="{00000000-0005-0000-0000-0000A3310000}"/>
    <cellStyle name="Note 8 2 4 4 6 2" xfId="12868" xr:uid="{00000000-0005-0000-0000-0000A4310000}"/>
    <cellStyle name="Note 8 2 4 4 7" xfId="12869" xr:uid="{00000000-0005-0000-0000-0000A5310000}"/>
    <cellStyle name="Note 8 2 4 4 7 2" xfId="12870" xr:uid="{00000000-0005-0000-0000-0000A6310000}"/>
    <cellStyle name="Note 8 2 4 4 8" xfId="12871" xr:uid="{00000000-0005-0000-0000-0000A7310000}"/>
    <cellStyle name="Note 8 2 4 4 8 2" xfId="12872" xr:uid="{00000000-0005-0000-0000-0000A8310000}"/>
    <cellStyle name="Note 8 2 4 4 9" xfId="12873" xr:uid="{00000000-0005-0000-0000-0000A9310000}"/>
    <cellStyle name="Note 8 2 4 4 9 2" xfId="12874" xr:uid="{00000000-0005-0000-0000-0000AA310000}"/>
    <cellStyle name="Note 8 2 4 5" xfId="12875" xr:uid="{00000000-0005-0000-0000-0000AB310000}"/>
    <cellStyle name="Note 8 2 4 5 10" xfId="12876" xr:uid="{00000000-0005-0000-0000-0000AC310000}"/>
    <cellStyle name="Note 8 2 4 5 10 2" xfId="12877" xr:uid="{00000000-0005-0000-0000-0000AD310000}"/>
    <cellStyle name="Note 8 2 4 5 11" xfId="12878" xr:uid="{00000000-0005-0000-0000-0000AE310000}"/>
    <cellStyle name="Note 8 2 4 5 11 2" xfId="12879" xr:uid="{00000000-0005-0000-0000-0000AF310000}"/>
    <cellStyle name="Note 8 2 4 5 12" xfId="12880" xr:uid="{00000000-0005-0000-0000-0000B0310000}"/>
    <cellStyle name="Note 8 2 4 5 12 2" xfId="12881" xr:uid="{00000000-0005-0000-0000-0000B1310000}"/>
    <cellStyle name="Note 8 2 4 5 13" xfId="12882" xr:uid="{00000000-0005-0000-0000-0000B2310000}"/>
    <cellStyle name="Note 8 2 4 5 13 2" xfId="12883" xr:uid="{00000000-0005-0000-0000-0000B3310000}"/>
    <cellStyle name="Note 8 2 4 5 14" xfId="12884" xr:uid="{00000000-0005-0000-0000-0000B4310000}"/>
    <cellStyle name="Note 8 2 4 5 14 2" xfId="12885" xr:uid="{00000000-0005-0000-0000-0000B5310000}"/>
    <cellStyle name="Note 8 2 4 5 15" xfId="12886" xr:uid="{00000000-0005-0000-0000-0000B6310000}"/>
    <cellStyle name="Note 8 2 4 5 15 2" xfId="12887" xr:uid="{00000000-0005-0000-0000-0000B7310000}"/>
    <cellStyle name="Note 8 2 4 5 16" xfId="12888" xr:uid="{00000000-0005-0000-0000-0000B8310000}"/>
    <cellStyle name="Note 8 2 4 5 2" xfId="12889" xr:uid="{00000000-0005-0000-0000-0000B9310000}"/>
    <cellStyle name="Note 8 2 4 5 2 2" xfId="12890" xr:uid="{00000000-0005-0000-0000-0000BA310000}"/>
    <cellStyle name="Note 8 2 4 5 3" xfId="12891" xr:uid="{00000000-0005-0000-0000-0000BB310000}"/>
    <cellStyle name="Note 8 2 4 5 3 2" xfId="12892" xr:uid="{00000000-0005-0000-0000-0000BC310000}"/>
    <cellStyle name="Note 8 2 4 5 4" xfId="12893" xr:uid="{00000000-0005-0000-0000-0000BD310000}"/>
    <cellStyle name="Note 8 2 4 5 4 2" xfId="12894" xr:uid="{00000000-0005-0000-0000-0000BE310000}"/>
    <cellStyle name="Note 8 2 4 5 5" xfId="12895" xr:uid="{00000000-0005-0000-0000-0000BF310000}"/>
    <cellStyle name="Note 8 2 4 5 5 2" xfId="12896" xr:uid="{00000000-0005-0000-0000-0000C0310000}"/>
    <cellStyle name="Note 8 2 4 5 6" xfId="12897" xr:uid="{00000000-0005-0000-0000-0000C1310000}"/>
    <cellStyle name="Note 8 2 4 5 6 2" xfId="12898" xr:uid="{00000000-0005-0000-0000-0000C2310000}"/>
    <cellStyle name="Note 8 2 4 5 7" xfId="12899" xr:uid="{00000000-0005-0000-0000-0000C3310000}"/>
    <cellStyle name="Note 8 2 4 5 7 2" xfId="12900" xr:uid="{00000000-0005-0000-0000-0000C4310000}"/>
    <cellStyle name="Note 8 2 4 5 8" xfId="12901" xr:uid="{00000000-0005-0000-0000-0000C5310000}"/>
    <cellStyle name="Note 8 2 4 5 8 2" xfId="12902" xr:uid="{00000000-0005-0000-0000-0000C6310000}"/>
    <cellStyle name="Note 8 2 4 5 9" xfId="12903" xr:uid="{00000000-0005-0000-0000-0000C7310000}"/>
    <cellStyle name="Note 8 2 4 5 9 2" xfId="12904" xr:uid="{00000000-0005-0000-0000-0000C8310000}"/>
    <cellStyle name="Note 8 2 4 6" xfId="12905" xr:uid="{00000000-0005-0000-0000-0000C9310000}"/>
    <cellStyle name="Note 8 2 4 6 10" xfId="12906" xr:uid="{00000000-0005-0000-0000-0000CA310000}"/>
    <cellStyle name="Note 8 2 4 6 10 2" xfId="12907" xr:uid="{00000000-0005-0000-0000-0000CB310000}"/>
    <cellStyle name="Note 8 2 4 6 11" xfId="12908" xr:uid="{00000000-0005-0000-0000-0000CC310000}"/>
    <cellStyle name="Note 8 2 4 6 11 2" xfId="12909" xr:uid="{00000000-0005-0000-0000-0000CD310000}"/>
    <cellStyle name="Note 8 2 4 6 12" xfId="12910" xr:uid="{00000000-0005-0000-0000-0000CE310000}"/>
    <cellStyle name="Note 8 2 4 6 12 2" xfId="12911" xr:uid="{00000000-0005-0000-0000-0000CF310000}"/>
    <cellStyle name="Note 8 2 4 6 13" xfId="12912" xr:uid="{00000000-0005-0000-0000-0000D0310000}"/>
    <cellStyle name="Note 8 2 4 6 13 2" xfId="12913" xr:uid="{00000000-0005-0000-0000-0000D1310000}"/>
    <cellStyle name="Note 8 2 4 6 14" xfId="12914" xr:uid="{00000000-0005-0000-0000-0000D2310000}"/>
    <cellStyle name="Note 8 2 4 6 14 2" xfId="12915" xr:uid="{00000000-0005-0000-0000-0000D3310000}"/>
    <cellStyle name="Note 8 2 4 6 15" xfId="12916" xr:uid="{00000000-0005-0000-0000-0000D4310000}"/>
    <cellStyle name="Note 8 2 4 6 2" xfId="12917" xr:uid="{00000000-0005-0000-0000-0000D5310000}"/>
    <cellStyle name="Note 8 2 4 6 2 2" xfId="12918" xr:uid="{00000000-0005-0000-0000-0000D6310000}"/>
    <cellStyle name="Note 8 2 4 6 3" xfId="12919" xr:uid="{00000000-0005-0000-0000-0000D7310000}"/>
    <cellStyle name="Note 8 2 4 6 3 2" xfId="12920" xr:uid="{00000000-0005-0000-0000-0000D8310000}"/>
    <cellStyle name="Note 8 2 4 6 4" xfId="12921" xr:uid="{00000000-0005-0000-0000-0000D9310000}"/>
    <cellStyle name="Note 8 2 4 6 4 2" xfId="12922" xr:uid="{00000000-0005-0000-0000-0000DA310000}"/>
    <cellStyle name="Note 8 2 4 6 5" xfId="12923" xr:uid="{00000000-0005-0000-0000-0000DB310000}"/>
    <cellStyle name="Note 8 2 4 6 5 2" xfId="12924" xr:uid="{00000000-0005-0000-0000-0000DC310000}"/>
    <cellStyle name="Note 8 2 4 6 6" xfId="12925" xr:uid="{00000000-0005-0000-0000-0000DD310000}"/>
    <cellStyle name="Note 8 2 4 6 6 2" xfId="12926" xr:uid="{00000000-0005-0000-0000-0000DE310000}"/>
    <cellStyle name="Note 8 2 4 6 7" xfId="12927" xr:uid="{00000000-0005-0000-0000-0000DF310000}"/>
    <cellStyle name="Note 8 2 4 6 7 2" xfId="12928" xr:uid="{00000000-0005-0000-0000-0000E0310000}"/>
    <cellStyle name="Note 8 2 4 6 8" xfId="12929" xr:uid="{00000000-0005-0000-0000-0000E1310000}"/>
    <cellStyle name="Note 8 2 4 6 8 2" xfId="12930" xr:uid="{00000000-0005-0000-0000-0000E2310000}"/>
    <cellStyle name="Note 8 2 4 6 9" xfId="12931" xr:uid="{00000000-0005-0000-0000-0000E3310000}"/>
    <cellStyle name="Note 8 2 4 6 9 2" xfId="12932" xr:uid="{00000000-0005-0000-0000-0000E4310000}"/>
    <cellStyle name="Note 8 2 4 7" xfId="12933" xr:uid="{00000000-0005-0000-0000-0000E5310000}"/>
    <cellStyle name="Note 8 2 4 7 2" xfId="12934" xr:uid="{00000000-0005-0000-0000-0000E6310000}"/>
    <cellStyle name="Note 8 2 4 8" xfId="12935" xr:uid="{00000000-0005-0000-0000-0000E7310000}"/>
    <cellStyle name="Note 8 2 4 8 2" xfId="12936" xr:uid="{00000000-0005-0000-0000-0000E8310000}"/>
    <cellStyle name="Note 8 2 4 9" xfId="12937" xr:uid="{00000000-0005-0000-0000-0000E9310000}"/>
    <cellStyle name="Note 8 2 4 9 2" xfId="12938" xr:uid="{00000000-0005-0000-0000-0000EA310000}"/>
    <cellStyle name="Note 8 2 5" xfId="12939" xr:uid="{00000000-0005-0000-0000-0000EB310000}"/>
    <cellStyle name="Note 8 2 5 10" xfId="12940" xr:uid="{00000000-0005-0000-0000-0000EC310000}"/>
    <cellStyle name="Note 8 2 5 10 2" xfId="12941" xr:uid="{00000000-0005-0000-0000-0000ED310000}"/>
    <cellStyle name="Note 8 2 5 11" xfId="12942" xr:uid="{00000000-0005-0000-0000-0000EE310000}"/>
    <cellStyle name="Note 8 2 5 11 2" xfId="12943" xr:uid="{00000000-0005-0000-0000-0000EF310000}"/>
    <cellStyle name="Note 8 2 5 12" xfId="12944" xr:uid="{00000000-0005-0000-0000-0000F0310000}"/>
    <cellStyle name="Note 8 2 5 12 2" xfId="12945" xr:uid="{00000000-0005-0000-0000-0000F1310000}"/>
    <cellStyle name="Note 8 2 5 13" xfId="12946" xr:uid="{00000000-0005-0000-0000-0000F2310000}"/>
    <cellStyle name="Note 8 2 5 13 2" xfId="12947" xr:uid="{00000000-0005-0000-0000-0000F3310000}"/>
    <cellStyle name="Note 8 2 5 14" xfId="12948" xr:uid="{00000000-0005-0000-0000-0000F4310000}"/>
    <cellStyle name="Note 8 2 5 14 2" xfId="12949" xr:uid="{00000000-0005-0000-0000-0000F5310000}"/>
    <cellStyle name="Note 8 2 5 15" xfId="12950" xr:uid="{00000000-0005-0000-0000-0000F6310000}"/>
    <cellStyle name="Note 8 2 5 15 2" xfId="12951" xr:uid="{00000000-0005-0000-0000-0000F7310000}"/>
    <cellStyle name="Note 8 2 5 16" xfId="12952" xr:uid="{00000000-0005-0000-0000-0000F8310000}"/>
    <cellStyle name="Note 8 2 5 16 2" xfId="12953" xr:uid="{00000000-0005-0000-0000-0000F9310000}"/>
    <cellStyle name="Note 8 2 5 17" xfId="12954" xr:uid="{00000000-0005-0000-0000-0000FA310000}"/>
    <cellStyle name="Note 8 2 5 17 2" xfId="12955" xr:uid="{00000000-0005-0000-0000-0000FB310000}"/>
    <cellStyle name="Note 8 2 5 18" xfId="12956" xr:uid="{00000000-0005-0000-0000-0000FC310000}"/>
    <cellStyle name="Note 8 2 5 18 2" xfId="12957" xr:uid="{00000000-0005-0000-0000-0000FD310000}"/>
    <cellStyle name="Note 8 2 5 19" xfId="12958" xr:uid="{00000000-0005-0000-0000-0000FE310000}"/>
    <cellStyle name="Note 8 2 5 2" xfId="12959" xr:uid="{00000000-0005-0000-0000-0000FF310000}"/>
    <cellStyle name="Note 8 2 5 2 10" xfId="12960" xr:uid="{00000000-0005-0000-0000-000000320000}"/>
    <cellStyle name="Note 8 2 5 2 10 2" xfId="12961" xr:uid="{00000000-0005-0000-0000-000001320000}"/>
    <cellStyle name="Note 8 2 5 2 11" xfId="12962" xr:uid="{00000000-0005-0000-0000-000002320000}"/>
    <cellStyle name="Note 8 2 5 2 11 2" xfId="12963" xr:uid="{00000000-0005-0000-0000-000003320000}"/>
    <cellStyle name="Note 8 2 5 2 12" xfId="12964" xr:uid="{00000000-0005-0000-0000-000004320000}"/>
    <cellStyle name="Note 8 2 5 2 12 2" xfId="12965" xr:uid="{00000000-0005-0000-0000-000005320000}"/>
    <cellStyle name="Note 8 2 5 2 13" xfId="12966" xr:uid="{00000000-0005-0000-0000-000006320000}"/>
    <cellStyle name="Note 8 2 5 2 13 2" xfId="12967" xr:uid="{00000000-0005-0000-0000-000007320000}"/>
    <cellStyle name="Note 8 2 5 2 14" xfId="12968" xr:uid="{00000000-0005-0000-0000-000008320000}"/>
    <cellStyle name="Note 8 2 5 2 14 2" xfId="12969" xr:uid="{00000000-0005-0000-0000-000009320000}"/>
    <cellStyle name="Note 8 2 5 2 15" xfId="12970" xr:uid="{00000000-0005-0000-0000-00000A320000}"/>
    <cellStyle name="Note 8 2 5 2 15 2" xfId="12971" xr:uid="{00000000-0005-0000-0000-00000B320000}"/>
    <cellStyle name="Note 8 2 5 2 16" xfId="12972" xr:uid="{00000000-0005-0000-0000-00000C320000}"/>
    <cellStyle name="Note 8 2 5 2 16 2" xfId="12973" xr:uid="{00000000-0005-0000-0000-00000D320000}"/>
    <cellStyle name="Note 8 2 5 2 17" xfId="12974" xr:uid="{00000000-0005-0000-0000-00000E320000}"/>
    <cellStyle name="Note 8 2 5 2 17 2" xfId="12975" xr:uid="{00000000-0005-0000-0000-00000F320000}"/>
    <cellStyle name="Note 8 2 5 2 18" xfId="12976" xr:uid="{00000000-0005-0000-0000-000010320000}"/>
    <cellStyle name="Note 8 2 5 2 2" xfId="12977" xr:uid="{00000000-0005-0000-0000-000011320000}"/>
    <cellStyle name="Note 8 2 5 2 2 2" xfId="12978" xr:uid="{00000000-0005-0000-0000-000012320000}"/>
    <cellStyle name="Note 8 2 5 2 3" xfId="12979" xr:uid="{00000000-0005-0000-0000-000013320000}"/>
    <cellStyle name="Note 8 2 5 2 3 2" xfId="12980" xr:uid="{00000000-0005-0000-0000-000014320000}"/>
    <cellStyle name="Note 8 2 5 2 4" xfId="12981" xr:uid="{00000000-0005-0000-0000-000015320000}"/>
    <cellStyle name="Note 8 2 5 2 4 2" xfId="12982" xr:uid="{00000000-0005-0000-0000-000016320000}"/>
    <cellStyle name="Note 8 2 5 2 5" xfId="12983" xr:uid="{00000000-0005-0000-0000-000017320000}"/>
    <cellStyle name="Note 8 2 5 2 5 2" xfId="12984" xr:uid="{00000000-0005-0000-0000-000018320000}"/>
    <cellStyle name="Note 8 2 5 2 6" xfId="12985" xr:uid="{00000000-0005-0000-0000-000019320000}"/>
    <cellStyle name="Note 8 2 5 2 6 2" xfId="12986" xr:uid="{00000000-0005-0000-0000-00001A320000}"/>
    <cellStyle name="Note 8 2 5 2 7" xfId="12987" xr:uid="{00000000-0005-0000-0000-00001B320000}"/>
    <cellStyle name="Note 8 2 5 2 7 2" xfId="12988" xr:uid="{00000000-0005-0000-0000-00001C320000}"/>
    <cellStyle name="Note 8 2 5 2 8" xfId="12989" xr:uid="{00000000-0005-0000-0000-00001D320000}"/>
    <cellStyle name="Note 8 2 5 2 8 2" xfId="12990" xr:uid="{00000000-0005-0000-0000-00001E320000}"/>
    <cellStyle name="Note 8 2 5 2 9" xfId="12991" xr:uid="{00000000-0005-0000-0000-00001F320000}"/>
    <cellStyle name="Note 8 2 5 2 9 2" xfId="12992" xr:uid="{00000000-0005-0000-0000-000020320000}"/>
    <cellStyle name="Note 8 2 5 3" xfId="12993" xr:uid="{00000000-0005-0000-0000-000021320000}"/>
    <cellStyle name="Note 8 2 5 3 10" xfId="12994" xr:uid="{00000000-0005-0000-0000-000022320000}"/>
    <cellStyle name="Note 8 2 5 3 10 2" xfId="12995" xr:uid="{00000000-0005-0000-0000-000023320000}"/>
    <cellStyle name="Note 8 2 5 3 11" xfId="12996" xr:uid="{00000000-0005-0000-0000-000024320000}"/>
    <cellStyle name="Note 8 2 5 3 11 2" xfId="12997" xr:uid="{00000000-0005-0000-0000-000025320000}"/>
    <cellStyle name="Note 8 2 5 3 12" xfId="12998" xr:uid="{00000000-0005-0000-0000-000026320000}"/>
    <cellStyle name="Note 8 2 5 3 12 2" xfId="12999" xr:uid="{00000000-0005-0000-0000-000027320000}"/>
    <cellStyle name="Note 8 2 5 3 13" xfId="13000" xr:uid="{00000000-0005-0000-0000-000028320000}"/>
    <cellStyle name="Note 8 2 5 3 13 2" xfId="13001" xr:uid="{00000000-0005-0000-0000-000029320000}"/>
    <cellStyle name="Note 8 2 5 3 14" xfId="13002" xr:uid="{00000000-0005-0000-0000-00002A320000}"/>
    <cellStyle name="Note 8 2 5 3 14 2" xfId="13003" xr:uid="{00000000-0005-0000-0000-00002B320000}"/>
    <cellStyle name="Note 8 2 5 3 15" xfId="13004" xr:uid="{00000000-0005-0000-0000-00002C320000}"/>
    <cellStyle name="Note 8 2 5 3 15 2" xfId="13005" xr:uid="{00000000-0005-0000-0000-00002D320000}"/>
    <cellStyle name="Note 8 2 5 3 16" xfId="13006" xr:uid="{00000000-0005-0000-0000-00002E320000}"/>
    <cellStyle name="Note 8 2 5 3 2" xfId="13007" xr:uid="{00000000-0005-0000-0000-00002F320000}"/>
    <cellStyle name="Note 8 2 5 3 2 2" xfId="13008" xr:uid="{00000000-0005-0000-0000-000030320000}"/>
    <cellStyle name="Note 8 2 5 3 3" xfId="13009" xr:uid="{00000000-0005-0000-0000-000031320000}"/>
    <cellStyle name="Note 8 2 5 3 3 2" xfId="13010" xr:uid="{00000000-0005-0000-0000-000032320000}"/>
    <cellStyle name="Note 8 2 5 3 4" xfId="13011" xr:uid="{00000000-0005-0000-0000-000033320000}"/>
    <cellStyle name="Note 8 2 5 3 4 2" xfId="13012" xr:uid="{00000000-0005-0000-0000-000034320000}"/>
    <cellStyle name="Note 8 2 5 3 5" xfId="13013" xr:uid="{00000000-0005-0000-0000-000035320000}"/>
    <cellStyle name="Note 8 2 5 3 5 2" xfId="13014" xr:uid="{00000000-0005-0000-0000-000036320000}"/>
    <cellStyle name="Note 8 2 5 3 6" xfId="13015" xr:uid="{00000000-0005-0000-0000-000037320000}"/>
    <cellStyle name="Note 8 2 5 3 6 2" xfId="13016" xr:uid="{00000000-0005-0000-0000-000038320000}"/>
    <cellStyle name="Note 8 2 5 3 7" xfId="13017" xr:uid="{00000000-0005-0000-0000-000039320000}"/>
    <cellStyle name="Note 8 2 5 3 7 2" xfId="13018" xr:uid="{00000000-0005-0000-0000-00003A320000}"/>
    <cellStyle name="Note 8 2 5 3 8" xfId="13019" xr:uid="{00000000-0005-0000-0000-00003B320000}"/>
    <cellStyle name="Note 8 2 5 3 8 2" xfId="13020" xr:uid="{00000000-0005-0000-0000-00003C320000}"/>
    <cellStyle name="Note 8 2 5 3 9" xfId="13021" xr:uid="{00000000-0005-0000-0000-00003D320000}"/>
    <cellStyle name="Note 8 2 5 3 9 2" xfId="13022" xr:uid="{00000000-0005-0000-0000-00003E320000}"/>
    <cellStyle name="Note 8 2 5 4" xfId="13023" xr:uid="{00000000-0005-0000-0000-00003F320000}"/>
    <cellStyle name="Note 8 2 5 4 10" xfId="13024" xr:uid="{00000000-0005-0000-0000-000040320000}"/>
    <cellStyle name="Note 8 2 5 4 10 2" xfId="13025" xr:uid="{00000000-0005-0000-0000-000041320000}"/>
    <cellStyle name="Note 8 2 5 4 11" xfId="13026" xr:uid="{00000000-0005-0000-0000-000042320000}"/>
    <cellStyle name="Note 8 2 5 4 11 2" xfId="13027" xr:uid="{00000000-0005-0000-0000-000043320000}"/>
    <cellStyle name="Note 8 2 5 4 12" xfId="13028" xr:uid="{00000000-0005-0000-0000-000044320000}"/>
    <cellStyle name="Note 8 2 5 4 12 2" xfId="13029" xr:uid="{00000000-0005-0000-0000-000045320000}"/>
    <cellStyle name="Note 8 2 5 4 13" xfId="13030" xr:uid="{00000000-0005-0000-0000-000046320000}"/>
    <cellStyle name="Note 8 2 5 4 13 2" xfId="13031" xr:uid="{00000000-0005-0000-0000-000047320000}"/>
    <cellStyle name="Note 8 2 5 4 14" xfId="13032" xr:uid="{00000000-0005-0000-0000-000048320000}"/>
    <cellStyle name="Note 8 2 5 4 14 2" xfId="13033" xr:uid="{00000000-0005-0000-0000-000049320000}"/>
    <cellStyle name="Note 8 2 5 4 15" xfId="13034" xr:uid="{00000000-0005-0000-0000-00004A320000}"/>
    <cellStyle name="Note 8 2 5 4 15 2" xfId="13035" xr:uid="{00000000-0005-0000-0000-00004B320000}"/>
    <cellStyle name="Note 8 2 5 4 16" xfId="13036" xr:uid="{00000000-0005-0000-0000-00004C320000}"/>
    <cellStyle name="Note 8 2 5 4 2" xfId="13037" xr:uid="{00000000-0005-0000-0000-00004D320000}"/>
    <cellStyle name="Note 8 2 5 4 2 2" xfId="13038" xr:uid="{00000000-0005-0000-0000-00004E320000}"/>
    <cellStyle name="Note 8 2 5 4 3" xfId="13039" xr:uid="{00000000-0005-0000-0000-00004F320000}"/>
    <cellStyle name="Note 8 2 5 4 3 2" xfId="13040" xr:uid="{00000000-0005-0000-0000-000050320000}"/>
    <cellStyle name="Note 8 2 5 4 4" xfId="13041" xr:uid="{00000000-0005-0000-0000-000051320000}"/>
    <cellStyle name="Note 8 2 5 4 4 2" xfId="13042" xr:uid="{00000000-0005-0000-0000-000052320000}"/>
    <cellStyle name="Note 8 2 5 4 5" xfId="13043" xr:uid="{00000000-0005-0000-0000-000053320000}"/>
    <cellStyle name="Note 8 2 5 4 5 2" xfId="13044" xr:uid="{00000000-0005-0000-0000-000054320000}"/>
    <cellStyle name="Note 8 2 5 4 6" xfId="13045" xr:uid="{00000000-0005-0000-0000-000055320000}"/>
    <cellStyle name="Note 8 2 5 4 6 2" xfId="13046" xr:uid="{00000000-0005-0000-0000-000056320000}"/>
    <cellStyle name="Note 8 2 5 4 7" xfId="13047" xr:uid="{00000000-0005-0000-0000-000057320000}"/>
    <cellStyle name="Note 8 2 5 4 7 2" xfId="13048" xr:uid="{00000000-0005-0000-0000-000058320000}"/>
    <cellStyle name="Note 8 2 5 4 8" xfId="13049" xr:uid="{00000000-0005-0000-0000-000059320000}"/>
    <cellStyle name="Note 8 2 5 4 8 2" xfId="13050" xr:uid="{00000000-0005-0000-0000-00005A320000}"/>
    <cellStyle name="Note 8 2 5 4 9" xfId="13051" xr:uid="{00000000-0005-0000-0000-00005B320000}"/>
    <cellStyle name="Note 8 2 5 4 9 2" xfId="13052" xr:uid="{00000000-0005-0000-0000-00005C320000}"/>
    <cellStyle name="Note 8 2 5 5" xfId="13053" xr:uid="{00000000-0005-0000-0000-00005D320000}"/>
    <cellStyle name="Note 8 2 5 5 10" xfId="13054" xr:uid="{00000000-0005-0000-0000-00005E320000}"/>
    <cellStyle name="Note 8 2 5 5 10 2" xfId="13055" xr:uid="{00000000-0005-0000-0000-00005F320000}"/>
    <cellStyle name="Note 8 2 5 5 11" xfId="13056" xr:uid="{00000000-0005-0000-0000-000060320000}"/>
    <cellStyle name="Note 8 2 5 5 11 2" xfId="13057" xr:uid="{00000000-0005-0000-0000-000061320000}"/>
    <cellStyle name="Note 8 2 5 5 12" xfId="13058" xr:uid="{00000000-0005-0000-0000-000062320000}"/>
    <cellStyle name="Note 8 2 5 5 12 2" xfId="13059" xr:uid="{00000000-0005-0000-0000-000063320000}"/>
    <cellStyle name="Note 8 2 5 5 13" xfId="13060" xr:uid="{00000000-0005-0000-0000-000064320000}"/>
    <cellStyle name="Note 8 2 5 5 13 2" xfId="13061" xr:uid="{00000000-0005-0000-0000-000065320000}"/>
    <cellStyle name="Note 8 2 5 5 14" xfId="13062" xr:uid="{00000000-0005-0000-0000-000066320000}"/>
    <cellStyle name="Note 8 2 5 5 14 2" xfId="13063" xr:uid="{00000000-0005-0000-0000-000067320000}"/>
    <cellStyle name="Note 8 2 5 5 15" xfId="13064" xr:uid="{00000000-0005-0000-0000-000068320000}"/>
    <cellStyle name="Note 8 2 5 5 2" xfId="13065" xr:uid="{00000000-0005-0000-0000-000069320000}"/>
    <cellStyle name="Note 8 2 5 5 2 2" xfId="13066" xr:uid="{00000000-0005-0000-0000-00006A320000}"/>
    <cellStyle name="Note 8 2 5 5 3" xfId="13067" xr:uid="{00000000-0005-0000-0000-00006B320000}"/>
    <cellStyle name="Note 8 2 5 5 3 2" xfId="13068" xr:uid="{00000000-0005-0000-0000-00006C320000}"/>
    <cellStyle name="Note 8 2 5 5 4" xfId="13069" xr:uid="{00000000-0005-0000-0000-00006D320000}"/>
    <cellStyle name="Note 8 2 5 5 4 2" xfId="13070" xr:uid="{00000000-0005-0000-0000-00006E320000}"/>
    <cellStyle name="Note 8 2 5 5 5" xfId="13071" xr:uid="{00000000-0005-0000-0000-00006F320000}"/>
    <cellStyle name="Note 8 2 5 5 5 2" xfId="13072" xr:uid="{00000000-0005-0000-0000-000070320000}"/>
    <cellStyle name="Note 8 2 5 5 6" xfId="13073" xr:uid="{00000000-0005-0000-0000-000071320000}"/>
    <cellStyle name="Note 8 2 5 5 6 2" xfId="13074" xr:uid="{00000000-0005-0000-0000-000072320000}"/>
    <cellStyle name="Note 8 2 5 5 7" xfId="13075" xr:uid="{00000000-0005-0000-0000-000073320000}"/>
    <cellStyle name="Note 8 2 5 5 7 2" xfId="13076" xr:uid="{00000000-0005-0000-0000-000074320000}"/>
    <cellStyle name="Note 8 2 5 5 8" xfId="13077" xr:uid="{00000000-0005-0000-0000-000075320000}"/>
    <cellStyle name="Note 8 2 5 5 8 2" xfId="13078" xr:uid="{00000000-0005-0000-0000-000076320000}"/>
    <cellStyle name="Note 8 2 5 5 9" xfId="13079" xr:uid="{00000000-0005-0000-0000-000077320000}"/>
    <cellStyle name="Note 8 2 5 5 9 2" xfId="13080" xr:uid="{00000000-0005-0000-0000-000078320000}"/>
    <cellStyle name="Note 8 2 5 6" xfId="13081" xr:uid="{00000000-0005-0000-0000-000079320000}"/>
    <cellStyle name="Note 8 2 5 6 2" xfId="13082" xr:uid="{00000000-0005-0000-0000-00007A320000}"/>
    <cellStyle name="Note 8 2 5 7" xfId="13083" xr:uid="{00000000-0005-0000-0000-00007B320000}"/>
    <cellStyle name="Note 8 2 5 7 2" xfId="13084" xr:uid="{00000000-0005-0000-0000-00007C320000}"/>
    <cellStyle name="Note 8 2 5 8" xfId="13085" xr:uid="{00000000-0005-0000-0000-00007D320000}"/>
    <cellStyle name="Note 8 2 5 8 2" xfId="13086" xr:uid="{00000000-0005-0000-0000-00007E320000}"/>
    <cellStyle name="Note 8 2 5 9" xfId="13087" xr:uid="{00000000-0005-0000-0000-00007F320000}"/>
    <cellStyle name="Note 8 2 5 9 2" xfId="13088" xr:uid="{00000000-0005-0000-0000-000080320000}"/>
    <cellStyle name="Note 8 2 6" xfId="13089" xr:uid="{00000000-0005-0000-0000-000081320000}"/>
    <cellStyle name="Note 8 2 6 10" xfId="13090" xr:uid="{00000000-0005-0000-0000-000082320000}"/>
    <cellStyle name="Note 8 2 6 10 2" xfId="13091" xr:uid="{00000000-0005-0000-0000-000083320000}"/>
    <cellStyle name="Note 8 2 6 11" xfId="13092" xr:uid="{00000000-0005-0000-0000-000084320000}"/>
    <cellStyle name="Note 8 2 6 11 2" xfId="13093" xr:uid="{00000000-0005-0000-0000-000085320000}"/>
    <cellStyle name="Note 8 2 6 12" xfId="13094" xr:uid="{00000000-0005-0000-0000-000086320000}"/>
    <cellStyle name="Note 8 2 6 12 2" xfId="13095" xr:uid="{00000000-0005-0000-0000-000087320000}"/>
    <cellStyle name="Note 8 2 6 13" xfId="13096" xr:uid="{00000000-0005-0000-0000-000088320000}"/>
    <cellStyle name="Note 8 2 6 13 2" xfId="13097" xr:uid="{00000000-0005-0000-0000-000089320000}"/>
    <cellStyle name="Note 8 2 6 14" xfId="13098" xr:uid="{00000000-0005-0000-0000-00008A320000}"/>
    <cellStyle name="Note 8 2 6 14 2" xfId="13099" xr:uid="{00000000-0005-0000-0000-00008B320000}"/>
    <cellStyle name="Note 8 2 6 15" xfId="13100" xr:uid="{00000000-0005-0000-0000-00008C320000}"/>
    <cellStyle name="Note 8 2 6 15 2" xfId="13101" xr:uid="{00000000-0005-0000-0000-00008D320000}"/>
    <cellStyle name="Note 8 2 6 16" xfId="13102" xr:uid="{00000000-0005-0000-0000-00008E320000}"/>
    <cellStyle name="Note 8 2 6 16 2" xfId="13103" xr:uid="{00000000-0005-0000-0000-00008F320000}"/>
    <cellStyle name="Note 8 2 6 17" xfId="13104" xr:uid="{00000000-0005-0000-0000-000090320000}"/>
    <cellStyle name="Note 8 2 6 17 2" xfId="13105" xr:uid="{00000000-0005-0000-0000-000091320000}"/>
    <cellStyle name="Note 8 2 6 18" xfId="13106" xr:uid="{00000000-0005-0000-0000-000092320000}"/>
    <cellStyle name="Note 8 2 6 18 2" xfId="13107" xr:uid="{00000000-0005-0000-0000-000093320000}"/>
    <cellStyle name="Note 8 2 6 19" xfId="13108" xr:uid="{00000000-0005-0000-0000-000094320000}"/>
    <cellStyle name="Note 8 2 6 2" xfId="13109" xr:uid="{00000000-0005-0000-0000-000095320000}"/>
    <cellStyle name="Note 8 2 6 2 10" xfId="13110" xr:uid="{00000000-0005-0000-0000-000096320000}"/>
    <cellStyle name="Note 8 2 6 2 10 2" xfId="13111" xr:uid="{00000000-0005-0000-0000-000097320000}"/>
    <cellStyle name="Note 8 2 6 2 11" xfId="13112" xr:uid="{00000000-0005-0000-0000-000098320000}"/>
    <cellStyle name="Note 8 2 6 2 11 2" xfId="13113" xr:uid="{00000000-0005-0000-0000-000099320000}"/>
    <cellStyle name="Note 8 2 6 2 12" xfId="13114" xr:uid="{00000000-0005-0000-0000-00009A320000}"/>
    <cellStyle name="Note 8 2 6 2 12 2" xfId="13115" xr:uid="{00000000-0005-0000-0000-00009B320000}"/>
    <cellStyle name="Note 8 2 6 2 13" xfId="13116" xr:uid="{00000000-0005-0000-0000-00009C320000}"/>
    <cellStyle name="Note 8 2 6 2 13 2" xfId="13117" xr:uid="{00000000-0005-0000-0000-00009D320000}"/>
    <cellStyle name="Note 8 2 6 2 14" xfId="13118" xr:uid="{00000000-0005-0000-0000-00009E320000}"/>
    <cellStyle name="Note 8 2 6 2 14 2" xfId="13119" xr:uid="{00000000-0005-0000-0000-00009F320000}"/>
    <cellStyle name="Note 8 2 6 2 15" xfId="13120" xr:uid="{00000000-0005-0000-0000-0000A0320000}"/>
    <cellStyle name="Note 8 2 6 2 15 2" xfId="13121" xr:uid="{00000000-0005-0000-0000-0000A1320000}"/>
    <cellStyle name="Note 8 2 6 2 16" xfId="13122" xr:uid="{00000000-0005-0000-0000-0000A2320000}"/>
    <cellStyle name="Note 8 2 6 2 16 2" xfId="13123" xr:uid="{00000000-0005-0000-0000-0000A3320000}"/>
    <cellStyle name="Note 8 2 6 2 17" xfId="13124" xr:uid="{00000000-0005-0000-0000-0000A4320000}"/>
    <cellStyle name="Note 8 2 6 2 17 2" xfId="13125" xr:uid="{00000000-0005-0000-0000-0000A5320000}"/>
    <cellStyle name="Note 8 2 6 2 18" xfId="13126" xr:uid="{00000000-0005-0000-0000-0000A6320000}"/>
    <cellStyle name="Note 8 2 6 2 2" xfId="13127" xr:uid="{00000000-0005-0000-0000-0000A7320000}"/>
    <cellStyle name="Note 8 2 6 2 2 2" xfId="13128" xr:uid="{00000000-0005-0000-0000-0000A8320000}"/>
    <cellStyle name="Note 8 2 6 2 3" xfId="13129" xr:uid="{00000000-0005-0000-0000-0000A9320000}"/>
    <cellStyle name="Note 8 2 6 2 3 2" xfId="13130" xr:uid="{00000000-0005-0000-0000-0000AA320000}"/>
    <cellStyle name="Note 8 2 6 2 4" xfId="13131" xr:uid="{00000000-0005-0000-0000-0000AB320000}"/>
    <cellStyle name="Note 8 2 6 2 4 2" xfId="13132" xr:uid="{00000000-0005-0000-0000-0000AC320000}"/>
    <cellStyle name="Note 8 2 6 2 5" xfId="13133" xr:uid="{00000000-0005-0000-0000-0000AD320000}"/>
    <cellStyle name="Note 8 2 6 2 5 2" xfId="13134" xr:uid="{00000000-0005-0000-0000-0000AE320000}"/>
    <cellStyle name="Note 8 2 6 2 6" xfId="13135" xr:uid="{00000000-0005-0000-0000-0000AF320000}"/>
    <cellStyle name="Note 8 2 6 2 6 2" xfId="13136" xr:uid="{00000000-0005-0000-0000-0000B0320000}"/>
    <cellStyle name="Note 8 2 6 2 7" xfId="13137" xr:uid="{00000000-0005-0000-0000-0000B1320000}"/>
    <cellStyle name="Note 8 2 6 2 7 2" xfId="13138" xr:uid="{00000000-0005-0000-0000-0000B2320000}"/>
    <cellStyle name="Note 8 2 6 2 8" xfId="13139" xr:uid="{00000000-0005-0000-0000-0000B3320000}"/>
    <cellStyle name="Note 8 2 6 2 8 2" xfId="13140" xr:uid="{00000000-0005-0000-0000-0000B4320000}"/>
    <cellStyle name="Note 8 2 6 2 9" xfId="13141" xr:uid="{00000000-0005-0000-0000-0000B5320000}"/>
    <cellStyle name="Note 8 2 6 2 9 2" xfId="13142" xr:uid="{00000000-0005-0000-0000-0000B6320000}"/>
    <cellStyle name="Note 8 2 6 3" xfId="13143" xr:uid="{00000000-0005-0000-0000-0000B7320000}"/>
    <cellStyle name="Note 8 2 6 3 10" xfId="13144" xr:uid="{00000000-0005-0000-0000-0000B8320000}"/>
    <cellStyle name="Note 8 2 6 3 10 2" xfId="13145" xr:uid="{00000000-0005-0000-0000-0000B9320000}"/>
    <cellStyle name="Note 8 2 6 3 11" xfId="13146" xr:uid="{00000000-0005-0000-0000-0000BA320000}"/>
    <cellStyle name="Note 8 2 6 3 11 2" xfId="13147" xr:uid="{00000000-0005-0000-0000-0000BB320000}"/>
    <cellStyle name="Note 8 2 6 3 12" xfId="13148" xr:uid="{00000000-0005-0000-0000-0000BC320000}"/>
    <cellStyle name="Note 8 2 6 3 12 2" xfId="13149" xr:uid="{00000000-0005-0000-0000-0000BD320000}"/>
    <cellStyle name="Note 8 2 6 3 13" xfId="13150" xr:uid="{00000000-0005-0000-0000-0000BE320000}"/>
    <cellStyle name="Note 8 2 6 3 13 2" xfId="13151" xr:uid="{00000000-0005-0000-0000-0000BF320000}"/>
    <cellStyle name="Note 8 2 6 3 14" xfId="13152" xr:uid="{00000000-0005-0000-0000-0000C0320000}"/>
    <cellStyle name="Note 8 2 6 3 14 2" xfId="13153" xr:uid="{00000000-0005-0000-0000-0000C1320000}"/>
    <cellStyle name="Note 8 2 6 3 15" xfId="13154" xr:uid="{00000000-0005-0000-0000-0000C2320000}"/>
    <cellStyle name="Note 8 2 6 3 15 2" xfId="13155" xr:uid="{00000000-0005-0000-0000-0000C3320000}"/>
    <cellStyle name="Note 8 2 6 3 16" xfId="13156" xr:uid="{00000000-0005-0000-0000-0000C4320000}"/>
    <cellStyle name="Note 8 2 6 3 2" xfId="13157" xr:uid="{00000000-0005-0000-0000-0000C5320000}"/>
    <cellStyle name="Note 8 2 6 3 2 2" xfId="13158" xr:uid="{00000000-0005-0000-0000-0000C6320000}"/>
    <cellStyle name="Note 8 2 6 3 3" xfId="13159" xr:uid="{00000000-0005-0000-0000-0000C7320000}"/>
    <cellStyle name="Note 8 2 6 3 3 2" xfId="13160" xr:uid="{00000000-0005-0000-0000-0000C8320000}"/>
    <cellStyle name="Note 8 2 6 3 4" xfId="13161" xr:uid="{00000000-0005-0000-0000-0000C9320000}"/>
    <cellStyle name="Note 8 2 6 3 4 2" xfId="13162" xr:uid="{00000000-0005-0000-0000-0000CA320000}"/>
    <cellStyle name="Note 8 2 6 3 5" xfId="13163" xr:uid="{00000000-0005-0000-0000-0000CB320000}"/>
    <cellStyle name="Note 8 2 6 3 5 2" xfId="13164" xr:uid="{00000000-0005-0000-0000-0000CC320000}"/>
    <cellStyle name="Note 8 2 6 3 6" xfId="13165" xr:uid="{00000000-0005-0000-0000-0000CD320000}"/>
    <cellStyle name="Note 8 2 6 3 6 2" xfId="13166" xr:uid="{00000000-0005-0000-0000-0000CE320000}"/>
    <cellStyle name="Note 8 2 6 3 7" xfId="13167" xr:uid="{00000000-0005-0000-0000-0000CF320000}"/>
    <cellStyle name="Note 8 2 6 3 7 2" xfId="13168" xr:uid="{00000000-0005-0000-0000-0000D0320000}"/>
    <cellStyle name="Note 8 2 6 3 8" xfId="13169" xr:uid="{00000000-0005-0000-0000-0000D1320000}"/>
    <cellStyle name="Note 8 2 6 3 8 2" xfId="13170" xr:uid="{00000000-0005-0000-0000-0000D2320000}"/>
    <cellStyle name="Note 8 2 6 3 9" xfId="13171" xr:uid="{00000000-0005-0000-0000-0000D3320000}"/>
    <cellStyle name="Note 8 2 6 3 9 2" xfId="13172" xr:uid="{00000000-0005-0000-0000-0000D4320000}"/>
    <cellStyle name="Note 8 2 6 4" xfId="13173" xr:uid="{00000000-0005-0000-0000-0000D5320000}"/>
    <cellStyle name="Note 8 2 6 4 10" xfId="13174" xr:uid="{00000000-0005-0000-0000-0000D6320000}"/>
    <cellStyle name="Note 8 2 6 4 10 2" xfId="13175" xr:uid="{00000000-0005-0000-0000-0000D7320000}"/>
    <cellStyle name="Note 8 2 6 4 11" xfId="13176" xr:uid="{00000000-0005-0000-0000-0000D8320000}"/>
    <cellStyle name="Note 8 2 6 4 11 2" xfId="13177" xr:uid="{00000000-0005-0000-0000-0000D9320000}"/>
    <cellStyle name="Note 8 2 6 4 12" xfId="13178" xr:uid="{00000000-0005-0000-0000-0000DA320000}"/>
    <cellStyle name="Note 8 2 6 4 12 2" xfId="13179" xr:uid="{00000000-0005-0000-0000-0000DB320000}"/>
    <cellStyle name="Note 8 2 6 4 13" xfId="13180" xr:uid="{00000000-0005-0000-0000-0000DC320000}"/>
    <cellStyle name="Note 8 2 6 4 13 2" xfId="13181" xr:uid="{00000000-0005-0000-0000-0000DD320000}"/>
    <cellStyle name="Note 8 2 6 4 14" xfId="13182" xr:uid="{00000000-0005-0000-0000-0000DE320000}"/>
    <cellStyle name="Note 8 2 6 4 14 2" xfId="13183" xr:uid="{00000000-0005-0000-0000-0000DF320000}"/>
    <cellStyle name="Note 8 2 6 4 15" xfId="13184" xr:uid="{00000000-0005-0000-0000-0000E0320000}"/>
    <cellStyle name="Note 8 2 6 4 15 2" xfId="13185" xr:uid="{00000000-0005-0000-0000-0000E1320000}"/>
    <cellStyle name="Note 8 2 6 4 16" xfId="13186" xr:uid="{00000000-0005-0000-0000-0000E2320000}"/>
    <cellStyle name="Note 8 2 6 4 2" xfId="13187" xr:uid="{00000000-0005-0000-0000-0000E3320000}"/>
    <cellStyle name="Note 8 2 6 4 2 2" xfId="13188" xr:uid="{00000000-0005-0000-0000-0000E4320000}"/>
    <cellStyle name="Note 8 2 6 4 3" xfId="13189" xr:uid="{00000000-0005-0000-0000-0000E5320000}"/>
    <cellStyle name="Note 8 2 6 4 3 2" xfId="13190" xr:uid="{00000000-0005-0000-0000-0000E6320000}"/>
    <cellStyle name="Note 8 2 6 4 4" xfId="13191" xr:uid="{00000000-0005-0000-0000-0000E7320000}"/>
    <cellStyle name="Note 8 2 6 4 4 2" xfId="13192" xr:uid="{00000000-0005-0000-0000-0000E8320000}"/>
    <cellStyle name="Note 8 2 6 4 5" xfId="13193" xr:uid="{00000000-0005-0000-0000-0000E9320000}"/>
    <cellStyle name="Note 8 2 6 4 5 2" xfId="13194" xr:uid="{00000000-0005-0000-0000-0000EA320000}"/>
    <cellStyle name="Note 8 2 6 4 6" xfId="13195" xr:uid="{00000000-0005-0000-0000-0000EB320000}"/>
    <cellStyle name="Note 8 2 6 4 6 2" xfId="13196" xr:uid="{00000000-0005-0000-0000-0000EC320000}"/>
    <cellStyle name="Note 8 2 6 4 7" xfId="13197" xr:uid="{00000000-0005-0000-0000-0000ED320000}"/>
    <cellStyle name="Note 8 2 6 4 7 2" xfId="13198" xr:uid="{00000000-0005-0000-0000-0000EE320000}"/>
    <cellStyle name="Note 8 2 6 4 8" xfId="13199" xr:uid="{00000000-0005-0000-0000-0000EF320000}"/>
    <cellStyle name="Note 8 2 6 4 8 2" xfId="13200" xr:uid="{00000000-0005-0000-0000-0000F0320000}"/>
    <cellStyle name="Note 8 2 6 4 9" xfId="13201" xr:uid="{00000000-0005-0000-0000-0000F1320000}"/>
    <cellStyle name="Note 8 2 6 4 9 2" xfId="13202" xr:uid="{00000000-0005-0000-0000-0000F2320000}"/>
    <cellStyle name="Note 8 2 6 5" xfId="13203" xr:uid="{00000000-0005-0000-0000-0000F3320000}"/>
    <cellStyle name="Note 8 2 6 5 10" xfId="13204" xr:uid="{00000000-0005-0000-0000-0000F4320000}"/>
    <cellStyle name="Note 8 2 6 5 10 2" xfId="13205" xr:uid="{00000000-0005-0000-0000-0000F5320000}"/>
    <cellStyle name="Note 8 2 6 5 11" xfId="13206" xr:uid="{00000000-0005-0000-0000-0000F6320000}"/>
    <cellStyle name="Note 8 2 6 5 11 2" xfId="13207" xr:uid="{00000000-0005-0000-0000-0000F7320000}"/>
    <cellStyle name="Note 8 2 6 5 12" xfId="13208" xr:uid="{00000000-0005-0000-0000-0000F8320000}"/>
    <cellStyle name="Note 8 2 6 5 12 2" xfId="13209" xr:uid="{00000000-0005-0000-0000-0000F9320000}"/>
    <cellStyle name="Note 8 2 6 5 13" xfId="13210" xr:uid="{00000000-0005-0000-0000-0000FA320000}"/>
    <cellStyle name="Note 8 2 6 5 13 2" xfId="13211" xr:uid="{00000000-0005-0000-0000-0000FB320000}"/>
    <cellStyle name="Note 8 2 6 5 14" xfId="13212" xr:uid="{00000000-0005-0000-0000-0000FC320000}"/>
    <cellStyle name="Note 8 2 6 5 14 2" xfId="13213" xr:uid="{00000000-0005-0000-0000-0000FD320000}"/>
    <cellStyle name="Note 8 2 6 5 15" xfId="13214" xr:uid="{00000000-0005-0000-0000-0000FE320000}"/>
    <cellStyle name="Note 8 2 6 5 2" xfId="13215" xr:uid="{00000000-0005-0000-0000-0000FF320000}"/>
    <cellStyle name="Note 8 2 6 5 2 2" xfId="13216" xr:uid="{00000000-0005-0000-0000-000000330000}"/>
    <cellStyle name="Note 8 2 6 5 3" xfId="13217" xr:uid="{00000000-0005-0000-0000-000001330000}"/>
    <cellStyle name="Note 8 2 6 5 3 2" xfId="13218" xr:uid="{00000000-0005-0000-0000-000002330000}"/>
    <cellStyle name="Note 8 2 6 5 4" xfId="13219" xr:uid="{00000000-0005-0000-0000-000003330000}"/>
    <cellStyle name="Note 8 2 6 5 4 2" xfId="13220" xr:uid="{00000000-0005-0000-0000-000004330000}"/>
    <cellStyle name="Note 8 2 6 5 5" xfId="13221" xr:uid="{00000000-0005-0000-0000-000005330000}"/>
    <cellStyle name="Note 8 2 6 5 5 2" xfId="13222" xr:uid="{00000000-0005-0000-0000-000006330000}"/>
    <cellStyle name="Note 8 2 6 5 6" xfId="13223" xr:uid="{00000000-0005-0000-0000-000007330000}"/>
    <cellStyle name="Note 8 2 6 5 6 2" xfId="13224" xr:uid="{00000000-0005-0000-0000-000008330000}"/>
    <cellStyle name="Note 8 2 6 5 7" xfId="13225" xr:uid="{00000000-0005-0000-0000-000009330000}"/>
    <cellStyle name="Note 8 2 6 5 7 2" xfId="13226" xr:uid="{00000000-0005-0000-0000-00000A330000}"/>
    <cellStyle name="Note 8 2 6 5 8" xfId="13227" xr:uid="{00000000-0005-0000-0000-00000B330000}"/>
    <cellStyle name="Note 8 2 6 5 8 2" xfId="13228" xr:uid="{00000000-0005-0000-0000-00000C330000}"/>
    <cellStyle name="Note 8 2 6 5 9" xfId="13229" xr:uid="{00000000-0005-0000-0000-00000D330000}"/>
    <cellStyle name="Note 8 2 6 5 9 2" xfId="13230" xr:uid="{00000000-0005-0000-0000-00000E330000}"/>
    <cellStyle name="Note 8 2 6 6" xfId="13231" xr:uid="{00000000-0005-0000-0000-00000F330000}"/>
    <cellStyle name="Note 8 2 6 6 2" xfId="13232" xr:uid="{00000000-0005-0000-0000-000010330000}"/>
    <cellStyle name="Note 8 2 6 7" xfId="13233" xr:uid="{00000000-0005-0000-0000-000011330000}"/>
    <cellStyle name="Note 8 2 6 7 2" xfId="13234" xr:uid="{00000000-0005-0000-0000-000012330000}"/>
    <cellStyle name="Note 8 2 6 8" xfId="13235" xr:uid="{00000000-0005-0000-0000-000013330000}"/>
    <cellStyle name="Note 8 2 6 8 2" xfId="13236" xr:uid="{00000000-0005-0000-0000-000014330000}"/>
    <cellStyle name="Note 8 2 6 9" xfId="13237" xr:uid="{00000000-0005-0000-0000-000015330000}"/>
    <cellStyle name="Note 8 2 6 9 2" xfId="13238" xr:uid="{00000000-0005-0000-0000-000016330000}"/>
    <cellStyle name="Note 8 2 7" xfId="13239" xr:uid="{00000000-0005-0000-0000-000017330000}"/>
    <cellStyle name="Note 8 2 7 10" xfId="13240" xr:uid="{00000000-0005-0000-0000-000018330000}"/>
    <cellStyle name="Note 8 2 7 10 2" xfId="13241" xr:uid="{00000000-0005-0000-0000-000019330000}"/>
    <cellStyle name="Note 8 2 7 11" xfId="13242" xr:uid="{00000000-0005-0000-0000-00001A330000}"/>
    <cellStyle name="Note 8 2 7 11 2" xfId="13243" xr:uid="{00000000-0005-0000-0000-00001B330000}"/>
    <cellStyle name="Note 8 2 7 12" xfId="13244" xr:uid="{00000000-0005-0000-0000-00001C330000}"/>
    <cellStyle name="Note 8 2 7 12 2" xfId="13245" xr:uid="{00000000-0005-0000-0000-00001D330000}"/>
    <cellStyle name="Note 8 2 7 13" xfId="13246" xr:uid="{00000000-0005-0000-0000-00001E330000}"/>
    <cellStyle name="Note 8 2 7 13 2" xfId="13247" xr:uid="{00000000-0005-0000-0000-00001F330000}"/>
    <cellStyle name="Note 8 2 7 14" xfId="13248" xr:uid="{00000000-0005-0000-0000-000020330000}"/>
    <cellStyle name="Note 8 2 7 14 2" xfId="13249" xr:uid="{00000000-0005-0000-0000-000021330000}"/>
    <cellStyle name="Note 8 2 7 15" xfId="13250" xr:uid="{00000000-0005-0000-0000-000022330000}"/>
    <cellStyle name="Note 8 2 7 15 2" xfId="13251" xr:uid="{00000000-0005-0000-0000-000023330000}"/>
    <cellStyle name="Note 8 2 7 16" xfId="13252" xr:uid="{00000000-0005-0000-0000-000024330000}"/>
    <cellStyle name="Note 8 2 7 16 2" xfId="13253" xr:uid="{00000000-0005-0000-0000-000025330000}"/>
    <cellStyle name="Note 8 2 7 17" xfId="13254" xr:uid="{00000000-0005-0000-0000-000026330000}"/>
    <cellStyle name="Note 8 2 7 17 2" xfId="13255" xr:uid="{00000000-0005-0000-0000-000027330000}"/>
    <cellStyle name="Note 8 2 7 18" xfId="13256" xr:uid="{00000000-0005-0000-0000-000028330000}"/>
    <cellStyle name="Note 8 2 7 2" xfId="13257" xr:uid="{00000000-0005-0000-0000-000029330000}"/>
    <cellStyle name="Note 8 2 7 2 10" xfId="13258" xr:uid="{00000000-0005-0000-0000-00002A330000}"/>
    <cellStyle name="Note 8 2 7 2 10 2" xfId="13259" xr:uid="{00000000-0005-0000-0000-00002B330000}"/>
    <cellStyle name="Note 8 2 7 2 11" xfId="13260" xr:uid="{00000000-0005-0000-0000-00002C330000}"/>
    <cellStyle name="Note 8 2 7 2 11 2" xfId="13261" xr:uid="{00000000-0005-0000-0000-00002D330000}"/>
    <cellStyle name="Note 8 2 7 2 12" xfId="13262" xr:uid="{00000000-0005-0000-0000-00002E330000}"/>
    <cellStyle name="Note 8 2 7 2 12 2" xfId="13263" xr:uid="{00000000-0005-0000-0000-00002F330000}"/>
    <cellStyle name="Note 8 2 7 2 13" xfId="13264" xr:uid="{00000000-0005-0000-0000-000030330000}"/>
    <cellStyle name="Note 8 2 7 2 13 2" xfId="13265" xr:uid="{00000000-0005-0000-0000-000031330000}"/>
    <cellStyle name="Note 8 2 7 2 14" xfId="13266" xr:uid="{00000000-0005-0000-0000-000032330000}"/>
    <cellStyle name="Note 8 2 7 2 14 2" xfId="13267" xr:uid="{00000000-0005-0000-0000-000033330000}"/>
    <cellStyle name="Note 8 2 7 2 15" xfId="13268" xr:uid="{00000000-0005-0000-0000-000034330000}"/>
    <cellStyle name="Note 8 2 7 2 15 2" xfId="13269" xr:uid="{00000000-0005-0000-0000-000035330000}"/>
    <cellStyle name="Note 8 2 7 2 16" xfId="13270" xr:uid="{00000000-0005-0000-0000-000036330000}"/>
    <cellStyle name="Note 8 2 7 2 16 2" xfId="13271" xr:uid="{00000000-0005-0000-0000-000037330000}"/>
    <cellStyle name="Note 8 2 7 2 17" xfId="13272" xr:uid="{00000000-0005-0000-0000-000038330000}"/>
    <cellStyle name="Note 8 2 7 2 17 2" xfId="13273" xr:uid="{00000000-0005-0000-0000-000039330000}"/>
    <cellStyle name="Note 8 2 7 2 18" xfId="13274" xr:uid="{00000000-0005-0000-0000-00003A330000}"/>
    <cellStyle name="Note 8 2 7 2 2" xfId="13275" xr:uid="{00000000-0005-0000-0000-00003B330000}"/>
    <cellStyle name="Note 8 2 7 2 2 2" xfId="13276" xr:uid="{00000000-0005-0000-0000-00003C330000}"/>
    <cellStyle name="Note 8 2 7 2 3" xfId="13277" xr:uid="{00000000-0005-0000-0000-00003D330000}"/>
    <cellStyle name="Note 8 2 7 2 3 2" xfId="13278" xr:uid="{00000000-0005-0000-0000-00003E330000}"/>
    <cellStyle name="Note 8 2 7 2 4" xfId="13279" xr:uid="{00000000-0005-0000-0000-00003F330000}"/>
    <cellStyle name="Note 8 2 7 2 4 2" xfId="13280" xr:uid="{00000000-0005-0000-0000-000040330000}"/>
    <cellStyle name="Note 8 2 7 2 5" xfId="13281" xr:uid="{00000000-0005-0000-0000-000041330000}"/>
    <cellStyle name="Note 8 2 7 2 5 2" xfId="13282" xr:uid="{00000000-0005-0000-0000-000042330000}"/>
    <cellStyle name="Note 8 2 7 2 6" xfId="13283" xr:uid="{00000000-0005-0000-0000-000043330000}"/>
    <cellStyle name="Note 8 2 7 2 6 2" xfId="13284" xr:uid="{00000000-0005-0000-0000-000044330000}"/>
    <cellStyle name="Note 8 2 7 2 7" xfId="13285" xr:uid="{00000000-0005-0000-0000-000045330000}"/>
    <cellStyle name="Note 8 2 7 2 7 2" xfId="13286" xr:uid="{00000000-0005-0000-0000-000046330000}"/>
    <cellStyle name="Note 8 2 7 2 8" xfId="13287" xr:uid="{00000000-0005-0000-0000-000047330000}"/>
    <cellStyle name="Note 8 2 7 2 8 2" xfId="13288" xr:uid="{00000000-0005-0000-0000-000048330000}"/>
    <cellStyle name="Note 8 2 7 2 9" xfId="13289" xr:uid="{00000000-0005-0000-0000-000049330000}"/>
    <cellStyle name="Note 8 2 7 2 9 2" xfId="13290" xr:uid="{00000000-0005-0000-0000-00004A330000}"/>
    <cellStyle name="Note 8 2 7 3" xfId="13291" xr:uid="{00000000-0005-0000-0000-00004B330000}"/>
    <cellStyle name="Note 8 2 7 3 10" xfId="13292" xr:uid="{00000000-0005-0000-0000-00004C330000}"/>
    <cellStyle name="Note 8 2 7 3 10 2" xfId="13293" xr:uid="{00000000-0005-0000-0000-00004D330000}"/>
    <cellStyle name="Note 8 2 7 3 11" xfId="13294" xr:uid="{00000000-0005-0000-0000-00004E330000}"/>
    <cellStyle name="Note 8 2 7 3 11 2" xfId="13295" xr:uid="{00000000-0005-0000-0000-00004F330000}"/>
    <cellStyle name="Note 8 2 7 3 12" xfId="13296" xr:uid="{00000000-0005-0000-0000-000050330000}"/>
    <cellStyle name="Note 8 2 7 3 12 2" xfId="13297" xr:uid="{00000000-0005-0000-0000-000051330000}"/>
    <cellStyle name="Note 8 2 7 3 13" xfId="13298" xr:uid="{00000000-0005-0000-0000-000052330000}"/>
    <cellStyle name="Note 8 2 7 3 13 2" xfId="13299" xr:uid="{00000000-0005-0000-0000-000053330000}"/>
    <cellStyle name="Note 8 2 7 3 14" xfId="13300" xr:uid="{00000000-0005-0000-0000-000054330000}"/>
    <cellStyle name="Note 8 2 7 3 14 2" xfId="13301" xr:uid="{00000000-0005-0000-0000-000055330000}"/>
    <cellStyle name="Note 8 2 7 3 15" xfId="13302" xr:uid="{00000000-0005-0000-0000-000056330000}"/>
    <cellStyle name="Note 8 2 7 3 15 2" xfId="13303" xr:uid="{00000000-0005-0000-0000-000057330000}"/>
    <cellStyle name="Note 8 2 7 3 16" xfId="13304" xr:uid="{00000000-0005-0000-0000-000058330000}"/>
    <cellStyle name="Note 8 2 7 3 2" xfId="13305" xr:uid="{00000000-0005-0000-0000-000059330000}"/>
    <cellStyle name="Note 8 2 7 3 2 2" xfId="13306" xr:uid="{00000000-0005-0000-0000-00005A330000}"/>
    <cellStyle name="Note 8 2 7 3 3" xfId="13307" xr:uid="{00000000-0005-0000-0000-00005B330000}"/>
    <cellStyle name="Note 8 2 7 3 3 2" xfId="13308" xr:uid="{00000000-0005-0000-0000-00005C330000}"/>
    <cellStyle name="Note 8 2 7 3 4" xfId="13309" xr:uid="{00000000-0005-0000-0000-00005D330000}"/>
    <cellStyle name="Note 8 2 7 3 4 2" xfId="13310" xr:uid="{00000000-0005-0000-0000-00005E330000}"/>
    <cellStyle name="Note 8 2 7 3 5" xfId="13311" xr:uid="{00000000-0005-0000-0000-00005F330000}"/>
    <cellStyle name="Note 8 2 7 3 5 2" xfId="13312" xr:uid="{00000000-0005-0000-0000-000060330000}"/>
    <cellStyle name="Note 8 2 7 3 6" xfId="13313" xr:uid="{00000000-0005-0000-0000-000061330000}"/>
    <cellStyle name="Note 8 2 7 3 6 2" xfId="13314" xr:uid="{00000000-0005-0000-0000-000062330000}"/>
    <cellStyle name="Note 8 2 7 3 7" xfId="13315" xr:uid="{00000000-0005-0000-0000-000063330000}"/>
    <cellStyle name="Note 8 2 7 3 7 2" xfId="13316" xr:uid="{00000000-0005-0000-0000-000064330000}"/>
    <cellStyle name="Note 8 2 7 3 8" xfId="13317" xr:uid="{00000000-0005-0000-0000-000065330000}"/>
    <cellStyle name="Note 8 2 7 3 8 2" xfId="13318" xr:uid="{00000000-0005-0000-0000-000066330000}"/>
    <cellStyle name="Note 8 2 7 3 9" xfId="13319" xr:uid="{00000000-0005-0000-0000-000067330000}"/>
    <cellStyle name="Note 8 2 7 3 9 2" xfId="13320" xr:uid="{00000000-0005-0000-0000-000068330000}"/>
    <cellStyle name="Note 8 2 7 4" xfId="13321" xr:uid="{00000000-0005-0000-0000-000069330000}"/>
    <cellStyle name="Note 8 2 7 4 10" xfId="13322" xr:uid="{00000000-0005-0000-0000-00006A330000}"/>
    <cellStyle name="Note 8 2 7 4 10 2" xfId="13323" xr:uid="{00000000-0005-0000-0000-00006B330000}"/>
    <cellStyle name="Note 8 2 7 4 11" xfId="13324" xr:uid="{00000000-0005-0000-0000-00006C330000}"/>
    <cellStyle name="Note 8 2 7 4 11 2" xfId="13325" xr:uid="{00000000-0005-0000-0000-00006D330000}"/>
    <cellStyle name="Note 8 2 7 4 12" xfId="13326" xr:uid="{00000000-0005-0000-0000-00006E330000}"/>
    <cellStyle name="Note 8 2 7 4 12 2" xfId="13327" xr:uid="{00000000-0005-0000-0000-00006F330000}"/>
    <cellStyle name="Note 8 2 7 4 13" xfId="13328" xr:uid="{00000000-0005-0000-0000-000070330000}"/>
    <cellStyle name="Note 8 2 7 4 13 2" xfId="13329" xr:uid="{00000000-0005-0000-0000-000071330000}"/>
    <cellStyle name="Note 8 2 7 4 14" xfId="13330" xr:uid="{00000000-0005-0000-0000-000072330000}"/>
    <cellStyle name="Note 8 2 7 4 14 2" xfId="13331" xr:uid="{00000000-0005-0000-0000-000073330000}"/>
    <cellStyle name="Note 8 2 7 4 15" xfId="13332" xr:uid="{00000000-0005-0000-0000-000074330000}"/>
    <cellStyle name="Note 8 2 7 4 15 2" xfId="13333" xr:uid="{00000000-0005-0000-0000-000075330000}"/>
    <cellStyle name="Note 8 2 7 4 16" xfId="13334" xr:uid="{00000000-0005-0000-0000-000076330000}"/>
    <cellStyle name="Note 8 2 7 4 2" xfId="13335" xr:uid="{00000000-0005-0000-0000-000077330000}"/>
    <cellStyle name="Note 8 2 7 4 2 2" xfId="13336" xr:uid="{00000000-0005-0000-0000-000078330000}"/>
    <cellStyle name="Note 8 2 7 4 3" xfId="13337" xr:uid="{00000000-0005-0000-0000-000079330000}"/>
    <cellStyle name="Note 8 2 7 4 3 2" xfId="13338" xr:uid="{00000000-0005-0000-0000-00007A330000}"/>
    <cellStyle name="Note 8 2 7 4 4" xfId="13339" xr:uid="{00000000-0005-0000-0000-00007B330000}"/>
    <cellStyle name="Note 8 2 7 4 4 2" xfId="13340" xr:uid="{00000000-0005-0000-0000-00007C330000}"/>
    <cellStyle name="Note 8 2 7 4 5" xfId="13341" xr:uid="{00000000-0005-0000-0000-00007D330000}"/>
    <cellStyle name="Note 8 2 7 4 5 2" xfId="13342" xr:uid="{00000000-0005-0000-0000-00007E330000}"/>
    <cellStyle name="Note 8 2 7 4 6" xfId="13343" xr:uid="{00000000-0005-0000-0000-00007F330000}"/>
    <cellStyle name="Note 8 2 7 4 6 2" xfId="13344" xr:uid="{00000000-0005-0000-0000-000080330000}"/>
    <cellStyle name="Note 8 2 7 4 7" xfId="13345" xr:uid="{00000000-0005-0000-0000-000081330000}"/>
    <cellStyle name="Note 8 2 7 4 7 2" xfId="13346" xr:uid="{00000000-0005-0000-0000-000082330000}"/>
    <cellStyle name="Note 8 2 7 4 8" xfId="13347" xr:uid="{00000000-0005-0000-0000-000083330000}"/>
    <cellStyle name="Note 8 2 7 4 8 2" xfId="13348" xr:uid="{00000000-0005-0000-0000-000084330000}"/>
    <cellStyle name="Note 8 2 7 4 9" xfId="13349" xr:uid="{00000000-0005-0000-0000-000085330000}"/>
    <cellStyle name="Note 8 2 7 4 9 2" xfId="13350" xr:uid="{00000000-0005-0000-0000-000086330000}"/>
    <cellStyle name="Note 8 2 7 5" xfId="13351" xr:uid="{00000000-0005-0000-0000-000087330000}"/>
    <cellStyle name="Note 8 2 7 5 10" xfId="13352" xr:uid="{00000000-0005-0000-0000-000088330000}"/>
    <cellStyle name="Note 8 2 7 5 10 2" xfId="13353" xr:uid="{00000000-0005-0000-0000-000089330000}"/>
    <cellStyle name="Note 8 2 7 5 11" xfId="13354" xr:uid="{00000000-0005-0000-0000-00008A330000}"/>
    <cellStyle name="Note 8 2 7 5 11 2" xfId="13355" xr:uid="{00000000-0005-0000-0000-00008B330000}"/>
    <cellStyle name="Note 8 2 7 5 12" xfId="13356" xr:uid="{00000000-0005-0000-0000-00008C330000}"/>
    <cellStyle name="Note 8 2 7 5 12 2" xfId="13357" xr:uid="{00000000-0005-0000-0000-00008D330000}"/>
    <cellStyle name="Note 8 2 7 5 13" xfId="13358" xr:uid="{00000000-0005-0000-0000-00008E330000}"/>
    <cellStyle name="Note 8 2 7 5 13 2" xfId="13359" xr:uid="{00000000-0005-0000-0000-00008F330000}"/>
    <cellStyle name="Note 8 2 7 5 14" xfId="13360" xr:uid="{00000000-0005-0000-0000-000090330000}"/>
    <cellStyle name="Note 8 2 7 5 2" xfId="13361" xr:uid="{00000000-0005-0000-0000-000091330000}"/>
    <cellStyle name="Note 8 2 7 5 2 2" xfId="13362" xr:uid="{00000000-0005-0000-0000-000092330000}"/>
    <cellStyle name="Note 8 2 7 5 3" xfId="13363" xr:uid="{00000000-0005-0000-0000-000093330000}"/>
    <cellStyle name="Note 8 2 7 5 3 2" xfId="13364" xr:uid="{00000000-0005-0000-0000-000094330000}"/>
    <cellStyle name="Note 8 2 7 5 4" xfId="13365" xr:uid="{00000000-0005-0000-0000-000095330000}"/>
    <cellStyle name="Note 8 2 7 5 4 2" xfId="13366" xr:uid="{00000000-0005-0000-0000-000096330000}"/>
    <cellStyle name="Note 8 2 7 5 5" xfId="13367" xr:uid="{00000000-0005-0000-0000-000097330000}"/>
    <cellStyle name="Note 8 2 7 5 5 2" xfId="13368" xr:uid="{00000000-0005-0000-0000-000098330000}"/>
    <cellStyle name="Note 8 2 7 5 6" xfId="13369" xr:uid="{00000000-0005-0000-0000-000099330000}"/>
    <cellStyle name="Note 8 2 7 5 6 2" xfId="13370" xr:uid="{00000000-0005-0000-0000-00009A330000}"/>
    <cellStyle name="Note 8 2 7 5 7" xfId="13371" xr:uid="{00000000-0005-0000-0000-00009B330000}"/>
    <cellStyle name="Note 8 2 7 5 7 2" xfId="13372" xr:uid="{00000000-0005-0000-0000-00009C330000}"/>
    <cellStyle name="Note 8 2 7 5 8" xfId="13373" xr:uid="{00000000-0005-0000-0000-00009D330000}"/>
    <cellStyle name="Note 8 2 7 5 8 2" xfId="13374" xr:uid="{00000000-0005-0000-0000-00009E330000}"/>
    <cellStyle name="Note 8 2 7 5 9" xfId="13375" xr:uid="{00000000-0005-0000-0000-00009F330000}"/>
    <cellStyle name="Note 8 2 7 5 9 2" xfId="13376" xr:uid="{00000000-0005-0000-0000-0000A0330000}"/>
    <cellStyle name="Note 8 2 7 6" xfId="13377" xr:uid="{00000000-0005-0000-0000-0000A1330000}"/>
    <cellStyle name="Note 8 2 7 6 2" xfId="13378" xr:uid="{00000000-0005-0000-0000-0000A2330000}"/>
    <cellStyle name="Note 8 2 7 7" xfId="13379" xr:uid="{00000000-0005-0000-0000-0000A3330000}"/>
    <cellStyle name="Note 8 2 7 7 2" xfId="13380" xr:uid="{00000000-0005-0000-0000-0000A4330000}"/>
    <cellStyle name="Note 8 2 7 8" xfId="13381" xr:uid="{00000000-0005-0000-0000-0000A5330000}"/>
    <cellStyle name="Note 8 2 7 8 2" xfId="13382" xr:uid="{00000000-0005-0000-0000-0000A6330000}"/>
    <cellStyle name="Note 8 2 7 9" xfId="13383" xr:uid="{00000000-0005-0000-0000-0000A7330000}"/>
    <cellStyle name="Note 8 2 7 9 2" xfId="13384" xr:uid="{00000000-0005-0000-0000-0000A8330000}"/>
    <cellStyle name="Note 8 2 8" xfId="13385" xr:uid="{00000000-0005-0000-0000-0000A9330000}"/>
    <cellStyle name="Note 8 2 8 10" xfId="13386" xr:uid="{00000000-0005-0000-0000-0000AA330000}"/>
    <cellStyle name="Note 8 2 8 10 2" xfId="13387" xr:uid="{00000000-0005-0000-0000-0000AB330000}"/>
    <cellStyle name="Note 8 2 8 11" xfId="13388" xr:uid="{00000000-0005-0000-0000-0000AC330000}"/>
    <cellStyle name="Note 8 2 8 11 2" xfId="13389" xr:uid="{00000000-0005-0000-0000-0000AD330000}"/>
    <cellStyle name="Note 8 2 8 12" xfId="13390" xr:uid="{00000000-0005-0000-0000-0000AE330000}"/>
    <cellStyle name="Note 8 2 8 12 2" xfId="13391" xr:uid="{00000000-0005-0000-0000-0000AF330000}"/>
    <cellStyle name="Note 8 2 8 13" xfId="13392" xr:uid="{00000000-0005-0000-0000-0000B0330000}"/>
    <cellStyle name="Note 8 2 8 13 2" xfId="13393" xr:uid="{00000000-0005-0000-0000-0000B1330000}"/>
    <cellStyle name="Note 8 2 8 14" xfId="13394" xr:uid="{00000000-0005-0000-0000-0000B2330000}"/>
    <cellStyle name="Note 8 2 8 14 2" xfId="13395" xr:uid="{00000000-0005-0000-0000-0000B3330000}"/>
    <cellStyle name="Note 8 2 8 15" xfId="13396" xr:uid="{00000000-0005-0000-0000-0000B4330000}"/>
    <cellStyle name="Note 8 2 8 15 2" xfId="13397" xr:uid="{00000000-0005-0000-0000-0000B5330000}"/>
    <cellStyle name="Note 8 2 8 16" xfId="13398" xr:uid="{00000000-0005-0000-0000-0000B6330000}"/>
    <cellStyle name="Note 8 2 8 16 2" xfId="13399" xr:uid="{00000000-0005-0000-0000-0000B7330000}"/>
    <cellStyle name="Note 8 2 8 17" xfId="13400" xr:uid="{00000000-0005-0000-0000-0000B8330000}"/>
    <cellStyle name="Note 8 2 8 17 2" xfId="13401" xr:uid="{00000000-0005-0000-0000-0000B9330000}"/>
    <cellStyle name="Note 8 2 8 18" xfId="13402" xr:uid="{00000000-0005-0000-0000-0000BA330000}"/>
    <cellStyle name="Note 8 2 8 2" xfId="13403" xr:uid="{00000000-0005-0000-0000-0000BB330000}"/>
    <cellStyle name="Note 8 2 8 2 10" xfId="13404" xr:uid="{00000000-0005-0000-0000-0000BC330000}"/>
    <cellStyle name="Note 8 2 8 2 10 2" xfId="13405" xr:uid="{00000000-0005-0000-0000-0000BD330000}"/>
    <cellStyle name="Note 8 2 8 2 11" xfId="13406" xr:uid="{00000000-0005-0000-0000-0000BE330000}"/>
    <cellStyle name="Note 8 2 8 2 11 2" xfId="13407" xr:uid="{00000000-0005-0000-0000-0000BF330000}"/>
    <cellStyle name="Note 8 2 8 2 12" xfId="13408" xr:uid="{00000000-0005-0000-0000-0000C0330000}"/>
    <cellStyle name="Note 8 2 8 2 12 2" xfId="13409" xr:uid="{00000000-0005-0000-0000-0000C1330000}"/>
    <cellStyle name="Note 8 2 8 2 13" xfId="13410" xr:uid="{00000000-0005-0000-0000-0000C2330000}"/>
    <cellStyle name="Note 8 2 8 2 13 2" xfId="13411" xr:uid="{00000000-0005-0000-0000-0000C3330000}"/>
    <cellStyle name="Note 8 2 8 2 14" xfId="13412" xr:uid="{00000000-0005-0000-0000-0000C4330000}"/>
    <cellStyle name="Note 8 2 8 2 14 2" xfId="13413" xr:uid="{00000000-0005-0000-0000-0000C5330000}"/>
    <cellStyle name="Note 8 2 8 2 15" xfId="13414" xr:uid="{00000000-0005-0000-0000-0000C6330000}"/>
    <cellStyle name="Note 8 2 8 2 15 2" xfId="13415" xr:uid="{00000000-0005-0000-0000-0000C7330000}"/>
    <cellStyle name="Note 8 2 8 2 16" xfId="13416" xr:uid="{00000000-0005-0000-0000-0000C8330000}"/>
    <cellStyle name="Note 8 2 8 2 16 2" xfId="13417" xr:uid="{00000000-0005-0000-0000-0000C9330000}"/>
    <cellStyle name="Note 8 2 8 2 17" xfId="13418" xr:uid="{00000000-0005-0000-0000-0000CA330000}"/>
    <cellStyle name="Note 8 2 8 2 17 2" xfId="13419" xr:uid="{00000000-0005-0000-0000-0000CB330000}"/>
    <cellStyle name="Note 8 2 8 2 18" xfId="13420" xr:uid="{00000000-0005-0000-0000-0000CC330000}"/>
    <cellStyle name="Note 8 2 8 2 2" xfId="13421" xr:uid="{00000000-0005-0000-0000-0000CD330000}"/>
    <cellStyle name="Note 8 2 8 2 2 2" xfId="13422" xr:uid="{00000000-0005-0000-0000-0000CE330000}"/>
    <cellStyle name="Note 8 2 8 2 3" xfId="13423" xr:uid="{00000000-0005-0000-0000-0000CF330000}"/>
    <cellStyle name="Note 8 2 8 2 3 2" xfId="13424" xr:uid="{00000000-0005-0000-0000-0000D0330000}"/>
    <cellStyle name="Note 8 2 8 2 4" xfId="13425" xr:uid="{00000000-0005-0000-0000-0000D1330000}"/>
    <cellStyle name="Note 8 2 8 2 4 2" xfId="13426" xr:uid="{00000000-0005-0000-0000-0000D2330000}"/>
    <cellStyle name="Note 8 2 8 2 5" xfId="13427" xr:uid="{00000000-0005-0000-0000-0000D3330000}"/>
    <cellStyle name="Note 8 2 8 2 5 2" xfId="13428" xr:uid="{00000000-0005-0000-0000-0000D4330000}"/>
    <cellStyle name="Note 8 2 8 2 6" xfId="13429" xr:uid="{00000000-0005-0000-0000-0000D5330000}"/>
    <cellStyle name="Note 8 2 8 2 6 2" xfId="13430" xr:uid="{00000000-0005-0000-0000-0000D6330000}"/>
    <cellStyle name="Note 8 2 8 2 7" xfId="13431" xr:uid="{00000000-0005-0000-0000-0000D7330000}"/>
    <cellStyle name="Note 8 2 8 2 7 2" xfId="13432" xr:uid="{00000000-0005-0000-0000-0000D8330000}"/>
    <cellStyle name="Note 8 2 8 2 8" xfId="13433" xr:uid="{00000000-0005-0000-0000-0000D9330000}"/>
    <cellStyle name="Note 8 2 8 2 8 2" xfId="13434" xr:uid="{00000000-0005-0000-0000-0000DA330000}"/>
    <cellStyle name="Note 8 2 8 2 9" xfId="13435" xr:uid="{00000000-0005-0000-0000-0000DB330000}"/>
    <cellStyle name="Note 8 2 8 2 9 2" xfId="13436" xr:uid="{00000000-0005-0000-0000-0000DC330000}"/>
    <cellStyle name="Note 8 2 8 3" xfId="13437" xr:uid="{00000000-0005-0000-0000-0000DD330000}"/>
    <cellStyle name="Note 8 2 8 3 10" xfId="13438" xr:uid="{00000000-0005-0000-0000-0000DE330000}"/>
    <cellStyle name="Note 8 2 8 3 10 2" xfId="13439" xr:uid="{00000000-0005-0000-0000-0000DF330000}"/>
    <cellStyle name="Note 8 2 8 3 11" xfId="13440" xr:uid="{00000000-0005-0000-0000-0000E0330000}"/>
    <cellStyle name="Note 8 2 8 3 11 2" xfId="13441" xr:uid="{00000000-0005-0000-0000-0000E1330000}"/>
    <cellStyle name="Note 8 2 8 3 12" xfId="13442" xr:uid="{00000000-0005-0000-0000-0000E2330000}"/>
    <cellStyle name="Note 8 2 8 3 12 2" xfId="13443" xr:uid="{00000000-0005-0000-0000-0000E3330000}"/>
    <cellStyle name="Note 8 2 8 3 13" xfId="13444" xr:uid="{00000000-0005-0000-0000-0000E4330000}"/>
    <cellStyle name="Note 8 2 8 3 13 2" xfId="13445" xr:uid="{00000000-0005-0000-0000-0000E5330000}"/>
    <cellStyle name="Note 8 2 8 3 14" xfId="13446" xr:uid="{00000000-0005-0000-0000-0000E6330000}"/>
    <cellStyle name="Note 8 2 8 3 14 2" xfId="13447" xr:uid="{00000000-0005-0000-0000-0000E7330000}"/>
    <cellStyle name="Note 8 2 8 3 15" xfId="13448" xr:uid="{00000000-0005-0000-0000-0000E8330000}"/>
    <cellStyle name="Note 8 2 8 3 15 2" xfId="13449" xr:uid="{00000000-0005-0000-0000-0000E9330000}"/>
    <cellStyle name="Note 8 2 8 3 16" xfId="13450" xr:uid="{00000000-0005-0000-0000-0000EA330000}"/>
    <cellStyle name="Note 8 2 8 3 2" xfId="13451" xr:uid="{00000000-0005-0000-0000-0000EB330000}"/>
    <cellStyle name="Note 8 2 8 3 2 2" xfId="13452" xr:uid="{00000000-0005-0000-0000-0000EC330000}"/>
    <cellStyle name="Note 8 2 8 3 3" xfId="13453" xr:uid="{00000000-0005-0000-0000-0000ED330000}"/>
    <cellStyle name="Note 8 2 8 3 3 2" xfId="13454" xr:uid="{00000000-0005-0000-0000-0000EE330000}"/>
    <cellStyle name="Note 8 2 8 3 4" xfId="13455" xr:uid="{00000000-0005-0000-0000-0000EF330000}"/>
    <cellStyle name="Note 8 2 8 3 4 2" xfId="13456" xr:uid="{00000000-0005-0000-0000-0000F0330000}"/>
    <cellStyle name="Note 8 2 8 3 5" xfId="13457" xr:uid="{00000000-0005-0000-0000-0000F1330000}"/>
    <cellStyle name="Note 8 2 8 3 5 2" xfId="13458" xr:uid="{00000000-0005-0000-0000-0000F2330000}"/>
    <cellStyle name="Note 8 2 8 3 6" xfId="13459" xr:uid="{00000000-0005-0000-0000-0000F3330000}"/>
    <cellStyle name="Note 8 2 8 3 6 2" xfId="13460" xr:uid="{00000000-0005-0000-0000-0000F4330000}"/>
    <cellStyle name="Note 8 2 8 3 7" xfId="13461" xr:uid="{00000000-0005-0000-0000-0000F5330000}"/>
    <cellStyle name="Note 8 2 8 3 7 2" xfId="13462" xr:uid="{00000000-0005-0000-0000-0000F6330000}"/>
    <cellStyle name="Note 8 2 8 3 8" xfId="13463" xr:uid="{00000000-0005-0000-0000-0000F7330000}"/>
    <cellStyle name="Note 8 2 8 3 8 2" xfId="13464" xr:uid="{00000000-0005-0000-0000-0000F8330000}"/>
    <cellStyle name="Note 8 2 8 3 9" xfId="13465" xr:uid="{00000000-0005-0000-0000-0000F9330000}"/>
    <cellStyle name="Note 8 2 8 3 9 2" xfId="13466" xr:uid="{00000000-0005-0000-0000-0000FA330000}"/>
    <cellStyle name="Note 8 2 8 4" xfId="13467" xr:uid="{00000000-0005-0000-0000-0000FB330000}"/>
    <cellStyle name="Note 8 2 8 4 10" xfId="13468" xr:uid="{00000000-0005-0000-0000-0000FC330000}"/>
    <cellStyle name="Note 8 2 8 4 10 2" xfId="13469" xr:uid="{00000000-0005-0000-0000-0000FD330000}"/>
    <cellStyle name="Note 8 2 8 4 11" xfId="13470" xr:uid="{00000000-0005-0000-0000-0000FE330000}"/>
    <cellStyle name="Note 8 2 8 4 11 2" xfId="13471" xr:uid="{00000000-0005-0000-0000-0000FF330000}"/>
    <cellStyle name="Note 8 2 8 4 12" xfId="13472" xr:uid="{00000000-0005-0000-0000-000000340000}"/>
    <cellStyle name="Note 8 2 8 4 12 2" xfId="13473" xr:uid="{00000000-0005-0000-0000-000001340000}"/>
    <cellStyle name="Note 8 2 8 4 13" xfId="13474" xr:uid="{00000000-0005-0000-0000-000002340000}"/>
    <cellStyle name="Note 8 2 8 4 13 2" xfId="13475" xr:uid="{00000000-0005-0000-0000-000003340000}"/>
    <cellStyle name="Note 8 2 8 4 14" xfId="13476" xr:uid="{00000000-0005-0000-0000-000004340000}"/>
    <cellStyle name="Note 8 2 8 4 14 2" xfId="13477" xr:uid="{00000000-0005-0000-0000-000005340000}"/>
    <cellStyle name="Note 8 2 8 4 15" xfId="13478" xr:uid="{00000000-0005-0000-0000-000006340000}"/>
    <cellStyle name="Note 8 2 8 4 15 2" xfId="13479" xr:uid="{00000000-0005-0000-0000-000007340000}"/>
    <cellStyle name="Note 8 2 8 4 16" xfId="13480" xr:uid="{00000000-0005-0000-0000-000008340000}"/>
    <cellStyle name="Note 8 2 8 4 2" xfId="13481" xr:uid="{00000000-0005-0000-0000-000009340000}"/>
    <cellStyle name="Note 8 2 8 4 2 2" xfId="13482" xr:uid="{00000000-0005-0000-0000-00000A340000}"/>
    <cellStyle name="Note 8 2 8 4 3" xfId="13483" xr:uid="{00000000-0005-0000-0000-00000B340000}"/>
    <cellStyle name="Note 8 2 8 4 3 2" xfId="13484" xr:uid="{00000000-0005-0000-0000-00000C340000}"/>
    <cellStyle name="Note 8 2 8 4 4" xfId="13485" xr:uid="{00000000-0005-0000-0000-00000D340000}"/>
    <cellStyle name="Note 8 2 8 4 4 2" xfId="13486" xr:uid="{00000000-0005-0000-0000-00000E340000}"/>
    <cellStyle name="Note 8 2 8 4 5" xfId="13487" xr:uid="{00000000-0005-0000-0000-00000F340000}"/>
    <cellStyle name="Note 8 2 8 4 5 2" xfId="13488" xr:uid="{00000000-0005-0000-0000-000010340000}"/>
    <cellStyle name="Note 8 2 8 4 6" xfId="13489" xr:uid="{00000000-0005-0000-0000-000011340000}"/>
    <cellStyle name="Note 8 2 8 4 6 2" xfId="13490" xr:uid="{00000000-0005-0000-0000-000012340000}"/>
    <cellStyle name="Note 8 2 8 4 7" xfId="13491" xr:uid="{00000000-0005-0000-0000-000013340000}"/>
    <cellStyle name="Note 8 2 8 4 7 2" xfId="13492" xr:uid="{00000000-0005-0000-0000-000014340000}"/>
    <cellStyle name="Note 8 2 8 4 8" xfId="13493" xr:uid="{00000000-0005-0000-0000-000015340000}"/>
    <cellStyle name="Note 8 2 8 4 8 2" xfId="13494" xr:uid="{00000000-0005-0000-0000-000016340000}"/>
    <cellStyle name="Note 8 2 8 4 9" xfId="13495" xr:uid="{00000000-0005-0000-0000-000017340000}"/>
    <cellStyle name="Note 8 2 8 4 9 2" xfId="13496" xr:uid="{00000000-0005-0000-0000-000018340000}"/>
    <cellStyle name="Note 8 2 8 5" xfId="13497" xr:uid="{00000000-0005-0000-0000-000019340000}"/>
    <cellStyle name="Note 8 2 8 5 10" xfId="13498" xr:uid="{00000000-0005-0000-0000-00001A340000}"/>
    <cellStyle name="Note 8 2 8 5 10 2" xfId="13499" xr:uid="{00000000-0005-0000-0000-00001B340000}"/>
    <cellStyle name="Note 8 2 8 5 11" xfId="13500" xr:uid="{00000000-0005-0000-0000-00001C340000}"/>
    <cellStyle name="Note 8 2 8 5 11 2" xfId="13501" xr:uid="{00000000-0005-0000-0000-00001D340000}"/>
    <cellStyle name="Note 8 2 8 5 12" xfId="13502" xr:uid="{00000000-0005-0000-0000-00001E340000}"/>
    <cellStyle name="Note 8 2 8 5 12 2" xfId="13503" xr:uid="{00000000-0005-0000-0000-00001F340000}"/>
    <cellStyle name="Note 8 2 8 5 13" xfId="13504" xr:uid="{00000000-0005-0000-0000-000020340000}"/>
    <cellStyle name="Note 8 2 8 5 13 2" xfId="13505" xr:uid="{00000000-0005-0000-0000-000021340000}"/>
    <cellStyle name="Note 8 2 8 5 14" xfId="13506" xr:uid="{00000000-0005-0000-0000-000022340000}"/>
    <cellStyle name="Note 8 2 8 5 2" xfId="13507" xr:uid="{00000000-0005-0000-0000-000023340000}"/>
    <cellStyle name="Note 8 2 8 5 2 2" xfId="13508" xr:uid="{00000000-0005-0000-0000-000024340000}"/>
    <cellStyle name="Note 8 2 8 5 3" xfId="13509" xr:uid="{00000000-0005-0000-0000-000025340000}"/>
    <cellStyle name="Note 8 2 8 5 3 2" xfId="13510" xr:uid="{00000000-0005-0000-0000-000026340000}"/>
    <cellStyle name="Note 8 2 8 5 4" xfId="13511" xr:uid="{00000000-0005-0000-0000-000027340000}"/>
    <cellStyle name="Note 8 2 8 5 4 2" xfId="13512" xr:uid="{00000000-0005-0000-0000-000028340000}"/>
    <cellStyle name="Note 8 2 8 5 5" xfId="13513" xr:uid="{00000000-0005-0000-0000-000029340000}"/>
    <cellStyle name="Note 8 2 8 5 5 2" xfId="13514" xr:uid="{00000000-0005-0000-0000-00002A340000}"/>
    <cellStyle name="Note 8 2 8 5 6" xfId="13515" xr:uid="{00000000-0005-0000-0000-00002B340000}"/>
    <cellStyle name="Note 8 2 8 5 6 2" xfId="13516" xr:uid="{00000000-0005-0000-0000-00002C340000}"/>
    <cellStyle name="Note 8 2 8 5 7" xfId="13517" xr:uid="{00000000-0005-0000-0000-00002D340000}"/>
    <cellStyle name="Note 8 2 8 5 7 2" xfId="13518" xr:uid="{00000000-0005-0000-0000-00002E340000}"/>
    <cellStyle name="Note 8 2 8 5 8" xfId="13519" xr:uid="{00000000-0005-0000-0000-00002F340000}"/>
    <cellStyle name="Note 8 2 8 5 8 2" xfId="13520" xr:uid="{00000000-0005-0000-0000-000030340000}"/>
    <cellStyle name="Note 8 2 8 5 9" xfId="13521" xr:uid="{00000000-0005-0000-0000-000031340000}"/>
    <cellStyle name="Note 8 2 8 5 9 2" xfId="13522" xr:uid="{00000000-0005-0000-0000-000032340000}"/>
    <cellStyle name="Note 8 2 8 6" xfId="13523" xr:uid="{00000000-0005-0000-0000-000033340000}"/>
    <cellStyle name="Note 8 2 8 6 2" xfId="13524" xr:uid="{00000000-0005-0000-0000-000034340000}"/>
    <cellStyle name="Note 8 2 8 7" xfId="13525" xr:uid="{00000000-0005-0000-0000-000035340000}"/>
    <cellStyle name="Note 8 2 8 7 2" xfId="13526" xr:uid="{00000000-0005-0000-0000-000036340000}"/>
    <cellStyle name="Note 8 2 8 8" xfId="13527" xr:uid="{00000000-0005-0000-0000-000037340000}"/>
    <cellStyle name="Note 8 2 8 8 2" xfId="13528" xr:uid="{00000000-0005-0000-0000-000038340000}"/>
    <cellStyle name="Note 8 2 8 9" xfId="13529" xr:uid="{00000000-0005-0000-0000-000039340000}"/>
    <cellStyle name="Note 8 2 8 9 2" xfId="13530" xr:uid="{00000000-0005-0000-0000-00003A340000}"/>
    <cellStyle name="Note 8 2 9" xfId="13531" xr:uid="{00000000-0005-0000-0000-00003B340000}"/>
    <cellStyle name="Note 8 2 9 10" xfId="13532" xr:uid="{00000000-0005-0000-0000-00003C340000}"/>
    <cellStyle name="Note 8 2 9 10 2" xfId="13533" xr:uid="{00000000-0005-0000-0000-00003D340000}"/>
    <cellStyle name="Note 8 2 9 11" xfId="13534" xr:uid="{00000000-0005-0000-0000-00003E340000}"/>
    <cellStyle name="Note 8 2 9 11 2" xfId="13535" xr:uid="{00000000-0005-0000-0000-00003F340000}"/>
    <cellStyle name="Note 8 2 9 12" xfId="13536" xr:uid="{00000000-0005-0000-0000-000040340000}"/>
    <cellStyle name="Note 8 2 9 12 2" xfId="13537" xr:uid="{00000000-0005-0000-0000-000041340000}"/>
    <cellStyle name="Note 8 2 9 13" xfId="13538" xr:uid="{00000000-0005-0000-0000-000042340000}"/>
    <cellStyle name="Note 8 2 9 13 2" xfId="13539" xr:uid="{00000000-0005-0000-0000-000043340000}"/>
    <cellStyle name="Note 8 2 9 14" xfId="13540" xr:uid="{00000000-0005-0000-0000-000044340000}"/>
    <cellStyle name="Note 8 2 9 14 2" xfId="13541" xr:uid="{00000000-0005-0000-0000-000045340000}"/>
    <cellStyle name="Note 8 2 9 15" xfId="13542" xr:uid="{00000000-0005-0000-0000-000046340000}"/>
    <cellStyle name="Note 8 2 9 15 2" xfId="13543" xr:uid="{00000000-0005-0000-0000-000047340000}"/>
    <cellStyle name="Note 8 2 9 16" xfId="13544" xr:uid="{00000000-0005-0000-0000-000048340000}"/>
    <cellStyle name="Note 8 2 9 16 2" xfId="13545" xr:uid="{00000000-0005-0000-0000-000049340000}"/>
    <cellStyle name="Note 8 2 9 17" xfId="13546" xr:uid="{00000000-0005-0000-0000-00004A340000}"/>
    <cellStyle name="Note 8 2 9 17 2" xfId="13547" xr:uid="{00000000-0005-0000-0000-00004B340000}"/>
    <cellStyle name="Note 8 2 9 18" xfId="13548" xr:uid="{00000000-0005-0000-0000-00004C340000}"/>
    <cellStyle name="Note 8 2 9 2" xfId="13549" xr:uid="{00000000-0005-0000-0000-00004D340000}"/>
    <cellStyle name="Note 8 2 9 2 2" xfId="13550" xr:uid="{00000000-0005-0000-0000-00004E340000}"/>
    <cellStyle name="Note 8 2 9 3" xfId="13551" xr:uid="{00000000-0005-0000-0000-00004F340000}"/>
    <cellStyle name="Note 8 2 9 3 2" xfId="13552" xr:uid="{00000000-0005-0000-0000-000050340000}"/>
    <cellStyle name="Note 8 2 9 4" xfId="13553" xr:uid="{00000000-0005-0000-0000-000051340000}"/>
    <cellStyle name="Note 8 2 9 4 2" xfId="13554" xr:uid="{00000000-0005-0000-0000-000052340000}"/>
    <cellStyle name="Note 8 2 9 5" xfId="13555" xr:uid="{00000000-0005-0000-0000-000053340000}"/>
    <cellStyle name="Note 8 2 9 5 2" xfId="13556" xr:uid="{00000000-0005-0000-0000-000054340000}"/>
    <cellStyle name="Note 8 2 9 6" xfId="13557" xr:uid="{00000000-0005-0000-0000-000055340000}"/>
    <cellStyle name="Note 8 2 9 6 2" xfId="13558" xr:uid="{00000000-0005-0000-0000-000056340000}"/>
    <cellStyle name="Note 8 2 9 7" xfId="13559" xr:uid="{00000000-0005-0000-0000-000057340000}"/>
    <cellStyle name="Note 8 2 9 7 2" xfId="13560" xr:uid="{00000000-0005-0000-0000-000058340000}"/>
    <cellStyle name="Note 8 2 9 8" xfId="13561" xr:uid="{00000000-0005-0000-0000-000059340000}"/>
    <cellStyle name="Note 8 2 9 8 2" xfId="13562" xr:uid="{00000000-0005-0000-0000-00005A340000}"/>
    <cellStyle name="Note 8 2 9 9" xfId="13563" xr:uid="{00000000-0005-0000-0000-00005B340000}"/>
    <cellStyle name="Note 8 2 9 9 2" xfId="13564" xr:uid="{00000000-0005-0000-0000-00005C340000}"/>
    <cellStyle name="Note 8 20" xfId="13565" xr:uid="{00000000-0005-0000-0000-00005D340000}"/>
    <cellStyle name="Note 8 20 2" xfId="13566" xr:uid="{00000000-0005-0000-0000-00005E340000}"/>
    <cellStyle name="Note 8 21" xfId="13567" xr:uid="{00000000-0005-0000-0000-00005F340000}"/>
    <cellStyle name="Note 8 21 2" xfId="13568" xr:uid="{00000000-0005-0000-0000-000060340000}"/>
    <cellStyle name="Note 8 22" xfId="13569" xr:uid="{00000000-0005-0000-0000-000061340000}"/>
    <cellStyle name="Note 8 22 2" xfId="13570" xr:uid="{00000000-0005-0000-0000-000062340000}"/>
    <cellStyle name="Note 8 23" xfId="13571" xr:uid="{00000000-0005-0000-0000-000063340000}"/>
    <cellStyle name="Note 8 23 2" xfId="13572" xr:uid="{00000000-0005-0000-0000-000064340000}"/>
    <cellStyle name="Note 8 24" xfId="13573" xr:uid="{00000000-0005-0000-0000-000065340000}"/>
    <cellStyle name="Note 8 24 2" xfId="13574" xr:uid="{00000000-0005-0000-0000-000066340000}"/>
    <cellStyle name="Note 8 25" xfId="13575" xr:uid="{00000000-0005-0000-0000-000067340000}"/>
    <cellStyle name="Note 8 25 2" xfId="13576" xr:uid="{00000000-0005-0000-0000-000068340000}"/>
    <cellStyle name="Note 8 26" xfId="13577" xr:uid="{00000000-0005-0000-0000-000069340000}"/>
    <cellStyle name="Note 8 26 2" xfId="13578" xr:uid="{00000000-0005-0000-0000-00006A340000}"/>
    <cellStyle name="Note 8 27" xfId="13579" xr:uid="{00000000-0005-0000-0000-00006B340000}"/>
    <cellStyle name="Note 8 27 2" xfId="13580" xr:uid="{00000000-0005-0000-0000-00006C340000}"/>
    <cellStyle name="Note 8 28" xfId="13581" xr:uid="{00000000-0005-0000-0000-00006D340000}"/>
    <cellStyle name="Note 8 3" xfId="13582" xr:uid="{00000000-0005-0000-0000-00006E340000}"/>
    <cellStyle name="Note 8 3 10" xfId="13583" xr:uid="{00000000-0005-0000-0000-00006F340000}"/>
    <cellStyle name="Note 8 3 10 2" xfId="13584" xr:uid="{00000000-0005-0000-0000-000070340000}"/>
    <cellStyle name="Note 8 3 11" xfId="13585" xr:uid="{00000000-0005-0000-0000-000071340000}"/>
    <cellStyle name="Note 8 3 11 2" xfId="13586" xr:uid="{00000000-0005-0000-0000-000072340000}"/>
    <cellStyle name="Note 8 3 12" xfId="13587" xr:uid="{00000000-0005-0000-0000-000073340000}"/>
    <cellStyle name="Note 8 3 12 2" xfId="13588" xr:uid="{00000000-0005-0000-0000-000074340000}"/>
    <cellStyle name="Note 8 3 13" xfId="13589" xr:uid="{00000000-0005-0000-0000-000075340000}"/>
    <cellStyle name="Note 8 3 13 2" xfId="13590" xr:uid="{00000000-0005-0000-0000-000076340000}"/>
    <cellStyle name="Note 8 3 14" xfId="13591" xr:uid="{00000000-0005-0000-0000-000077340000}"/>
    <cellStyle name="Note 8 3 14 2" xfId="13592" xr:uid="{00000000-0005-0000-0000-000078340000}"/>
    <cellStyle name="Note 8 3 15" xfId="13593" xr:uid="{00000000-0005-0000-0000-000079340000}"/>
    <cellStyle name="Note 8 3 15 2" xfId="13594" xr:uid="{00000000-0005-0000-0000-00007A340000}"/>
    <cellStyle name="Note 8 3 16" xfId="13595" xr:uid="{00000000-0005-0000-0000-00007B340000}"/>
    <cellStyle name="Note 8 3 16 2" xfId="13596" xr:uid="{00000000-0005-0000-0000-00007C340000}"/>
    <cellStyle name="Note 8 3 17" xfId="13597" xr:uid="{00000000-0005-0000-0000-00007D340000}"/>
    <cellStyle name="Note 8 3 17 2" xfId="13598" xr:uid="{00000000-0005-0000-0000-00007E340000}"/>
    <cellStyle name="Note 8 3 18" xfId="13599" xr:uid="{00000000-0005-0000-0000-00007F340000}"/>
    <cellStyle name="Note 8 3 18 2" xfId="13600" xr:uid="{00000000-0005-0000-0000-000080340000}"/>
    <cellStyle name="Note 8 3 19" xfId="13601" xr:uid="{00000000-0005-0000-0000-000081340000}"/>
    <cellStyle name="Note 8 3 19 2" xfId="13602" xr:uid="{00000000-0005-0000-0000-000082340000}"/>
    <cellStyle name="Note 8 3 2" xfId="13603" xr:uid="{00000000-0005-0000-0000-000083340000}"/>
    <cellStyle name="Note 8 3 2 10" xfId="13604" xr:uid="{00000000-0005-0000-0000-000084340000}"/>
    <cellStyle name="Note 8 3 2 10 2" xfId="13605" xr:uid="{00000000-0005-0000-0000-000085340000}"/>
    <cellStyle name="Note 8 3 2 11" xfId="13606" xr:uid="{00000000-0005-0000-0000-000086340000}"/>
    <cellStyle name="Note 8 3 2 11 2" xfId="13607" xr:uid="{00000000-0005-0000-0000-000087340000}"/>
    <cellStyle name="Note 8 3 2 12" xfId="13608" xr:uid="{00000000-0005-0000-0000-000088340000}"/>
    <cellStyle name="Note 8 3 2 12 2" xfId="13609" xr:uid="{00000000-0005-0000-0000-000089340000}"/>
    <cellStyle name="Note 8 3 2 13" xfId="13610" xr:uid="{00000000-0005-0000-0000-00008A340000}"/>
    <cellStyle name="Note 8 3 2 13 2" xfId="13611" xr:uid="{00000000-0005-0000-0000-00008B340000}"/>
    <cellStyle name="Note 8 3 2 14" xfId="13612" xr:uid="{00000000-0005-0000-0000-00008C340000}"/>
    <cellStyle name="Note 8 3 2 14 2" xfId="13613" xr:uid="{00000000-0005-0000-0000-00008D340000}"/>
    <cellStyle name="Note 8 3 2 15" xfId="13614" xr:uid="{00000000-0005-0000-0000-00008E340000}"/>
    <cellStyle name="Note 8 3 2 15 2" xfId="13615" xr:uid="{00000000-0005-0000-0000-00008F340000}"/>
    <cellStyle name="Note 8 3 2 16" xfId="13616" xr:uid="{00000000-0005-0000-0000-000090340000}"/>
    <cellStyle name="Note 8 3 2 16 2" xfId="13617" xr:uid="{00000000-0005-0000-0000-000091340000}"/>
    <cellStyle name="Note 8 3 2 17" xfId="13618" xr:uid="{00000000-0005-0000-0000-000092340000}"/>
    <cellStyle name="Note 8 3 2 17 2" xfId="13619" xr:uid="{00000000-0005-0000-0000-000093340000}"/>
    <cellStyle name="Note 8 3 2 18" xfId="13620" xr:uid="{00000000-0005-0000-0000-000094340000}"/>
    <cellStyle name="Note 8 3 2 18 2" xfId="13621" xr:uid="{00000000-0005-0000-0000-000095340000}"/>
    <cellStyle name="Note 8 3 2 19" xfId="13622" xr:uid="{00000000-0005-0000-0000-000096340000}"/>
    <cellStyle name="Note 8 3 2 2" xfId="13623" xr:uid="{00000000-0005-0000-0000-000097340000}"/>
    <cellStyle name="Note 8 3 2 2 2" xfId="13624" xr:uid="{00000000-0005-0000-0000-000098340000}"/>
    <cellStyle name="Note 8 3 2 3" xfId="13625" xr:uid="{00000000-0005-0000-0000-000099340000}"/>
    <cellStyle name="Note 8 3 2 3 2" xfId="13626" xr:uid="{00000000-0005-0000-0000-00009A340000}"/>
    <cellStyle name="Note 8 3 2 4" xfId="13627" xr:uid="{00000000-0005-0000-0000-00009B340000}"/>
    <cellStyle name="Note 8 3 2 4 2" xfId="13628" xr:uid="{00000000-0005-0000-0000-00009C340000}"/>
    <cellStyle name="Note 8 3 2 5" xfId="13629" xr:uid="{00000000-0005-0000-0000-00009D340000}"/>
    <cellStyle name="Note 8 3 2 5 2" xfId="13630" xr:uid="{00000000-0005-0000-0000-00009E340000}"/>
    <cellStyle name="Note 8 3 2 6" xfId="13631" xr:uid="{00000000-0005-0000-0000-00009F340000}"/>
    <cellStyle name="Note 8 3 2 6 2" xfId="13632" xr:uid="{00000000-0005-0000-0000-0000A0340000}"/>
    <cellStyle name="Note 8 3 2 7" xfId="13633" xr:uid="{00000000-0005-0000-0000-0000A1340000}"/>
    <cellStyle name="Note 8 3 2 7 2" xfId="13634" xr:uid="{00000000-0005-0000-0000-0000A2340000}"/>
    <cellStyle name="Note 8 3 2 8" xfId="13635" xr:uid="{00000000-0005-0000-0000-0000A3340000}"/>
    <cellStyle name="Note 8 3 2 8 2" xfId="13636" xr:uid="{00000000-0005-0000-0000-0000A4340000}"/>
    <cellStyle name="Note 8 3 2 9" xfId="13637" xr:uid="{00000000-0005-0000-0000-0000A5340000}"/>
    <cellStyle name="Note 8 3 2 9 2" xfId="13638" xr:uid="{00000000-0005-0000-0000-0000A6340000}"/>
    <cellStyle name="Note 8 3 20" xfId="13639" xr:uid="{00000000-0005-0000-0000-0000A7340000}"/>
    <cellStyle name="Note 8 3 3" xfId="13640" xr:uid="{00000000-0005-0000-0000-0000A8340000}"/>
    <cellStyle name="Note 8 3 3 10" xfId="13641" xr:uid="{00000000-0005-0000-0000-0000A9340000}"/>
    <cellStyle name="Note 8 3 3 10 2" xfId="13642" xr:uid="{00000000-0005-0000-0000-0000AA340000}"/>
    <cellStyle name="Note 8 3 3 11" xfId="13643" xr:uid="{00000000-0005-0000-0000-0000AB340000}"/>
    <cellStyle name="Note 8 3 3 11 2" xfId="13644" xr:uid="{00000000-0005-0000-0000-0000AC340000}"/>
    <cellStyle name="Note 8 3 3 12" xfId="13645" xr:uid="{00000000-0005-0000-0000-0000AD340000}"/>
    <cellStyle name="Note 8 3 3 12 2" xfId="13646" xr:uid="{00000000-0005-0000-0000-0000AE340000}"/>
    <cellStyle name="Note 8 3 3 13" xfId="13647" xr:uid="{00000000-0005-0000-0000-0000AF340000}"/>
    <cellStyle name="Note 8 3 3 13 2" xfId="13648" xr:uid="{00000000-0005-0000-0000-0000B0340000}"/>
    <cellStyle name="Note 8 3 3 14" xfId="13649" xr:uid="{00000000-0005-0000-0000-0000B1340000}"/>
    <cellStyle name="Note 8 3 3 14 2" xfId="13650" xr:uid="{00000000-0005-0000-0000-0000B2340000}"/>
    <cellStyle name="Note 8 3 3 15" xfId="13651" xr:uid="{00000000-0005-0000-0000-0000B3340000}"/>
    <cellStyle name="Note 8 3 3 15 2" xfId="13652" xr:uid="{00000000-0005-0000-0000-0000B4340000}"/>
    <cellStyle name="Note 8 3 3 16" xfId="13653" xr:uid="{00000000-0005-0000-0000-0000B5340000}"/>
    <cellStyle name="Note 8 3 3 16 2" xfId="13654" xr:uid="{00000000-0005-0000-0000-0000B6340000}"/>
    <cellStyle name="Note 8 3 3 17" xfId="13655" xr:uid="{00000000-0005-0000-0000-0000B7340000}"/>
    <cellStyle name="Note 8 3 3 17 2" xfId="13656" xr:uid="{00000000-0005-0000-0000-0000B8340000}"/>
    <cellStyle name="Note 8 3 3 18" xfId="13657" xr:uid="{00000000-0005-0000-0000-0000B9340000}"/>
    <cellStyle name="Note 8 3 3 18 2" xfId="13658" xr:uid="{00000000-0005-0000-0000-0000BA340000}"/>
    <cellStyle name="Note 8 3 3 19" xfId="13659" xr:uid="{00000000-0005-0000-0000-0000BB340000}"/>
    <cellStyle name="Note 8 3 3 2" xfId="13660" xr:uid="{00000000-0005-0000-0000-0000BC340000}"/>
    <cellStyle name="Note 8 3 3 2 2" xfId="13661" xr:uid="{00000000-0005-0000-0000-0000BD340000}"/>
    <cellStyle name="Note 8 3 3 3" xfId="13662" xr:uid="{00000000-0005-0000-0000-0000BE340000}"/>
    <cellStyle name="Note 8 3 3 3 2" xfId="13663" xr:uid="{00000000-0005-0000-0000-0000BF340000}"/>
    <cellStyle name="Note 8 3 3 4" xfId="13664" xr:uid="{00000000-0005-0000-0000-0000C0340000}"/>
    <cellStyle name="Note 8 3 3 4 2" xfId="13665" xr:uid="{00000000-0005-0000-0000-0000C1340000}"/>
    <cellStyle name="Note 8 3 3 5" xfId="13666" xr:uid="{00000000-0005-0000-0000-0000C2340000}"/>
    <cellStyle name="Note 8 3 3 5 2" xfId="13667" xr:uid="{00000000-0005-0000-0000-0000C3340000}"/>
    <cellStyle name="Note 8 3 3 6" xfId="13668" xr:uid="{00000000-0005-0000-0000-0000C4340000}"/>
    <cellStyle name="Note 8 3 3 6 2" xfId="13669" xr:uid="{00000000-0005-0000-0000-0000C5340000}"/>
    <cellStyle name="Note 8 3 3 7" xfId="13670" xr:uid="{00000000-0005-0000-0000-0000C6340000}"/>
    <cellStyle name="Note 8 3 3 7 2" xfId="13671" xr:uid="{00000000-0005-0000-0000-0000C7340000}"/>
    <cellStyle name="Note 8 3 3 8" xfId="13672" xr:uid="{00000000-0005-0000-0000-0000C8340000}"/>
    <cellStyle name="Note 8 3 3 8 2" xfId="13673" xr:uid="{00000000-0005-0000-0000-0000C9340000}"/>
    <cellStyle name="Note 8 3 3 9" xfId="13674" xr:uid="{00000000-0005-0000-0000-0000CA340000}"/>
    <cellStyle name="Note 8 3 3 9 2" xfId="13675" xr:uid="{00000000-0005-0000-0000-0000CB340000}"/>
    <cellStyle name="Note 8 3 4" xfId="13676" xr:uid="{00000000-0005-0000-0000-0000CC340000}"/>
    <cellStyle name="Note 8 3 4 10" xfId="13677" xr:uid="{00000000-0005-0000-0000-0000CD340000}"/>
    <cellStyle name="Note 8 3 4 10 2" xfId="13678" xr:uid="{00000000-0005-0000-0000-0000CE340000}"/>
    <cellStyle name="Note 8 3 4 11" xfId="13679" xr:uid="{00000000-0005-0000-0000-0000CF340000}"/>
    <cellStyle name="Note 8 3 4 11 2" xfId="13680" xr:uid="{00000000-0005-0000-0000-0000D0340000}"/>
    <cellStyle name="Note 8 3 4 12" xfId="13681" xr:uid="{00000000-0005-0000-0000-0000D1340000}"/>
    <cellStyle name="Note 8 3 4 12 2" xfId="13682" xr:uid="{00000000-0005-0000-0000-0000D2340000}"/>
    <cellStyle name="Note 8 3 4 13" xfId="13683" xr:uid="{00000000-0005-0000-0000-0000D3340000}"/>
    <cellStyle name="Note 8 3 4 13 2" xfId="13684" xr:uid="{00000000-0005-0000-0000-0000D4340000}"/>
    <cellStyle name="Note 8 3 4 14" xfId="13685" xr:uid="{00000000-0005-0000-0000-0000D5340000}"/>
    <cellStyle name="Note 8 3 4 14 2" xfId="13686" xr:uid="{00000000-0005-0000-0000-0000D6340000}"/>
    <cellStyle name="Note 8 3 4 15" xfId="13687" xr:uid="{00000000-0005-0000-0000-0000D7340000}"/>
    <cellStyle name="Note 8 3 4 15 2" xfId="13688" xr:uid="{00000000-0005-0000-0000-0000D8340000}"/>
    <cellStyle name="Note 8 3 4 16" xfId="13689" xr:uid="{00000000-0005-0000-0000-0000D9340000}"/>
    <cellStyle name="Note 8 3 4 2" xfId="13690" xr:uid="{00000000-0005-0000-0000-0000DA340000}"/>
    <cellStyle name="Note 8 3 4 2 2" xfId="13691" xr:uid="{00000000-0005-0000-0000-0000DB340000}"/>
    <cellStyle name="Note 8 3 4 3" xfId="13692" xr:uid="{00000000-0005-0000-0000-0000DC340000}"/>
    <cellStyle name="Note 8 3 4 3 2" xfId="13693" xr:uid="{00000000-0005-0000-0000-0000DD340000}"/>
    <cellStyle name="Note 8 3 4 4" xfId="13694" xr:uid="{00000000-0005-0000-0000-0000DE340000}"/>
    <cellStyle name="Note 8 3 4 4 2" xfId="13695" xr:uid="{00000000-0005-0000-0000-0000DF340000}"/>
    <cellStyle name="Note 8 3 4 5" xfId="13696" xr:uid="{00000000-0005-0000-0000-0000E0340000}"/>
    <cellStyle name="Note 8 3 4 5 2" xfId="13697" xr:uid="{00000000-0005-0000-0000-0000E1340000}"/>
    <cellStyle name="Note 8 3 4 6" xfId="13698" xr:uid="{00000000-0005-0000-0000-0000E2340000}"/>
    <cellStyle name="Note 8 3 4 6 2" xfId="13699" xr:uid="{00000000-0005-0000-0000-0000E3340000}"/>
    <cellStyle name="Note 8 3 4 7" xfId="13700" xr:uid="{00000000-0005-0000-0000-0000E4340000}"/>
    <cellStyle name="Note 8 3 4 7 2" xfId="13701" xr:uid="{00000000-0005-0000-0000-0000E5340000}"/>
    <cellStyle name="Note 8 3 4 8" xfId="13702" xr:uid="{00000000-0005-0000-0000-0000E6340000}"/>
    <cellStyle name="Note 8 3 4 8 2" xfId="13703" xr:uid="{00000000-0005-0000-0000-0000E7340000}"/>
    <cellStyle name="Note 8 3 4 9" xfId="13704" xr:uid="{00000000-0005-0000-0000-0000E8340000}"/>
    <cellStyle name="Note 8 3 4 9 2" xfId="13705" xr:uid="{00000000-0005-0000-0000-0000E9340000}"/>
    <cellStyle name="Note 8 3 5" xfId="13706" xr:uid="{00000000-0005-0000-0000-0000EA340000}"/>
    <cellStyle name="Note 8 3 5 10" xfId="13707" xr:uid="{00000000-0005-0000-0000-0000EB340000}"/>
    <cellStyle name="Note 8 3 5 10 2" xfId="13708" xr:uid="{00000000-0005-0000-0000-0000EC340000}"/>
    <cellStyle name="Note 8 3 5 11" xfId="13709" xr:uid="{00000000-0005-0000-0000-0000ED340000}"/>
    <cellStyle name="Note 8 3 5 11 2" xfId="13710" xr:uid="{00000000-0005-0000-0000-0000EE340000}"/>
    <cellStyle name="Note 8 3 5 12" xfId="13711" xr:uid="{00000000-0005-0000-0000-0000EF340000}"/>
    <cellStyle name="Note 8 3 5 12 2" xfId="13712" xr:uid="{00000000-0005-0000-0000-0000F0340000}"/>
    <cellStyle name="Note 8 3 5 13" xfId="13713" xr:uid="{00000000-0005-0000-0000-0000F1340000}"/>
    <cellStyle name="Note 8 3 5 13 2" xfId="13714" xr:uid="{00000000-0005-0000-0000-0000F2340000}"/>
    <cellStyle name="Note 8 3 5 14" xfId="13715" xr:uid="{00000000-0005-0000-0000-0000F3340000}"/>
    <cellStyle name="Note 8 3 5 14 2" xfId="13716" xr:uid="{00000000-0005-0000-0000-0000F4340000}"/>
    <cellStyle name="Note 8 3 5 15" xfId="13717" xr:uid="{00000000-0005-0000-0000-0000F5340000}"/>
    <cellStyle name="Note 8 3 5 15 2" xfId="13718" xr:uid="{00000000-0005-0000-0000-0000F6340000}"/>
    <cellStyle name="Note 8 3 5 16" xfId="13719" xr:uid="{00000000-0005-0000-0000-0000F7340000}"/>
    <cellStyle name="Note 8 3 5 2" xfId="13720" xr:uid="{00000000-0005-0000-0000-0000F8340000}"/>
    <cellStyle name="Note 8 3 5 2 2" xfId="13721" xr:uid="{00000000-0005-0000-0000-0000F9340000}"/>
    <cellStyle name="Note 8 3 5 3" xfId="13722" xr:uid="{00000000-0005-0000-0000-0000FA340000}"/>
    <cellStyle name="Note 8 3 5 3 2" xfId="13723" xr:uid="{00000000-0005-0000-0000-0000FB340000}"/>
    <cellStyle name="Note 8 3 5 4" xfId="13724" xr:uid="{00000000-0005-0000-0000-0000FC340000}"/>
    <cellStyle name="Note 8 3 5 4 2" xfId="13725" xr:uid="{00000000-0005-0000-0000-0000FD340000}"/>
    <cellStyle name="Note 8 3 5 5" xfId="13726" xr:uid="{00000000-0005-0000-0000-0000FE340000}"/>
    <cellStyle name="Note 8 3 5 5 2" xfId="13727" xr:uid="{00000000-0005-0000-0000-0000FF340000}"/>
    <cellStyle name="Note 8 3 5 6" xfId="13728" xr:uid="{00000000-0005-0000-0000-000000350000}"/>
    <cellStyle name="Note 8 3 5 6 2" xfId="13729" xr:uid="{00000000-0005-0000-0000-000001350000}"/>
    <cellStyle name="Note 8 3 5 7" xfId="13730" xr:uid="{00000000-0005-0000-0000-000002350000}"/>
    <cellStyle name="Note 8 3 5 7 2" xfId="13731" xr:uid="{00000000-0005-0000-0000-000003350000}"/>
    <cellStyle name="Note 8 3 5 8" xfId="13732" xr:uid="{00000000-0005-0000-0000-000004350000}"/>
    <cellStyle name="Note 8 3 5 8 2" xfId="13733" xr:uid="{00000000-0005-0000-0000-000005350000}"/>
    <cellStyle name="Note 8 3 5 9" xfId="13734" xr:uid="{00000000-0005-0000-0000-000006350000}"/>
    <cellStyle name="Note 8 3 5 9 2" xfId="13735" xr:uid="{00000000-0005-0000-0000-000007350000}"/>
    <cellStyle name="Note 8 3 6" xfId="13736" xr:uid="{00000000-0005-0000-0000-000008350000}"/>
    <cellStyle name="Note 8 3 6 10" xfId="13737" xr:uid="{00000000-0005-0000-0000-000009350000}"/>
    <cellStyle name="Note 8 3 6 10 2" xfId="13738" xr:uid="{00000000-0005-0000-0000-00000A350000}"/>
    <cellStyle name="Note 8 3 6 11" xfId="13739" xr:uid="{00000000-0005-0000-0000-00000B350000}"/>
    <cellStyle name="Note 8 3 6 11 2" xfId="13740" xr:uid="{00000000-0005-0000-0000-00000C350000}"/>
    <cellStyle name="Note 8 3 6 12" xfId="13741" xr:uid="{00000000-0005-0000-0000-00000D350000}"/>
    <cellStyle name="Note 8 3 6 12 2" xfId="13742" xr:uid="{00000000-0005-0000-0000-00000E350000}"/>
    <cellStyle name="Note 8 3 6 13" xfId="13743" xr:uid="{00000000-0005-0000-0000-00000F350000}"/>
    <cellStyle name="Note 8 3 6 13 2" xfId="13744" xr:uid="{00000000-0005-0000-0000-000010350000}"/>
    <cellStyle name="Note 8 3 6 14" xfId="13745" xr:uid="{00000000-0005-0000-0000-000011350000}"/>
    <cellStyle name="Note 8 3 6 14 2" xfId="13746" xr:uid="{00000000-0005-0000-0000-000012350000}"/>
    <cellStyle name="Note 8 3 6 15" xfId="13747" xr:uid="{00000000-0005-0000-0000-000013350000}"/>
    <cellStyle name="Note 8 3 6 2" xfId="13748" xr:uid="{00000000-0005-0000-0000-000014350000}"/>
    <cellStyle name="Note 8 3 6 2 2" xfId="13749" xr:uid="{00000000-0005-0000-0000-000015350000}"/>
    <cellStyle name="Note 8 3 6 3" xfId="13750" xr:uid="{00000000-0005-0000-0000-000016350000}"/>
    <cellStyle name="Note 8 3 6 3 2" xfId="13751" xr:uid="{00000000-0005-0000-0000-000017350000}"/>
    <cellStyle name="Note 8 3 6 4" xfId="13752" xr:uid="{00000000-0005-0000-0000-000018350000}"/>
    <cellStyle name="Note 8 3 6 4 2" xfId="13753" xr:uid="{00000000-0005-0000-0000-000019350000}"/>
    <cellStyle name="Note 8 3 6 5" xfId="13754" xr:uid="{00000000-0005-0000-0000-00001A350000}"/>
    <cellStyle name="Note 8 3 6 5 2" xfId="13755" xr:uid="{00000000-0005-0000-0000-00001B350000}"/>
    <cellStyle name="Note 8 3 6 6" xfId="13756" xr:uid="{00000000-0005-0000-0000-00001C350000}"/>
    <cellStyle name="Note 8 3 6 6 2" xfId="13757" xr:uid="{00000000-0005-0000-0000-00001D350000}"/>
    <cellStyle name="Note 8 3 6 7" xfId="13758" xr:uid="{00000000-0005-0000-0000-00001E350000}"/>
    <cellStyle name="Note 8 3 6 7 2" xfId="13759" xr:uid="{00000000-0005-0000-0000-00001F350000}"/>
    <cellStyle name="Note 8 3 6 8" xfId="13760" xr:uid="{00000000-0005-0000-0000-000020350000}"/>
    <cellStyle name="Note 8 3 6 8 2" xfId="13761" xr:uid="{00000000-0005-0000-0000-000021350000}"/>
    <cellStyle name="Note 8 3 6 9" xfId="13762" xr:uid="{00000000-0005-0000-0000-000022350000}"/>
    <cellStyle name="Note 8 3 6 9 2" xfId="13763" xr:uid="{00000000-0005-0000-0000-000023350000}"/>
    <cellStyle name="Note 8 3 7" xfId="13764" xr:uid="{00000000-0005-0000-0000-000024350000}"/>
    <cellStyle name="Note 8 3 7 2" xfId="13765" xr:uid="{00000000-0005-0000-0000-000025350000}"/>
    <cellStyle name="Note 8 3 8" xfId="13766" xr:uid="{00000000-0005-0000-0000-000026350000}"/>
    <cellStyle name="Note 8 3 8 2" xfId="13767" xr:uid="{00000000-0005-0000-0000-000027350000}"/>
    <cellStyle name="Note 8 3 9" xfId="13768" xr:uid="{00000000-0005-0000-0000-000028350000}"/>
    <cellStyle name="Note 8 3 9 2" xfId="13769" xr:uid="{00000000-0005-0000-0000-000029350000}"/>
    <cellStyle name="Note 8 4" xfId="13770" xr:uid="{00000000-0005-0000-0000-00002A350000}"/>
    <cellStyle name="Note 8 4 10" xfId="13771" xr:uid="{00000000-0005-0000-0000-00002B350000}"/>
    <cellStyle name="Note 8 4 10 2" xfId="13772" xr:uid="{00000000-0005-0000-0000-00002C350000}"/>
    <cellStyle name="Note 8 4 11" xfId="13773" xr:uid="{00000000-0005-0000-0000-00002D350000}"/>
    <cellStyle name="Note 8 4 11 2" xfId="13774" xr:uid="{00000000-0005-0000-0000-00002E350000}"/>
    <cellStyle name="Note 8 4 12" xfId="13775" xr:uid="{00000000-0005-0000-0000-00002F350000}"/>
    <cellStyle name="Note 8 4 12 2" xfId="13776" xr:uid="{00000000-0005-0000-0000-000030350000}"/>
    <cellStyle name="Note 8 4 13" xfId="13777" xr:uid="{00000000-0005-0000-0000-000031350000}"/>
    <cellStyle name="Note 8 4 13 2" xfId="13778" xr:uid="{00000000-0005-0000-0000-000032350000}"/>
    <cellStyle name="Note 8 4 14" xfId="13779" xr:uid="{00000000-0005-0000-0000-000033350000}"/>
    <cellStyle name="Note 8 4 14 2" xfId="13780" xr:uid="{00000000-0005-0000-0000-000034350000}"/>
    <cellStyle name="Note 8 4 15" xfId="13781" xr:uid="{00000000-0005-0000-0000-000035350000}"/>
    <cellStyle name="Note 8 4 15 2" xfId="13782" xr:uid="{00000000-0005-0000-0000-000036350000}"/>
    <cellStyle name="Note 8 4 16" xfId="13783" xr:uid="{00000000-0005-0000-0000-000037350000}"/>
    <cellStyle name="Note 8 4 16 2" xfId="13784" xr:uid="{00000000-0005-0000-0000-000038350000}"/>
    <cellStyle name="Note 8 4 17" xfId="13785" xr:uid="{00000000-0005-0000-0000-000039350000}"/>
    <cellStyle name="Note 8 4 17 2" xfId="13786" xr:uid="{00000000-0005-0000-0000-00003A350000}"/>
    <cellStyle name="Note 8 4 18" xfId="13787" xr:uid="{00000000-0005-0000-0000-00003B350000}"/>
    <cellStyle name="Note 8 4 18 2" xfId="13788" xr:uid="{00000000-0005-0000-0000-00003C350000}"/>
    <cellStyle name="Note 8 4 19" xfId="13789" xr:uid="{00000000-0005-0000-0000-00003D350000}"/>
    <cellStyle name="Note 8 4 19 2" xfId="13790" xr:uid="{00000000-0005-0000-0000-00003E350000}"/>
    <cellStyle name="Note 8 4 2" xfId="13791" xr:uid="{00000000-0005-0000-0000-00003F350000}"/>
    <cellStyle name="Note 8 4 2 10" xfId="13792" xr:uid="{00000000-0005-0000-0000-000040350000}"/>
    <cellStyle name="Note 8 4 2 10 2" xfId="13793" xr:uid="{00000000-0005-0000-0000-000041350000}"/>
    <cellStyle name="Note 8 4 2 11" xfId="13794" xr:uid="{00000000-0005-0000-0000-000042350000}"/>
    <cellStyle name="Note 8 4 2 11 2" xfId="13795" xr:uid="{00000000-0005-0000-0000-000043350000}"/>
    <cellStyle name="Note 8 4 2 12" xfId="13796" xr:uid="{00000000-0005-0000-0000-000044350000}"/>
    <cellStyle name="Note 8 4 2 12 2" xfId="13797" xr:uid="{00000000-0005-0000-0000-000045350000}"/>
    <cellStyle name="Note 8 4 2 13" xfId="13798" xr:uid="{00000000-0005-0000-0000-000046350000}"/>
    <cellStyle name="Note 8 4 2 13 2" xfId="13799" xr:uid="{00000000-0005-0000-0000-000047350000}"/>
    <cellStyle name="Note 8 4 2 14" xfId="13800" xr:uid="{00000000-0005-0000-0000-000048350000}"/>
    <cellStyle name="Note 8 4 2 14 2" xfId="13801" xr:uid="{00000000-0005-0000-0000-000049350000}"/>
    <cellStyle name="Note 8 4 2 15" xfId="13802" xr:uid="{00000000-0005-0000-0000-00004A350000}"/>
    <cellStyle name="Note 8 4 2 15 2" xfId="13803" xr:uid="{00000000-0005-0000-0000-00004B350000}"/>
    <cellStyle name="Note 8 4 2 16" xfId="13804" xr:uid="{00000000-0005-0000-0000-00004C350000}"/>
    <cellStyle name="Note 8 4 2 16 2" xfId="13805" xr:uid="{00000000-0005-0000-0000-00004D350000}"/>
    <cellStyle name="Note 8 4 2 17" xfId="13806" xr:uid="{00000000-0005-0000-0000-00004E350000}"/>
    <cellStyle name="Note 8 4 2 17 2" xfId="13807" xr:uid="{00000000-0005-0000-0000-00004F350000}"/>
    <cellStyle name="Note 8 4 2 18" xfId="13808" xr:uid="{00000000-0005-0000-0000-000050350000}"/>
    <cellStyle name="Note 8 4 2 18 2" xfId="13809" xr:uid="{00000000-0005-0000-0000-000051350000}"/>
    <cellStyle name="Note 8 4 2 19" xfId="13810" xr:uid="{00000000-0005-0000-0000-000052350000}"/>
    <cellStyle name="Note 8 4 2 2" xfId="13811" xr:uid="{00000000-0005-0000-0000-000053350000}"/>
    <cellStyle name="Note 8 4 2 2 2" xfId="13812" xr:uid="{00000000-0005-0000-0000-000054350000}"/>
    <cellStyle name="Note 8 4 2 3" xfId="13813" xr:uid="{00000000-0005-0000-0000-000055350000}"/>
    <cellStyle name="Note 8 4 2 3 2" xfId="13814" xr:uid="{00000000-0005-0000-0000-000056350000}"/>
    <cellStyle name="Note 8 4 2 4" xfId="13815" xr:uid="{00000000-0005-0000-0000-000057350000}"/>
    <cellStyle name="Note 8 4 2 4 2" xfId="13816" xr:uid="{00000000-0005-0000-0000-000058350000}"/>
    <cellStyle name="Note 8 4 2 5" xfId="13817" xr:uid="{00000000-0005-0000-0000-000059350000}"/>
    <cellStyle name="Note 8 4 2 5 2" xfId="13818" xr:uid="{00000000-0005-0000-0000-00005A350000}"/>
    <cellStyle name="Note 8 4 2 6" xfId="13819" xr:uid="{00000000-0005-0000-0000-00005B350000}"/>
    <cellStyle name="Note 8 4 2 6 2" xfId="13820" xr:uid="{00000000-0005-0000-0000-00005C350000}"/>
    <cellStyle name="Note 8 4 2 7" xfId="13821" xr:uid="{00000000-0005-0000-0000-00005D350000}"/>
    <cellStyle name="Note 8 4 2 7 2" xfId="13822" xr:uid="{00000000-0005-0000-0000-00005E350000}"/>
    <cellStyle name="Note 8 4 2 8" xfId="13823" xr:uid="{00000000-0005-0000-0000-00005F350000}"/>
    <cellStyle name="Note 8 4 2 8 2" xfId="13824" xr:uid="{00000000-0005-0000-0000-000060350000}"/>
    <cellStyle name="Note 8 4 2 9" xfId="13825" xr:uid="{00000000-0005-0000-0000-000061350000}"/>
    <cellStyle name="Note 8 4 2 9 2" xfId="13826" xr:uid="{00000000-0005-0000-0000-000062350000}"/>
    <cellStyle name="Note 8 4 20" xfId="13827" xr:uid="{00000000-0005-0000-0000-000063350000}"/>
    <cellStyle name="Note 8 4 3" xfId="13828" xr:uid="{00000000-0005-0000-0000-000064350000}"/>
    <cellStyle name="Note 8 4 3 10" xfId="13829" xr:uid="{00000000-0005-0000-0000-000065350000}"/>
    <cellStyle name="Note 8 4 3 10 2" xfId="13830" xr:uid="{00000000-0005-0000-0000-000066350000}"/>
    <cellStyle name="Note 8 4 3 11" xfId="13831" xr:uid="{00000000-0005-0000-0000-000067350000}"/>
    <cellStyle name="Note 8 4 3 11 2" xfId="13832" xr:uid="{00000000-0005-0000-0000-000068350000}"/>
    <cellStyle name="Note 8 4 3 12" xfId="13833" xr:uid="{00000000-0005-0000-0000-000069350000}"/>
    <cellStyle name="Note 8 4 3 12 2" xfId="13834" xr:uid="{00000000-0005-0000-0000-00006A350000}"/>
    <cellStyle name="Note 8 4 3 13" xfId="13835" xr:uid="{00000000-0005-0000-0000-00006B350000}"/>
    <cellStyle name="Note 8 4 3 13 2" xfId="13836" xr:uid="{00000000-0005-0000-0000-00006C350000}"/>
    <cellStyle name="Note 8 4 3 14" xfId="13837" xr:uid="{00000000-0005-0000-0000-00006D350000}"/>
    <cellStyle name="Note 8 4 3 14 2" xfId="13838" xr:uid="{00000000-0005-0000-0000-00006E350000}"/>
    <cellStyle name="Note 8 4 3 15" xfId="13839" xr:uid="{00000000-0005-0000-0000-00006F350000}"/>
    <cellStyle name="Note 8 4 3 15 2" xfId="13840" xr:uid="{00000000-0005-0000-0000-000070350000}"/>
    <cellStyle name="Note 8 4 3 16" xfId="13841" xr:uid="{00000000-0005-0000-0000-000071350000}"/>
    <cellStyle name="Note 8 4 3 16 2" xfId="13842" xr:uid="{00000000-0005-0000-0000-000072350000}"/>
    <cellStyle name="Note 8 4 3 17" xfId="13843" xr:uid="{00000000-0005-0000-0000-000073350000}"/>
    <cellStyle name="Note 8 4 3 17 2" xfId="13844" xr:uid="{00000000-0005-0000-0000-000074350000}"/>
    <cellStyle name="Note 8 4 3 18" xfId="13845" xr:uid="{00000000-0005-0000-0000-000075350000}"/>
    <cellStyle name="Note 8 4 3 18 2" xfId="13846" xr:uid="{00000000-0005-0000-0000-000076350000}"/>
    <cellStyle name="Note 8 4 3 19" xfId="13847" xr:uid="{00000000-0005-0000-0000-000077350000}"/>
    <cellStyle name="Note 8 4 3 2" xfId="13848" xr:uid="{00000000-0005-0000-0000-000078350000}"/>
    <cellStyle name="Note 8 4 3 2 2" xfId="13849" xr:uid="{00000000-0005-0000-0000-000079350000}"/>
    <cellStyle name="Note 8 4 3 3" xfId="13850" xr:uid="{00000000-0005-0000-0000-00007A350000}"/>
    <cellStyle name="Note 8 4 3 3 2" xfId="13851" xr:uid="{00000000-0005-0000-0000-00007B350000}"/>
    <cellStyle name="Note 8 4 3 4" xfId="13852" xr:uid="{00000000-0005-0000-0000-00007C350000}"/>
    <cellStyle name="Note 8 4 3 4 2" xfId="13853" xr:uid="{00000000-0005-0000-0000-00007D350000}"/>
    <cellStyle name="Note 8 4 3 5" xfId="13854" xr:uid="{00000000-0005-0000-0000-00007E350000}"/>
    <cellStyle name="Note 8 4 3 5 2" xfId="13855" xr:uid="{00000000-0005-0000-0000-00007F350000}"/>
    <cellStyle name="Note 8 4 3 6" xfId="13856" xr:uid="{00000000-0005-0000-0000-000080350000}"/>
    <cellStyle name="Note 8 4 3 6 2" xfId="13857" xr:uid="{00000000-0005-0000-0000-000081350000}"/>
    <cellStyle name="Note 8 4 3 7" xfId="13858" xr:uid="{00000000-0005-0000-0000-000082350000}"/>
    <cellStyle name="Note 8 4 3 7 2" xfId="13859" xr:uid="{00000000-0005-0000-0000-000083350000}"/>
    <cellStyle name="Note 8 4 3 8" xfId="13860" xr:uid="{00000000-0005-0000-0000-000084350000}"/>
    <cellStyle name="Note 8 4 3 8 2" xfId="13861" xr:uid="{00000000-0005-0000-0000-000085350000}"/>
    <cellStyle name="Note 8 4 3 9" xfId="13862" xr:uid="{00000000-0005-0000-0000-000086350000}"/>
    <cellStyle name="Note 8 4 3 9 2" xfId="13863" xr:uid="{00000000-0005-0000-0000-000087350000}"/>
    <cellStyle name="Note 8 4 4" xfId="13864" xr:uid="{00000000-0005-0000-0000-000088350000}"/>
    <cellStyle name="Note 8 4 4 10" xfId="13865" xr:uid="{00000000-0005-0000-0000-000089350000}"/>
    <cellStyle name="Note 8 4 4 10 2" xfId="13866" xr:uid="{00000000-0005-0000-0000-00008A350000}"/>
    <cellStyle name="Note 8 4 4 11" xfId="13867" xr:uid="{00000000-0005-0000-0000-00008B350000}"/>
    <cellStyle name="Note 8 4 4 11 2" xfId="13868" xr:uid="{00000000-0005-0000-0000-00008C350000}"/>
    <cellStyle name="Note 8 4 4 12" xfId="13869" xr:uid="{00000000-0005-0000-0000-00008D350000}"/>
    <cellStyle name="Note 8 4 4 12 2" xfId="13870" xr:uid="{00000000-0005-0000-0000-00008E350000}"/>
    <cellStyle name="Note 8 4 4 13" xfId="13871" xr:uid="{00000000-0005-0000-0000-00008F350000}"/>
    <cellStyle name="Note 8 4 4 13 2" xfId="13872" xr:uid="{00000000-0005-0000-0000-000090350000}"/>
    <cellStyle name="Note 8 4 4 14" xfId="13873" xr:uid="{00000000-0005-0000-0000-000091350000}"/>
    <cellStyle name="Note 8 4 4 14 2" xfId="13874" xr:uid="{00000000-0005-0000-0000-000092350000}"/>
    <cellStyle name="Note 8 4 4 15" xfId="13875" xr:uid="{00000000-0005-0000-0000-000093350000}"/>
    <cellStyle name="Note 8 4 4 15 2" xfId="13876" xr:uid="{00000000-0005-0000-0000-000094350000}"/>
    <cellStyle name="Note 8 4 4 16" xfId="13877" xr:uid="{00000000-0005-0000-0000-000095350000}"/>
    <cellStyle name="Note 8 4 4 2" xfId="13878" xr:uid="{00000000-0005-0000-0000-000096350000}"/>
    <cellStyle name="Note 8 4 4 2 2" xfId="13879" xr:uid="{00000000-0005-0000-0000-000097350000}"/>
    <cellStyle name="Note 8 4 4 3" xfId="13880" xr:uid="{00000000-0005-0000-0000-000098350000}"/>
    <cellStyle name="Note 8 4 4 3 2" xfId="13881" xr:uid="{00000000-0005-0000-0000-000099350000}"/>
    <cellStyle name="Note 8 4 4 4" xfId="13882" xr:uid="{00000000-0005-0000-0000-00009A350000}"/>
    <cellStyle name="Note 8 4 4 4 2" xfId="13883" xr:uid="{00000000-0005-0000-0000-00009B350000}"/>
    <cellStyle name="Note 8 4 4 5" xfId="13884" xr:uid="{00000000-0005-0000-0000-00009C350000}"/>
    <cellStyle name="Note 8 4 4 5 2" xfId="13885" xr:uid="{00000000-0005-0000-0000-00009D350000}"/>
    <cellStyle name="Note 8 4 4 6" xfId="13886" xr:uid="{00000000-0005-0000-0000-00009E350000}"/>
    <cellStyle name="Note 8 4 4 6 2" xfId="13887" xr:uid="{00000000-0005-0000-0000-00009F350000}"/>
    <cellStyle name="Note 8 4 4 7" xfId="13888" xr:uid="{00000000-0005-0000-0000-0000A0350000}"/>
    <cellStyle name="Note 8 4 4 7 2" xfId="13889" xr:uid="{00000000-0005-0000-0000-0000A1350000}"/>
    <cellStyle name="Note 8 4 4 8" xfId="13890" xr:uid="{00000000-0005-0000-0000-0000A2350000}"/>
    <cellStyle name="Note 8 4 4 8 2" xfId="13891" xr:uid="{00000000-0005-0000-0000-0000A3350000}"/>
    <cellStyle name="Note 8 4 4 9" xfId="13892" xr:uid="{00000000-0005-0000-0000-0000A4350000}"/>
    <cellStyle name="Note 8 4 4 9 2" xfId="13893" xr:uid="{00000000-0005-0000-0000-0000A5350000}"/>
    <cellStyle name="Note 8 4 5" xfId="13894" xr:uid="{00000000-0005-0000-0000-0000A6350000}"/>
    <cellStyle name="Note 8 4 5 10" xfId="13895" xr:uid="{00000000-0005-0000-0000-0000A7350000}"/>
    <cellStyle name="Note 8 4 5 10 2" xfId="13896" xr:uid="{00000000-0005-0000-0000-0000A8350000}"/>
    <cellStyle name="Note 8 4 5 11" xfId="13897" xr:uid="{00000000-0005-0000-0000-0000A9350000}"/>
    <cellStyle name="Note 8 4 5 11 2" xfId="13898" xr:uid="{00000000-0005-0000-0000-0000AA350000}"/>
    <cellStyle name="Note 8 4 5 12" xfId="13899" xr:uid="{00000000-0005-0000-0000-0000AB350000}"/>
    <cellStyle name="Note 8 4 5 12 2" xfId="13900" xr:uid="{00000000-0005-0000-0000-0000AC350000}"/>
    <cellStyle name="Note 8 4 5 13" xfId="13901" xr:uid="{00000000-0005-0000-0000-0000AD350000}"/>
    <cellStyle name="Note 8 4 5 13 2" xfId="13902" xr:uid="{00000000-0005-0000-0000-0000AE350000}"/>
    <cellStyle name="Note 8 4 5 14" xfId="13903" xr:uid="{00000000-0005-0000-0000-0000AF350000}"/>
    <cellStyle name="Note 8 4 5 14 2" xfId="13904" xr:uid="{00000000-0005-0000-0000-0000B0350000}"/>
    <cellStyle name="Note 8 4 5 15" xfId="13905" xr:uid="{00000000-0005-0000-0000-0000B1350000}"/>
    <cellStyle name="Note 8 4 5 15 2" xfId="13906" xr:uid="{00000000-0005-0000-0000-0000B2350000}"/>
    <cellStyle name="Note 8 4 5 16" xfId="13907" xr:uid="{00000000-0005-0000-0000-0000B3350000}"/>
    <cellStyle name="Note 8 4 5 2" xfId="13908" xr:uid="{00000000-0005-0000-0000-0000B4350000}"/>
    <cellStyle name="Note 8 4 5 2 2" xfId="13909" xr:uid="{00000000-0005-0000-0000-0000B5350000}"/>
    <cellStyle name="Note 8 4 5 3" xfId="13910" xr:uid="{00000000-0005-0000-0000-0000B6350000}"/>
    <cellStyle name="Note 8 4 5 3 2" xfId="13911" xr:uid="{00000000-0005-0000-0000-0000B7350000}"/>
    <cellStyle name="Note 8 4 5 4" xfId="13912" xr:uid="{00000000-0005-0000-0000-0000B8350000}"/>
    <cellStyle name="Note 8 4 5 4 2" xfId="13913" xr:uid="{00000000-0005-0000-0000-0000B9350000}"/>
    <cellStyle name="Note 8 4 5 5" xfId="13914" xr:uid="{00000000-0005-0000-0000-0000BA350000}"/>
    <cellStyle name="Note 8 4 5 5 2" xfId="13915" xr:uid="{00000000-0005-0000-0000-0000BB350000}"/>
    <cellStyle name="Note 8 4 5 6" xfId="13916" xr:uid="{00000000-0005-0000-0000-0000BC350000}"/>
    <cellStyle name="Note 8 4 5 6 2" xfId="13917" xr:uid="{00000000-0005-0000-0000-0000BD350000}"/>
    <cellStyle name="Note 8 4 5 7" xfId="13918" xr:uid="{00000000-0005-0000-0000-0000BE350000}"/>
    <cellStyle name="Note 8 4 5 7 2" xfId="13919" xr:uid="{00000000-0005-0000-0000-0000BF350000}"/>
    <cellStyle name="Note 8 4 5 8" xfId="13920" xr:uid="{00000000-0005-0000-0000-0000C0350000}"/>
    <cellStyle name="Note 8 4 5 8 2" xfId="13921" xr:uid="{00000000-0005-0000-0000-0000C1350000}"/>
    <cellStyle name="Note 8 4 5 9" xfId="13922" xr:uid="{00000000-0005-0000-0000-0000C2350000}"/>
    <cellStyle name="Note 8 4 5 9 2" xfId="13923" xr:uid="{00000000-0005-0000-0000-0000C3350000}"/>
    <cellStyle name="Note 8 4 6" xfId="13924" xr:uid="{00000000-0005-0000-0000-0000C4350000}"/>
    <cellStyle name="Note 8 4 6 10" xfId="13925" xr:uid="{00000000-0005-0000-0000-0000C5350000}"/>
    <cellStyle name="Note 8 4 6 10 2" xfId="13926" xr:uid="{00000000-0005-0000-0000-0000C6350000}"/>
    <cellStyle name="Note 8 4 6 11" xfId="13927" xr:uid="{00000000-0005-0000-0000-0000C7350000}"/>
    <cellStyle name="Note 8 4 6 11 2" xfId="13928" xr:uid="{00000000-0005-0000-0000-0000C8350000}"/>
    <cellStyle name="Note 8 4 6 12" xfId="13929" xr:uid="{00000000-0005-0000-0000-0000C9350000}"/>
    <cellStyle name="Note 8 4 6 12 2" xfId="13930" xr:uid="{00000000-0005-0000-0000-0000CA350000}"/>
    <cellStyle name="Note 8 4 6 13" xfId="13931" xr:uid="{00000000-0005-0000-0000-0000CB350000}"/>
    <cellStyle name="Note 8 4 6 13 2" xfId="13932" xr:uid="{00000000-0005-0000-0000-0000CC350000}"/>
    <cellStyle name="Note 8 4 6 14" xfId="13933" xr:uid="{00000000-0005-0000-0000-0000CD350000}"/>
    <cellStyle name="Note 8 4 6 14 2" xfId="13934" xr:uid="{00000000-0005-0000-0000-0000CE350000}"/>
    <cellStyle name="Note 8 4 6 15" xfId="13935" xr:uid="{00000000-0005-0000-0000-0000CF350000}"/>
    <cellStyle name="Note 8 4 6 2" xfId="13936" xr:uid="{00000000-0005-0000-0000-0000D0350000}"/>
    <cellStyle name="Note 8 4 6 2 2" xfId="13937" xr:uid="{00000000-0005-0000-0000-0000D1350000}"/>
    <cellStyle name="Note 8 4 6 3" xfId="13938" xr:uid="{00000000-0005-0000-0000-0000D2350000}"/>
    <cellStyle name="Note 8 4 6 3 2" xfId="13939" xr:uid="{00000000-0005-0000-0000-0000D3350000}"/>
    <cellStyle name="Note 8 4 6 4" xfId="13940" xr:uid="{00000000-0005-0000-0000-0000D4350000}"/>
    <cellStyle name="Note 8 4 6 4 2" xfId="13941" xr:uid="{00000000-0005-0000-0000-0000D5350000}"/>
    <cellStyle name="Note 8 4 6 5" xfId="13942" xr:uid="{00000000-0005-0000-0000-0000D6350000}"/>
    <cellStyle name="Note 8 4 6 5 2" xfId="13943" xr:uid="{00000000-0005-0000-0000-0000D7350000}"/>
    <cellStyle name="Note 8 4 6 6" xfId="13944" xr:uid="{00000000-0005-0000-0000-0000D8350000}"/>
    <cellStyle name="Note 8 4 6 6 2" xfId="13945" xr:uid="{00000000-0005-0000-0000-0000D9350000}"/>
    <cellStyle name="Note 8 4 6 7" xfId="13946" xr:uid="{00000000-0005-0000-0000-0000DA350000}"/>
    <cellStyle name="Note 8 4 6 7 2" xfId="13947" xr:uid="{00000000-0005-0000-0000-0000DB350000}"/>
    <cellStyle name="Note 8 4 6 8" xfId="13948" xr:uid="{00000000-0005-0000-0000-0000DC350000}"/>
    <cellStyle name="Note 8 4 6 8 2" xfId="13949" xr:uid="{00000000-0005-0000-0000-0000DD350000}"/>
    <cellStyle name="Note 8 4 6 9" xfId="13950" xr:uid="{00000000-0005-0000-0000-0000DE350000}"/>
    <cellStyle name="Note 8 4 6 9 2" xfId="13951" xr:uid="{00000000-0005-0000-0000-0000DF350000}"/>
    <cellStyle name="Note 8 4 7" xfId="13952" xr:uid="{00000000-0005-0000-0000-0000E0350000}"/>
    <cellStyle name="Note 8 4 7 2" xfId="13953" xr:uid="{00000000-0005-0000-0000-0000E1350000}"/>
    <cellStyle name="Note 8 4 8" xfId="13954" xr:uid="{00000000-0005-0000-0000-0000E2350000}"/>
    <cellStyle name="Note 8 4 8 2" xfId="13955" xr:uid="{00000000-0005-0000-0000-0000E3350000}"/>
    <cellStyle name="Note 8 4 9" xfId="13956" xr:uid="{00000000-0005-0000-0000-0000E4350000}"/>
    <cellStyle name="Note 8 4 9 2" xfId="13957" xr:uid="{00000000-0005-0000-0000-0000E5350000}"/>
    <cellStyle name="Note 8 5" xfId="13958" xr:uid="{00000000-0005-0000-0000-0000E6350000}"/>
    <cellStyle name="Note 8 5 10" xfId="13959" xr:uid="{00000000-0005-0000-0000-0000E7350000}"/>
    <cellStyle name="Note 8 5 10 2" xfId="13960" xr:uid="{00000000-0005-0000-0000-0000E8350000}"/>
    <cellStyle name="Note 8 5 11" xfId="13961" xr:uid="{00000000-0005-0000-0000-0000E9350000}"/>
    <cellStyle name="Note 8 5 11 2" xfId="13962" xr:uid="{00000000-0005-0000-0000-0000EA350000}"/>
    <cellStyle name="Note 8 5 12" xfId="13963" xr:uid="{00000000-0005-0000-0000-0000EB350000}"/>
    <cellStyle name="Note 8 5 12 2" xfId="13964" xr:uid="{00000000-0005-0000-0000-0000EC350000}"/>
    <cellStyle name="Note 8 5 13" xfId="13965" xr:uid="{00000000-0005-0000-0000-0000ED350000}"/>
    <cellStyle name="Note 8 5 13 2" xfId="13966" xr:uid="{00000000-0005-0000-0000-0000EE350000}"/>
    <cellStyle name="Note 8 5 14" xfId="13967" xr:uid="{00000000-0005-0000-0000-0000EF350000}"/>
    <cellStyle name="Note 8 5 14 2" xfId="13968" xr:uid="{00000000-0005-0000-0000-0000F0350000}"/>
    <cellStyle name="Note 8 5 15" xfId="13969" xr:uid="{00000000-0005-0000-0000-0000F1350000}"/>
    <cellStyle name="Note 8 5 15 2" xfId="13970" xr:uid="{00000000-0005-0000-0000-0000F2350000}"/>
    <cellStyle name="Note 8 5 16" xfId="13971" xr:uid="{00000000-0005-0000-0000-0000F3350000}"/>
    <cellStyle name="Note 8 5 16 2" xfId="13972" xr:uid="{00000000-0005-0000-0000-0000F4350000}"/>
    <cellStyle name="Note 8 5 17" xfId="13973" xr:uid="{00000000-0005-0000-0000-0000F5350000}"/>
    <cellStyle name="Note 8 5 17 2" xfId="13974" xr:uid="{00000000-0005-0000-0000-0000F6350000}"/>
    <cellStyle name="Note 8 5 18" xfId="13975" xr:uid="{00000000-0005-0000-0000-0000F7350000}"/>
    <cellStyle name="Note 8 5 18 2" xfId="13976" xr:uid="{00000000-0005-0000-0000-0000F8350000}"/>
    <cellStyle name="Note 8 5 19" xfId="13977" xr:uid="{00000000-0005-0000-0000-0000F9350000}"/>
    <cellStyle name="Note 8 5 19 2" xfId="13978" xr:uid="{00000000-0005-0000-0000-0000FA350000}"/>
    <cellStyle name="Note 8 5 2" xfId="13979" xr:uid="{00000000-0005-0000-0000-0000FB350000}"/>
    <cellStyle name="Note 8 5 2 10" xfId="13980" xr:uid="{00000000-0005-0000-0000-0000FC350000}"/>
    <cellStyle name="Note 8 5 2 10 2" xfId="13981" xr:uid="{00000000-0005-0000-0000-0000FD350000}"/>
    <cellStyle name="Note 8 5 2 11" xfId="13982" xr:uid="{00000000-0005-0000-0000-0000FE350000}"/>
    <cellStyle name="Note 8 5 2 11 2" xfId="13983" xr:uid="{00000000-0005-0000-0000-0000FF350000}"/>
    <cellStyle name="Note 8 5 2 12" xfId="13984" xr:uid="{00000000-0005-0000-0000-000000360000}"/>
    <cellStyle name="Note 8 5 2 12 2" xfId="13985" xr:uid="{00000000-0005-0000-0000-000001360000}"/>
    <cellStyle name="Note 8 5 2 13" xfId="13986" xr:uid="{00000000-0005-0000-0000-000002360000}"/>
    <cellStyle name="Note 8 5 2 13 2" xfId="13987" xr:uid="{00000000-0005-0000-0000-000003360000}"/>
    <cellStyle name="Note 8 5 2 14" xfId="13988" xr:uid="{00000000-0005-0000-0000-000004360000}"/>
    <cellStyle name="Note 8 5 2 14 2" xfId="13989" xr:uid="{00000000-0005-0000-0000-000005360000}"/>
    <cellStyle name="Note 8 5 2 15" xfId="13990" xr:uid="{00000000-0005-0000-0000-000006360000}"/>
    <cellStyle name="Note 8 5 2 15 2" xfId="13991" xr:uid="{00000000-0005-0000-0000-000007360000}"/>
    <cellStyle name="Note 8 5 2 16" xfId="13992" xr:uid="{00000000-0005-0000-0000-000008360000}"/>
    <cellStyle name="Note 8 5 2 16 2" xfId="13993" xr:uid="{00000000-0005-0000-0000-000009360000}"/>
    <cellStyle name="Note 8 5 2 17" xfId="13994" xr:uid="{00000000-0005-0000-0000-00000A360000}"/>
    <cellStyle name="Note 8 5 2 17 2" xfId="13995" xr:uid="{00000000-0005-0000-0000-00000B360000}"/>
    <cellStyle name="Note 8 5 2 18" xfId="13996" xr:uid="{00000000-0005-0000-0000-00000C360000}"/>
    <cellStyle name="Note 8 5 2 18 2" xfId="13997" xr:uid="{00000000-0005-0000-0000-00000D360000}"/>
    <cellStyle name="Note 8 5 2 19" xfId="13998" xr:uid="{00000000-0005-0000-0000-00000E360000}"/>
    <cellStyle name="Note 8 5 2 2" xfId="13999" xr:uid="{00000000-0005-0000-0000-00000F360000}"/>
    <cellStyle name="Note 8 5 2 2 2" xfId="14000" xr:uid="{00000000-0005-0000-0000-000010360000}"/>
    <cellStyle name="Note 8 5 2 3" xfId="14001" xr:uid="{00000000-0005-0000-0000-000011360000}"/>
    <cellStyle name="Note 8 5 2 3 2" xfId="14002" xr:uid="{00000000-0005-0000-0000-000012360000}"/>
    <cellStyle name="Note 8 5 2 4" xfId="14003" xr:uid="{00000000-0005-0000-0000-000013360000}"/>
    <cellStyle name="Note 8 5 2 4 2" xfId="14004" xr:uid="{00000000-0005-0000-0000-000014360000}"/>
    <cellStyle name="Note 8 5 2 5" xfId="14005" xr:uid="{00000000-0005-0000-0000-000015360000}"/>
    <cellStyle name="Note 8 5 2 5 2" xfId="14006" xr:uid="{00000000-0005-0000-0000-000016360000}"/>
    <cellStyle name="Note 8 5 2 6" xfId="14007" xr:uid="{00000000-0005-0000-0000-000017360000}"/>
    <cellStyle name="Note 8 5 2 6 2" xfId="14008" xr:uid="{00000000-0005-0000-0000-000018360000}"/>
    <cellStyle name="Note 8 5 2 7" xfId="14009" xr:uid="{00000000-0005-0000-0000-000019360000}"/>
    <cellStyle name="Note 8 5 2 7 2" xfId="14010" xr:uid="{00000000-0005-0000-0000-00001A360000}"/>
    <cellStyle name="Note 8 5 2 8" xfId="14011" xr:uid="{00000000-0005-0000-0000-00001B360000}"/>
    <cellStyle name="Note 8 5 2 8 2" xfId="14012" xr:uid="{00000000-0005-0000-0000-00001C360000}"/>
    <cellStyle name="Note 8 5 2 9" xfId="14013" xr:uid="{00000000-0005-0000-0000-00001D360000}"/>
    <cellStyle name="Note 8 5 2 9 2" xfId="14014" xr:uid="{00000000-0005-0000-0000-00001E360000}"/>
    <cellStyle name="Note 8 5 20" xfId="14015" xr:uid="{00000000-0005-0000-0000-00001F360000}"/>
    <cellStyle name="Note 8 5 3" xfId="14016" xr:uid="{00000000-0005-0000-0000-000020360000}"/>
    <cellStyle name="Note 8 5 3 10" xfId="14017" xr:uid="{00000000-0005-0000-0000-000021360000}"/>
    <cellStyle name="Note 8 5 3 10 2" xfId="14018" xr:uid="{00000000-0005-0000-0000-000022360000}"/>
    <cellStyle name="Note 8 5 3 11" xfId="14019" xr:uid="{00000000-0005-0000-0000-000023360000}"/>
    <cellStyle name="Note 8 5 3 11 2" xfId="14020" xr:uid="{00000000-0005-0000-0000-000024360000}"/>
    <cellStyle name="Note 8 5 3 12" xfId="14021" xr:uid="{00000000-0005-0000-0000-000025360000}"/>
    <cellStyle name="Note 8 5 3 12 2" xfId="14022" xr:uid="{00000000-0005-0000-0000-000026360000}"/>
    <cellStyle name="Note 8 5 3 13" xfId="14023" xr:uid="{00000000-0005-0000-0000-000027360000}"/>
    <cellStyle name="Note 8 5 3 13 2" xfId="14024" xr:uid="{00000000-0005-0000-0000-000028360000}"/>
    <cellStyle name="Note 8 5 3 14" xfId="14025" xr:uid="{00000000-0005-0000-0000-000029360000}"/>
    <cellStyle name="Note 8 5 3 14 2" xfId="14026" xr:uid="{00000000-0005-0000-0000-00002A360000}"/>
    <cellStyle name="Note 8 5 3 15" xfId="14027" xr:uid="{00000000-0005-0000-0000-00002B360000}"/>
    <cellStyle name="Note 8 5 3 15 2" xfId="14028" xr:uid="{00000000-0005-0000-0000-00002C360000}"/>
    <cellStyle name="Note 8 5 3 16" xfId="14029" xr:uid="{00000000-0005-0000-0000-00002D360000}"/>
    <cellStyle name="Note 8 5 3 16 2" xfId="14030" xr:uid="{00000000-0005-0000-0000-00002E360000}"/>
    <cellStyle name="Note 8 5 3 17" xfId="14031" xr:uid="{00000000-0005-0000-0000-00002F360000}"/>
    <cellStyle name="Note 8 5 3 17 2" xfId="14032" xr:uid="{00000000-0005-0000-0000-000030360000}"/>
    <cellStyle name="Note 8 5 3 18" xfId="14033" xr:uid="{00000000-0005-0000-0000-000031360000}"/>
    <cellStyle name="Note 8 5 3 2" xfId="14034" xr:uid="{00000000-0005-0000-0000-000032360000}"/>
    <cellStyle name="Note 8 5 3 2 2" xfId="14035" xr:uid="{00000000-0005-0000-0000-000033360000}"/>
    <cellStyle name="Note 8 5 3 3" xfId="14036" xr:uid="{00000000-0005-0000-0000-000034360000}"/>
    <cellStyle name="Note 8 5 3 3 2" xfId="14037" xr:uid="{00000000-0005-0000-0000-000035360000}"/>
    <cellStyle name="Note 8 5 3 4" xfId="14038" xr:uid="{00000000-0005-0000-0000-000036360000}"/>
    <cellStyle name="Note 8 5 3 4 2" xfId="14039" xr:uid="{00000000-0005-0000-0000-000037360000}"/>
    <cellStyle name="Note 8 5 3 5" xfId="14040" xr:uid="{00000000-0005-0000-0000-000038360000}"/>
    <cellStyle name="Note 8 5 3 5 2" xfId="14041" xr:uid="{00000000-0005-0000-0000-000039360000}"/>
    <cellStyle name="Note 8 5 3 6" xfId="14042" xr:uid="{00000000-0005-0000-0000-00003A360000}"/>
    <cellStyle name="Note 8 5 3 6 2" xfId="14043" xr:uid="{00000000-0005-0000-0000-00003B360000}"/>
    <cellStyle name="Note 8 5 3 7" xfId="14044" xr:uid="{00000000-0005-0000-0000-00003C360000}"/>
    <cellStyle name="Note 8 5 3 7 2" xfId="14045" xr:uid="{00000000-0005-0000-0000-00003D360000}"/>
    <cellStyle name="Note 8 5 3 8" xfId="14046" xr:uid="{00000000-0005-0000-0000-00003E360000}"/>
    <cellStyle name="Note 8 5 3 8 2" xfId="14047" xr:uid="{00000000-0005-0000-0000-00003F360000}"/>
    <cellStyle name="Note 8 5 3 9" xfId="14048" xr:uid="{00000000-0005-0000-0000-000040360000}"/>
    <cellStyle name="Note 8 5 3 9 2" xfId="14049" xr:uid="{00000000-0005-0000-0000-000041360000}"/>
    <cellStyle name="Note 8 5 4" xfId="14050" xr:uid="{00000000-0005-0000-0000-000042360000}"/>
    <cellStyle name="Note 8 5 4 10" xfId="14051" xr:uid="{00000000-0005-0000-0000-000043360000}"/>
    <cellStyle name="Note 8 5 4 10 2" xfId="14052" xr:uid="{00000000-0005-0000-0000-000044360000}"/>
    <cellStyle name="Note 8 5 4 11" xfId="14053" xr:uid="{00000000-0005-0000-0000-000045360000}"/>
    <cellStyle name="Note 8 5 4 11 2" xfId="14054" xr:uid="{00000000-0005-0000-0000-000046360000}"/>
    <cellStyle name="Note 8 5 4 12" xfId="14055" xr:uid="{00000000-0005-0000-0000-000047360000}"/>
    <cellStyle name="Note 8 5 4 12 2" xfId="14056" xr:uid="{00000000-0005-0000-0000-000048360000}"/>
    <cellStyle name="Note 8 5 4 13" xfId="14057" xr:uid="{00000000-0005-0000-0000-000049360000}"/>
    <cellStyle name="Note 8 5 4 13 2" xfId="14058" xr:uid="{00000000-0005-0000-0000-00004A360000}"/>
    <cellStyle name="Note 8 5 4 14" xfId="14059" xr:uid="{00000000-0005-0000-0000-00004B360000}"/>
    <cellStyle name="Note 8 5 4 14 2" xfId="14060" xr:uid="{00000000-0005-0000-0000-00004C360000}"/>
    <cellStyle name="Note 8 5 4 15" xfId="14061" xr:uid="{00000000-0005-0000-0000-00004D360000}"/>
    <cellStyle name="Note 8 5 4 15 2" xfId="14062" xr:uid="{00000000-0005-0000-0000-00004E360000}"/>
    <cellStyle name="Note 8 5 4 16" xfId="14063" xr:uid="{00000000-0005-0000-0000-00004F360000}"/>
    <cellStyle name="Note 8 5 4 2" xfId="14064" xr:uid="{00000000-0005-0000-0000-000050360000}"/>
    <cellStyle name="Note 8 5 4 2 2" xfId="14065" xr:uid="{00000000-0005-0000-0000-000051360000}"/>
    <cellStyle name="Note 8 5 4 3" xfId="14066" xr:uid="{00000000-0005-0000-0000-000052360000}"/>
    <cellStyle name="Note 8 5 4 3 2" xfId="14067" xr:uid="{00000000-0005-0000-0000-000053360000}"/>
    <cellStyle name="Note 8 5 4 4" xfId="14068" xr:uid="{00000000-0005-0000-0000-000054360000}"/>
    <cellStyle name="Note 8 5 4 4 2" xfId="14069" xr:uid="{00000000-0005-0000-0000-000055360000}"/>
    <cellStyle name="Note 8 5 4 5" xfId="14070" xr:uid="{00000000-0005-0000-0000-000056360000}"/>
    <cellStyle name="Note 8 5 4 5 2" xfId="14071" xr:uid="{00000000-0005-0000-0000-000057360000}"/>
    <cellStyle name="Note 8 5 4 6" xfId="14072" xr:uid="{00000000-0005-0000-0000-000058360000}"/>
    <cellStyle name="Note 8 5 4 6 2" xfId="14073" xr:uid="{00000000-0005-0000-0000-000059360000}"/>
    <cellStyle name="Note 8 5 4 7" xfId="14074" xr:uid="{00000000-0005-0000-0000-00005A360000}"/>
    <cellStyle name="Note 8 5 4 7 2" xfId="14075" xr:uid="{00000000-0005-0000-0000-00005B360000}"/>
    <cellStyle name="Note 8 5 4 8" xfId="14076" xr:uid="{00000000-0005-0000-0000-00005C360000}"/>
    <cellStyle name="Note 8 5 4 8 2" xfId="14077" xr:uid="{00000000-0005-0000-0000-00005D360000}"/>
    <cellStyle name="Note 8 5 4 9" xfId="14078" xr:uid="{00000000-0005-0000-0000-00005E360000}"/>
    <cellStyle name="Note 8 5 4 9 2" xfId="14079" xr:uid="{00000000-0005-0000-0000-00005F360000}"/>
    <cellStyle name="Note 8 5 5" xfId="14080" xr:uid="{00000000-0005-0000-0000-000060360000}"/>
    <cellStyle name="Note 8 5 5 10" xfId="14081" xr:uid="{00000000-0005-0000-0000-000061360000}"/>
    <cellStyle name="Note 8 5 5 10 2" xfId="14082" xr:uid="{00000000-0005-0000-0000-000062360000}"/>
    <cellStyle name="Note 8 5 5 11" xfId="14083" xr:uid="{00000000-0005-0000-0000-000063360000}"/>
    <cellStyle name="Note 8 5 5 11 2" xfId="14084" xr:uid="{00000000-0005-0000-0000-000064360000}"/>
    <cellStyle name="Note 8 5 5 12" xfId="14085" xr:uid="{00000000-0005-0000-0000-000065360000}"/>
    <cellStyle name="Note 8 5 5 12 2" xfId="14086" xr:uid="{00000000-0005-0000-0000-000066360000}"/>
    <cellStyle name="Note 8 5 5 13" xfId="14087" xr:uid="{00000000-0005-0000-0000-000067360000}"/>
    <cellStyle name="Note 8 5 5 13 2" xfId="14088" xr:uid="{00000000-0005-0000-0000-000068360000}"/>
    <cellStyle name="Note 8 5 5 14" xfId="14089" xr:uid="{00000000-0005-0000-0000-000069360000}"/>
    <cellStyle name="Note 8 5 5 14 2" xfId="14090" xr:uid="{00000000-0005-0000-0000-00006A360000}"/>
    <cellStyle name="Note 8 5 5 15" xfId="14091" xr:uid="{00000000-0005-0000-0000-00006B360000}"/>
    <cellStyle name="Note 8 5 5 15 2" xfId="14092" xr:uid="{00000000-0005-0000-0000-00006C360000}"/>
    <cellStyle name="Note 8 5 5 16" xfId="14093" xr:uid="{00000000-0005-0000-0000-00006D360000}"/>
    <cellStyle name="Note 8 5 5 2" xfId="14094" xr:uid="{00000000-0005-0000-0000-00006E360000}"/>
    <cellStyle name="Note 8 5 5 2 2" xfId="14095" xr:uid="{00000000-0005-0000-0000-00006F360000}"/>
    <cellStyle name="Note 8 5 5 3" xfId="14096" xr:uid="{00000000-0005-0000-0000-000070360000}"/>
    <cellStyle name="Note 8 5 5 3 2" xfId="14097" xr:uid="{00000000-0005-0000-0000-000071360000}"/>
    <cellStyle name="Note 8 5 5 4" xfId="14098" xr:uid="{00000000-0005-0000-0000-000072360000}"/>
    <cellStyle name="Note 8 5 5 4 2" xfId="14099" xr:uid="{00000000-0005-0000-0000-000073360000}"/>
    <cellStyle name="Note 8 5 5 5" xfId="14100" xr:uid="{00000000-0005-0000-0000-000074360000}"/>
    <cellStyle name="Note 8 5 5 5 2" xfId="14101" xr:uid="{00000000-0005-0000-0000-000075360000}"/>
    <cellStyle name="Note 8 5 5 6" xfId="14102" xr:uid="{00000000-0005-0000-0000-000076360000}"/>
    <cellStyle name="Note 8 5 5 6 2" xfId="14103" xr:uid="{00000000-0005-0000-0000-000077360000}"/>
    <cellStyle name="Note 8 5 5 7" xfId="14104" xr:uid="{00000000-0005-0000-0000-000078360000}"/>
    <cellStyle name="Note 8 5 5 7 2" xfId="14105" xr:uid="{00000000-0005-0000-0000-000079360000}"/>
    <cellStyle name="Note 8 5 5 8" xfId="14106" xr:uid="{00000000-0005-0000-0000-00007A360000}"/>
    <cellStyle name="Note 8 5 5 8 2" xfId="14107" xr:uid="{00000000-0005-0000-0000-00007B360000}"/>
    <cellStyle name="Note 8 5 5 9" xfId="14108" xr:uid="{00000000-0005-0000-0000-00007C360000}"/>
    <cellStyle name="Note 8 5 5 9 2" xfId="14109" xr:uid="{00000000-0005-0000-0000-00007D360000}"/>
    <cellStyle name="Note 8 5 6" xfId="14110" xr:uid="{00000000-0005-0000-0000-00007E360000}"/>
    <cellStyle name="Note 8 5 6 10" xfId="14111" xr:uid="{00000000-0005-0000-0000-00007F360000}"/>
    <cellStyle name="Note 8 5 6 10 2" xfId="14112" xr:uid="{00000000-0005-0000-0000-000080360000}"/>
    <cellStyle name="Note 8 5 6 11" xfId="14113" xr:uid="{00000000-0005-0000-0000-000081360000}"/>
    <cellStyle name="Note 8 5 6 11 2" xfId="14114" xr:uid="{00000000-0005-0000-0000-000082360000}"/>
    <cellStyle name="Note 8 5 6 12" xfId="14115" xr:uid="{00000000-0005-0000-0000-000083360000}"/>
    <cellStyle name="Note 8 5 6 12 2" xfId="14116" xr:uid="{00000000-0005-0000-0000-000084360000}"/>
    <cellStyle name="Note 8 5 6 13" xfId="14117" xr:uid="{00000000-0005-0000-0000-000085360000}"/>
    <cellStyle name="Note 8 5 6 13 2" xfId="14118" xr:uid="{00000000-0005-0000-0000-000086360000}"/>
    <cellStyle name="Note 8 5 6 14" xfId="14119" xr:uid="{00000000-0005-0000-0000-000087360000}"/>
    <cellStyle name="Note 8 5 6 14 2" xfId="14120" xr:uid="{00000000-0005-0000-0000-000088360000}"/>
    <cellStyle name="Note 8 5 6 15" xfId="14121" xr:uid="{00000000-0005-0000-0000-000089360000}"/>
    <cellStyle name="Note 8 5 6 2" xfId="14122" xr:uid="{00000000-0005-0000-0000-00008A360000}"/>
    <cellStyle name="Note 8 5 6 2 2" xfId="14123" xr:uid="{00000000-0005-0000-0000-00008B360000}"/>
    <cellStyle name="Note 8 5 6 3" xfId="14124" xr:uid="{00000000-0005-0000-0000-00008C360000}"/>
    <cellStyle name="Note 8 5 6 3 2" xfId="14125" xr:uid="{00000000-0005-0000-0000-00008D360000}"/>
    <cellStyle name="Note 8 5 6 4" xfId="14126" xr:uid="{00000000-0005-0000-0000-00008E360000}"/>
    <cellStyle name="Note 8 5 6 4 2" xfId="14127" xr:uid="{00000000-0005-0000-0000-00008F360000}"/>
    <cellStyle name="Note 8 5 6 5" xfId="14128" xr:uid="{00000000-0005-0000-0000-000090360000}"/>
    <cellStyle name="Note 8 5 6 5 2" xfId="14129" xr:uid="{00000000-0005-0000-0000-000091360000}"/>
    <cellStyle name="Note 8 5 6 6" xfId="14130" xr:uid="{00000000-0005-0000-0000-000092360000}"/>
    <cellStyle name="Note 8 5 6 6 2" xfId="14131" xr:uid="{00000000-0005-0000-0000-000093360000}"/>
    <cellStyle name="Note 8 5 6 7" xfId="14132" xr:uid="{00000000-0005-0000-0000-000094360000}"/>
    <cellStyle name="Note 8 5 6 7 2" xfId="14133" xr:uid="{00000000-0005-0000-0000-000095360000}"/>
    <cellStyle name="Note 8 5 6 8" xfId="14134" xr:uid="{00000000-0005-0000-0000-000096360000}"/>
    <cellStyle name="Note 8 5 6 8 2" xfId="14135" xr:uid="{00000000-0005-0000-0000-000097360000}"/>
    <cellStyle name="Note 8 5 6 9" xfId="14136" xr:uid="{00000000-0005-0000-0000-000098360000}"/>
    <cellStyle name="Note 8 5 6 9 2" xfId="14137" xr:uid="{00000000-0005-0000-0000-000099360000}"/>
    <cellStyle name="Note 8 5 7" xfId="14138" xr:uid="{00000000-0005-0000-0000-00009A360000}"/>
    <cellStyle name="Note 8 5 7 2" xfId="14139" xr:uid="{00000000-0005-0000-0000-00009B360000}"/>
    <cellStyle name="Note 8 5 8" xfId="14140" xr:uid="{00000000-0005-0000-0000-00009C360000}"/>
    <cellStyle name="Note 8 5 8 2" xfId="14141" xr:uid="{00000000-0005-0000-0000-00009D360000}"/>
    <cellStyle name="Note 8 5 9" xfId="14142" xr:uid="{00000000-0005-0000-0000-00009E360000}"/>
    <cellStyle name="Note 8 5 9 2" xfId="14143" xr:uid="{00000000-0005-0000-0000-00009F360000}"/>
    <cellStyle name="Note 8 6" xfId="14144" xr:uid="{00000000-0005-0000-0000-0000A0360000}"/>
    <cellStyle name="Note 8 6 10" xfId="14145" xr:uid="{00000000-0005-0000-0000-0000A1360000}"/>
    <cellStyle name="Note 8 6 10 2" xfId="14146" xr:uid="{00000000-0005-0000-0000-0000A2360000}"/>
    <cellStyle name="Note 8 6 11" xfId="14147" xr:uid="{00000000-0005-0000-0000-0000A3360000}"/>
    <cellStyle name="Note 8 6 11 2" xfId="14148" xr:uid="{00000000-0005-0000-0000-0000A4360000}"/>
    <cellStyle name="Note 8 6 12" xfId="14149" xr:uid="{00000000-0005-0000-0000-0000A5360000}"/>
    <cellStyle name="Note 8 6 12 2" xfId="14150" xr:uid="{00000000-0005-0000-0000-0000A6360000}"/>
    <cellStyle name="Note 8 6 13" xfId="14151" xr:uid="{00000000-0005-0000-0000-0000A7360000}"/>
    <cellStyle name="Note 8 6 13 2" xfId="14152" xr:uid="{00000000-0005-0000-0000-0000A8360000}"/>
    <cellStyle name="Note 8 6 14" xfId="14153" xr:uid="{00000000-0005-0000-0000-0000A9360000}"/>
    <cellStyle name="Note 8 6 14 2" xfId="14154" xr:uid="{00000000-0005-0000-0000-0000AA360000}"/>
    <cellStyle name="Note 8 6 15" xfId="14155" xr:uid="{00000000-0005-0000-0000-0000AB360000}"/>
    <cellStyle name="Note 8 6 15 2" xfId="14156" xr:uid="{00000000-0005-0000-0000-0000AC360000}"/>
    <cellStyle name="Note 8 6 16" xfId="14157" xr:uid="{00000000-0005-0000-0000-0000AD360000}"/>
    <cellStyle name="Note 8 6 16 2" xfId="14158" xr:uid="{00000000-0005-0000-0000-0000AE360000}"/>
    <cellStyle name="Note 8 6 17" xfId="14159" xr:uid="{00000000-0005-0000-0000-0000AF360000}"/>
    <cellStyle name="Note 8 6 17 2" xfId="14160" xr:uid="{00000000-0005-0000-0000-0000B0360000}"/>
    <cellStyle name="Note 8 6 18" xfId="14161" xr:uid="{00000000-0005-0000-0000-0000B1360000}"/>
    <cellStyle name="Note 8 6 18 2" xfId="14162" xr:uid="{00000000-0005-0000-0000-0000B2360000}"/>
    <cellStyle name="Note 8 6 19" xfId="14163" xr:uid="{00000000-0005-0000-0000-0000B3360000}"/>
    <cellStyle name="Note 8 6 2" xfId="14164" xr:uid="{00000000-0005-0000-0000-0000B4360000}"/>
    <cellStyle name="Note 8 6 2 10" xfId="14165" xr:uid="{00000000-0005-0000-0000-0000B5360000}"/>
    <cellStyle name="Note 8 6 2 10 2" xfId="14166" xr:uid="{00000000-0005-0000-0000-0000B6360000}"/>
    <cellStyle name="Note 8 6 2 11" xfId="14167" xr:uid="{00000000-0005-0000-0000-0000B7360000}"/>
    <cellStyle name="Note 8 6 2 11 2" xfId="14168" xr:uid="{00000000-0005-0000-0000-0000B8360000}"/>
    <cellStyle name="Note 8 6 2 12" xfId="14169" xr:uid="{00000000-0005-0000-0000-0000B9360000}"/>
    <cellStyle name="Note 8 6 2 12 2" xfId="14170" xr:uid="{00000000-0005-0000-0000-0000BA360000}"/>
    <cellStyle name="Note 8 6 2 13" xfId="14171" xr:uid="{00000000-0005-0000-0000-0000BB360000}"/>
    <cellStyle name="Note 8 6 2 13 2" xfId="14172" xr:uid="{00000000-0005-0000-0000-0000BC360000}"/>
    <cellStyle name="Note 8 6 2 14" xfId="14173" xr:uid="{00000000-0005-0000-0000-0000BD360000}"/>
    <cellStyle name="Note 8 6 2 14 2" xfId="14174" xr:uid="{00000000-0005-0000-0000-0000BE360000}"/>
    <cellStyle name="Note 8 6 2 15" xfId="14175" xr:uid="{00000000-0005-0000-0000-0000BF360000}"/>
    <cellStyle name="Note 8 6 2 15 2" xfId="14176" xr:uid="{00000000-0005-0000-0000-0000C0360000}"/>
    <cellStyle name="Note 8 6 2 16" xfId="14177" xr:uid="{00000000-0005-0000-0000-0000C1360000}"/>
    <cellStyle name="Note 8 6 2 16 2" xfId="14178" xr:uid="{00000000-0005-0000-0000-0000C2360000}"/>
    <cellStyle name="Note 8 6 2 17" xfId="14179" xr:uid="{00000000-0005-0000-0000-0000C3360000}"/>
    <cellStyle name="Note 8 6 2 17 2" xfId="14180" xr:uid="{00000000-0005-0000-0000-0000C4360000}"/>
    <cellStyle name="Note 8 6 2 18" xfId="14181" xr:uid="{00000000-0005-0000-0000-0000C5360000}"/>
    <cellStyle name="Note 8 6 2 2" xfId="14182" xr:uid="{00000000-0005-0000-0000-0000C6360000}"/>
    <cellStyle name="Note 8 6 2 2 2" xfId="14183" xr:uid="{00000000-0005-0000-0000-0000C7360000}"/>
    <cellStyle name="Note 8 6 2 3" xfId="14184" xr:uid="{00000000-0005-0000-0000-0000C8360000}"/>
    <cellStyle name="Note 8 6 2 3 2" xfId="14185" xr:uid="{00000000-0005-0000-0000-0000C9360000}"/>
    <cellStyle name="Note 8 6 2 4" xfId="14186" xr:uid="{00000000-0005-0000-0000-0000CA360000}"/>
    <cellStyle name="Note 8 6 2 4 2" xfId="14187" xr:uid="{00000000-0005-0000-0000-0000CB360000}"/>
    <cellStyle name="Note 8 6 2 5" xfId="14188" xr:uid="{00000000-0005-0000-0000-0000CC360000}"/>
    <cellStyle name="Note 8 6 2 5 2" xfId="14189" xr:uid="{00000000-0005-0000-0000-0000CD360000}"/>
    <cellStyle name="Note 8 6 2 6" xfId="14190" xr:uid="{00000000-0005-0000-0000-0000CE360000}"/>
    <cellStyle name="Note 8 6 2 6 2" xfId="14191" xr:uid="{00000000-0005-0000-0000-0000CF360000}"/>
    <cellStyle name="Note 8 6 2 7" xfId="14192" xr:uid="{00000000-0005-0000-0000-0000D0360000}"/>
    <cellStyle name="Note 8 6 2 7 2" xfId="14193" xr:uid="{00000000-0005-0000-0000-0000D1360000}"/>
    <cellStyle name="Note 8 6 2 8" xfId="14194" xr:uid="{00000000-0005-0000-0000-0000D2360000}"/>
    <cellStyle name="Note 8 6 2 8 2" xfId="14195" xr:uid="{00000000-0005-0000-0000-0000D3360000}"/>
    <cellStyle name="Note 8 6 2 9" xfId="14196" xr:uid="{00000000-0005-0000-0000-0000D4360000}"/>
    <cellStyle name="Note 8 6 2 9 2" xfId="14197" xr:uid="{00000000-0005-0000-0000-0000D5360000}"/>
    <cellStyle name="Note 8 6 3" xfId="14198" xr:uid="{00000000-0005-0000-0000-0000D6360000}"/>
    <cellStyle name="Note 8 6 3 10" xfId="14199" xr:uid="{00000000-0005-0000-0000-0000D7360000}"/>
    <cellStyle name="Note 8 6 3 10 2" xfId="14200" xr:uid="{00000000-0005-0000-0000-0000D8360000}"/>
    <cellStyle name="Note 8 6 3 11" xfId="14201" xr:uid="{00000000-0005-0000-0000-0000D9360000}"/>
    <cellStyle name="Note 8 6 3 11 2" xfId="14202" xr:uid="{00000000-0005-0000-0000-0000DA360000}"/>
    <cellStyle name="Note 8 6 3 12" xfId="14203" xr:uid="{00000000-0005-0000-0000-0000DB360000}"/>
    <cellStyle name="Note 8 6 3 12 2" xfId="14204" xr:uid="{00000000-0005-0000-0000-0000DC360000}"/>
    <cellStyle name="Note 8 6 3 13" xfId="14205" xr:uid="{00000000-0005-0000-0000-0000DD360000}"/>
    <cellStyle name="Note 8 6 3 13 2" xfId="14206" xr:uid="{00000000-0005-0000-0000-0000DE360000}"/>
    <cellStyle name="Note 8 6 3 14" xfId="14207" xr:uid="{00000000-0005-0000-0000-0000DF360000}"/>
    <cellStyle name="Note 8 6 3 14 2" xfId="14208" xr:uid="{00000000-0005-0000-0000-0000E0360000}"/>
    <cellStyle name="Note 8 6 3 15" xfId="14209" xr:uid="{00000000-0005-0000-0000-0000E1360000}"/>
    <cellStyle name="Note 8 6 3 15 2" xfId="14210" xr:uid="{00000000-0005-0000-0000-0000E2360000}"/>
    <cellStyle name="Note 8 6 3 16" xfId="14211" xr:uid="{00000000-0005-0000-0000-0000E3360000}"/>
    <cellStyle name="Note 8 6 3 2" xfId="14212" xr:uid="{00000000-0005-0000-0000-0000E4360000}"/>
    <cellStyle name="Note 8 6 3 2 2" xfId="14213" xr:uid="{00000000-0005-0000-0000-0000E5360000}"/>
    <cellStyle name="Note 8 6 3 3" xfId="14214" xr:uid="{00000000-0005-0000-0000-0000E6360000}"/>
    <cellStyle name="Note 8 6 3 3 2" xfId="14215" xr:uid="{00000000-0005-0000-0000-0000E7360000}"/>
    <cellStyle name="Note 8 6 3 4" xfId="14216" xr:uid="{00000000-0005-0000-0000-0000E8360000}"/>
    <cellStyle name="Note 8 6 3 4 2" xfId="14217" xr:uid="{00000000-0005-0000-0000-0000E9360000}"/>
    <cellStyle name="Note 8 6 3 5" xfId="14218" xr:uid="{00000000-0005-0000-0000-0000EA360000}"/>
    <cellStyle name="Note 8 6 3 5 2" xfId="14219" xr:uid="{00000000-0005-0000-0000-0000EB360000}"/>
    <cellStyle name="Note 8 6 3 6" xfId="14220" xr:uid="{00000000-0005-0000-0000-0000EC360000}"/>
    <cellStyle name="Note 8 6 3 6 2" xfId="14221" xr:uid="{00000000-0005-0000-0000-0000ED360000}"/>
    <cellStyle name="Note 8 6 3 7" xfId="14222" xr:uid="{00000000-0005-0000-0000-0000EE360000}"/>
    <cellStyle name="Note 8 6 3 7 2" xfId="14223" xr:uid="{00000000-0005-0000-0000-0000EF360000}"/>
    <cellStyle name="Note 8 6 3 8" xfId="14224" xr:uid="{00000000-0005-0000-0000-0000F0360000}"/>
    <cellStyle name="Note 8 6 3 8 2" xfId="14225" xr:uid="{00000000-0005-0000-0000-0000F1360000}"/>
    <cellStyle name="Note 8 6 3 9" xfId="14226" xr:uid="{00000000-0005-0000-0000-0000F2360000}"/>
    <cellStyle name="Note 8 6 3 9 2" xfId="14227" xr:uid="{00000000-0005-0000-0000-0000F3360000}"/>
    <cellStyle name="Note 8 6 4" xfId="14228" xr:uid="{00000000-0005-0000-0000-0000F4360000}"/>
    <cellStyle name="Note 8 6 4 10" xfId="14229" xr:uid="{00000000-0005-0000-0000-0000F5360000}"/>
    <cellStyle name="Note 8 6 4 10 2" xfId="14230" xr:uid="{00000000-0005-0000-0000-0000F6360000}"/>
    <cellStyle name="Note 8 6 4 11" xfId="14231" xr:uid="{00000000-0005-0000-0000-0000F7360000}"/>
    <cellStyle name="Note 8 6 4 11 2" xfId="14232" xr:uid="{00000000-0005-0000-0000-0000F8360000}"/>
    <cellStyle name="Note 8 6 4 12" xfId="14233" xr:uid="{00000000-0005-0000-0000-0000F9360000}"/>
    <cellStyle name="Note 8 6 4 12 2" xfId="14234" xr:uid="{00000000-0005-0000-0000-0000FA360000}"/>
    <cellStyle name="Note 8 6 4 13" xfId="14235" xr:uid="{00000000-0005-0000-0000-0000FB360000}"/>
    <cellStyle name="Note 8 6 4 13 2" xfId="14236" xr:uid="{00000000-0005-0000-0000-0000FC360000}"/>
    <cellStyle name="Note 8 6 4 14" xfId="14237" xr:uid="{00000000-0005-0000-0000-0000FD360000}"/>
    <cellStyle name="Note 8 6 4 14 2" xfId="14238" xr:uid="{00000000-0005-0000-0000-0000FE360000}"/>
    <cellStyle name="Note 8 6 4 15" xfId="14239" xr:uid="{00000000-0005-0000-0000-0000FF360000}"/>
    <cellStyle name="Note 8 6 4 15 2" xfId="14240" xr:uid="{00000000-0005-0000-0000-000000370000}"/>
    <cellStyle name="Note 8 6 4 16" xfId="14241" xr:uid="{00000000-0005-0000-0000-000001370000}"/>
    <cellStyle name="Note 8 6 4 2" xfId="14242" xr:uid="{00000000-0005-0000-0000-000002370000}"/>
    <cellStyle name="Note 8 6 4 2 2" xfId="14243" xr:uid="{00000000-0005-0000-0000-000003370000}"/>
    <cellStyle name="Note 8 6 4 3" xfId="14244" xr:uid="{00000000-0005-0000-0000-000004370000}"/>
    <cellStyle name="Note 8 6 4 3 2" xfId="14245" xr:uid="{00000000-0005-0000-0000-000005370000}"/>
    <cellStyle name="Note 8 6 4 4" xfId="14246" xr:uid="{00000000-0005-0000-0000-000006370000}"/>
    <cellStyle name="Note 8 6 4 4 2" xfId="14247" xr:uid="{00000000-0005-0000-0000-000007370000}"/>
    <cellStyle name="Note 8 6 4 5" xfId="14248" xr:uid="{00000000-0005-0000-0000-000008370000}"/>
    <cellStyle name="Note 8 6 4 5 2" xfId="14249" xr:uid="{00000000-0005-0000-0000-000009370000}"/>
    <cellStyle name="Note 8 6 4 6" xfId="14250" xr:uid="{00000000-0005-0000-0000-00000A370000}"/>
    <cellStyle name="Note 8 6 4 6 2" xfId="14251" xr:uid="{00000000-0005-0000-0000-00000B370000}"/>
    <cellStyle name="Note 8 6 4 7" xfId="14252" xr:uid="{00000000-0005-0000-0000-00000C370000}"/>
    <cellStyle name="Note 8 6 4 7 2" xfId="14253" xr:uid="{00000000-0005-0000-0000-00000D370000}"/>
    <cellStyle name="Note 8 6 4 8" xfId="14254" xr:uid="{00000000-0005-0000-0000-00000E370000}"/>
    <cellStyle name="Note 8 6 4 8 2" xfId="14255" xr:uid="{00000000-0005-0000-0000-00000F370000}"/>
    <cellStyle name="Note 8 6 4 9" xfId="14256" xr:uid="{00000000-0005-0000-0000-000010370000}"/>
    <cellStyle name="Note 8 6 4 9 2" xfId="14257" xr:uid="{00000000-0005-0000-0000-000011370000}"/>
    <cellStyle name="Note 8 6 5" xfId="14258" xr:uid="{00000000-0005-0000-0000-000012370000}"/>
    <cellStyle name="Note 8 6 5 10" xfId="14259" xr:uid="{00000000-0005-0000-0000-000013370000}"/>
    <cellStyle name="Note 8 6 5 10 2" xfId="14260" xr:uid="{00000000-0005-0000-0000-000014370000}"/>
    <cellStyle name="Note 8 6 5 11" xfId="14261" xr:uid="{00000000-0005-0000-0000-000015370000}"/>
    <cellStyle name="Note 8 6 5 11 2" xfId="14262" xr:uid="{00000000-0005-0000-0000-000016370000}"/>
    <cellStyle name="Note 8 6 5 12" xfId="14263" xr:uid="{00000000-0005-0000-0000-000017370000}"/>
    <cellStyle name="Note 8 6 5 12 2" xfId="14264" xr:uid="{00000000-0005-0000-0000-000018370000}"/>
    <cellStyle name="Note 8 6 5 13" xfId="14265" xr:uid="{00000000-0005-0000-0000-000019370000}"/>
    <cellStyle name="Note 8 6 5 13 2" xfId="14266" xr:uid="{00000000-0005-0000-0000-00001A370000}"/>
    <cellStyle name="Note 8 6 5 14" xfId="14267" xr:uid="{00000000-0005-0000-0000-00001B370000}"/>
    <cellStyle name="Note 8 6 5 14 2" xfId="14268" xr:uid="{00000000-0005-0000-0000-00001C370000}"/>
    <cellStyle name="Note 8 6 5 15" xfId="14269" xr:uid="{00000000-0005-0000-0000-00001D370000}"/>
    <cellStyle name="Note 8 6 5 2" xfId="14270" xr:uid="{00000000-0005-0000-0000-00001E370000}"/>
    <cellStyle name="Note 8 6 5 2 2" xfId="14271" xr:uid="{00000000-0005-0000-0000-00001F370000}"/>
    <cellStyle name="Note 8 6 5 3" xfId="14272" xr:uid="{00000000-0005-0000-0000-000020370000}"/>
    <cellStyle name="Note 8 6 5 3 2" xfId="14273" xr:uid="{00000000-0005-0000-0000-000021370000}"/>
    <cellStyle name="Note 8 6 5 4" xfId="14274" xr:uid="{00000000-0005-0000-0000-000022370000}"/>
    <cellStyle name="Note 8 6 5 4 2" xfId="14275" xr:uid="{00000000-0005-0000-0000-000023370000}"/>
    <cellStyle name="Note 8 6 5 5" xfId="14276" xr:uid="{00000000-0005-0000-0000-000024370000}"/>
    <cellStyle name="Note 8 6 5 5 2" xfId="14277" xr:uid="{00000000-0005-0000-0000-000025370000}"/>
    <cellStyle name="Note 8 6 5 6" xfId="14278" xr:uid="{00000000-0005-0000-0000-000026370000}"/>
    <cellStyle name="Note 8 6 5 6 2" xfId="14279" xr:uid="{00000000-0005-0000-0000-000027370000}"/>
    <cellStyle name="Note 8 6 5 7" xfId="14280" xr:uid="{00000000-0005-0000-0000-000028370000}"/>
    <cellStyle name="Note 8 6 5 7 2" xfId="14281" xr:uid="{00000000-0005-0000-0000-000029370000}"/>
    <cellStyle name="Note 8 6 5 8" xfId="14282" xr:uid="{00000000-0005-0000-0000-00002A370000}"/>
    <cellStyle name="Note 8 6 5 8 2" xfId="14283" xr:uid="{00000000-0005-0000-0000-00002B370000}"/>
    <cellStyle name="Note 8 6 5 9" xfId="14284" xr:uid="{00000000-0005-0000-0000-00002C370000}"/>
    <cellStyle name="Note 8 6 5 9 2" xfId="14285" xr:uid="{00000000-0005-0000-0000-00002D370000}"/>
    <cellStyle name="Note 8 6 6" xfId="14286" xr:uid="{00000000-0005-0000-0000-00002E370000}"/>
    <cellStyle name="Note 8 6 6 2" xfId="14287" xr:uid="{00000000-0005-0000-0000-00002F370000}"/>
    <cellStyle name="Note 8 6 7" xfId="14288" xr:uid="{00000000-0005-0000-0000-000030370000}"/>
    <cellStyle name="Note 8 6 7 2" xfId="14289" xr:uid="{00000000-0005-0000-0000-000031370000}"/>
    <cellStyle name="Note 8 6 8" xfId="14290" xr:uid="{00000000-0005-0000-0000-000032370000}"/>
    <cellStyle name="Note 8 6 8 2" xfId="14291" xr:uid="{00000000-0005-0000-0000-000033370000}"/>
    <cellStyle name="Note 8 6 9" xfId="14292" xr:uid="{00000000-0005-0000-0000-000034370000}"/>
    <cellStyle name="Note 8 6 9 2" xfId="14293" xr:uid="{00000000-0005-0000-0000-000035370000}"/>
    <cellStyle name="Note 8 7" xfId="14294" xr:uid="{00000000-0005-0000-0000-000036370000}"/>
    <cellStyle name="Note 8 7 10" xfId="14295" xr:uid="{00000000-0005-0000-0000-000037370000}"/>
    <cellStyle name="Note 8 7 10 2" xfId="14296" xr:uid="{00000000-0005-0000-0000-000038370000}"/>
    <cellStyle name="Note 8 7 11" xfId="14297" xr:uid="{00000000-0005-0000-0000-000039370000}"/>
    <cellStyle name="Note 8 7 11 2" xfId="14298" xr:uid="{00000000-0005-0000-0000-00003A370000}"/>
    <cellStyle name="Note 8 7 12" xfId="14299" xr:uid="{00000000-0005-0000-0000-00003B370000}"/>
    <cellStyle name="Note 8 7 12 2" xfId="14300" xr:uid="{00000000-0005-0000-0000-00003C370000}"/>
    <cellStyle name="Note 8 7 13" xfId="14301" xr:uid="{00000000-0005-0000-0000-00003D370000}"/>
    <cellStyle name="Note 8 7 13 2" xfId="14302" xr:uid="{00000000-0005-0000-0000-00003E370000}"/>
    <cellStyle name="Note 8 7 14" xfId="14303" xr:uid="{00000000-0005-0000-0000-00003F370000}"/>
    <cellStyle name="Note 8 7 14 2" xfId="14304" xr:uid="{00000000-0005-0000-0000-000040370000}"/>
    <cellStyle name="Note 8 7 15" xfId="14305" xr:uid="{00000000-0005-0000-0000-000041370000}"/>
    <cellStyle name="Note 8 7 15 2" xfId="14306" xr:uid="{00000000-0005-0000-0000-000042370000}"/>
    <cellStyle name="Note 8 7 16" xfId="14307" xr:uid="{00000000-0005-0000-0000-000043370000}"/>
    <cellStyle name="Note 8 7 16 2" xfId="14308" xr:uid="{00000000-0005-0000-0000-000044370000}"/>
    <cellStyle name="Note 8 7 17" xfId="14309" xr:uid="{00000000-0005-0000-0000-000045370000}"/>
    <cellStyle name="Note 8 7 17 2" xfId="14310" xr:uid="{00000000-0005-0000-0000-000046370000}"/>
    <cellStyle name="Note 8 7 18" xfId="14311" xr:uid="{00000000-0005-0000-0000-000047370000}"/>
    <cellStyle name="Note 8 7 18 2" xfId="14312" xr:uid="{00000000-0005-0000-0000-000048370000}"/>
    <cellStyle name="Note 8 7 19" xfId="14313" xr:uid="{00000000-0005-0000-0000-000049370000}"/>
    <cellStyle name="Note 8 7 2" xfId="14314" xr:uid="{00000000-0005-0000-0000-00004A370000}"/>
    <cellStyle name="Note 8 7 2 10" xfId="14315" xr:uid="{00000000-0005-0000-0000-00004B370000}"/>
    <cellStyle name="Note 8 7 2 10 2" xfId="14316" xr:uid="{00000000-0005-0000-0000-00004C370000}"/>
    <cellStyle name="Note 8 7 2 11" xfId="14317" xr:uid="{00000000-0005-0000-0000-00004D370000}"/>
    <cellStyle name="Note 8 7 2 11 2" xfId="14318" xr:uid="{00000000-0005-0000-0000-00004E370000}"/>
    <cellStyle name="Note 8 7 2 12" xfId="14319" xr:uid="{00000000-0005-0000-0000-00004F370000}"/>
    <cellStyle name="Note 8 7 2 12 2" xfId="14320" xr:uid="{00000000-0005-0000-0000-000050370000}"/>
    <cellStyle name="Note 8 7 2 13" xfId="14321" xr:uid="{00000000-0005-0000-0000-000051370000}"/>
    <cellStyle name="Note 8 7 2 13 2" xfId="14322" xr:uid="{00000000-0005-0000-0000-000052370000}"/>
    <cellStyle name="Note 8 7 2 14" xfId="14323" xr:uid="{00000000-0005-0000-0000-000053370000}"/>
    <cellStyle name="Note 8 7 2 14 2" xfId="14324" xr:uid="{00000000-0005-0000-0000-000054370000}"/>
    <cellStyle name="Note 8 7 2 15" xfId="14325" xr:uid="{00000000-0005-0000-0000-000055370000}"/>
    <cellStyle name="Note 8 7 2 15 2" xfId="14326" xr:uid="{00000000-0005-0000-0000-000056370000}"/>
    <cellStyle name="Note 8 7 2 16" xfId="14327" xr:uid="{00000000-0005-0000-0000-000057370000}"/>
    <cellStyle name="Note 8 7 2 16 2" xfId="14328" xr:uid="{00000000-0005-0000-0000-000058370000}"/>
    <cellStyle name="Note 8 7 2 17" xfId="14329" xr:uid="{00000000-0005-0000-0000-000059370000}"/>
    <cellStyle name="Note 8 7 2 17 2" xfId="14330" xr:uid="{00000000-0005-0000-0000-00005A370000}"/>
    <cellStyle name="Note 8 7 2 18" xfId="14331" xr:uid="{00000000-0005-0000-0000-00005B370000}"/>
    <cellStyle name="Note 8 7 2 2" xfId="14332" xr:uid="{00000000-0005-0000-0000-00005C370000}"/>
    <cellStyle name="Note 8 7 2 2 2" xfId="14333" xr:uid="{00000000-0005-0000-0000-00005D370000}"/>
    <cellStyle name="Note 8 7 2 3" xfId="14334" xr:uid="{00000000-0005-0000-0000-00005E370000}"/>
    <cellStyle name="Note 8 7 2 3 2" xfId="14335" xr:uid="{00000000-0005-0000-0000-00005F370000}"/>
    <cellStyle name="Note 8 7 2 4" xfId="14336" xr:uid="{00000000-0005-0000-0000-000060370000}"/>
    <cellStyle name="Note 8 7 2 4 2" xfId="14337" xr:uid="{00000000-0005-0000-0000-000061370000}"/>
    <cellStyle name="Note 8 7 2 5" xfId="14338" xr:uid="{00000000-0005-0000-0000-000062370000}"/>
    <cellStyle name="Note 8 7 2 5 2" xfId="14339" xr:uid="{00000000-0005-0000-0000-000063370000}"/>
    <cellStyle name="Note 8 7 2 6" xfId="14340" xr:uid="{00000000-0005-0000-0000-000064370000}"/>
    <cellStyle name="Note 8 7 2 6 2" xfId="14341" xr:uid="{00000000-0005-0000-0000-000065370000}"/>
    <cellStyle name="Note 8 7 2 7" xfId="14342" xr:uid="{00000000-0005-0000-0000-000066370000}"/>
    <cellStyle name="Note 8 7 2 7 2" xfId="14343" xr:uid="{00000000-0005-0000-0000-000067370000}"/>
    <cellStyle name="Note 8 7 2 8" xfId="14344" xr:uid="{00000000-0005-0000-0000-000068370000}"/>
    <cellStyle name="Note 8 7 2 8 2" xfId="14345" xr:uid="{00000000-0005-0000-0000-000069370000}"/>
    <cellStyle name="Note 8 7 2 9" xfId="14346" xr:uid="{00000000-0005-0000-0000-00006A370000}"/>
    <cellStyle name="Note 8 7 2 9 2" xfId="14347" xr:uid="{00000000-0005-0000-0000-00006B370000}"/>
    <cellStyle name="Note 8 7 3" xfId="14348" xr:uid="{00000000-0005-0000-0000-00006C370000}"/>
    <cellStyle name="Note 8 7 3 10" xfId="14349" xr:uid="{00000000-0005-0000-0000-00006D370000}"/>
    <cellStyle name="Note 8 7 3 10 2" xfId="14350" xr:uid="{00000000-0005-0000-0000-00006E370000}"/>
    <cellStyle name="Note 8 7 3 11" xfId="14351" xr:uid="{00000000-0005-0000-0000-00006F370000}"/>
    <cellStyle name="Note 8 7 3 11 2" xfId="14352" xr:uid="{00000000-0005-0000-0000-000070370000}"/>
    <cellStyle name="Note 8 7 3 12" xfId="14353" xr:uid="{00000000-0005-0000-0000-000071370000}"/>
    <cellStyle name="Note 8 7 3 12 2" xfId="14354" xr:uid="{00000000-0005-0000-0000-000072370000}"/>
    <cellStyle name="Note 8 7 3 13" xfId="14355" xr:uid="{00000000-0005-0000-0000-000073370000}"/>
    <cellStyle name="Note 8 7 3 13 2" xfId="14356" xr:uid="{00000000-0005-0000-0000-000074370000}"/>
    <cellStyle name="Note 8 7 3 14" xfId="14357" xr:uid="{00000000-0005-0000-0000-000075370000}"/>
    <cellStyle name="Note 8 7 3 14 2" xfId="14358" xr:uid="{00000000-0005-0000-0000-000076370000}"/>
    <cellStyle name="Note 8 7 3 15" xfId="14359" xr:uid="{00000000-0005-0000-0000-000077370000}"/>
    <cellStyle name="Note 8 7 3 15 2" xfId="14360" xr:uid="{00000000-0005-0000-0000-000078370000}"/>
    <cellStyle name="Note 8 7 3 16" xfId="14361" xr:uid="{00000000-0005-0000-0000-000079370000}"/>
    <cellStyle name="Note 8 7 3 2" xfId="14362" xr:uid="{00000000-0005-0000-0000-00007A370000}"/>
    <cellStyle name="Note 8 7 3 2 2" xfId="14363" xr:uid="{00000000-0005-0000-0000-00007B370000}"/>
    <cellStyle name="Note 8 7 3 3" xfId="14364" xr:uid="{00000000-0005-0000-0000-00007C370000}"/>
    <cellStyle name="Note 8 7 3 3 2" xfId="14365" xr:uid="{00000000-0005-0000-0000-00007D370000}"/>
    <cellStyle name="Note 8 7 3 4" xfId="14366" xr:uid="{00000000-0005-0000-0000-00007E370000}"/>
    <cellStyle name="Note 8 7 3 4 2" xfId="14367" xr:uid="{00000000-0005-0000-0000-00007F370000}"/>
    <cellStyle name="Note 8 7 3 5" xfId="14368" xr:uid="{00000000-0005-0000-0000-000080370000}"/>
    <cellStyle name="Note 8 7 3 5 2" xfId="14369" xr:uid="{00000000-0005-0000-0000-000081370000}"/>
    <cellStyle name="Note 8 7 3 6" xfId="14370" xr:uid="{00000000-0005-0000-0000-000082370000}"/>
    <cellStyle name="Note 8 7 3 6 2" xfId="14371" xr:uid="{00000000-0005-0000-0000-000083370000}"/>
    <cellStyle name="Note 8 7 3 7" xfId="14372" xr:uid="{00000000-0005-0000-0000-000084370000}"/>
    <cellStyle name="Note 8 7 3 7 2" xfId="14373" xr:uid="{00000000-0005-0000-0000-000085370000}"/>
    <cellStyle name="Note 8 7 3 8" xfId="14374" xr:uid="{00000000-0005-0000-0000-000086370000}"/>
    <cellStyle name="Note 8 7 3 8 2" xfId="14375" xr:uid="{00000000-0005-0000-0000-000087370000}"/>
    <cellStyle name="Note 8 7 3 9" xfId="14376" xr:uid="{00000000-0005-0000-0000-000088370000}"/>
    <cellStyle name="Note 8 7 3 9 2" xfId="14377" xr:uid="{00000000-0005-0000-0000-000089370000}"/>
    <cellStyle name="Note 8 7 4" xfId="14378" xr:uid="{00000000-0005-0000-0000-00008A370000}"/>
    <cellStyle name="Note 8 7 4 10" xfId="14379" xr:uid="{00000000-0005-0000-0000-00008B370000}"/>
    <cellStyle name="Note 8 7 4 10 2" xfId="14380" xr:uid="{00000000-0005-0000-0000-00008C370000}"/>
    <cellStyle name="Note 8 7 4 11" xfId="14381" xr:uid="{00000000-0005-0000-0000-00008D370000}"/>
    <cellStyle name="Note 8 7 4 11 2" xfId="14382" xr:uid="{00000000-0005-0000-0000-00008E370000}"/>
    <cellStyle name="Note 8 7 4 12" xfId="14383" xr:uid="{00000000-0005-0000-0000-00008F370000}"/>
    <cellStyle name="Note 8 7 4 12 2" xfId="14384" xr:uid="{00000000-0005-0000-0000-000090370000}"/>
    <cellStyle name="Note 8 7 4 13" xfId="14385" xr:uid="{00000000-0005-0000-0000-000091370000}"/>
    <cellStyle name="Note 8 7 4 13 2" xfId="14386" xr:uid="{00000000-0005-0000-0000-000092370000}"/>
    <cellStyle name="Note 8 7 4 14" xfId="14387" xr:uid="{00000000-0005-0000-0000-000093370000}"/>
    <cellStyle name="Note 8 7 4 14 2" xfId="14388" xr:uid="{00000000-0005-0000-0000-000094370000}"/>
    <cellStyle name="Note 8 7 4 15" xfId="14389" xr:uid="{00000000-0005-0000-0000-000095370000}"/>
    <cellStyle name="Note 8 7 4 15 2" xfId="14390" xr:uid="{00000000-0005-0000-0000-000096370000}"/>
    <cellStyle name="Note 8 7 4 16" xfId="14391" xr:uid="{00000000-0005-0000-0000-000097370000}"/>
    <cellStyle name="Note 8 7 4 2" xfId="14392" xr:uid="{00000000-0005-0000-0000-000098370000}"/>
    <cellStyle name="Note 8 7 4 2 2" xfId="14393" xr:uid="{00000000-0005-0000-0000-000099370000}"/>
    <cellStyle name="Note 8 7 4 3" xfId="14394" xr:uid="{00000000-0005-0000-0000-00009A370000}"/>
    <cellStyle name="Note 8 7 4 3 2" xfId="14395" xr:uid="{00000000-0005-0000-0000-00009B370000}"/>
    <cellStyle name="Note 8 7 4 4" xfId="14396" xr:uid="{00000000-0005-0000-0000-00009C370000}"/>
    <cellStyle name="Note 8 7 4 4 2" xfId="14397" xr:uid="{00000000-0005-0000-0000-00009D370000}"/>
    <cellStyle name="Note 8 7 4 5" xfId="14398" xr:uid="{00000000-0005-0000-0000-00009E370000}"/>
    <cellStyle name="Note 8 7 4 5 2" xfId="14399" xr:uid="{00000000-0005-0000-0000-00009F370000}"/>
    <cellStyle name="Note 8 7 4 6" xfId="14400" xr:uid="{00000000-0005-0000-0000-0000A0370000}"/>
    <cellStyle name="Note 8 7 4 6 2" xfId="14401" xr:uid="{00000000-0005-0000-0000-0000A1370000}"/>
    <cellStyle name="Note 8 7 4 7" xfId="14402" xr:uid="{00000000-0005-0000-0000-0000A2370000}"/>
    <cellStyle name="Note 8 7 4 7 2" xfId="14403" xr:uid="{00000000-0005-0000-0000-0000A3370000}"/>
    <cellStyle name="Note 8 7 4 8" xfId="14404" xr:uid="{00000000-0005-0000-0000-0000A4370000}"/>
    <cellStyle name="Note 8 7 4 8 2" xfId="14405" xr:uid="{00000000-0005-0000-0000-0000A5370000}"/>
    <cellStyle name="Note 8 7 4 9" xfId="14406" xr:uid="{00000000-0005-0000-0000-0000A6370000}"/>
    <cellStyle name="Note 8 7 4 9 2" xfId="14407" xr:uid="{00000000-0005-0000-0000-0000A7370000}"/>
    <cellStyle name="Note 8 7 5" xfId="14408" xr:uid="{00000000-0005-0000-0000-0000A8370000}"/>
    <cellStyle name="Note 8 7 5 10" xfId="14409" xr:uid="{00000000-0005-0000-0000-0000A9370000}"/>
    <cellStyle name="Note 8 7 5 10 2" xfId="14410" xr:uid="{00000000-0005-0000-0000-0000AA370000}"/>
    <cellStyle name="Note 8 7 5 11" xfId="14411" xr:uid="{00000000-0005-0000-0000-0000AB370000}"/>
    <cellStyle name="Note 8 7 5 11 2" xfId="14412" xr:uid="{00000000-0005-0000-0000-0000AC370000}"/>
    <cellStyle name="Note 8 7 5 12" xfId="14413" xr:uid="{00000000-0005-0000-0000-0000AD370000}"/>
    <cellStyle name="Note 8 7 5 12 2" xfId="14414" xr:uid="{00000000-0005-0000-0000-0000AE370000}"/>
    <cellStyle name="Note 8 7 5 13" xfId="14415" xr:uid="{00000000-0005-0000-0000-0000AF370000}"/>
    <cellStyle name="Note 8 7 5 13 2" xfId="14416" xr:uid="{00000000-0005-0000-0000-0000B0370000}"/>
    <cellStyle name="Note 8 7 5 14" xfId="14417" xr:uid="{00000000-0005-0000-0000-0000B1370000}"/>
    <cellStyle name="Note 8 7 5 14 2" xfId="14418" xr:uid="{00000000-0005-0000-0000-0000B2370000}"/>
    <cellStyle name="Note 8 7 5 15" xfId="14419" xr:uid="{00000000-0005-0000-0000-0000B3370000}"/>
    <cellStyle name="Note 8 7 5 2" xfId="14420" xr:uid="{00000000-0005-0000-0000-0000B4370000}"/>
    <cellStyle name="Note 8 7 5 2 2" xfId="14421" xr:uid="{00000000-0005-0000-0000-0000B5370000}"/>
    <cellStyle name="Note 8 7 5 3" xfId="14422" xr:uid="{00000000-0005-0000-0000-0000B6370000}"/>
    <cellStyle name="Note 8 7 5 3 2" xfId="14423" xr:uid="{00000000-0005-0000-0000-0000B7370000}"/>
    <cellStyle name="Note 8 7 5 4" xfId="14424" xr:uid="{00000000-0005-0000-0000-0000B8370000}"/>
    <cellStyle name="Note 8 7 5 4 2" xfId="14425" xr:uid="{00000000-0005-0000-0000-0000B9370000}"/>
    <cellStyle name="Note 8 7 5 5" xfId="14426" xr:uid="{00000000-0005-0000-0000-0000BA370000}"/>
    <cellStyle name="Note 8 7 5 5 2" xfId="14427" xr:uid="{00000000-0005-0000-0000-0000BB370000}"/>
    <cellStyle name="Note 8 7 5 6" xfId="14428" xr:uid="{00000000-0005-0000-0000-0000BC370000}"/>
    <cellStyle name="Note 8 7 5 6 2" xfId="14429" xr:uid="{00000000-0005-0000-0000-0000BD370000}"/>
    <cellStyle name="Note 8 7 5 7" xfId="14430" xr:uid="{00000000-0005-0000-0000-0000BE370000}"/>
    <cellStyle name="Note 8 7 5 7 2" xfId="14431" xr:uid="{00000000-0005-0000-0000-0000BF370000}"/>
    <cellStyle name="Note 8 7 5 8" xfId="14432" xr:uid="{00000000-0005-0000-0000-0000C0370000}"/>
    <cellStyle name="Note 8 7 5 8 2" xfId="14433" xr:uid="{00000000-0005-0000-0000-0000C1370000}"/>
    <cellStyle name="Note 8 7 5 9" xfId="14434" xr:uid="{00000000-0005-0000-0000-0000C2370000}"/>
    <cellStyle name="Note 8 7 5 9 2" xfId="14435" xr:uid="{00000000-0005-0000-0000-0000C3370000}"/>
    <cellStyle name="Note 8 7 6" xfId="14436" xr:uid="{00000000-0005-0000-0000-0000C4370000}"/>
    <cellStyle name="Note 8 7 6 2" xfId="14437" xr:uid="{00000000-0005-0000-0000-0000C5370000}"/>
    <cellStyle name="Note 8 7 7" xfId="14438" xr:uid="{00000000-0005-0000-0000-0000C6370000}"/>
    <cellStyle name="Note 8 7 7 2" xfId="14439" xr:uid="{00000000-0005-0000-0000-0000C7370000}"/>
    <cellStyle name="Note 8 7 8" xfId="14440" xr:uid="{00000000-0005-0000-0000-0000C8370000}"/>
    <cellStyle name="Note 8 7 8 2" xfId="14441" xr:uid="{00000000-0005-0000-0000-0000C9370000}"/>
    <cellStyle name="Note 8 7 9" xfId="14442" xr:uid="{00000000-0005-0000-0000-0000CA370000}"/>
    <cellStyle name="Note 8 7 9 2" xfId="14443" xr:uid="{00000000-0005-0000-0000-0000CB370000}"/>
    <cellStyle name="Note 8 8" xfId="14444" xr:uid="{00000000-0005-0000-0000-0000CC370000}"/>
    <cellStyle name="Note 8 8 10" xfId="14445" xr:uid="{00000000-0005-0000-0000-0000CD370000}"/>
    <cellStyle name="Note 8 8 10 2" xfId="14446" xr:uid="{00000000-0005-0000-0000-0000CE370000}"/>
    <cellStyle name="Note 8 8 11" xfId="14447" xr:uid="{00000000-0005-0000-0000-0000CF370000}"/>
    <cellStyle name="Note 8 8 11 2" xfId="14448" xr:uid="{00000000-0005-0000-0000-0000D0370000}"/>
    <cellStyle name="Note 8 8 12" xfId="14449" xr:uid="{00000000-0005-0000-0000-0000D1370000}"/>
    <cellStyle name="Note 8 8 12 2" xfId="14450" xr:uid="{00000000-0005-0000-0000-0000D2370000}"/>
    <cellStyle name="Note 8 8 13" xfId="14451" xr:uid="{00000000-0005-0000-0000-0000D3370000}"/>
    <cellStyle name="Note 8 8 13 2" xfId="14452" xr:uid="{00000000-0005-0000-0000-0000D4370000}"/>
    <cellStyle name="Note 8 8 14" xfId="14453" xr:uid="{00000000-0005-0000-0000-0000D5370000}"/>
    <cellStyle name="Note 8 8 14 2" xfId="14454" xr:uid="{00000000-0005-0000-0000-0000D6370000}"/>
    <cellStyle name="Note 8 8 15" xfId="14455" xr:uid="{00000000-0005-0000-0000-0000D7370000}"/>
    <cellStyle name="Note 8 8 15 2" xfId="14456" xr:uid="{00000000-0005-0000-0000-0000D8370000}"/>
    <cellStyle name="Note 8 8 16" xfId="14457" xr:uid="{00000000-0005-0000-0000-0000D9370000}"/>
    <cellStyle name="Note 8 8 16 2" xfId="14458" xr:uid="{00000000-0005-0000-0000-0000DA370000}"/>
    <cellStyle name="Note 8 8 17" xfId="14459" xr:uid="{00000000-0005-0000-0000-0000DB370000}"/>
    <cellStyle name="Note 8 8 17 2" xfId="14460" xr:uid="{00000000-0005-0000-0000-0000DC370000}"/>
    <cellStyle name="Note 8 8 18" xfId="14461" xr:uid="{00000000-0005-0000-0000-0000DD370000}"/>
    <cellStyle name="Note 8 8 2" xfId="14462" xr:uid="{00000000-0005-0000-0000-0000DE370000}"/>
    <cellStyle name="Note 8 8 2 10" xfId="14463" xr:uid="{00000000-0005-0000-0000-0000DF370000}"/>
    <cellStyle name="Note 8 8 2 10 2" xfId="14464" xr:uid="{00000000-0005-0000-0000-0000E0370000}"/>
    <cellStyle name="Note 8 8 2 11" xfId="14465" xr:uid="{00000000-0005-0000-0000-0000E1370000}"/>
    <cellStyle name="Note 8 8 2 11 2" xfId="14466" xr:uid="{00000000-0005-0000-0000-0000E2370000}"/>
    <cellStyle name="Note 8 8 2 12" xfId="14467" xr:uid="{00000000-0005-0000-0000-0000E3370000}"/>
    <cellStyle name="Note 8 8 2 12 2" xfId="14468" xr:uid="{00000000-0005-0000-0000-0000E4370000}"/>
    <cellStyle name="Note 8 8 2 13" xfId="14469" xr:uid="{00000000-0005-0000-0000-0000E5370000}"/>
    <cellStyle name="Note 8 8 2 13 2" xfId="14470" xr:uid="{00000000-0005-0000-0000-0000E6370000}"/>
    <cellStyle name="Note 8 8 2 14" xfId="14471" xr:uid="{00000000-0005-0000-0000-0000E7370000}"/>
    <cellStyle name="Note 8 8 2 14 2" xfId="14472" xr:uid="{00000000-0005-0000-0000-0000E8370000}"/>
    <cellStyle name="Note 8 8 2 15" xfId="14473" xr:uid="{00000000-0005-0000-0000-0000E9370000}"/>
    <cellStyle name="Note 8 8 2 15 2" xfId="14474" xr:uid="{00000000-0005-0000-0000-0000EA370000}"/>
    <cellStyle name="Note 8 8 2 16" xfId="14475" xr:uid="{00000000-0005-0000-0000-0000EB370000}"/>
    <cellStyle name="Note 8 8 2 16 2" xfId="14476" xr:uid="{00000000-0005-0000-0000-0000EC370000}"/>
    <cellStyle name="Note 8 8 2 17" xfId="14477" xr:uid="{00000000-0005-0000-0000-0000ED370000}"/>
    <cellStyle name="Note 8 8 2 17 2" xfId="14478" xr:uid="{00000000-0005-0000-0000-0000EE370000}"/>
    <cellStyle name="Note 8 8 2 18" xfId="14479" xr:uid="{00000000-0005-0000-0000-0000EF370000}"/>
    <cellStyle name="Note 8 8 2 2" xfId="14480" xr:uid="{00000000-0005-0000-0000-0000F0370000}"/>
    <cellStyle name="Note 8 8 2 2 2" xfId="14481" xr:uid="{00000000-0005-0000-0000-0000F1370000}"/>
    <cellStyle name="Note 8 8 2 3" xfId="14482" xr:uid="{00000000-0005-0000-0000-0000F2370000}"/>
    <cellStyle name="Note 8 8 2 3 2" xfId="14483" xr:uid="{00000000-0005-0000-0000-0000F3370000}"/>
    <cellStyle name="Note 8 8 2 4" xfId="14484" xr:uid="{00000000-0005-0000-0000-0000F4370000}"/>
    <cellStyle name="Note 8 8 2 4 2" xfId="14485" xr:uid="{00000000-0005-0000-0000-0000F5370000}"/>
    <cellStyle name="Note 8 8 2 5" xfId="14486" xr:uid="{00000000-0005-0000-0000-0000F6370000}"/>
    <cellStyle name="Note 8 8 2 5 2" xfId="14487" xr:uid="{00000000-0005-0000-0000-0000F7370000}"/>
    <cellStyle name="Note 8 8 2 6" xfId="14488" xr:uid="{00000000-0005-0000-0000-0000F8370000}"/>
    <cellStyle name="Note 8 8 2 6 2" xfId="14489" xr:uid="{00000000-0005-0000-0000-0000F9370000}"/>
    <cellStyle name="Note 8 8 2 7" xfId="14490" xr:uid="{00000000-0005-0000-0000-0000FA370000}"/>
    <cellStyle name="Note 8 8 2 7 2" xfId="14491" xr:uid="{00000000-0005-0000-0000-0000FB370000}"/>
    <cellStyle name="Note 8 8 2 8" xfId="14492" xr:uid="{00000000-0005-0000-0000-0000FC370000}"/>
    <cellStyle name="Note 8 8 2 8 2" xfId="14493" xr:uid="{00000000-0005-0000-0000-0000FD370000}"/>
    <cellStyle name="Note 8 8 2 9" xfId="14494" xr:uid="{00000000-0005-0000-0000-0000FE370000}"/>
    <cellStyle name="Note 8 8 2 9 2" xfId="14495" xr:uid="{00000000-0005-0000-0000-0000FF370000}"/>
    <cellStyle name="Note 8 8 3" xfId="14496" xr:uid="{00000000-0005-0000-0000-000000380000}"/>
    <cellStyle name="Note 8 8 3 10" xfId="14497" xr:uid="{00000000-0005-0000-0000-000001380000}"/>
    <cellStyle name="Note 8 8 3 10 2" xfId="14498" xr:uid="{00000000-0005-0000-0000-000002380000}"/>
    <cellStyle name="Note 8 8 3 11" xfId="14499" xr:uid="{00000000-0005-0000-0000-000003380000}"/>
    <cellStyle name="Note 8 8 3 11 2" xfId="14500" xr:uid="{00000000-0005-0000-0000-000004380000}"/>
    <cellStyle name="Note 8 8 3 12" xfId="14501" xr:uid="{00000000-0005-0000-0000-000005380000}"/>
    <cellStyle name="Note 8 8 3 12 2" xfId="14502" xr:uid="{00000000-0005-0000-0000-000006380000}"/>
    <cellStyle name="Note 8 8 3 13" xfId="14503" xr:uid="{00000000-0005-0000-0000-000007380000}"/>
    <cellStyle name="Note 8 8 3 13 2" xfId="14504" xr:uid="{00000000-0005-0000-0000-000008380000}"/>
    <cellStyle name="Note 8 8 3 14" xfId="14505" xr:uid="{00000000-0005-0000-0000-000009380000}"/>
    <cellStyle name="Note 8 8 3 14 2" xfId="14506" xr:uid="{00000000-0005-0000-0000-00000A380000}"/>
    <cellStyle name="Note 8 8 3 15" xfId="14507" xr:uid="{00000000-0005-0000-0000-00000B380000}"/>
    <cellStyle name="Note 8 8 3 15 2" xfId="14508" xr:uid="{00000000-0005-0000-0000-00000C380000}"/>
    <cellStyle name="Note 8 8 3 16" xfId="14509" xr:uid="{00000000-0005-0000-0000-00000D380000}"/>
    <cellStyle name="Note 8 8 3 2" xfId="14510" xr:uid="{00000000-0005-0000-0000-00000E380000}"/>
    <cellStyle name="Note 8 8 3 2 2" xfId="14511" xr:uid="{00000000-0005-0000-0000-00000F380000}"/>
    <cellStyle name="Note 8 8 3 3" xfId="14512" xr:uid="{00000000-0005-0000-0000-000010380000}"/>
    <cellStyle name="Note 8 8 3 3 2" xfId="14513" xr:uid="{00000000-0005-0000-0000-000011380000}"/>
    <cellStyle name="Note 8 8 3 4" xfId="14514" xr:uid="{00000000-0005-0000-0000-000012380000}"/>
    <cellStyle name="Note 8 8 3 4 2" xfId="14515" xr:uid="{00000000-0005-0000-0000-000013380000}"/>
    <cellStyle name="Note 8 8 3 5" xfId="14516" xr:uid="{00000000-0005-0000-0000-000014380000}"/>
    <cellStyle name="Note 8 8 3 5 2" xfId="14517" xr:uid="{00000000-0005-0000-0000-000015380000}"/>
    <cellStyle name="Note 8 8 3 6" xfId="14518" xr:uid="{00000000-0005-0000-0000-000016380000}"/>
    <cellStyle name="Note 8 8 3 6 2" xfId="14519" xr:uid="{00000000-0005-0000-0000-000017380000}"/>
    <cellStyle name="Note 8 8 3 7" xfId="14520" xr:uid="{00000000-0005-0000-0000-000018380000}"/>
    <cellStyle name="Note 8 8 3 7 2" xfId="14521" xr:uid="{00000000-0005-0000-0000-000019380000}"/>
    <cellStyle name="Note 8 8 3 8" xfId="14522" xr:uid="{00000000-0005-0000-0000-00001A380000}"/>
    <cellStyle name="Note 8 8 3 8 2" xfId="14523" xr:uid="{00000000-0005-0000-0000-00001B380000}"/>
    <cellStyle name="Note 8 8 3 9" xfId="14524" xr:uid="{00000000-0005-0000-0000-00001C380000}"/>
    <cellStyle name="Note 8 8 3 9 2" xfId="14525" xr:uid="{00000000-0005-0000-0000-00001D380000}"/>
    <cellStyle name="Note 8 8 4" xfId="14526" xr:uid="{00000000-0005-0000-0000-00001E380000}"/>
    <cellStyle name="Note 8 8 4 10" xfId="14527" xr:uid="{00000000-0005-0000-0000-00001F380000}"/>
    <cellStyle name="Note 8 8 4 10 2" xfId="14528" xr:uid="{00000000-0005-0000-0000-000020380000}"/>
    <cellStyle name="Note 8 8 4 11" xfId="14529" xr:uid="{00000000-0005-0000-0000-000021380000}"/>
    <cellStyle name="Note 8 8 4 11 2" xfId="14530" xr:uid="{00000000-0005-0000-0000-000022380000}"/>
    <cellStyle name="Note 8 8 4 12" xfId="14531" xr:uid="{00000000-0005-0000-0000-000023380000}"/>
    <cellStyle name="Note 8 8 4 12 2" xfId="14532" xr:uid="{00000000-0005-0000-0000-000024380000}"/>
    <cellStyle name="Note 8 8 4 13" xfId="14533" xr:uid="{00000000-0005-0000-0000-000025380000}"/>
    <cellStyle name="Note 8 8 4 13 2" xfId="14534" xr:uid="{00000000-0005-0000-0000-000026380000}"/>
    <cellStyle name="Note 8 8 4 14" xfId="14535" xr:uid="{00000000-0005-0000-0000-000027380000}"/>
    <cellStyle name="Note 8 8 4 14 2" xfId="14536" xr:uid="{00000000-0005-0000-0000-000028380000}"/>
    <cellStyle name="Note 8 8 4 15" xfId="14537" xr:uid="{00000000-0005-0000-0000-000029380000}"/>
    <cellStyle name="Note 8 8 4 15 2" xfId="14538" xr:uid="{00000000-0005-0000-0000-00002A380000}"/>
    <cellStyle name="Note 8 8 4 16" xfId="14539" xr:uid="{00000000-0005-0000-0000-00002B380000}"/>
    <cellStyle name="Note 8 8 4 2" xfId="14540" xr:uid="{00000000-0005-0000-0000-00002C380000}"/>
    <cellStyle name="Note 8 8 4 2 2" xfId="14541" xr:uid="{00000000-0005-0000-0000-00002D380000}"/>
    <cellStyle name="Note 8 8 4 3" xfId="14542" xr:uid="{00000000-0005-0000-0000-00002E380000}"/>
    <cellStyle name="Note 8 8 4 3 2" xfId="14543" xr:uid="{00000000-0005-0000-0000-00002F380000}"/>
    <cellStyle name="Note 8 8 4 4" xfId="14544" xr:uid="{00000000-0005-0000-0000-000030380000}"/>
    <cellStyle name="Note 8 8 4 4 2" xfId="14545" xr:uid="{00000000-0005-0000-0000-000031380000}"/>
    <cellStyle name="Note 8 8 4 5" xfId="14546" xr:uid="{00000000-0005-0000-0000-000032380000}"/>
    <cellStyle name="Note 8 8 4 5 2" xfId="14547" xr:uid="{00000000-0005-0000-0000-000033380000}"/>
    <cellStyle name="Note 8 8 4 6" xfId="14548" xr:uid="{00000000-0005-0000-0000-000034380000}"/>
    <cellStyle name="Note 8 8 4 6 2" xfId="14549" xr:uid="{00000000-0005-0000-0000-000035380000}"/>
    <cellStyle name="Note 8 8 4 7" xfId="14550" xr:uid="{00000000-0005-0000-0000-000036380000}"/>
    <cellStyle name="Note 8 8 4 7 2" xfId="14551" xr:uid="{00000000-0005-0000-0000-000037380000}"/>
    <cellStyle name="Note 8 8 4 8" xfId="14552" xr:uid="{00000000-0005-0000-0000-000038380000}"/>
    <cellStyle name="Note 8 8 4 8 2" xfId="14553" xr:uid="{00000000-0005-0000-0000-000039380000}"/>
    <cellStyle name="Note 8 8 4 9" xfId="14554" xr:uid="{00000000-0005-0000-0000-00003A380000}"/>
    <cellStyle name="Note 8 8 4 9 2" xfId="14555" xr:uid="{00000000-0005-0000-0000-00003B380000}"/>
    <cellStyle name="Note 8 8 5" xfId="14556" xr:uid="{00000000-0005-0000-0000-00003C380000}"/>
    <cellStyle name="Note 8 8 5 10" xfId="14557" xr:uid="{00000000-0005-0000-0000-00003D380000}"/>
    <cellStyle name="Note 8 8 5 10 2" xfId="14558" xr:uid="{00000000-0005-0000-0000-00003E380000}"/>
    <cellStyle name="Note 8 8 5 11" xfId="14559" xr:uid="{00000000-0005-0000-0000-00003F380000}"/>
    <cellStyle name="Note 8 8 5 11 2" xfId="14560" xr:uid="{00000000-0005-0000-0000-000040380000}"/>
    <cellStyle name="Note 8 8 5 12" xfId="14561" xr:uid="{00000000-0005-0000-0000-000041380000}"/>
    <cellStyle name="Note 8 8 5 12 2" xfId="14562" xr:uid="{00000000-0005-0000-0000-000042380000}"/>
    <cellStyle name="Note 8 8 5 13" xfId="14563" xr:uid="{00000000-0005-0000-0000-000043380000}"/>
    <cellStyle name="Note 8 8 5 13 2" xfId="14564" xr:uid="{00000000-0005-0000-0000-000044380000}"/>
    <cellStyle name="Note 8 8 5 14" xfId="14565" xr:uid="{00000000-0005-0000-0000-000045380000}"/>
    <cellStyle name="Note 8 8 5 2" xfId="14566" xr:uid="{00000000-0005-0000-0000-000046380000}"/>
    <cellStyle name="Note 8 8 5 2 2" xfId="14567" xr:uid="{00000000-0005-0000-0000-000047380000}"/>
    <cellStyle name="Note 8 8 5 3" xfId="14568" xr:uid="{00000000-0005-0000-0000-000048380000}"/>
    <cellStyle name="Note 8 8 5 3 2" xfId="14569" xr:uid="{00000000-0005-0000-0000-000049380000}"/>
    <cellStyle name="Note 8 8 5 4" xfId="14570" xr:uid="{00000000-0005-0000-0000-00004A380000}"/>
    <cellStyle name="Note 8 8 5 4 2" xfId="14571" xr:uid="{00000000-0005-0000-0000-00004B380000}"/>
    <cellStyle name="Note 8 8 5 5" xfId="14572" xr:uid="{00000000-0005-0000-0000-00004C380000}"/>
    <cellStyle name="Note 8 8 5 5 2" xfId="14573" xr:uid="{00000000-0005-0000-0000-00004D380000}"/>
    <cellStyle name="Note 8 8 5 6" xfId="14574" xr:uid="{00000000-0005-0000-0000-00004E380000}"/>
    <cellStyle name="Note 8 8 5 6 2" xfId="14575" xr:uid="{00000000-0005-0000-0000-00004F380000}"/>
    <cellStyle name="Note 8 8 5 7" xfId="14576" xr:uid="{00000000-0005-0000-0000-000050380000}"/>
    <cellStyle name="Note 8 8 5 7 2" xfId="14577" xr:uid="{00000000-0005-0000-0000-000051380000}"/>
    <cellStyle name="Note 8 8 5 8" xfId="14578" xr:uid="{00000000-0005-0000-0000-000052380000}"/>
    <cellStyle name="Note 8 8 5 8 2" xfId="14579" xr:uid="{00000000-0005-0000-0000-000053380000}"/>
    <cellStyle name="Note 8 8 5 9" xfId="14580" xr:uid="{00000000-0005-0000-0000-000054380000}"/>
    <cellStyle name="Note 8 8 5 9 2" xfId="14581" xr:uid="{00000000-0005-0000-0000-000055380000}"/>
    <cellStyle name="Note 8 8 6" xfId="14582" xr:uid="{00000000-0005-0000-0000-000056380000}"/>
    <cellStyle name="Note 8 8 6 2" xfId="14583" xr:uid="{00000000-0005-0000-0000-000057380000}"/>
    <cellStyle name="Note 8 8 7" xfId="14584" xr:uid="{00000000-0005-0000-0000-000058380000}"/>
    <cellStyle name="Note 8 8 7 2" xfId="14585" xr:uid="{00000000-0005-0000-0000-000059380000}"/>
    <cellStyle name="Note 8 8 8" xfId="14586" xr:uid="{00000000-0005-0000-0000-00005A380000}"/>
    <cellStyle name="Note 8 8 8 2" xfId="14587" xr:uid="{00000000-0005-0000-0000-00005B380000}"/>
    <cellStyle name="Note 8 8 9" xfId="14588" xr:uid="{00000000-0005-0000-0000-00005C380000}"/>
    <cellStyle name="Note 8 8 9 2" xfId="14589" xr:uid="{00000000-0005-0000-0000-00005D380000}"/>
    <cellStyle name="Note 8 9" xfId="14590" xr:uid="{00000000-0005-0000-0000-00005E380000}"/>
    <cellStyle name="Note 8 9 10" xfId="14591" xr:uid="{00000000-0005-0000-0000-00005F380000}"/>
    <cellStyle name="Note 8 9 10 2" xfId="14592" xr:uid="{00000000-0005-0000-0000-000060380000}"/>
    <cellStyle name="Note 8 9 11" xfId="14593" xr:uid="{00000000-0005-0000-0000-000061380000}"/>
    <cellStyle name="Note 8 9 11 2" xfId="14594" xr:uid="{00000000-0005-0000-0000-000062380000}"/>
    <cellStyle name="Note 8 9 12" xfId="14595" xr:uid="{00000000-0005-0000-0000-000063380000}"/>
    <cellStyle name="Note 8 9 12 2" xfId="14596" xr:uid="{00000000-0005-0000-0000-000064380000}"/>
    <cellStyle name="Note 8 9 13" xfId="14597" xr:uid="{00000000-0005-0000-0000-000065380000}"/>
    <cellStyle name="Note 8 9 13 2" xfId="14598" xr:uid="{00000000-0005-0000-0000-000066380000}"/>
    <cellStyle name="Note 8 9 14" xfId="14599" xr:uid="{00000000-0005-0000-0000-000067380000}"/>
    <cellStyle name="Note 8 9 14 2" xfId="14600" xr:uid="{00000000-0005-0000-0000-000068380000}"/>
    <cellStyle name="Note 8 9 15" xfId="14601" xr:uid="{00000000-0005-0000-0000-000069380000}"/>
    <cellStyle name="Note 8 9 15 2" xfId="14602" xr:uid="{00000000-0005-0000-0000-00006A380000}"/>
    <cellStyle name="Note 8 9 16" xfId="14603" xr:uid="{00000000-0005-0000-0000-00006B380000}"/>
    <cellStyle name="Note 8 9 16 2" xfId="14604" xr:uid="{00000000-0005-0000-0000-00006C380000}"/>
    <cellStyle name="Note 8 9 17" xfId="14605" xr:uid="{00000000-0005-0000-0000-00006D380000}"/>
    <cellStyle name="Note 8 9 17 2" xfId="14606" xr:uid="{00000000-0005-0000-0000-00006E380000}"/>
    <cellStyle name="Note 8 9 18" xfId="14607" xr:uid="{00000000-0005-0000-0000-00006F380000}"/>
    <cellStyle name="Note 8 9 2" xfId="14608" xr:uid="{00000000-0005-0000-0000-000070380000}"/>
    <cellStyle name="Note 8 9 2 10" xfId="14609" xr:uid="{00000000-0005-0000-0000-000071380000}"/>
    <cellStyle name="Note 8 9 2 10 2" xfId="14610" xr:uid="{00000000-0005-0000-0000-000072380000}"/>
    <cellStyle name="Note 8 9 2 11" xfId="14611" xr:uid="{00000000-0005-0000-0000-000073380000}"/>
    <cellStyle name="Note 8 9 2 11 2" xfId="14612" xr:uid="{00000000-0005-0000-0000-000074380000}"/>
    <cellStyle name="Note 8 9 2 12" xfId="14613" xr:uid="{00000000-0005-0000-0000-000075380000}"/>
    <cellStyle name="Note 8 9 2 12 2" xfId="14614" xr:uid="{00000000-0005-0000-0000-000076380000}"/>
    <cellStyle name="Note 8 9 2 13" xfId="14615" xr:uid="{00000000-0005-0000-0000-000077380000}"/>
    <cellStyle name="Note 8 9 2 13 2" xfId="14616" xr:uid="{00000000-0005-0000-0000-000078380000}"/>
    <cellStyle name="Note 8 9 2 14" xfId="14617" xr:uid="{00000000-0005-0000-0000-000079380000}"/>
    <cellStyle name="Note 8 9 2 14 2" xfId="14618" xr:uid="{00000000-0005-0000-0000-00007A380000}"/>
    <cellStyle name="Note 8 9 2 15" xfId="14619" xr:uid="{00000000-0005-0000-0000-00007B380000}"/>
    <cellStyle name="Note 8 9 2 15 2" xfId="14620" xr:uid="{00000000-0005-0000-0000-00007C380000}"/>
    <cellStyle name="Note 8 9 2 16" xfId="14621" xr:uid="{00000000-0005-0000-0000-00007D380000}"/>
    <cellStyle name="Note 8 9 2 16 2" xfId="14622" xr:uid="{00000000-0005-0000-0000-00007E380000}"/>
    <cellStyle name="Note 8 9 2 17" xfId="14623" xr:uid="{00000000-0005-0000-0000-00007F380000}"/>
    <cellStyle name="Note 8 9 2 17 2" xfId="14624" xr:uid="{00000000-0005-0000-0000-000080380000}"/>
    <cellStyle name="Note 8 9 2 18" xfId="14625" xr:uid="{00000000-0005-0000-0000-000081380000}"/>
    <cellStyle name="Note 8 9 2 2" xfId="14626" xr:uid="{00000000-0005-0000-0000-000082380000}"/>
    <cellStyle name="Note 8 9 2 2 2" xfId="14627" xr:uid="{00000000-0005-0000-0000-000083380000}"/>
    <cellStyle name="Note 8 9 2 3" xfId="14628" xr:uid="{00000000-0005-0000-0000-000084380000}"/>
    <cellStyle name="Note 8 9 2 3 2" xfId="14629" xr:uid="{00000000-0005-0000-0000-000085380000}"/>
    <cellStyle name="Note 8 9 2 4" xfId="14630" xr:uid="{00000000-0005-0000-0000-000086380000}"/>
    <cellStyle name="Note 8 9 2 4 2" xfId="14631" xr:uid="{00000000-0005-0000-0000-000087380000}"/>
    <cellStyle name="Note 8 9 2 5" xfId="14632" xr:uid="{00000000-0005-0000-0000-000088380000}"/>
    <cellStyle name="Note 8 9 2 5 2" xfId="14633" xr:uid="{00000000-0005-0000-0000-000089380000}"/>
    <cellStyle name="Note 8 9 2 6" xfId="14634" xr:uid="{00000000-0005-0000-0000-00008A380000}"/>
    <cellStyle name="Note 8 9 2 6 2" xfId="14635" xr:uid="{00000000-0005-0000-0000-00008B380000}"/>
    <cellStyle name="Note 8 9 2 7" xfId="14636" xr:uid="{00000000-0005-0000-0000-00008C380000}"/>
    <cellStyle name="Note 8 9 2 7 2" xfId="14637" xr:uid="{00000000-0005-0000-0000-00008D380000}"/>
    <cellStyle name="Note 8 9 2 8" xfId="14638" xr:uid="{00000000-0005-0000-0000-00008E380000}"/>
    <cellStyle name="Note 8 9 2 8 2" xfId="14639" xr:uid="{00000000-0005-0000-0000-00008F380000}"/>
    <cellStyle name="Note 8 9 2 9" xfId="14640" xr:uid="{00000000-0005-0000-0000-000090380000}"/>
    <cellStyle name="Note 8 9 2 9 2" xfId="14641" xr:uid="{00000000-0005-0000-0000-000091380000}"/>
    <cellStyle name="Note 8 9 3" xfId="14642" xr:uid="{00000000-0005-0000-0000-000092380000}"/>
    <cellStyle name="Note 8 9 3 10" xfId="14643" xr:uid="{00000000-0005-0000-0000-000093380000}"/>
    <cellStyle name="Note 8 9 3 10 2" xfId="14644" xr:uid="{00000000-0005-0000-0000-000094380000}"/>
    <cellStyle name="Note 8 9 3 11" xfId="14645" xr:uid="{00000000-0005-0000-0000-000095380000}"/>
    <cellStyle name="Note 8 9 3 11 2" xfId="14646" xr:uid="{00000000-0005-0000-0000-000096380000}"/>
    <cellStyle name="Note 8 9 3 12" xfId="14647" xr:uid="{00000000-0005-0000-0000-000097380000}"/>
    <cellStyle name="Note 8 9 3 12 2" xfId="14648" xr:uid="{00000000-0005-0000-0000-000098380000}"/>
    <cellStyle name="Note 8 9 3 13" xfId="14649" xr:uid="{00000000-0005-0000-0000-000099380000}"/>
    <cellStyle name="Note 8 9 3 13 2" xfId="14650" xr:uid="{00000000-0005-0000-0000-00009A380000}"/>
    <cellStyle name="Note 8 9 3 14" xfId="14651" xr:uid="{00000000-0005-0000-0000-00009B380000}"/>
    <cellStyle name="Note 8 9 3 14 2" xfId="14652" xr:uid="{00000000-0005-0000-0000-00009C380000}"/>
    <cellStyle name="Note 8 9 3 15" xfId="14653" xr:uid="{00000000-0005-0000-0000-00009D380000}"/>
    <cellStyle name="Note 8 9 3 15 2" xfId="14654" xr:uid="{00000000-0005-0000-0000-00009E380000}"/>
    <cellStyle name="Note 8 9 3 16" xfId="14655" xr:uid="{00000000-0005-0000-0000-00009F380000}"/>
    <cellStyle name="Note 8 9 3 2" xfId="14656" xr:uid="{00000000-0005-0000-0000-0000A0380000}"/>
    <cellStyle name="Note 8 9 3 2 2" xfId="14657" xr:uid="{00000000-0005-0000-0000-0000A1380000}"/>
    <cellStyle name="Note 8 9 3 3" xfId="14658" xr:uid="{00000000-0005-0000-0000-0000A2380000}"/>
    <cellStyle name="Note 8 9 3 3 2" xfId="14659" xr:uid="{00000000-0005-0000-0000-0000A3380000}"/>
    <cellStyle name="Note 8 9 3 4" xfId="14660" xr:uid="{00000000-0005-0000-0000-0000A4380000}"/>
    <cellStyle name="Note 8 9 3 4 2" xfId="14661" xr:uid="{00000000-0005-0000-0000-0000A5380000}"/>
    <cellStyle name="Note 8 9 3 5" xfId="14662" xr:uid="{00000000-0005-0000-0000-0000A6380000}"/>
    <cellStyle name="Note 8 9 3 5 2" xfId="14663" xr:uid="{00000000-0005-0000-0000-0000A7380000}"/>
    <cellStyle name="Note 8 9 3 6" xfId="14664" xr:uid="{00000000-0005-0000-0000-0000A8380000}"/>
    <cellStyle name="Note 8 9 3 6 2" xfId="14665" xr:uid="{00000000-0005-0000-0000-0000A9380000}"/>
    <cellStyle name="Note 8 9 3 7" xfId="14666" xr:uid="{00000000-0005-0000-0000-0000AA380000}"/>
    <cellStyle name="Note 8 9 3 7 2" xfId="14667" xr:uid="{00000000-0005-0000-0000-0000AB380000}"/>
    <cellStyle name="Note 8 9 3 8" xfId="14668" xr:uid="{00000000-0005-0000-0000-0000AC380000}"/>
    <cellStyle name="Note 8 9 3 8 2" xfId="14669" xr:uid="{00000000-0005-0000-0000-0000AD380000}"/>
    <cellStyle name="Note 8 9 3 9" xfId="14670" xr:uid="{00000000-0005-0000-0000-0000AE380000}"/>
    <cellStyle name="Note 8 9 3 9 2" xfId="14671" xr:uid="{00000000-0005-0000-0000-0000AF380000}"/>
    <cellStyle name="Note 8 9 4" xfId="14672" xr:uid="{00000000-0005-0000-0000-0000B0380000}"/>
    <cellStyle name="Note 8 9 4 10" xfId="14673" xr:uid="{00000000-0005-0000-0000-0000B1380000}"/>
    <cellStyle name="Note 8 9 4 10 2" xfId="14674" xr:uid="{00000000-0005-0000-0000-0000B2380000}"/>
    <cellStyle name="Note 8 9 4 11" xfId="14675" xr:uid="{00000000-0005-0000-0000-0000B3380000}"/>
    <cellStyle name="Note 8 9 4 11 2" xfId="14676" xr:uid="{00000000-0005-0000-0000-0000B4380000}"/>
    <cellStyle name="Note 8 9 4 12" xfId="14677" xr:uid="{00000000-0005-0000-0000-0000B5380000}"/>
    <cellStyle name="Note 8 9 4 12 2" xfId="14678" xr:uid="{00000000-0005-0000-0000-0000B6380000}"/>
    <cellStyle name="Note 8 9 4 13" xfId="14679" xr:uid="{00000000-0005-0000-0000-0000B7380000}"/>
    <cellStyle name="Note 8 9 4 13 2" xfId="14680" xr:uid="{00000000-0005-0000-0000-0000B8380000}"/>
    <cellStyle name="Note 8 9 4 14" xfId="14681" xr:uid="{00000000-0005-0000-0000-0000B9380000}"/>
    <cellStyle name="Note 8 9 4 14 2" xfId="14682" xr:uid="{00000000-0005-0000-0000-0000BA380000}"/>
    <cellStyle name="Note 8 9 4 15" xfId="14683" xr:uid="{00000000-0005-0000-0000-0000BB380000}"/>
    <cellStyle name="Note 8 9 4 15 2" xfId="14684" xr:uid="{00000000-0005-0000-0000-0000BC380000}"/>
    <cellStyle name="Note 8 9 4 16" xfId="14685" xr:uid="{00000000-0005-0000-0000-0000BD380000}"/>
    <cellStyle name="Note 8 9 4 2" xfId="14686" xr:uid="{00000000-0005-0000-0000-0000BE380000}"/>
    <cellStyle name="Note 8 9 4 2 2" xfId="14687" xr:uid="{00000000-0005-0000-0000-0000BF380000}"/>
    <cellStyle name="Note 8 9 4 3" xfId="14688" xr:uid="{00000000-0005-0000-0000-0000C0380000}"/>
    <cellStyle name="Note 8 9 4 3 2" xfId="14689" xr:uid="{00000000-0005-0000-0000-0000C1380000}"/>
    <cellStyle name="Note 8 9 4 4" xfId="14690" xr:uid="{00000000-0005-0000-0000-0000C2380000}"/>
    <cellStyle name="Note 8 9 4 4 2" xfId="14691" xr:uid="{00000000-0005-0000-0000-0000C3380000}"/>
    <cellStyle name="Note 8 9 4 5" xfId="14692" xr:uid="{00000000-0005-0000-0000-0000C4380000}"/>
    <cellStyle name="Note 8 9 4 5 2" xfId="14693" xr:uid="{00000000-0005-0000-0000-0000C5380000}"/>
    <cellStyle name="Note 8 9 4 6" xfId="14694" xr:uid="{00000000-0005-0000-0000-0000C6380000}"/>
    <cellStyle name="Note 8 9 4 6 2" xfId="14695" xr:uid="{00000000-0005-0000-0000-0000C7380000}"/>
    <cellStyle name="Note 8 9 4 7" xfId="14696" xr:uid="{00000000-0005-0000-0000-0000C8380000}"/>
    <cellStyle name="Note 8 9 4 7 2" xfId="14697" xr:uid="{00000000-0005-0000-0000-0000C9380000}"/>
    <cellStyle name="Note 8 9 4 8" xfId="14698" xr:uid="{00000000-0005-0000-0000-0000CA380000}"/>
    <cellStyle name="Note 8 9 4 8 2" xfId="14699" xr:uid="{00000000-0005-0000-0000-0000CB380000}"/>
    <cellStyle name="Note 8 9 4 9" xfId="14700" xr:uid="{00000000-0005-0000-0000-0000CC380000}"/>
    <cellStyle name="Note 8 9 4 9 2" xfId="14701" xr:uid="{00000000-0005-0000-0000-0000CD380000}"/>
    <cellStyle name="Note 8 9 5" xfId="14702" xr:uid="{00000000-0005-0000-0000-0000CE380000}"/>
    <cellStyle name="Note 8 9 5 10" xfId="14703" xr:uid="{00000000-0005-0000-0000-0000CF380000}"/>
    <cellStyle name="Note 8 9 5 10 2" xfId="14704" xr:uid="{00000000-0005-0000-0000-0000D0380000}"/>
    <cellStyle name="Note 8 9 5 11" xfId="14705" xr:uid="{00000000-0005-0000-0000-0000D1380000}"/>
    <cellStyle name="Note 8 9 5 11 2" xfId="14706" xr:uid="{00000000-0005-0000-0000-0000D2380000}"/>
    <cellStyle name="Note 8 9 5 12" xfId="14707" xr:uid="{00000000-0005-0000-0000-0000D3380000}"/>
    <cellStyle name="Note 8 9 5 12 2" xfId="14708" xr:uid="{00000000-0005-0000-0000-0000D4380000}"/>
    <cellStyle name="Note 8 9 5 13" xfId="14709" xr:uid="{00000000-0005-0000-0000-0000D5380000}"/>
    <cellStyle name="Note 8 9 5 13 2" xfId="14710" xr:uid="{00000000-0005-0000-0000-0000D6380000}"/>
    <cellStyle name="Note 8 9 5 14" xfId="14711" xr:uid="{00000000-0005-0000-0000-0000D7380000}"/>
    <cellStyle name="Note 8 9 5 2" xfId="14712" xr:uid="{00000000-0005-0000-0000-0000D8380000}"/>
    <cellStyle name="Note 8 9 5 2 2" xfId="14713" xr:uid="{00000000-0005-0000-0000-0000D9380000}"/>
    <cellStyle name="Note 8 9 5 3" xfId="14714" xr:uid="{00000000-0005-0000-0000-0000DA380000}"/>
    <cellStyle name="Note 8 9 5 3 2" xfId="14715" xr:uid="{00000000-0005-0000-0000-0000DB380000}"/>
    <cellStyle name="Note 8 9 5 4" xfId="14716" xr:uid="{00000000-0005-0000-0000-0000DC380000}"/>
    <cellStyle name="Note 8 9 5 4 2" xfId="14717" xr:uid="{00000000-0005-0000-0000-0000DD380000}"/>
    <cellStyle name="Note 8 9 5 5" xfId="14718" xr:uid="{00000000-0005-0000-0000-0000DE380000}"/>
    <cellStyle name="Note 8 9 5 5 2" xfId="14719" xr:uid="{00000000-0005-0000-0000-0000DF380000}"/>
    <cellStyle name="Note 8 9 5 6" xfId="14720" xr:uid="{00000000-0005-0000-0000-0000E0380000}"/>
    <cellStyle name="Note 8 9 5 6 2" xfId="14721" xr:uid="{00000000-0005-0000-0000-0000E1380000}"/>
    <cellStyle name="Note 8 9 5 7" xfId="14722" xr:uid="{00000000-0005-0000-0000-0000E2380000}"/>
    <cellStyle name="Note 8 9 5 7 2" xfId="14723" xr:uid="{00000000-0005-0000-0000-0000E3380000}"/>
    <cellStyle name="Note 8 9 5 8" xfId="14724" xr:uid="{00000000-0005-0000-0000-0000E4380000}"/>
    <cellStyle name="Note 8 9 5 8 2" xfId="14725" xr:uid="{00000000-0005-0000-0000-0000E5380000}"/>
    <cellStyle name="Note 8 9 5 9" xfId="14726" xr:uid="{00000000-0005-0000-0000-0000E6380000}"/>
    <cellStyle name="Note 8 9 5 9 2" xfId="14727" xr:uid="{00000000-0005-0000-0000-0000E7380000}"/>
    <cellStyle name="Note 8 9 6" xfId="14728" xr:uid="{00000000-0005-0000-0000-0000E8380000}"/>
    <cellStyle name="Note 8 9 6 2" xfId="14729" xr:uid="{00000000-0005-0000-0000-0000E9380000}"/>
    <cellStyle name="Note 8 9 7" xfId="14730" xr:uid="{00000000-0005-0000-0000-0000EA380000}"/>
    <cellStyle name="Note 8 9 7 2" xfId="14731" xr:uid="{00000000-0005-0000-0000-0000EB380000}"/>
    <cellStyle name="Note 8 9 8" xfId="14732" xr:uid="{00000000-0005-0000-0000-0000EC380000}"/>
    <cellStyle name="Note 8 9 8 2" xfId="14733" xr:uid="{00000000-0005-0000-0000-0000ED380000}"/>
    <cellStyle name="Note 8 9 9" xfId="14734" xr:uid="{00000000-0005-0000-0000-0000EE380000}"/>
    <cellStyle name="Note 8 9 9 2" xfId="14735" xr:uid="{00000000-0005-0000-0000-0000EF380000}"/>
    <cellStyle name="Note 9" xfId="14736" xr:uid="{00000000-0005-0000-0000-0000F0380000}"/>
    <cellStyle name="Note 9 10" xfId="14737" xr:uid="{00000000-0005-0000-0000-0000F1380000}"/>
    <cellStyle name="Note 9 10 10" xfId="14738" xr:uid="{00000000-0005-0000-0000-0000F2380000}"/>
    <cellStyle name="Note 9 10 10 2" xfId="14739" xr:uid="{00000000-0005-0000-0000-0000F3380000}"/>
    <cellStyle name="Note 9 10 11" xfId="14740" xr:uid="{00000000-0005-0000-0000-0000F4380000}"/>
    <cellStyle name="Note 9 10 11 2" xfId="14741" xr:uid="{00000000-0005-0000-0000-0000F5380000}"/>
    <cellStyle name="Note 9 10 12" xfId="14742" xr:uid="{00000000-0005-0000-0000-0000F6380000}"/>
    <cellStyle name="Note 9 10 12 2" xfId="14743" xr:uid="{00000000-0005-0000-0000-0000F7380000}"/>
    <cellStyle name="Note 9 10 13" xfId="14744" xr:uid="{00000000-0005-0000-0000-0000F8380000}"/>
    <cellStyle name="Note 9 10 13 2" xfId="14745" xr:uid="{00000000-0005-0000-0000-0000F9380000}"/>
    <cellStyle name="Note 9 10 14" xfId="14746" xr:uid="{00000000-0005-0000-0000-0000FA380000}"/>
    <cellStyle name="Note 9 10 14 2" xfId="14747" xr:uid="{00000000-0005-0000-0000-0000FB380000}"/>
    <cellStyle name="Note 9 10 15" xfId="14748" xr:uid="{00000000-0005-0000-0000-0000FC380000}"/>
    <cellStyle name="Note 9 10 15 2" xfId="14749" xr:uid="{00000000-0005-0000-0000-0000FD380000}"/>
    <cellStyle name="Note 9 10 16" xfId="14750" xr:uid="{00000000-0005-0000-0000-0000FE380000}"/>
    <cellStyle name="Note 9 10 16 2" xfId="14751" xr:uid="{00000000-0005-0000-0000-0000FF380000}"/>
    <cellStyle name="Note 9 10 17" xfId="14752" xr:uid="{00000000-0005-0000-0000-000000390000}"/>
    <cellStyle name="Note 9 10 17 2" xfId="14753" xr:uid="{00000000-0005-0000-0000-000001390000}"/>
    <cellStyle name="Note 9 10 18" xfId="14754" xr:uid="{00000000-0005-0000-0000-000002390000}"/>
    <cellStyle name="Note 9 10 2" xfId="14755" xr:uid="{00000000-0005-0000-0000-000003390000}"/>
    <cellStyle name="Note 9 10 2 2" xfId="14756" xr:uid="{00000000-0005-0000-0000-000004390000}"/>
    <cellStyle name="Note 9 10 3" xfId="14757" xr:uid="{00000000-0005-0000-0000-000005390000}"/>
    <cellStyle name="Note 9 10 3 2" xfId="14758" xr:uid="{00000000-0005-0000-0000-000006390000}"/>
    <cellStyle name="Note 9 10 4" xfId="14759" xr:uid="{00000000-0005-0000-0000-000007390000}"/>
    <cellStyle name="Note 9 10 4 2" xfId="14760" xr:uid="{00000000-0005-0000-0000-000008390000}"/>
    <cellStyle name="Note 9 10 5" xfId="14761" xr:uid="{00000000-0005-0000-0000-000009390000}"/>
    <cellStyle name="Note 9 10 5 2" xfId="14762" xr:uid="{00000000-0005-0000-0000-00000A390000}"/>
    <cellStyle name="Note 9 10 6" xfId="14763" xr:uid="{00000000-0005-0000-0000-00000B390000}"/>
    <cellStyle name="Note 9 10 6 2" xfId="14764" xr:uid="{00000000-0005-0000-0000-00000C390000}"/>
    <cellStyle name="Note 9 10 7" xfId="14765" xr:uid="{00000000-0005-0000-0000-00000D390000}"/>
    <cellStyle name="Note 9 10 7 2" xfId="14766" xr:uid="{00000000-0005-0000-0000-00000E390000}"/>
    <cellStyle name="Note 9 10 8" xfId="14767" xr:uid="{00000000-0005-0000-0000-00000F390000}"/>
    <cellStyle name="Note 9 10 8 2" xfId="14768" xr:uid="{00000000-0005-0000-0000-000010390000}"/>
    <cellStyle name="Note 9 10 9" xfId="14769" xr:uid="{00000000-0005-0000-0000-000011390000}"/>
    <cellStyle name="Note 9 10 9 2" xfId="14770" xr:uid="{00000000-0005-0000-0000-000012390000}"/>
    <cellStyle name="Note 9 11" xfId="14771" xr:uid="{00000000-0005-0000-0000-000013390000}"/>
    <cellStyle name="Note 9 11 10" xfId="14772" xr:uid="{00000000-0005-0000-0000-000014390000}"/>
    <cellStyle name="Note 9 11 10 2" xfId="14773" xr:uid="{00000000-0005-0000-0000-000015390000}"/>
    <cellStyle name="Note 9 11 11" xfId="14774" xr:uid="{00000000-0005-0000-0000-000016390000}"/>
    <cellStyle name="Note 9 11 11 2" xfId="14775" xr:uid="{00000000-0005-0000-0000-000017390000}"/>
    <cellStyle name="Note 9 11 12" xfId="14776" xr:uid="{00000000-0005-0000-0000-000018390000}"/>
    <cellStyle name="Note 9 11 12 2" xfId="14777" xr:uid="{00000000-0005-0000-0000-000019390000}"/>
    <cellStyle name="Note 9 11 13" xfId="14778" xr:uid="{00000000-0005-0000-0000-00001A390000}"/>
    <cellStyle name="Note 9 11 13 2" xfId="14779" xr:uid="{00000000-0005-0000-0000-00001B390000}"/>
    <cellStyle name="Note 9 11 14" xfId="14780" xr:uid="{00000000-0005-0000-0000-00001C390000}"/>
    <cellStyle name="Note 9 11 14 2" xfId="14781" xr:uid="{00000000-0005-0000-0000-00001D390000}"/>
    <cellStyle name="Note 9 11 15" xfId="14782" xr:uid="{00000000-0005-0000-0000-00001E390000}"/>
    <cellStyle name="Note 9 11 15 2" xfId="14783" xr:uid="{00000000-0005-0000-0000-00001F390000}"/>
    <cellStyle name="Note 9 11 16" xfId="14784" xr:uid="{00000000-0005-0000-0000-000020390000}"/>
    <cellStyle name="Note 9 11 16 2" xfId="14785" xr:uid="{00000000-0005-0000-0000-000021390000}"/>
    <cellStyle name="Note 9 11 17" xfId="14786" xr:uid="{00000000-0005-0000-0000-000022390000}"/>
    <cellStyle name="Note 9 11 17 2" xfId="14787" xr:uid="{00000000-0005-0000-0000-000023390000}"/>
    <cellStyle name="Note 9 11 18" xfId="14788" xr:uid="{00000000-0005-0000-0000-000024390000}"/>
    <cellStyle name="Note 9 11 2" xfId="14789" xr:uid="{00000000-0005-0000-0000-000025390000}"/>
    <cellStyle name="Note 9 11 2 2" xfId="14790" xr:uid="{00000000-0005-0000-0000-000026390000}"/>
    <cellStyle name="Note 9 11 3" xfId="14791" xr:uid="{00000000-0005-0000-0000-000027390000}"/>
    <cellStyle name="Note 9 11 3 2" xfId="14792" xr:uid="{00000000-0005-0000-0000-000028390000}"/>
    <cellStyle name="Note 9 11 4" xfId="14793" xr:uid="{00000000-0005-0000-0000-000029390000}"/>
    <cellStyle name="Note 9 11 4 2" xfId="14794" xr:uid="{00000000-0005-0000-0000-00002A390000}"/>
    <cellStyle name="Note 9 11 5" xfId="14795" xr:uid="{00000000-0005-0000-0000-00002B390000}"/>
    <cellStyle name="Note 9 11 5 2" xfId="14796" xr:uid="{00000000-0005-0000-0000-00002C390000}"/>
    <cellStyle name="Note 9 11 6" xfId="14797" xr:uid="{00000000-0005-0000-0000-00002D390000}"/>
    <cellStyle name="Note 9 11 6 2" xfId="14798" xr:uid="{00000000-0005-0000-0000-00002E390000}"/>
    <cellStyle name="Note 9 11 7" xfId="14799" xr:uid="{00000000-0005-0000-0000-00002F390000}"/>
    <cellStyle name="Note 9 11 7 2" xfId="14800" xr:uid="{00000000-0005-0000-0000-000030390000}"/>
    <cellStyle name="Note 9 11 8" xfId="14801" xr:uid="{00000000-0005-0000-0000-000031390000}"/>
    <cellStyle name="Note 9 11 8 2" xfId="14802" xr:uid="{00000000-0005-0000-0000-000032390000}"/>
    <cellStyle name="Note 9 11 9" xfId="14803" xr:uid="{00000000-0005-0000-0000-000033390000}"/>
    <cellStyle name="Note 9 11 9 2" xfId="14804" xr:uid="{00000000-0005-0000-0000-000034390000}"/>
    <cellStyle name="Note 9 12" xfId="14805" xr:uid="{00000000-0005-0000-0000-000035390000}"/>
    <cellStyle name="Note 9 12 10" xfId="14806" xr:uid="{00000000-0005-0000-0000-000036390000}"/>
    <cellStyle name="Note 9 12 10 2" xfId="14807" xr:uid="{00000000-0005-0000-0000-000037390000}"/>
    <cellStyle name="Note 9 12 11" xfId="14808" xr:uid="{00000000-0005-0000-0000-000038390000}"/>
    <cellStyle name="Note 9 12 11 2" xfId="14809" xr:uid="{00000000-0005-0000-0000-000039390000}"/>
    <cellStyle name="Note 9 12 12" xfId="14810" xr:uid="{00000000-0005-0000-0000-00003A390000}"/>
    <cellStyle name="Note 9 12 12 2" xfId="14811" xr:uid="{00000000-0005-0000-0000-00003B390000}"/>
    <cellStyle name="Note 9 12 13" xfId="14812" xr:uid="{00000000-0005-0000-0000-00003C390000}"/>
    <cellStyle name="Note 9 12 13 2" xfId="14813" xr:uid="{00000000-0005-0000-0000-00003D390000}"/>
    <cellStyle name="Note 9 12 14" xfId="14814" xr:uid="{00000000-0005-0000-0000-00003E390000}"/>
    <cellStyle name="Note 9 12 14 2" xfId="14815" xr:uid="{00000000-0005-0000-0000-00003F390000}"/>
    <cellStyle name="Note 9 12 15" xfId="14816" xr:uid="{00000000-0005-0000-0000-000040390000}"/>
    <cellStyle name="Note 9 12 15 2" xfId="14817" xr:uid="{00000000-0005-0000-0000-000041390000}"/>
    <cellStyle name="Note 9 12 16" xfId="14818" xr:uid="{00000000-0005-0000-0000-000042390000}"/>
    <cellStyle name="Note 9 12 2" xfId="14819" xr:uid="{00000000-0005-0000-0000-000043390000}"/>
    <cellStyle name="Note 9 12 2 2" xfId="14820" xr:uid="{00000000-0005-0000-0000-000044390000}"/>
    <cellStyle name="Note 9 12 3" xfId="14821" xr:uid="{00000000-0005-0000-0000-000045390000}"/>
    <cellStyle name="Note 9 12 3 2" xfId="14822" xr:uid="{00000000-0005-0000-0000-000046390000}"/>
    <cellStyle name="Note 9 12 4" xfId="14823" xr:uid="{00000000-0005-0000-0000-000047390000}"/>
    <cellStyle name="Note 9 12 4 2" xfId="14824" xr:uid="{00000000-0005-0000-0000-000048390000}"/>
    <cellStyle name="Note 9 12 5" xfId="14825" xr:uid="{00000000-0005-0000-0000-000049390000}"/>
    <cellStyle name="Note 9 12 5 2" xfId="14826" xr:uid="{00000000-0005-0000-0000-00004A390000}"/>
    <cellStyle name="Note 9 12 6" xfId="14827" xr:uid="{00000000-0005-0000-0000-00004B390000}"/>
    <cellStyle name="Note 9 12 6 2" xfId="14828" xr:uid="{00000000-0005-0000-0000-00004C390000}"/>
    <cellStyle name="Note 9 12 7" xfId="14829" xr:uid="{00000000-0005-0000-0000-00004D390000}"/>
    <cellStyle name="Note 9 12 7 2" xfId="14830" xr:uid="{00000000-0005-0000-0000-00004E390000}"/>
    <cellStyle name="Note 9 12 8" xfId="14831" xr:uid="{00000000-0005-0000-0000-00004F390000}"/>
    <cellStyle name="Note 9 12 8 2" xfId="14832" xr:uid="{00000000-0005-0000-0000-000050390000}"/>
    <cellStyle name="Note 9 12 9" xfId="14833" xr:uid="{00000000-0005-0000-0000-000051390000}"/>
    <cellStyle name="Note 9 12 9 2" xfId="14834" xr:uid="{00000000-0005-0000-0000-000052390000}"/>
    <cellStyle name="Note 9 13" xfId="14835" xr:uid="{00000000-0005-0000-0000-000053390000}"/>
    <cellStyle name="Note 9 13 10" xfId="14836" xr:uid="{00000000-0005-0000-0000-000054390000}"/>
    <cellStyle name="Note 9 13 10 2" xfId="14837" xr:uid="{00000000-0005-0000-0000-000055390000}"/>
    <cellStyle name="Note 9 13 11" xfId="14838" xr:uid="{00000000-0005-0000-0000-000056390000}"/>
    <cellStyle name="Note 9 13 11 2" xfId="14839" xr:uid="{00000000-0005-0000-0000-000057390000}"/>
    <cellStyle name="Note 9 13 12" xfId="14840" xr:uid="{00000000-0005-0000-0000-000058390000}"/>
    <cellStyle name="Note 9 13 12 2" xfId="14841" xr:uid="{00000000-0005-0000-0000-000059390000}"/>
    <cellStyle name="Note 9 13 13" xfId="14842" xr:uid="{00000000-0005-0000-0000-00005A390000}"/>
    <cellStyle name="Note 9 13 13 2" xfId="14843" xr:uid="{00000000-0005-0000-0000-00005B390000}"/>
    <cellStyle name="Note 9 13 14" xfId="14844" xr:uid="{00000000-0005-0000-0000-00005C390000}"/>
    <cellStyle name="Note 9 13 14 2" xfId="14845" xr:uid="{00000000-0005-0000-0000-00005D390000}"/>
    <cellStyle name="Note 9 13 15" xfId="14846" xr:uid="{00000000-0005-0000-0000-00005E390000}"/>
    <cellStyle name="Note 9 13 15 2" xfId="14847" xr:uid="{00000000-0005-0000-0000-00005F390000}"/>
    <cellStyle name="Note 9 13 16" xfId="14848" xr:uid="{00000000-0005-0000-0000-000060390000}"/>
    <cellStyle name="Note 9 13 2" xfId="14849" xr:uid="{00000000-0005-0000-0000-000061390000}"/>
    <cellStyle name="Note 9 13 2 2" xfId="14850" xr:uid="{00000000-0005-0000-0000-000062390000}"/>
    <cellStyle name="Note 9 13 3" xfId="14851" xr:uid="{00000000-0005-0000-0000-000063390000}"/>
    <cellStyle name="Note 9 13 3 2" xfId="14852" xr:uid="{00000000-0005-0000-0000-000064390000}"/>
    <cellStyle name="Note 9 13 4" xfId="14853" xr:uid="{00000000-0005-0000-0000-000065390000}"/>
    <cellStyle name="Note 9 13 4 2" xfId="14854" xr:uid="{00000000-0005-0000-0000-000066390000}"/>
    <cellStyle name="Note 9 13 5" xfId="14855" xr:uid="{00000000-0005-0000-0000-000067390000}"/>
    <cellStyle name="Note 9 13 5 2" xfId="14856" xr:uid="{00000000-0005-0000-0000-000068390000}"/>
    <cellStyle name="Note 9 13 6" xfId="14857" xr:uid="{00000000-0005-0000-0000-000069390000}"/>
    <cellStyle name="Note 9 13 6 2" xfId="14858" xr:uid="{00000000-0005-0000-0000-00006A390000}"/>
    <cellStyle name="Note 9 13 7" xfId="14859" xr:uid="{00000000-0005-0000-0000-00006B390000}"/>
    <cellStyle name="Note 9 13 7 2" xfId="14860" xr:uid="{00000000-0005-0000-0000-00006C390000}"/>
    <cellStyle name="Note 9 13 8" xfId="14861" xr:uid="{00000000-0005-0000-0000-00006D390000}"/>
    <cellStyle name="Note 9 13 8 2" xfId="14862" xr:uid="{00000000-0005-0000-0000-00006E390000}"/>
    <cellStyle name="Note 9 13 9" xfId="14863" xr:uid="{00000000-0005-0000-0000-00006F390000}"/>
    <cellStyle name="Note 9 13 9 2" xfId="14864" xr:uid="{00000000-0005-0000-0000-000070390000}"/>
    <cellStyle name="Note 9 14" xfId="14865" xr:uid="{00000000-0005-0000-0000-000071390000}"/>
    <cellStyle name="Note 9 14 10" xfId="14866" xr:uid="{00000000-0005-0000-0000-000072390000}"/>
    <cellStyle name="Note 9 14 10 2" xfId="14867" xr:uid="{00000000-0005-0000-0000-000073390000}"/>
    <cellStyle name="Note 9 14 11" xfId="14868" xr:uid="{00000000-0005-0000-0000-000074390000}"/>
    <cellStyle name="Note 9 14 11 2" xfId="14869" xr:uid="{00000000-0005-0000-0000-000075390000}"/>
    <cellStyle name="Note 9 14 12" xfId="14870" xr:uid="{00000000-0005-0000-0000-000076390000}"/>
    <cellStyle name="Note 9 14 12 2" xfId="14871" xr:uid="{00000000-0005-0000-0000-000077390000}"/>
    <cellStyle name="Note 9 14 13" xfId="14872" xr:uid="{00000000-0005-0000-0000-000078390000}"/>
    <cellStyle name="Note 9 14 13 2" xfId="14873" xr:uid="{00000000-0005-0000-0000-000079390000}"/>
    <cellStyle name="Note 9 14 14" xfId="14874" xr:uid="{00000000-0005-0000-0000-00007A390000}"/>
    <cellStyle name="Note 9 14 14 2" xfId="14875" xr:uid="{00000000-0005-0000-0000-00007B390000}"/>
    <cellStyle name="Note 9 14 15" xfId="14876" xr:uid="{00000000-0005-0000-0000-00007C390000}"/>
    <cellStyle name="Note 9 14 2" xfId="14877" xr:uid="{00000000-0005-0000-0000-00007D390000}"/>
    <cellStyle name="Note 9 14 2 2" xfId="14878" xr:uid="{00000000-0005-0000-0000-00007E390000}"/>
    <cellStyle name="Note 9 14 3" xfId="14879" xr:uid="{00000000-0005-0000-0000-00007F390000}"/>
    <cellStyle name="Note 9 14 3 2" xfId="14880" xr:uid="{00000000-0005-0000-0000-000080390000}"/>
    <cellStyle name="Note 9 14 4" xfId="14881" xr:uid="{00000000-0005-0000-0000-000081390000}"/>
    <cellStyle name="Note 9 14 4 2" xfId="14882" xr:uid="{00000000-0005-0000-0000-000082390000}"/>
    <cellStyle name="Note 9 14 5" xfId="14883" xr:uid="{00000000-0005-0000-0000-000083390000}"/>
    <cellStyle name="Note 9 14 5 2" xfId="14884" xr:uid="{00000000-0005-0000-0000-000084390000}"/>
    <cellStyle name="Note 9 14 6" xfId="14885" xr:uid="{00000000-0005-0000-0000-000085390000}"/>
    <cellStyle name="Note 9 14 6 2" xfId="14886" xr:uid="{00000000-0005-0000-0000-000086390000}"/>
    <cellStyle name="Note 9 14 7" xfId="14887" xr:uid="{00000000-0005-0000-0000-000087390000}"/>
    <cellStyle name="Note 9 14 7 2" xfId="14888" xr:uid="{00000000-0005-0000-0000-000088390000}"/>
    <cellStyle name="Note 9 14 8" xfId="14889" xr:uid="{00000000-0005-0000-0000-000089390000}"/>
    <cellStyle name="Note 9 14 8 2" xfId="14890" xr:uid="{00000000-0005-0000-0000-00008A390000}"/>
    <cellStyle name="Note 9 14 9" xfId="14891" xr:uid="{00000000-0005-0000-0000-00008B390000}"/>
    <cellStyle name="Note 9 14 9 2" xfId="14892" xr:uid="{00000000-0005-0000-0000-00008C390000}"/>
    <cellStyle name="Note 9 15" xfId="14893" xr:uid="{00000000-0005-0000-0000-00008D390000}"/>
    <cellStyle name="Note 9 15 2" xfId="14894" xr:uid="{00000000-0005-0000-0000-00008E390000}"/>
    <cellStyle name="Note 9 16" xfId="14895" xr:uid="{00000000-0005-0000-0000-00008F390000}"/>
    <cellStyle name="Note 9 16 2" xfId="14896" xr:uid="{00000000-0005-0000-0000-000090390000}"/>
    <cellStyle name="Note 9 17" xfId="14897" xr:uid="{00000000-0005-0000-0000-000091390000}"/>
    <cellStyle name="Note 9 17 2" xfId="14898" xr:uid="{00000000-0005-0000-0000-000092390000}"/>
    <cellStyle name="Note 9 18" xfId="14899" xr:uid="{00000000-0005-0000-0000-000093390000}"/>
    <cellStyle name="Note 9 18 2" xfId="14900" xr:uid="{00000000-0005-0000-0000-000094390000}"/>
    <cellStyle name="Note 9 19" xfId="14901" xr:uid="{00000000-0005-0000-0000-000095390000}"/>
    <cellStyle name="Note 9 19 2" xfId="14902" xr:uid="{00000000-0005-0000-0000-000096390000}"/>
    <cellStyle name="Note 9 2" xfId="14903" xr:uid="{00000000-0005-0000-0000-000097390000}"/>
    <cellStyle name="Note 9 2 10" xfId="14904" xr:uid="{00000000-0005-0000-0000-000098390000}"/>
    <cellStyle name="Note 9 2 10 10" xfId="14905" xr:uid="{00000000-0005-0000-0000-000099390000}"/>
    <cellStyle name="Note 9 2 10 10 2" xfId="14906" xr:uid="{00000000-0005-0000-0000-00009A390000}"/>
    <cellStyle name="Note 9 2 10 11" xfId="14907" xr:uid="{00000000-0005-0000-0000-00009B390000}"/>
    <cellStyle name="Note 9 2 10 11 2" xfId="14908" xr:uid="{00000000-0005-0000-0000-00009C390000}"/>
    <cellStyle name="Note 9 2 10 12" xfId="14909" xr:uid="{00000000-0005-0000-0000-00009D390000}"/>
    <cellStyle name="Note 9 2 10 12 2" xfId="14910" xr:uid="{00000000-0005-0000-0000-00009E390000}"/>
    <cellStyle name="Note 9 2 10 13" xfId="14911" xr:uid="{00000000-0005-0000-0000-00009F390000}"/>
    <cellStyle name="Note 9 2 10 13 2" xfId="14912" xr:uid="{00000000-0005-0000-0000-0000A0390000}"/>
    <cellStyle name="Note 9 2 10 14" xfId="14913" xr:uid="{00000000-0005-0000-0000-0000A1390000}"/>
    <cellStyle name="Note 9 2 10 14 2" xfId="14914" xr:uid="{00000000-0005-0000-0000-0000A2390000}"/>
    <cellStyle name="Note 9 2 10 15" xfId="14915" xr:uid="{00000000-0005-0000-0000-0000A3390000}"/>
    <cellStyle name="Note 9 2 10 15 2" xfId="14916" xr:uid="{00000000-0005-0000-0000-0000A4390000}"/>
    <cellStyle name="Note 9 2 10 16" xfId="14917" xr:uid="{00000000-0005-0000-0000-0000A5390000}"/>
    <cellStyle name="Note 9 2 10 16 2" xfId="14918" xr:uid="{00000000-0005-0000-0000-0000A6390000}"/>
    <cellStyle name="Note 9 2 10 17" xfId="14919" xr:uid="{00000000-0005-0000-0000-0000A7390000}"/>
    <cellStyle name="Note 9 2 10 17 2" xfId="14920" xr:uid="{00000000-0005-0000-0000-0000A8390000}"/>
    <cellStyle name="Note 9 2 10 18" xfId="14921" xr:uid="{00000000-0005-0000-0000-0000A9390000}"/>
    <cellStyle name="Note 9 2 10 2" xfId="14922" xr:uid="{00000000-0005-0000-0000-0000AA390000}"/>
    <cellStyle name="Note 9 2 10 2 2" xfId="14923" xr:uid="{00000000-0005-0000-0000-0000AB390000}"/>
    <cellStyle name="Note 9 2 10 3" xfId="14924" xr:uid="{00000000-0005-0000-0000-0000AC390000}"/>
    <cellStyle name="Note 9 2 10 3 2" xfId="14925" xr:uid="{00000000-0005-0000-0000-0000AD390000}"/>
    <cellStyle name="Note 9 2 10 4" xfId="14926" xr:uid="{00000000-0005-0000-0000-0000AE390000}"/>
    <cellStyle name="Note 9 2 10 4 2" xfId="14927" xr:uid="{00000000-0005-0000-0000-0000AF390000}"/>
    <cellStyle name="Note 9 2 10 5" xfId="14928" xr:uid="{00000000-0005-0000-0000-0000B0390000}"/>
    <cellStyle name="Note 9 2 10 5 2" xfId="14929" xr:uid="{00000000-0005-0000-0000-0000B1390000}"/>
    <cellStyle name="Note 9 2 10 6" xfId="14930" xr:uid="{00000000-0005-0000-0000-0000B2390000}"/>
    <cellStyle name="Note 9 2 10 6 2" xfId="14931" xr:uid="{00000000-0005-0000-0000-0000B3390000}"/>
    <cellStyle name="Note 9 2 10 7" xfId="14932" xr:uid="{00000000-0005-0000-0000-0000B4390000}"/>
    <cellStyle name="Note 9 2 10 7 2" xfId="14933" xr:uid="{00000000-0005-0000-0000-0000B5390000}"/>
    <cellStyle name="Note 9 2 10 8" xfId="14934" xr:uid="{00000000-0005-0000-0000-0000B6390000}"/>
    <cellStyle name="Note 9 2 10 8 2" xfId="14935" xr:uid="{00000000-0005-0000-0000-0000B7390000}"/>
    <cellStyle name="Note 9 2 10 9" xfId="14936" xr:uid="{00000000-0005-0000-0000-0000B8390000}"/>
    <cellStyle name="Note 9 2 10 9 2" xfId="14937" xr:uid="{00000000-0005-0000-0000-0000B9390000}"/>
    <cellStyle name="Note 9 2 11" xfId="14938" xr:uid="{00000000-0005-0000-0000-0000BA390000}"/>
    <cellStyle name="Note 9 2 11 10" xfId="14939" xr:uid="{00000000-0005-0000-0000-0000BB390000}"/>
    <cellStyle name="Note 9 2 11 10 2" xfId="14940" xr:uid="{00000000-0005-0000-0000-0000BC390000}"/>
    <cellStyle name="Note 9 2 11 11" xfId="14941" xr:uid="{00000000-0005-0000-0000-0000BD390000}"/>
    <cellStyle name="Note 9 2 11 11 2" xfId="14942" xr:uid="{00000000-0005-0000-0000-0000BE390000}"/>
    <cellStyle name="Note 9 2 11 12" xfId="14943" xr:uid="{00000000-0005-0000-0000-0000BF390000}"/>
    <cellStyle name="Note 9 2 11 12 2" xfId="14944" xr:uid="{00000000-0005-0000-0000-0000C0390000}"/>
    <cellStyle name="Note 9 2 11 13" xfId="14945" xr:uid="{00000000-0005-0000-0000-0000C1390000}"/>
    <cellStyle name="Note 9 2 11 13 2" xfId="14946" xr:uid="{00000000-0005-0000-0000-0000C2390000}"/>
    <cellStyle name="Note 9 2 11 14" xfId="14947" xr:uid="{00000000-0005-0000-0000-0000C3390000}"/>
    <cellStyle name="Note 9 2 11 14 2" xfId="14948" xr:uid="{00000000-0005-0000-0000-0000C4390000}"/>
    <cellStyle name="Note 9 2 11 15" xfId="14949" xr:uid="{00000000-0005-0000-0000-0000C5390000}"/>
    <cellStyle name="Note 9 2 11 15 2" xfId="14950" xr:uid="{00000000-0005-0000-0000-0000C6390000}"/>
    <cellStyle name="Note 9 2 11 16" xfId="14951" xr:uid="{00000000-0005-0000-0000-0000C7390000}"/>
    <cellStyle name="Note 9 2 11 2" xfId="14952" xr:uid="{00000000-0005-0000-0000-0000C8390000}"/>
    <cellStyle name="Note 9 2 11 2 2" xfId="14953" xr:uid="{00000000-0005-0000-0000-0000C9390000}"/>
    <cellStyle name="Note 9 2 11 3" xfId="14954" xr:uid="{00000000-0005-0000-0000-0000CA390000}"/>
    <cellStyle name="Note 9 2 11 3 2" xfId="14955" xr:uid="{00000000-0005-0000-0000-0000CB390000}"/>
    <cellStyle name="Note 9 2 11 4" xfId="14956" xr:uid="{00000000-0005-0000-0000-0000CC390000}"/>
    <cellStyle name="Note 9 2 11 4 2" xfId="14957" xr:uid="{00000000-0005-0000-0000-0000CD390000}"/>
    <cellStyle name="Note 9 2 11 5" xfId="14958" xr:uid="{00000000-0005-0000-0000-0000CE390000}"/>
    <cellStyle name="Note 9 2 11 5 2" xfId="14959" xr:uid="{00000000-0005-0000-0000-0000CF390000}"/>
    <cellStyle name="Note 9 2 11 6" xfId="14960" xr:uid="{00000000-0005-0000-0000-0000D0390000}"/>
    <cellStyle name="Note 9 2 11 6 2" xfId="14961" xr:uid="{00000000-0005-0000-0000-0000D1390000}"/>
    <cellStyle name="Note 9 2 11 7" xfId="14962" xr:uid="{00000000-0005-0000-0000-0000D2390000}"/>
    <cellStyle name="Note 9 2 11 7 2" xfId="14963" xr:uid="{00000000-0005-0000-0000-0000D3390000}"/>
    <cellStyle name="Note 9 2 11 8" xfId="14964" xr:uid="{00000000-0005-0000-0000-0000D4390000}"/>
    <cellStyle name="Note 9 2 11 8 2" xfId="14965" xr:uid="{00000000-0005-0000-0000-0000D5390000}"/>
    <cellStyle name="Note 9 2 11 9" xfId="14966" xr:uid="{00000000-0005-0000-0000-0000D6390000}"/>
    <cellStyle name="Note 9 2 11 9 2" xfId="14967" xr:uid="{00000000-0005-0000-0000-0000D7390000}"/>
    <cellStyle name="Note 9 2 12" xfId="14968" xr:uid="{00000000-0005-0000-0000-0000D8390000}"/>
    <cellStyle name="Note 9 2 12 10" xfId="14969" xr:uid="{00000000-0005-0000-0000-0000D9390000}"/>
    <cellStyle name="Note 9 2 12 10 2" xfId="14970" xr:uid="{00000000-0005-0000-0000-0000DA390000}"/>
    <cellStyle name="Note 9 2 12 11" xfId="14971" xr:uid="{00000000-0005-0000-0000-0000DB390000}"/>
    <cellStyle name="Note 9 2 12 11 2" xfId="14972" xr:uid="{00000000-0005-0000-0000-0000DC390000}"/>
    <cellStyle name="Note 9 2 12 12" xfId="14973" xr:uid="{00000000-0005-0000-0000-0000DD390000}"/>
    <cellStyle name="Note 9 2 12 12 2" xfId="14974" xr:uid="{00000000-0005-0000-0000-0000DE390000}"/>
    <cellStyle name="Note 9 2 12 13" xfId="14975" xr:uid="{00000000-0005-0000-0000-0000DF390000}"/>
    <cellStyle name="Note 9 2 12 13 2" xfId="14976" xr:uid="{00000000-0005-0000-0000-0000E0390000}"/>
    <cellStyle name="Note 9 2 12 14" xfId="14977" xr:uid="{00000000-0005-0000-0000-0000E1390000}"/>
    <cellStyle name="Note 9 2 12 14 2" xfId="14978" xr:uid="{00000000-0005-0000-0000-0000E2390000}"/>
    <cellStyle name="Note 9 2 12 15" xfId="14979" xr:uid="{00000000-0005-0000-0000-0000E3390000}"/>
    <cellStyle name="Note 9 2 12 15 2" xfId="14980" xr:uid="{00000000-0005-0000-0000-0000E4390000}"/>
    <cellStyle name="Note 9 2 12 16" xfId="14981" xr:uid="{00000000-0005-0000-0000-0000E5390000}"/>
    <cellStyle name="Note 9 2 12 2" xfId="14982" xr:uid="{00000000-0005-0000-0000-0000E6390000}"/>
    <cellStyle name="Note 9 2 12 2 2" xfId="14983" xr:uid="{00000000-0005-0000-0000-0000E7390000}"/>
    <cellStyle name="Note 9 2 12 3" xfId="14984" xr:uid="{00000000-0005-0000-0000-0000E8390000}"/>
    <cellStyle name="Note 9 2 12 3 2" xfId="14985" xr:uid="{00000000-0005-0000-0000-0000E9390000}"/>
    <cellStyle name="Note 9 2 12 4" xfId="14986" xr:uid="{00000000-0005-0000-0000-0000EA390000}"/>
    <cellStyle name="Note 9 2 12 4 2" xfId="14987" xr:uid="{00000000-0005-0000-0000-0000EB390000}"/>
    <cellStyle name="Note 9 2 12 5" xfId="14988" xr:uid="{00000000-0005-0000-0000-0000EC390000}"/>
    <cellStyle name="Note 9 2 12 5 2" xfId="14989" xr:uid="{00000000-0005-0000-0000-0000ED390000}"/>
    <cellStyle name="Note 9 2 12 6" xfId="14990" xr:uid="{00000000-0005-0000-0000-0000EE390000}"/>
    <cellStyle name="Note 9 2 12 6 2" xfId="14991" xr:uid="{00000000-0005-0000-0000-0000EF390000}"/>
    <cellStyle name="Note 9 2 12 7" xfId="14992" xr:uid="{00000000-0005-0000-0000-0000F0390000}"/>
    <cellStyle name="Note 9 2 12 7 2" xfId="14993" xr:uid="{00000000-0005-0000-0000-0000F1390000}"/>
    <cellStyle name="Note 9 2 12 8" xfId="14994" xr:uid="{00000000-0005-0000-0000-0000F2390000}"/>
    <cellStyle name="Note 9 2 12 8 2" xfId="14995" xr:uid="{00000000-0005-0000-0000-0000F3390000}"/>
    <cellStyle name="Note 9 2 12 9" xfId="14996" xr:uid="{00000000-0005-0000-0000-0000F4390000}"/>
    <cellStyle name="Note 9 2 12 9 2" xfId="14997" xr:uid="{00000000-0005-0000-0000-0000F5390000}"/>
    <cellStyle name="Note 9 2 13" xfId="14998" xr:uid="{00000000-0005-0000-0000-0000F6390000}"/>
    <cellStyle name="Note 9 2 13 10" xfId="14999" xr:uid="{00000000-0005-0000-0000-0000F7390000}"/>
    <cellStyle name="Note 9 2 13 10 2" xfId="15000" xr:uid="{00000000-0005-0000-0000-0000F8390000}"/>
    <cellStyle name="Note 9 2 13 11" xfId="15001" xr:uid="{00000000-0005-0000-0000-0000F9390000}"/>
    <cellStyle name="Note 9 2 13 11 2" xfId="15002" xr:uid="{00000000-0005-0000-0000-0000FA390000}"/>
    <cellStyle name="Note 9 2 13 12" xfId="15003" xr:uid="{00000000-0005-0000-0000-0000FB390000}"/>
    <cellStyle name="Note 9 2 13 12 2" xfId="15004" xr:uid="{00000000-0005-0000-0000-0000FC390000}"/>
    <cellStyle name="Note 9 2 13 13" xfId="15005" xr:uid="{00000000-0005-0000-0000-0000FD390000}"/>
    <cellStyle name="Note 9 2 13 13 2" xfId="15006" xr:uid="{00000000-0005-0000-0000-0000FE390000}"/>
    <cellStyle name="Note 9 2 13 14" xfId="15007" xr:uid="{00000000-0005-0000-0000-0000FF390000}"/>
    <cellStyle name="Note 9 2 13 14 2" xfId="15008" xr:uid="{00000000-0005-0000-0000-0000003A0000}"/>
    <cellStyle name="Note 9 2 13 15" xfId="15009" xr:uid="{00000000-0005-0000-0000-0000013A0000}"/>
    <cellStyle name="Note 9 2 13 2" xfId="15010" xr:uid="{00000000-0005-0000-0000-0000023A0000}"/>
    <cellStyle name="Note 9 2 13 2 2" xfId="15011" xr:uid="{00000000-0005-0000-0000-0000033A0000}"/>
    <cellStyle name="Note 9 2 13 3" xfId="15012" xr:uid="{00000000-0005-0000-0000-0000043A0000}"/>
    <cellStyle name="Note 9 2 13 3 2" xfId="15013" xr:uid="{00000000-0005-0000-0000-0000053A0000}"/>
    <cellStyle name="Note 9 2 13 4" xfId="15014" xr:uid="{00000000-0005-0000-0000-0000063A0000}"/>
    <cellStyle name="Note 9 2 13 4 2" xfId="15015" xr:uid="{00000000-0005-0000-0000-0000073A0000}"/>
    <cellStyle name="Note 9 2 13 5" xfId="15016" xr:uid="{00000000-0005-0000-0000-0000083A0000}"/>
    <cellStyle name="Note 9 2 13 5 2" xfId="15017" xr:uid="{00000000-0005-0000-0000-0000093A0000}"/>
    <cellStyle name="Note 9 2 13 6" xfId="15018" xr:uid="{00000000-0005-0000-0000-00000A3A0000}"/>
    <cellStyle name="Note 9 2 13 6 2" xfId="15019" xr:uid="{00000000-0005-0000-0000-00000B3A0000}"/>
    <cellStyle name="Note 9 2 13 7" xfId="15020" xr:uid="{00000000-0005-0000-0000-00000C3A0000}"/>
    <cellStyle name="Note 9 2 13 7 2" xfId="15021" xr:uid="{00000000-0005-0000-0000-00000D3A0000}"/>
    <cellStyle name="Note 9 2 13 8" xfId="15022" xr:uid="{00000000-0005-0000-0000-00000E3A0000}"/>
    <cellStyle name="Note 9 2 13 8 2" xfId="15023" xr:uid="{00000000-0005-0000-0000-00000F3A0000}"/>
    <cellStyle name="Note 9 2 13 9" xfId="15024" xr:uid="{00000000-0005-0000-0000-0000103A0000}"/>
    <cellStyle name="Note 9 2 13 9 2" xfId="15025" xr:uid="{00000000-0005-0000-0000-0000113A0000}"/>
    <cellStyle name="Note 9 2 14" xfId="15026" xr:uid="{00000000-0005-0000-0000-0000123A0000}"/>
    <cellStyle name="Note 9 2 14 2" xfId="15027" xr:uid="{00000000-0005-0000-0000-0000133A0000}"/>
    <cellStyle name="Note 9 2 15" xfId="15028" xr:uid="{00000000-0005-0000-0000-0000143A0000}"/>
    <cellStyle name="Note 9 2 15 2" xfId="15029" xr:uid="{00000000-0005-0000-0000-0000153A0000}"/>
    <cellStyle name="Note 9 2 16" xfId="15030" xr:uid="{00000000-0005-0000-0000-0000163A0000}"/>
    <cellStyle name="Note 9 2 16 2" xfId="15031" xr:uid="{00000000-0005-0000-0000-0000173A0000}"/>
    <cellStyle name="Note 9 2 17" xfId="15032" xr:uid="{00000000-0005-0000-0000-0000183A0000}"/>
    <cellStyle name="Note 9 2 17 2" xfId="15033" xr:uid="{00000000-0005-0000-0000-0000193A0000}"/>
    <cellStyle name="Note 9 2 18" xfId="15034" xr:uid="{00000000-0005-0000-0000-00001A3A0000}"/>
    <cellStyle name="Note 9 2 18 2" xfId="15035" xr:uid="{00000000-0005-0000-0000-00001B3A0000}"/>
    <cellStyle name="Note 9 2 19" xfId="15036" xr:uid="{00000000-0005-0000-0000-00001C3A0000}"/>
    <cellStyle name="Note 9 2 19 2" xfId="15037" xr:uid="{00000000-0005-0000-0000-00001D3A0000}"/>
    <cellStyle name="Note 9 2 2" xfId="15038" xr:uid="{00000000-0005-0000-0000-00001E3A0000}"/>
    <cellStyle name="Note 9 2 2 10" xfId="15039" xr:uid="{00000000-0005-0000-0000-00001F3A0000}"/>
    <cellStyle name="Note 9 2 2 10 2" xfId="15040" xr:uid="{00000000-0005-0000-0000-0000203A0000}"/>
    <cellStyle name="Note 9 2 2 11" xfId="15041" xr:uid="{00000000-0005-0000-0000-0000213A0000}"/>
    <cellStyle name="Note 9 2 2 11 2" xfId="15042" xr:uid="{00000000-0005-0000-0000-0000223A0000}"/>
    <cellStyle name="Note 9 2 2 12" xfId="15043" xr:uid="{00000000-0005-0000-0000-0000233A0000}"/>
    <cellStyle name="Note 9 2 2 12 2" xfId="15044" xr:uid="{00000000-0005-0000-0000-0000243A0000}"/>
    <cellStyle name="Note 9 2 2 13" xfId="15045" xr:uid="{00000000-0005-0000-0000-0000253A0000}"/>
    <cellStyle name="Note 9 2 2 13 2" xfId="15046" xr:uid="{00000000-0005-0000-0000-0000263A0000}"/>
    <cellStyle name="Note 9 2 2 14" xfId="15047" xr:uid="{00000000-0005-0000-0000-0000273A0000}"/>
    <cellStyle name="Note 9 2 2 14 2" xfId="15048" xr:uid="{00000000-0005-0000-0000-0000283A0000}"/>
    <cellStyle name="Note 9 2 2 15" xfId="15049" xr:uid="{00000000-0005-0000-0000-0000293A0000}"/>
    <cellStyle name="Note 9 2 2 15 2" xfId="15050" xr:uid="{00000000-0005-0000-0000-00002A3A0000}"/>
    <cellStyle name="Note 9 2 2 16" xfId="15051" xr:uid="{00000000-0005-0000-0000-00002B3A0000}"/>
    <cellStyle name="Note 9 2 2 16 2" xfId="15052" xr:uid="{00000000-0005-0000-0000-00002C3A0000}"/>
    <cellStyle name="Note 9 2 2 17" xfId="15053" xr:uid="{00000000-0005-0000-0000-00002D3A0000}"/>
    <cellStyle name="Note 9 2 2 17 2" xfId="15054" xr:uid="{00000000-0005-0000-0000-00002E3A0000}"/>
    <cellStyle name="Note 9 2 2 18" xfId="15055" xr:uid="{00000000-0005-0000-0000-00002F3A0000}"/>
    <cellStyle name="Note 9 2 2 18 2" xfId="15056" xr:uid="{00000000-0005-0000-0000-0000303A0000}"/>
    <cellStyle name="Note 9 2 2 19" xfId="15057" xr:uid="{00000000-0005-0000-0000-0000313A0000}"/>
    <cellStyle name="Note 9 2 2 19 2" xfId="15058" xr:uid="{00000000-0005-0000-0000-0000323A0000}"/>
    <cellStyle name="Note 9 2 2 2" xfId="15059" xr:uid="{00000000-0005-0000-0000-0000333A0000}"/>
    <cellStyle name="Note 9 2 2 2 10" xfId="15060" xr:uid="{00000000-0005-0000-0000-0000343A0000}"/>
    <cellStyle name="Note 9 2 2 2 10 2" xfId="15061" xr:uid="{00000000-0005-0000-0000-0000353A0000}"/>
    <cellStyle name="Note 9 2 2 2 11" xfId="15062" xr:uid="{00000000-0005-0000-0000-0000363A0000}"/>
    <cellStyle name="Note 9 2 2 2 11 2" xfId="15063" xr:uid="{00000000-0005-0000-0000-0000373A0000}"/>
    <cellStyle name="Note 9 2 2 2 12" xfId="15064" xr:uid="{00000000-0005-0000-0000-0000383A0000}"/>
    <cellStyle name="Note 9 2 2 2 12 2" xfId="15065" xr:uid="{00000000-0005-0000-0000-0000393A0000}"/>
    <cellStyle name="Note 9 2 2 2 13" xfId="15066" xr:uid="{00000000-0005-0000-0000-00003A3A0000}"/>
    <cellStyle name="Note 9 2 2 2 13 2" xfId="15067" xr:uid="{00000000-0005-0000-0000-00003B3A0000}"/>
    <cellStyle name="Note 9 2 2 2 14" xfId="15068" xr:uid="{00000000-0005-0000-0000-00003C3A0000}"/>
    <cellStyle name="Note 9 2 2 2 14 2" xfId="15069" xr:uid="{00000000-0005-0000-0000-00003D3A0000}"/>
    <cellStyle name="Note 9 2 2 2 15" xfId="15070" xr:uid="{00000000-0005-0000-0000-00003E3A0000}"/>
    <cellStyle name="Note 9 2 2 2 15 2" xfId="15071" xr:uid="{00000000-0005-0000-0000-00003F3A0000}"/>
    <cellStyle name="Note 9 2 2 2 16" xfId="15072" xr:uid="{00000000-0005-0000-0000-0000403A0000}"/>
    <cellStyle name="Note 9 2 2 2 16 2" xfId="15073" xr:uid="{00000000-0005-0000-0000-0000413A0000}"/>
    <cellStyle name="Note 9 2 2 2 17" xfId="15074" xr:uid="{00000000-0005-0000-0000-0000423A0000}"/>
    <cellStyle name="Note 9 2 2 2 17 2" xfId="15075" xr:uid="{00000000-0005-0000-0000-0000433A0000}"/>
    <cellStyle name="Note 9 2 2 2 18" xfId="15076" xr:uid="{00000000-0005-0000-0000-0000443A0000}"/>
    <cellStyle name="Note 9 2 2 2 18 2" xfId="15077" xr:uid="{00000000-0005-0000-0000-0000453A0000}"/>
    <cellStyle name="Note 9 2 2 2 19" xfId="15078" xr:uid="{00000000-0005-0000-0000-0000463A0000}"/>
    <cellStyle name="Note 9 2 2 2 2" xfId="15079" xr:uid="{00000000-0005-0000-0000-0000473A0000}"/>
    <cellStyle name="Note 9 2 2 2 2 2" xfId="15080" xr:uid="{00000000-0005-0000-0000-0000483A0000}"/>
    <cellStyle name="Note 9 2 2 2 3" xfId="15081" xr:uid="{00000000-0005-0000-0000-0000493A0000}"/>
    <cellStyle name="Note 9 2 2 2 3 2" xfId="15082" xr:uid="{00000000-0005-0000-0000-00004A3A0000}"/>
    <cellStyle name="Note 9 2 2 2 4" xfId="15083" xr:uid="{00000000-0005-0000-0000-00004B3A0000}"/>
    <cellStyle name="Note 9 2 2 2 4 2" xfId="15084" xr:uid="{00000000-0005-0000-0000-00004C3A0000}"/>
    <cellStyle name="Note 9 2 2 2 5" xfId="15085" xr:uid="{00000000-0005-0000-0000-00004D3A0000}"/>
    <cellStyle name="Note 9 2 2 2 5 2" xfId="15086" xr:uid="{00000000-0005-0000-0000-00004E3A0000}"/>
    <cellStyle name="Note 9 2 2 2 6" xfId="15087" xr:uid="{00000000-0005-0000-0000-00004F3A0000}"/>
    <cellStyle name="Note 9 2 2 2 6 2" xfId="15088" xr:uid="{00000000-0005-0000-0000-0000503A0000}"/>
    <cellStyle name="Note 9 2 2 2 7" xfId="15089" xr:uid="{00000000-0005-0000-0000-0000513A0000}"/>
    <cellStyle name="Note 9 2 2 2 7 2" xfId="15090" xr:uid="{00000000-0005-0000-0000-0000523A0000}"/>
    <cellStyle name="Note 9 2 2 2 8" xfId="15091" xr:uid="{00000000-0005-0000-0000-0000533A0000}"/>
    <cellStyle name="Note 9 2 2 2 8 2" xfId="15092" xr:uid="{00000000-0005-0000-0000-0000543A0000}"/>
    <cellStyle name="Note 9 2 2 2 9" xfId="15093" xr:uid="{00000000-0005-0000-0000-0000553A0000}"/>
    <cellStyle name="Note 9 2 2 2 9 2" xfId="15094" xr:uid="{00000000-0005-0000-0000-0000563A0000}"/>
    <cellStyle name="Note 9 2 2 20" xfId="15095" xr:uid="{00000000-0005-0000-0000-0000573A0000}"/>
    <cellStyle name="Note 9 2 2 3" xfId="15096" xr:uid="{00000000-0005-0000-0000-0000583A0000}"/>
    <cellStyle name="Note 9 2 2 3 10" xfId="15097" xr:uid="{00000000-0005-0000-0000-0000593A0000}"/>
    <cellStyle name="Note 9 2 2 3 10 2" xfId="15098" xr:uid="{00000000-0005-0000-0000-00005A3A0000}"/>
    <cellStyle name="Note 9 2 2 3 11" xfId="15099" xr:uid="{00000000-0005-0000-0000-00005B3A0000}"/>
    <cellStyle name="Note 9 2 2 3 11 2" xfId="15100" xr:uid="{00000000-0005-0000-0000-00005C3A0000}"/>
    <cellStyle name="Note 9 2 2 3 12" xfId="15101" xr:uid="{00000000-0005-0000-0000-00005D3A0000}"/>
    <cellStyle name="Note 9 2 2 3 12 2" xfId="15102" xr:uid="{00000000-0005-0000-0000-00005E3A0000}"/>
    <cellStyle name="Note 9 2 2 3 13" xfId="15103" xr:uid="{00000000-0005-0000-0000-00005F3A0000}"/>
    <cellStyle name="Note 9 2 2 3 13 2" xfId="15104" xr:uid="{00000000-0005-0000-0000-0000603A0000}"/>
    <cellStyle name="Note 9 2 2 3 14" xfId="15105" xr:uid="{00000000-0005-0000-0000-0000613A0000}"/>
    <cellStyle name="Note 9 2 2 3 14 2" xfId="15106" xr:uid="{00000000-0005-0000-0000-0000623A0000}"/>
    <cellStyle name="Note 9 2 2 3 15" xfId="15107" xr:uid="{00000000-0005-0000-0000-0000633A0000}"/>
    <cellStyle name="Note 9 2 2 3 15 2" xfId="15108" xr:uid="{00000000-0005-0000-0000-0000643A0000}"/>
    <cellStyle name="Note 9 2 2 3 16" xfId="15109" xr:uid="{00000000-0005-0000-0000-0000653A0000}"/>
    <cellStyle name="Note 9 2 2 3 16 2" xfId="15110" xr:uid="{00000000-0005-0000-0000-0000663A0000}"/>
    <cellStyle name="Note 9 2 2 3 17" xfId="15111" xr:uid="{00000000-0005-0000-0000-0000673A0000}"/>
    <cellStyle name="Note 9 2 2 3 17 2" xfId="15112" xr:uid="{00000000-0005-0000-0000-0000683A0000}"/>
    <cellStyle name="Note 9 2 2 3 18" xfId="15113" xr:uid="{00000000-0005-0000-0000-0000693A0000}"/>
    <cellStyle name="Note 9 2 2 3 18 2" xfId="15114" xr:uid="{00000000-0005-0000-0000-00006A3A0000}"/>
    <cellStyle name="Note 9 2 2 3 19" xfId="15115" xr:uid="{00000000-0005-0000-0000-00006B3A0000}"/>
    <cellStyle name="Note 9 2 2 3 2" xfId="15116" xr:uid="{00000000-0005-0000-0000-00006C3A0000}"/>
    <cellStyle name="Note 9 2 2 3 2 2" xfId="15117" xr:uid="{00000000-0005-0000-0000-00006D3A0000}"/>
    <cellStyle name="Note 9 2 2 3 3" xfId="15118" xr:uid="{00000000-0005-0000-0000-00006E3A0000}"/>
    <cellStyle name="Note 9 2 2 3 3 2" xfId="15119" xr:uid="{00000000-0005-0000-0000-00006F3A0000}"/>
    <cellStyle name="Note 9 2 2 3 4" xfId="15120" xr:uid="{00000000-0005-0000-0000-0000703A0000}"/>
    <cellStyle name="Note 9 2 2 3 4 2" xfId="15121" xr:uid="{00000000-0005-0000-0000-0000713A0000}"/>
    <cellStyle name="Note 9 2 2 3 5" xfId="15122" xr:uid="{00000000-0005-0000-0000-0000723A0000}"/>
    <cellStyle name="Note 9 2 2 3 5 2" xfId="15123" xr:uid="{00000000-0005-0000-0000-0000733A0000}"/>
    <cellStyle name="Note 9 2 2 3 6" xfId="15124" xr:uid="{00000000-0005-0000-0000-0000743A0000}"/>
    <cellStyle name="Note 9 2 2 3 6 2" xfId="15125" xr:uid="{00000000-0005-0000-0000-0000753A0000}"/>
    <cellStyle name="Note 9 2 2 3 7" xfId="15126" xr:uid="{00000000-0005-0000-0000-0000763A0000}"/>
    <cellStyle name="Note 9 2 2 3 7 2" xfId="15127" xr:uid="{00000000-0005-0000-0000-0000773A0000}"/>
    <cellStyle name="Note 9 2 2 3 8" xfId="15128" xr:uid="{00000000-0005-0000-0000-0000783A0000}"/>
    <cellStyle name="Note 9 2 2 3 8 2" xfId="15129" xr:uid="{00000000-0005-0000-0000-0000793A0000}"/>
    <cellStyle name="Note 9 2 2 3 9" xfId="15130" xr:uid="{00000000-0005-0000-0000-00007A3A0000}"/>
    <cellStyle name="Note 9 2 2 3 9 2" xfId="15131" xr:uid="{00000000-0005-0000-0000-00007B3A0000}"/>
    <cellStyle name="Note 9 2 2 4" xfId="15132" xr:uid="{00000000-0005-0000-0000-00007C3A0000}"/>
    <cellStyle name="Note 9 2 2 4 10" xfId="15133" xr:uid="{00000000-0005-0000-0000-00007D3A0000}"/>
    <cellStyle name="Note 9 2 2 4 10 2" xfId="15134" xr:uid="{00000000-0005-0000-0000-00007E3A0000}"/>
    <cellStyle name="Note 9 2 2 4 11" xfId="15135" xr:uid="{00000000-0005-0000-0000-00007F3A0000}"/>
    <cellStyle name="Note 9 2 2 4 11 2" xfId="15136" xr:uid="{00000000-0005-0000-0000-0000803A0000}"/>
    <cellStyle name="Note 9 2 2 4 12" xfId="15137" xr:uid="{00000000-0005-0000-0000-0000813A0000}"/>
    <cellStyle name="Note 9 2 2 4 12 2" xfId="15138" xr:uid="{00000000-0005-0000-0000-0000823A0000}"/>
    <cellStyle name="Note 9 2 2 4 13" xfId="15139" xr:uid="{00000000-0005-0000-0000-0000833A0000}"/>
    <cellStyle name="Note 9 2 2 4 13 2" xfId="15140" xr:uid="{00000000-0005-0000-0000-0000843A0000}"/>
    <cellStyle name="Note 9 2 2 4 14" xfId="15141" xr:uid="{00000000-0005-0000-0000-0000853A0000}"/>
    <cellStyle name="Note 9 2 2 4 14 2" xfId="15142" xr:uid="{00000000-0005-0000-0000-0000863A0000}"/>
    <cellStyle name="Note 9 2 2 4 15" xfId="15143" xr:uid="{00000000-0005-0000-0000-0000873A0000}"/>
    <cellStyle name="Note 9 2 2 4 15 2" xfId="15144" xr:uid="{00000000-0005-0000-0000-0000883A0000}"/>
    <cellStyle name="Note 9 2 2 4 16" xfId="15145" xr:uid="{00000000-0005-0000-0000-0000893A0000}"/>
    <cellStyle name="Note 9 2 2 4 2" xfId="15146" xr:uid="{00000000-0005-0000-0000-00008A3A0000}"/>
    <cellStyle name="Note 9 2 2 4 2 2" xfId="15147" xr:uid="{00000000-0005-0000-0000-00008B3A0000}"/>
    <cellStyle name="Note 9 2 2 4 3" xfId="15148" xr:uid="{00000000-0005-0000-0000-00008C3A0000}"/>
    <cellStyle name="Note 9 2 2 4 3 2" xfId="15149" xr:uid="{00000000-0005-0000-0000-00008D3A0000}"/>
    <cellStyle name="Note 9 2 2 4 4" xfId="15150" xr:uid="{00000000-0005-0000-0000-00008E3A0000}"/>
    <cellStyle name="Note 9 2 2 4 4 2" xfId="15151" xr:uid="{00000000-0005-0000-0000-00008F3A0000}"/>
    <cellStyle name="Note 9 2 2 4 5" xfId="15152" xr:uid="{00000000-0005-0000-0000-0000903A0000}"/>
    <cellStyle name="Note 9 2 2 4 5 2" xfId="15153" xr:uid="{00000000-0005-0000-0000-0000913A0000}"/>
    <cellStyle name="Note 9 2 2 4 6" xfId="15154" xr:uid="{00000000-0005-0000-0000-0000923A0000}"/>
    <cellStyle name="Note 9 2 2 4 6 2" xfId="15155" xr:uid="{00000000-0005-0000-0000-0000933A0000}"/>
    <cellStyle name="Note 9 2 2 4 7" xfId="15156" xr:uid="{00000000-0005-0000-0000-0000943A0000}"/>
    <cellStyle name="Note 9 2 2 4 7 2" xfId="15157" xr:uid="{00000000-0005-0000-0000-0000953A0000}"/>
    <cellStyle name="Note 9 2 2 4 8" xfId="15158" xr:uid="{00000000-0005-0000-0000-0000963A0000}"/>
    <cellStyle name="Note 9 2 2 4 8 2" xfId="15159" xr:uid="{00000000-0005-0000-0000-0000973A0000}"/>
    <cellStyle name="Note 9 2 2 4 9" xfId="15160" xr:uid="{00000000-0005-0000-0000-0000983A0000}"/>
    <cellStyle name="Note 9 2 2 4 9 2" xfId="15161" xr:uid="{00000000-0005-0000-0000-0000993A0000}"/>
    <cellStyle name="Note 9 2 2 5" xfId="15162" xr:uid="{00000000-0005-0000-0000-00009A3A0000}"/>
    <cellStyle name="Note 9 2 2 5 10" xfId="15163" xr:uid="{00000000-0005-0000-0000-00009B3A0000}"/>
    <cellStyle name="Note 9 2 2 5 10 2" xfId="15164" xr:uid="{00000000-0005-0000-0000-00009C3A0000}"/>
    <cellStyle name="Note 9 2 2 5 11" xfId="15165" xr:uid="{00000000-0005-0000-0000-00009D3A0000}"/>
    <cellStyle name="Note 9 2 2 5 11 2" xfId="15166" xr:uid="{00000000-0005-0000-0000-00009E3A0000}"/>
    <cellStyle name="Note 9 2 2 5 12" xfId="15167" xr:uid="{00000000-0005-0000-0000-00009F3A0000}"/>
    <cellStyle name="Note 9 2 2 5 12 2" xfId="15168" xr:uid="{00000000-0005-0000-0000-0000A03A0000}"/>
    <cellStyle name="Note 9 2 2 5 13" xfId="15169" xr:uid="{00000000-0005-0000-0000-0000A13A0000}"/>
    <cellStyle name="Note 9 2 2 5 13 2" xfId="15170" xr:uid="{00000000-0005-0000-0000-0000A23A0000}"/>
    <cellStyle name="Note 9 2 2 5 14" xfId="15171" xr:uid="{00000000-0005-0000-0000-0000A33A0000}"/>
    <cellStyle name="Note 9 2 2 5 14 2" xfId="15172" xr:uid="{00000000-0005-0000-0000-0000A43A0000}"/>
    <cellStyle name="Note 9 2 2 5 15" xfId="15173" xr:uid="{00000000-0005-0000-0000-0000A53A0000}"/>
    <cellStyle name="Note 9 2 2 5 15 2" xfId="15174" xr:uid="{00000000-0005-0000-0000-0000A63A0000}"/>
    <cellStyle name="Note 9 2 2 5 16" xfId="15175" xr:uid="{00000000-0005-0000-0000-0000A73A0000}"/>
    <cellStyle name="Note 9 2 2 5 2" xfId="15176" xr:uid="{00000000-0005-0000-0000-0000A83A0000}"/>
    <cellStyle name="Note 9 2 2 5 2 2" xfId="15177" xr:uid="{00000000-0005-0000-0000-0000A93A0000}"/>
    <cellStyle name="Note 9 2 2 5 3" xfId="15178" xr:uid="{00000000-0005-0000-0000-0000AA3A0000}"/>
    <cellStyle name="Note 9 2 2 5 3 2" xfId="15179" xr:uid="{00000000-0005-0000-0000-0000AB3A0000}"/>
    <cellStyle name="Note 9 2 2 5 4" xfId="15180" xr:uid="{00000000-0005-0000-0000-0000AC3A0000}"/>
    <cellStyle name="Note 9 2 2 5 4 2" xfId="15181" xr:uid="{00000000-0005-0000-0000-0000AD3A0000}"/>
    <cellStyle name="Note 9 2 2 5 5" xfId="15182" xr:uid="{00000000-0005-0000-0000-0000AE3A0000}"/>
    <cellStyle name="Note 9 2 2 5 5 2" xfId="15183" xr:uid="{00000000-0005-0000-0000-0000AF3A0000}"/>
    <cellStyle name="Note 9 2 2 5 6" xfId="15184" xr:uid="{00000000-0005-0000-0000-0000B03A0000}"/>
    <cellStyle name="Note 9 2 2 5 6 2" xfId="15185" xr:uid="{00000000-0005-0000-0000-0000B13A0000}"/>
    <cellStyle name="Note 9 2 2 5 7" xfId="15186" xr:uid="{00000000-0005-0000-0000-0000B23A0000}"/>
    <cellStyle name="Note 9 2 2 5 7 2" xfId="15187" xr:uid="{00000000-0005-0000-0000-0000B33A0000}"/>
    <cellStyle name="Note 9 2 2 5 8" xfId="15188" xr:uid="{00000000-0005-0000-0000-0000B43A0000}"/>
    <cellStyle name="Note 9 2 2 5 8 2" xfId="15189" xr:uid="{00000000-0005-0000-0000-0000B53A0000}"/>
    <cellStyle name="Note 9 2 2 5 9" xfId="15190" xr:uid="{00000000-0005-0000-0000-0000B63A0000}"/>
    <cellStyle name="Note 9 2 2 5 9 2" xfId="15191" xr:uid="{00000000-0005-0000-0000-0000B73A0000}"/>
    <cellStyle name="Note 9 2 2 6" xfId="15192" xr:uid="{00000000-0005-0000-0000-0000B83A0000}"/>
    <cellStyle name="Note 9 2 2 6 10" xfId="15193" xr:uid="{00000000-0005-0000-0000-0000B93A0000}"/>
    <cellStyle name="Note 9 2 2 6 10 2" xfId="15194" xr:uid="{00000000-0005-0000-0000-0000BA3A0000}"/>
    <cellStyle name="Note 9 2 2 6 11" xfId="15195" xr:uid="{00000000-0005-0000-0000-0000BB3A0000}"/>
    <cellStyle name="Note 9 2 2 6 11 2" xfId="15196" xr:uid="{00000000-0005-0000-0000-0000BC3A0000}"/>
    <cellStyle name="Note 9 2 2 6 12" xfId="15197" xr:uid="{00000000-0005-0000-0000-0000BD3A0000}"/>
    <cellStyle name="Note 9 2 2 6 12 2" xfId="15198" xr:uid="{00000000-0005-0000-0000-0000BE3A0000}"/>
    <cellStyle name="Note 9 2 2 6 13" xfId="15199" xr:uid="{00000000-0005-0000-0000-0000BF3A0000}"/>
    <cellStyle name="Note 9 2 2 6 13 2" xfId="15200" xr:uid="{00000000-0005-0000-0000-0000C03A0000}"/>
    <cellStyle name="Note 9 2 2 6 14" xfId="15201" xr:uid="{00000000-0005-0000-0000-0000C13A0000}"/>
    <cellStyle name="Note 9 2 2 6 14 2" xfId="15202" xr:uid="{00000000-0005-0000-0000-0000C23A0000}"/>
    <cellStyle name="Note 9 2 2 6 15" xfId="15203" xr:uid="{00000000-0005-0000-0000-0000C33A0000}"/>
    <cellStyle name="Note 9 2 2 6 2" xfId="15204" xr:uid="{00000000-0005-0000-0000-0000C43A0000}"/>
    <cellStyle name="Note 9 2 2 6 2 2" xfId="15205" xr:uid="{00000000-0005-0000-0000-0000C53A0000}"/>
    <cellStyle name="Note 9 2 2 6 3" xfId="15206" xr:uid="{00000000-0005-0000-0000-0000C63A0000}"/>
    <cellStyle name="Note 9 2 2 6 3 2" xfId="15207" xr:uid="{00000000-0005-0000-0000-0000C73A0000}"/>
    <cellStyle name="Note 9 2 2 6 4" xfId="15208" xr:uid="{00000000-0005-0000-0000-0000C83A0000}"/>
    <cellStyle name="Note 9 2 2 6 4 2" xfId="15209" xr:uid="{00000000-0005-0000-0000-0000C93A0000}"/>
    <cellStyle name="Note 9 2 2 6 5" xfId="15210" xr:uid="{00000000-0005-0000-0000-0000CA3A0000}"/>
    <cellStyle name="Note 9 2 2 6 5 2" xfId="15211" xr:uid="{00000000-0005-0000-0000-0000CB3A0000}"/>
    <cellStyle name="Note 9 2 2 6 6" xfId="15212" xr:uid="{00000000-0005-0000-0000-0000CC3A0000}"/>
    <cellStyle name="Note 9 2 2 6 6 2" xfId="15213" xr:uid="{00000000-0005-0000-0000-0000CD3A0000}"/>
    <cellStyle name="Note 9 2 2 6 7" xfId="15214" xr:uid="{00000000-0005-0000-0000-0000CE3A0000}"/>
    <cellStyle name="Note 9 2 2 6 7 2" xfId="15215" xr:uid="{00000000-0005-0000-0000-0000CF3A0000}"/>
    <cellStyle name="Note 9 2 2 6 8" xfId="15216" xr:uid="{00000000-0005-0000-0000-0000D03A0000}"/>
    <cellStyle name="Note 9 2 2 6 8 2" xfId="15217" xr:uid="{00000000-0005-0000-0000-0000D13A0000}"/>
    <cellStyle name="Note 9 2 2 6 9" xfId="15218" xr:uid="{00000000-0005-0000-0000-0000D23A0000}"/>
    <cellStyle name="Note 9 2 2 6 9 2" xfId="15219" xr:uid="{00000000-0005-0000-0000-0000D33A0000}"/>
    <cellStyle name="Note 9 2 2 7" xfId="15220" xr:uid="{00000000-0005-0000-0000-0000D43A0000}"/>
    <cellStyle name="Note 9 2 2 7 2" xfId="15221" xr:uid="{00000000-0005-0000-0000-0000D53A0000}"/>
    <cellStyle name="Note 9 2 2 8" xfId="15222" xr:uid="{00000000-0005-0000-0000-0000D63A0000}"/>
    <cellStyle name="Note 9 2 2 8 2" xfId="15223" xr:uid="{00000000-0005-0000-0000-0000D73A0000}"/>
    <cellStyle name="Note 9 2 2 9" xfId="15224" xr:uid="{00000000-0005-0000-0000-0000D83A0000}"/>
    <cellStyle name="Note 9 2 2 9 2" xfId="15225" xr:uid="{00000000-0005-0000-0000-0000D93A0000}"/>
    <cellStyle name="Note 9 2 20" xfId="15226" xr:uid="{00000000-0005-0000-0000-0000DA3A0000}"/>
    <cellStyle name="Note 9 2 20 2" xfId="15227" xr:uid="{00000000-0005-0000-0000-0000DB3A0000}"/>
    <cellStyle name="Note 9 2 21" xfId="15228" xr:uid="{00000000-0005-0000-0000-0000DC3A0000}"/>
    <cellStyle name="Note 9 2 21 2" xfId="15229" xr:uid="{00000000-0005-0000-0000-0000DD3A0000}"/>
    <cellStyle name="Note 9 2 22" xfId="15230" xr:uid="{00000000-0005-0000-0000-0000DE3A0000}"/>
    <cellStyle name="Note 9 2 22 2" xfId="15231" xr:uid="{00000000-0005-0000-0000-0000DF3A0000}"/>
    <cellStyle name="Note 9 2 23" xfId="15232" xr:uid="{00000000-0005-0000-0000-0000E03A0000}"/>
    <cellStyle name="Note 9 2 23 2" xfId="15233" xr:uid="{00000000-0005-0000-0000-0000E13A0000}"/>
    <cellStyle name="Note 9 2 24" xfId="15234" xr:uid="{00000000-0005-0000-0000-0000E23A0000}"/>
    <cellStyle name="Note 9 2 24 2" xfId="15235" xr:uid="{00000000-0005-0000-0000-0000E33A0000}"/>
    <cellStyle name="Note 9 2 25" xfId="15236" xr:uid="{00000000-0005-0000-0000-0000E43A0000}"/>
    <cellStyle name="Note 9 2 25 2" xfId="15237" xr:uid="{00000000-0005-0000-0000-0000E53A0000}"/>
    <cellStyle name="Note 9 2 26" xfId="15238" xr:uid="{00000000-0005-0000-0000-0000E63A0000}"/>
    <cellStyle name="Note 9 2 26 2" xfId="15239" xr:uid="{00000000-0005-0000-0000-0000E73A0000}"/>
    <cellStyle name="Note 9 2 27" xfId="15240" xr:uid="{00000000-0005-0000-0000-0000E83A0000}"/>
    <cellStyle name="Note 9 2 3" xfId="15241" xr:uid="{00000000-0005-0000-0000-0000E93A0000}"/>
    <cellStyle name="Note 9 2 3 10" xfId="15242" xr:uid="{00000000-0005-0000-0000-0000EA3A0000}"/>
    <cellStyle name="Note 9 2 3 10 2" xfId="15243" xr:uid="{00000000-0005-0000-0000-0000EB3A0000}"/>
    <cellStyle name="Note 9 2 3 11" xfId="15244" xr:uid="{00000000-0005-0000-0000-0000EC3A0000}"/>
    <cellStyle name="Note 9 2 3 11 2" xfId="15245" xr:uid="{00000000-0005-0000-0000-0000ED3A0000}"/>
    <cellStyle name="Note 9 2 3 12" xfId="15246" xr:uid="{00000000-0005-0000-0000-0000EE3A0000}"/>
    <cellStyle name="Note 9 2 3 12 2" xfId="15247" xr:uid="{00000000-0005-0000-0000-0000EF3A0000}"/>
    <cellStyle name="Note 9 2 3 13" xfId="15248" xr:uid="{00000000-0005-0000-0000-0000F03A0000}"/>
    <cellStyle name="Note 9 2 3 13 2" xfId="15249" xr:uid="{00000000-0005-0000-0000-0000F13A0000}"/>
    <cellStyle name="Note 9 2 3 14" xfId="15250" xr:uid="{00000000-0005-0000-0000-0000F23A0000}"/>
    <cellStyle name="Note 9 2 3 14 2" xfId="15251" xr:uid="{00000000-0005-0000-0000-0000F33A0000}"/>
    <cellStyle name="Note 9 2 3 15" xfId="15252" xr:uid="{00000000-0005-0000-0000-0000F43A0000}"/>
    <cellStyle name="Note 9 2 3 15 2" xfId="15253" xr:uid="{00000000-0005-0000-0000-0000F53A0000}"/>
    <cellStyle name="Note 9 2 3 16" xfId="15254" xr:uid="{00000000-0005-0000-0000-0000F63A0000}"/>
    <cellStyle name="Note 9 2 3 16 2" xfId="15255" xr:uid="{00000000-0005-0000-0000-0000F73A0000}"/>
    <cellStyle name="Note 9 2 3 17" xfId="15256" xr:uid="{00000000-0005-0000-0000-0000F83A0000}"/>
    <cellStyle name="Note 9 2 3 17 2" xfId="15257" xr:uid="{00000000-0005-0000-0000-0000F93A0000}"/>
    <cellStyle name="Note 9 2 3 18" xfId="15258" xr:uid="{00000000-0005-0000-0000-0000FA3A0000}"/>
    <cellStyle name="Note 9 2 3 18 2" xfId="15259" xr:uid="{00000000-0005-0000-0000-0000FB3A0000}"/>
    <cellStyle name="Note 9 2 3 19" xfId="15260" xr:uid="{00000000-0005-0000-0000-0000FC3A0000}"/>
    <cellStyle name="Note 9 2 3 19 2" xfId="15261" xr:uid="{00000000-0005-0000-0000-0000FD3A0000}"/>
    <cellStyle name="Note 9 2 3 2" xfId="15262" xr:uid="{00000000-0005-0000-0000-0000FE3A0000}"/>
    <cellStyle name="Note 9 2 3 2 10" xfId="15263" xr:uid="{00000000-0005-0000-0000-0000FF3A0000}"/>
    <cellStyle name="Note 9 2 3 2 10 2" xfId="15264" xr:uid="{00000000-0005-0000-0000-0000003B0000}"/>
    <cellStyle name="Note 9 2 3 2 11" xfId="15265" xr:uid="{00000000-0005-0000-0000-0000013B0000}"/>
    <cellStyle name="Note 9 2 3 2 11 2" xfId="15266" xr:uid="{00000000-0005-0000-0000-0000023B0000}"/>
    <cellStyle name="Note 9 2 3 2 12" xfId="15267" xr:uid="{00000000-0005-0000-0000-0000033B0000}"/>
    <cellStyle name="Note 9 2 3 2 12 2" xfId="15268" xr:uid="{00000000-0005-0000-0000-0000043B0000}"/>
    <cellStyle name="Note 9 2 3 2 13" xfId="15269" xr:uid="{00000000-0005-0000-0000-0000053B0000}"/>
    <cellStyle name="Note 9 2 3 2 13 2" xfId="15270" xr:uid="{00000000-0005-0000-0000-0000063B0000}"/>
    <cellStyle name="Note 9 2 3 2 14" xfId="15271" xr:uid="{00000000-0005-0000-0000-0000073B0000}"/>
    <cellStyle name="Note 9 2 3 2 14 2" xfId="15272" xr:uid="{00000000-0005-0000-0000-0000083B0000}"/>
    <cellStyle name="Note 9 2 3 2 15" xfId="15273" xr:uid="{00000000-0005-0000-0000-0000093B0000}"/>
    <cellStyle name="Note 9 2 3 2 15 2" xfId="15274" xr:uid="{00000000-0005-0000-0000-00000A3B0000}"/>
    <cellStyle name="Note 9 2 3 2 16" xfId="15275" xr:uid="{00000000-0005-0000-0000-00000B3B0000}"/>
    <cellStyle name="Note 9 2 3 2 16 2" xfId="15276" xr:uid="{00000000-0005-0000-0000-00000C3B0000}"/>
    <cellStyle name="Note 9 2 3 2 17" xfId="15277" xr:uid="{00000000-0005-0000-0000-00000D3B0000}"/>
    <cellStyle name="Note 9 2 3 2 17 2" xfId="15278" xr:uid="{00000000-0005-0000-0000-00000E3B0000}"/>
    <cellStyle name="Note 9 2 3 2 18" xfId="15279" xr:uid="{00000000-0005-0000-0000-00000F3B0000}"/>
    <cellStyle name="Note 9 2 3 2 18 2" xfId="15280" xr:uid="{00000000-0005-0000-0000-0000103B0000}"/>
    <cellStyle name="Note 9 2 3 2 19" xfId="15281" xr:uid="{00000000-0005-0000-0000-0000113B0000}"/>
    <cellStyle name="Note 9 2 3 2 2" xfId="15282" xr:uid="{00000000-0005-0000-0000-0000123B0000}"/>
    <cellStyle name="Note 9 2 3 2 2 2" xfId="15283" xr:uid="{00000000-0005-0000-0000-0000133B0000}"/>
    <cellStyle name="Note 9 2 3 2 3" xfId="15284" xr:uid="{00000000-0005-0000-0000-0000143B0000}"/>
    <cellStyle name="Note 9 2 3 2 3 2" xfId="15285" xr:uid="{00000000-0005-0000-0000-0000153B0000}"/>
    <cellStyle name="Note 9 2 3 2 4" xfId="15286" xr:uid="{00000000-0005-0000-0000-0000163B0000}"/>
    <cellStyle name="Note 9 2 3 2 4 2" xfId="15287" xr:uid="{00000000-0005-0000-0000-0000173B0000}"/>
    <cellStyle name="Note 9 2 3 2 5" xfId="15288" xr:uid="{00000000-0005-0000-0000-0000183B0000}"/>
    <cellStyle name="Note 9 2 3 2 5 2" xfId="15289" xr:uid="{00000000-0005-0000-0000-0000193B0000}"/>
    <cellStyle name="Note 9 2 3 2 6" xfId="15290" xr:uid="{00000000-0005-0000-0000-00001A3B0000}"/>
    <cellStyle name="Note 9 2 3 2 6 2" xfId="15291" xr:uid="{00000000-0005-0000-0000-00001B3B0000}"/>
    <cellStyle name="Note 9 2 3 2 7" xfId="15292" xr:uid="{00000000-0005-0000-0000-00001C3B0000}"/>
    <cellStyle name="Note 9 2 3 2 7 2" xfId="15293" xr:uid="{00000000-0005-0000-0000-00001D3B0000}"/>
    <cellStyle name="Note 9 2 3 2 8" xfId="15294" xr:uid="{00000000-0005-0000-0000-00001E3B0000}"/>
    <cellStyle name="Note 9 2 3 2 8 2" xfId="15295" xr:uid="{00000000-0005-0000-0000-00001F3B0000}"/>
    <cellStyle name="Note 9 2 3 2 9" xfId="15296" xr:uid="{00000000-0005-0000-0000-0000203B0000}"/>
    <cellStyle name="Note 9 2 3 2 9 2" xfId="15297" xr:uid="{00000000-0005-0000-0000-0000213B0000}"/>
    <cellStyle name="Note 9 2 3 20" xfId="15298" xr:uid="{00000000-0005-0000-0000-0000223B0000}"/>
    <cellStyle name="Note 9 2 3 3" xfId="15299" xr:uid="{00000000-0005-0000-0000-0000233B0000}"/>
    <cellStyle name="Note 9 2 3 3 10" xfId="15300" xr:uid="{00000000-0005-0000-0000-0000243B0000}"/>
    <cellStyle name="Note 9 2 3 3 10 2" xfId="15301" xr:uid="{00000000-0005-0000-0000-0000253B0000}"/>
    <cellStyle name="Note 9 2 3 3 11" xfId="15302" xr:uid="{00000000-0005-0000-0000-0000263B0000}"/>
    <cellStyle name="Note 9 2 3 3 11 2" xfId="15303" xr:uid="{00000000-0005-0000-0000-0000273B0000}"/>
    <cellStyle name="Note 9 2 3 3 12" xfId="15304" xr:uid="{00000000-0005-0000-0000-0000283B0000}"/>
    <cellStyle name="Note 9 2 3 3 12 2" xfId="15305" xr:uid="{00000000-0005-0000-0000-0000293B0000}"/>
    <cellStyle name="Note 9 2 3 3 13" xfId="15306" xr:uid="{00000000-0005-0000-0000-00002A3B0000}"/>
    <cellStyle name="Note 9 2 3 3 13 2" xfId="15307" xr:uid="{00000000-0005-0000-0000-00002B3B0000}"/>
    <cellStyle name="Note 9 2 3 3 14" xfId="15308" xr:uid="{00000000-0005-0000-0000-00002C3B0000}"/>
    <cellStyle name="Note 9 2 3 3 14 2" xfId="15309" xr:uid="{00000000-0005-0000-0000-00002D3B0000}"/>
    <cellStyle name="Note 9 2 3 3 15" xfId="15310" xr:uid="{00000000-0005-0000-0000-00002E3B0000}"/>
    <cellStyle name="Note 9 2 3 3 15 2" xfId="15311" xr:uid="{00000000-0005-0000-0000-00002F3B0000}"/>
    <cellStyle name="Note 9 2 3 3 16" xfId="15312" xr:uid="{00000000-0005-0000-0000-0000303B0000}"/>
    <cellStyle name="Note 9 2 3 3 16 2" xfId="15313" xr:uid="{00000000-0005-0000-0000-0000313B0000}"/>
    <cellStyle name="Note 9 2 3 3 17" xfId="15314" xr:uid="{00000000-0005-0000-0000-0000323B0000}"/>
    <cellStyle name="Note 9 2 3 3 17 2" xfId="15315" xr:uid="{00000000-0005-0000-0000-0000333B0000}"/>
    <cellStyle name="Note 9 2 3 3 18" xfId="15316" xr:uid="{00000000-0005-0000-0000-0000343B0000}"/>
    <cellStyle name="Note 9 2 3 3 18 2" xfId="15317" xr:uid="{00000000-0005-0000-0000-0000353B0000}"/>
    <cellStyle name="Note 9 2 3 3 19" xfId="15318" xr:uid="{00000000-0005-0000-0000-0000363B0000}"/>
    <cellStyle name="Note 9 2 3 3 2" xfId="15319" xr:uid="{00000000-0005-0000-0000-0000373B0000}"/>
    <cellStyle name="Note 9 2 3 3 2 2" xfId="15320" xr:uid="{00000000-0005-0000-0000-0000383B0000}"/>
    <cellStyle name="Note 9 2 3 3 3" xfId="15321" xr:uid="{00000000-0005-0000-0000-0000393B0000}"/>
    <cellStyle name="Note 9 2 3 3 3 2" xfId="15322" xr:uid="{00000000-0005-0000-0000-00003A3B0000}"/>
    <cellStyle name="Note 9 2 3 3 4" xfId="15323" xr:uid="{00000000-0005-0000-0000-00003B3B0000}"/>
    <cellStyle name="Note 9 2 3 3 4 2" xfId="15324" xr:uid="{00000000-0005-0000-0000-00003C3B0000}"/>
    <cellStyle name="Note 9 2 3 3 5" xfId="15325" xr:uid="{00000000-0005-0000-0000-00003D3B0000}"/>
    <cellStyle name="Note 9 2 3 3 5 2" xfId="15326" xr:uid="{00000000-0005-0000-0000-00003E3B0000}"/>
    <cellStyle name="Note 9 2 3 3 6" xfId="15327" xr:uid="{00000000-0005-0000-0000-00003F3B0000}"/>
    <cellStyle name="Note 9 2 3 3 6 2" xfId="15328" xr:uid="{00000000-0005-0000-0000-0000403B0000}"/>
    <cellStyle name="Note 9 2 3 3 7" xfId="15329" xr:uid="{00000000-0005-0000-0000-0000413B0000}"/>
    <cellStyle name="Note 9 2 3 3 7 2" xfId="15330" xr:uid="{00000000-0005-0000-0000-0000423B0000}"/>
    <cellStyle name="Note 9 2 3 3 8" xfId="15331" xr:uid="{00000000-0005-0000-0000-0000433B0000}"/>
    <cellStyle name="Note 9 2 3 3 8 2" xfId="15332" xr:uid="{00000000-0005-0000-0000-0000443B0000}"/>
    <cellStyle name="Note 9 2 3 3 9" xfId="15333" xr:uid="{00000000-0005-0000-0000-0000453B0000}"/>
    <cellStyle name="Note 9 2 3 3 9 2" xfId="15334" xr:uid="{00000000-0005-0000-0000-0000463B0000}"/>
    <cellStyle name="Note 9 2 3 4" xfId="15335" xr:uid="{00000000-0005-0000-0000-0000473B0000}"/>
    <cellStyle name="Note 9 2 3 4 10" xfId="15336" xr:uid="{00000000-0005-0000-0000-0000483B0000}"/>
    <cellStyle name="Note 9 2 3 4 10 2" xfId="15337" xr:uid="{00000000-0005-0000-0000-0000493B0000}"/>
    <cellStyle name="Note 9 2 3 4 11" xfId="15338" xr:uid="{00000000-0005-0000-0000-00004A3B0000}"/>
    <cellStyle name="Note 9 2 3 4 11 2" xfId="15339" xr:uid="{00000000-0005-0000-0000-00004B3B0000}"/>
    <cellStyle name="Note 9 2 3 4 12" xfId="15340" xr:uid="{00000000-0005-0000-0000-00004C3B0000}"/>
    <cellStyle name="Note 9 2 3 4 12 2" xfId="15341" xr:uid="{00000000-0005-0000-0000-00004D3B0000}"/>
    <cellStyle name="Note 9 2 3 4 13" xfId="15342" xr:uid="{00000000-0005-0000-0000-00004E3B0000}"/>
    <cellStyle name="Note 9 2 3 4 13 2" xfId="15343" xr:uid="{00000000-0005-0000-0000-00004F3B0000}"/>
    <cellStyle name="Note 9 2 3 4 14" xfId="15344" xr:uid="{00000000-0005-0000-0000-0000503B0000}"/>
    <cellStyle name="Note 9 2 3 4 14 2" xfId="15345" xr:uid="{00000000-0005-0000-0000-0000513B0000}"/>
    <cellStyle name="Note 9 2 3 4 15" xfId="15346" xr:uid="{00000000-0005-0000-0000-0000523B0000}"/>
    <cellStyle name="Note 9 2 3 4 15 2" xfId="15347" xr:uid="{00000000-0005-0000-0000-0000533B0000}"/>
    <cellStyle name="Note 9 2 3 4 16" xfId="15348" xr:uid="{00000000-0005-0000-0000-0000543B0000}"/>
    <cellStyle name="Note 9 2 3 4 2" xfId="15349" xr:uid="{00000000-0005-0000-0000-0000553B0000}"/>
    <cellStyle name="Note 9 2 3 4 2 2" xfId="15350" xr:uid="{00000000-0005-0000-0000-0000563B0000}"/>
    <cellStyle name="Note 9 2 3 4 3" xfId="15351" xr:uid="{00000000-0005-0000-0000-0000573B0000}"/>
    <cellStyle name="Note 9 2 3 4 3 2" xfId="15352" xr:uid="{00000000-0005-0000-0000-0000583B0000}"/>
    <cellStyle name="Note 9 2 3 4 4" xfId="15353" xr:uid="{00000000-0005-0000-0000-0000593B0000}"/>
    <cellStyle name="Note 9 2 3 4 4 2" xfId="15354" xr:uid="{00000000-0005-0000-0000-00005A3B0000}"/>
    <cellStyle name="Note 9 2 3 4 5" xfId="15355" xr:uid="{00000000-0005-0000-0000-00005B3B0000}"/>
    <cellStyle name="Note 9 2 3 4 5 2" xfId="15356" xr:uid="{00000000-0005-0000-0000-00005C3B0000}"/>
    <cellStyle name="Note 9 2 3 4 6" xfId="15357" xr:uid="{00000000-0005-0000-0000-00005D3B0000}"/>
    <cellStyle name="Note 9 2 3 4 6 2" xfId="15358" xr:uid="{00000000-0005-0000-0000-00005E3B0000}"/>
    <cellStyle name="Note 9 2 3 4 7" xfId="15359" xr:uid="{00000000-0005-0000-0000-00005F3B0000}"/>
    <cellStyle name="Note 9 2 3 4 7 2" xfId="15360" xr:uid="{00000000-0005-0000-0000-0000603B0000}"/>
    <cellStyle name="Note 9 2 3 4 8" xfId="15361" xr:uid="{00000000-0005-0000-0000-0000613B0000}"/>
    <cellStyle name="Note 9 2 3 4 8 2" xfId="15362" xr:uid="{00000000-0005-0000-0000-0000623B0000}"/>
    <cellStyle name="Note 9 2 3 4 9" xfId="15363" xr:uid="{00000000-0005-0000-0000-0000633B0000}"/>
    <cellStyle name="Note 9 2 3 4 9 2" xfId="15364" xr:uid="{00000000-0005-0000-0000-0000643B0000}"/>
    <cellStyle name="Note 9 2 3 5" xfId="15365" xr:uid="{00000000-0005-0000-0000-0000653B0000}"/>
    <cellStyle name="Note 9 2 3 5 10" xfId="15366" xr:uid="{00000000-0005-0000-0000-0000663B0000}"/>
    <cellStyle name="Note 9 2 3 5 10 2" xfId="15367" xr:uid="{00000000-0005-0000-0000-0000673B0000}"/>
    <cellStyle name="Note 9 2 3 5 11" xfId="15368" xr:uid="{00000000-0005-0000-0000-0000683B0000}"/>
    <cellStyle name="Note 9 2 3 5 11 2" xfId="15369" xr:uid="{00000000-0005-0000-0000-0000693B0000}"/>
    <cellStyle name="Note 9 2 3 5 12" xfId="15370" xr:uid="{00000000-0005-0000-0000-00006A3B0000}"/>
    <cellStyle name="Note 9 2 3 5 12 2" xfId="15371" xr:uid="{00000000-0005-0000-0000-00006B3B0000}"/>
    <cellStyle name="Note 9 2 3 5 13" xfId="15372" xr:uid="{00000000-0005-0000-0000-00006C3B0000}"/>
    <cellStyle name="Note 9 2 3 5 13 2" xfId="15373" xr:uid="{00000000-0005-0000-0000-00006D3B0000}"/>
    <cellStyle name="Note 9 2 3 5 14" xfId="15374" xr:uid="{00000000-0005-0000-0000-00006E3B0000}"/>
    <cellStyle name="Note 9 2 3 5 14 2" xfId="15375" xr:uid="{00000000-0005-0000-0000-00006F3B0000}"/>
    <cellStyle name="Note 9 2 3 5 15" xfId="15376" xr:uid="{00000000-0005-0000-0000-0000703B0000}"/>
    <cellStyle name="Note 9 2 3 5 15 2" xfId="15377" xr:uid="{00000000-0005-0000-0000-0000713B0000}"/>
    <cellStyle name="Note 9 2 3 5 16" xfId="15378" xr:uid="{00000000-0005-0000-0000-0000723B0000}"/>
    <cellStyle name="Note 9 2 3 5 2" xfId="15379" xr:uid="{00000000-0005-0000-0000-0000733B0000}"/>
    <cellStyle name="Note 9 2 3 5 2 2" xfId="15380" xr:uid="{00000000-0005-0000-0000-0000743B0000}"/>
    <cellStyle name="Note 9 2 3 5 3" xfId="15381" xr:uid="{00000000-0005-0000-0000-0000753B0000}"/>
    <cellStyle name="Note 9 2 3 5 3 2" xfId="15382" xr:uid="{00000000-0005-0000-0000-0000763B0000}"/>
    <cellStyle name="Note 9 2 3 5 4" xfId="15383" xr:uid="{00000000-0005-0000-0000-0000773B0000}"/>
    <cellStyle name="Note 9 2 3 5 4 2" xfId="15384" xr:uid="{00000000-0005-0000-0000-0000783B0000}"/>
    <cellStyle name="Note 9 2 3 5 5" xfId="15385" xr:uid="{00000000-0005-0000-0000-0000793B0000}"/>
    <cellStyle name="Note 9 2 3 5 5 2" xfId="15386" xr:uid="{00000000-0005-0000-0000-00007A3B0000}"/>
    <cellStyle name="Note 9 2 3 5 6" xfId="15387" xr:uid="{00000000-0005-0000-0000-00007B3B0000}"/>
    <cellStyle name="Note 9 2 3 5 6 2" xfId="15388" xr:uid="{00000000-0005-0000-0000-00007C3B0000}"/>
    <cellStyle name="Note 9 2 3 5 7" xfId="15389" xr:uid="{00000000-0005-0000-0000-00007D3B0000}"/>
    <cellStyle name="Note 9 2 3 5 7 2" xfId="15390" xr:uid="{00000000-0005-0000-0000-00007E3B0000}"/>
    <cellStyle name="Note 9 2 3 5 8" xfId="15391" xr:uid="{00000000-0005-0000-0000-00007F3B0000}"/>
    <cellStyle name="Note 9 2 3 5 8 2" xfId="15392" xr:uid="{00000000-0005-0000-0000-0000803B0000}"/>
    <cellStyle name="Note 9 2 3 5 9" xfId="15393" xr:uid="{00000000-0005-0000-0000-0000813B0000}"/>
    <cellStyle name="Note 9 2 3 5 9 2" xfId="15394" xr:uid="{00000000-0005-0000-0000-0000823B0000}"/>
    <cellStyle name="Note 9 2 3 6" xfId="15395" xr:uid="{00000000-0005-0000-0000-0000833B0000}"/>
    <cellStyle name="Note 9 2 3 6 10" xfId="15396" xr:uid="{00000000-0005-0000-0000-0000843B0000}"/>
    <cellStyle name="Note 9 2 3 6 10 2" xfId="15397" xr:uid="{00000000-0005-0000-0000-0000853B0000}"/>
    <cellStyle name="Note 9 2 3 6 11" xfId="15398" xr:uid="{00000000-0005-0000-0000-0000863B0000}"/>
    <cellStyle name="Note 9 2 3 6 11 2" xfId="15399" xr:uid="{00000000-0005-0000-0000-0000873B0000}"/>
    <cellStyle name="Note 9 2 3 6 12" xfId="15400" xr:uid="{00000000-0005-0000-0000-0000883B0000}"/>
    <cellStyle name="Note 9 2 3 6 12 2" xfId="15401" xr:uid="{00000000-0005-0000-0000-0000893B0000}"/>
    <cellStyle name="Note 9 2 3 6 13" xfId="15402" xr:uid="{00000000-0005-0000-0000-00008A3B0000}"/>
    <cellStyle name="Note 9 2 3 6 13 2" xfId="15403" xr:uid="{00000000-0005-0000-0000-00008B3B0000}"/>
    <cellStyle name="Note 9 2 3 6 14" xfId="15404" xr:uid="{00000000-0005-0000-0000-00008C3B0000}"/>
    <cellStyle name="Note 9 2 3 6 14 2" xfId="15405" xr:uid="{00000000-0005-0000-0000-00008D3B0000}"/>
    <cellStyle name="Note 9 2 3 6 15" xfId="15406" xr:uid="{00000000-0005-0000-0000-00008E3B0000}"/>
    <cellStyle name="Note 9 2 3 6 2" xfId="15407" xr:uid="{00000000-0005-0000-0000-00008F3B0000}"/>
    <cellStyle name="Note 9 2 3 6 2 2" xfId="15408" xr:uid="{00000000-0005-0000-0000-0000903B0000}"/>
    <cellStyle name="Note 9 2 3 6 3" xfId="15409" xr:uid="{00000000-0005-0000-0000-0000913B0000}"/>
    <cellStyle name="Note 9 2 3 6 3 2" xfId="15410" xr:uid="{00000000-0005-0000-0000-0000923B0000}"/>
    <cellStyle name="Note 9 2 3 6 4" xfId="15411" xr:uid="{00000000-0005-0000-0000-0000933B0000}"/>
    <cellStyle name="Note 9 2 3 6 4 2" xfId="15412" xr:uid="{00000000-0005-0000-0000-0000943B0000}"/>
    <cellStyle name="Note 9 2 3 6 5" xfId="15413" xr:uid="{00000000-0005-0000-0000-0000953B0000}"/>
    <cellStyle name="Note 9 2 3 6 5 2" xfId="15414" xr:uid="{00000000-0005-0000-0000-0000963B0000}"/>
    <cellStyle name="Note 9 2 3 6 6" xfId="15415" xr:uid="{00000000-0005-0000-0000-0000973B0000}"/>
    <cellStyle name="Note 9 2 3 6 6 2" xfId="15416" xr:uid="{00000000-0005-0000-0000-0000983B0000}"/>
    <cellStyle name="Note 9 2 3 6 7" xfId="15417" xr:uid="{00000000-0005-0000-0000-0000993B0000}"/>
    <cellStyle name="Note 9 2 3 6 7 2" xfId="15418" xr:uid="{00000000-0005-0000-0000-00009A3B0000}"/>
    <cellStyle name="Note 9 2 3 6 8" xfId="15419" xr:uid="{00000000-0005-0000-0000-00009B3B0000}"/>
    <cellStyle name="Note 9 2 3 6 8 2" xfId="15420" xr:uid="{00000000-0005-0000-0000-00009C3B0000}"/>
    <cellStyle name="Note 9 2 3 6 9" xfId="15421" xr:uid="{00000000-0005-0000-0000-00009D3B0000}"/>
    <cellStyle name="Note 9 2 3 6 9 2" xfId="15422" xr:uid="{00000000-0005-0000-0000-00009E3B0000}"/>
    <cellStyle name="Note 9 2 3 7" xfId="15423" xr:uid="{00000000-0005-0000-0000-00009F3B0000}"/>
    <cellStyle name="Note 9 2 3 7 2" xfId="15424" xr:uid="{00000000-0005-0000-0000-0000A03B0000}"/>
    <cellStyle name="Note 9 2 3 8" xfId="15425" xr:uid="{00000000-0005-0000-0000-0000A13B0000}"/>
    <cellStyle name="Note 9 2 3 8 2" xfId="15426" xr:uid="{00000000-0005-0000-0000-0000A23B0000}"/>
    <cellStyle name="Note 9 2 3 9" xfId="15427" xr:uid="{00000000-0005-0000-0000-0000A33B0000}"/>
    <cellStyle name="Note 9 2 3 9 2" xfId="15428" xr:uid="{00000000-0005-0000-0000-0000A43B0000}"/>
    <cellStyle name="Note 9 2 4" xfId="15429" xr:uid="{00000000-0005-0000-0000-0000A53B0000}"/>
    <cellStyle name="Note 9 2 4 10" xfId="15430" xr:uid="{00000000-0005-0000-0000-0000A63B0000}"/>
    <cellStyle name="Note 9 2 4 10 2" xfId="15431" xr:uid="{00000000-0005-0000-0000-0000A73B0000}"/>
    <cellStyle name="Note 9 2 4 11" xfId="15432" xr:uid="{00000000-0005-0000-0000-0000A83B0000}"/>
    <cellStyle name="Note 9 2 4 11 2" xfId="15433" xr:uid="{00000000-0005-0000-0000-0000A93B0000}"/>
    <cellStyle name="Note 9 2 4 12" xfId="15434" xr:uid="{00000000-0005-0000-0000-0000AA3B0000}"/>
    <cellStyle name="Note 9 2 4 12 2" xfId="15435" xr:uid="{00000000-0005-0000-0000-0000AB3B0000}"/>
    <cellStyle name="Note 9 2 4 13" xfId="15436" xr:uid="{00000000-0005-0000-0000-0000AC3B0000}"/>
    <cellStyle name="Note 9 2 4 13 2" xfId="15437" xr:uid="{00000000-0005-0000-0000-0000AD3B0000}"/>
    <cellStyle name="Note 9 2 4 14" xfId="15438" xr:uid="{00000000-0005-0000-0000-0000AE3B0000}"/>
    <cellStyle name="Note 9 2 4 14 2" xfId="15439" xr:uid="{00000000-0005-0000-0000-0000AF3B0000}"/>
    <cellStyle name="Note 9 2 4 15" xfId="15440" xr:uid="{00000000-0005-0000-0000-0000B03B0000}"/>
    <cellStyle name="Note 9 2 4 15 2" xfId="15441" xr:uid="{00000000-0005-0000-0000-0000B13B0000}"/>
    <cellStyle name="Note 9 2 4 16" xfId="15442" xr:uid="{00000000-0005-0000-0000-0000B23B0000}"/>
    <cellStyle name="Note 9 2 4 16 2" xfId="15443" xr:uid="{00000000-0005-0000-0000-0000B33B0000}"/>
    <cellStyle name="Note 9 2 4 17" xfId="15444" xr:uid="{00000000-0005-0000-0000-0000B43B0000}"/>
    <cellStyle name="Note 9 2 4 17 2" xfId="15445" xr:uid="{00000000-0005-0000-0000-0000B53B0000}"/>
    <cellStyle name="Note 9 2 4 18" xfId="15446" xr:uid="{00000000-0005-0000-0000-0000B63B0000}"/>
    <cellStyle name="Note 9 2 4 18 2" xfId="15447" xr:uid="{00000000-0005-0000-0000-0000B73B0000}"/>
    <cellStyle name="Note 9 2 4 19" xfId="15448" xr:uid="{00000000-0005-0000-0000-0000B83B0000}"/>
    <cellStyle name="Note 9 2 4 19 2" xfId="15449" xr:uid="{00000000-0005-0000-0000-0000B93B0000}"/>
    <cellStyle name="Note 9 2 4 2" xfId="15450" xr:uid="{00000000-0005-0000-0000-0000BA3B0000}"/>
    <cellStyle name="Note 9 2 4 2 10" xfId="15451" xr:uid="{00000000-0005-0000-0000-0000BB3B0000}"/>
    <cellStyle name="Note 9 2 4 2 10 2" xfId="15452" xr:uid="{00000000-0005-0000-0000-0000BC3B0000}"/>
    <cellStyle name="Note 9 2 4 2 11" xfId="15453" xr:uid="{00000000-0005-0000-0000-0000BD3B0000}"/>
    <cellStyle name="Note 9 2 4 2 11 2" xfId="15454" xr:uid="{00000000-0005-0000-0000-0000BE3B0000}"/>
    <cellStyle name="Note 9 2 4 2 12" xfId="15455" xr:uid="{00000000-0005-0000-0000-0000BF3B0000}"/>
    <cellStyle name="Note 9 2 4 2 12 2" xfId="15456" xr:uid="{00000000-0005-0000-0000-0000C03B0000}"/>
    <cellStyle name="Note 9 2 4 2 13" xfId="15457" xr:uid="{00000000-0005-0000-0000-0000C13B0000}"/>
    <cellStyle name="Note 9 2 4 2 13 2" xfId="15458" xr:uid="{00000000-0005-0000-0000-0000C23B0000}"/>
    <cellStyle name="Note 9 2 4 2 14" xfId="15459" xr:uid="{00000000-0005-0000-0000-0000C33B0000}"/>
    <cellStyle name="Note 9 2 4 2 14 2" xfId="15460" xr:uid="{00000000-0005-0000-0000-0000C43B0000}"/>
    <cellStyle name="Note 9 2 4 2 15" xfId="15461" xr:uid="{00000000-0005-0000-0000-0000C53B0000}"/>
    <cellStyle name="Note 9 2 4 2 15 2" xfId="15462" xr:uid="{00000000-0005-0000-0000-0000C63B0000}"/>
    <cellStyle name="Note 9 2 4 2 16" xfId="15463" xr:uid="{00000000-0005-0000-0000-0000C73B0000}"/>
    <cellStyle name="Note 9 2 4 2 16 2" xfId="15464" xr:uid="{00000000-0005-0000-0000-0000C83B0000}"/>
    <cellStyle name="Note 9 2 4 2 17" xfId="15465" xr:uid="{00000000-0005-0000-0000-0000C93B0000}"/>
    <cellStyle name="Note 9 2 4 2 17 2" xfId="15466" xr:uid="{00000000-0005-0000-0000-0000CA3B0000}"/>
    <cellStyle name="Note 9 2 4 2 18" xfId="15467" xr:uid="{00000000-0005-0000-0000-0000CB3B0000}"/>
    <cellStyle name="Note 9 2 4 2 18 2" xfId="15468" xr:uid="{00000000-0005-0000-0000-0000CC3B0000}"/>
    <cellStyle name="Note 9 2 4 2 19" xfId="15469" xr:uid="{00000000-0005-0000-0000-0000CD3B0000}"/>
    <cellStyle name="Note 9 2 4 2 2" xfId="15470" xr:uid="{00000000-0005-0000-0000-0000CE3B0000}"/>
    <cellStyle name="Note 9 2 4 2 2 2" xfId="15471" xr:uid="{00000000-0005-0000-0000-0000CF3B0000}"/>
    <cellStyle name="Note 9 2 4 2 3" xfId="15472" xr:uid="{00000000-0005-0000-0000-0000D03B0000}"/>
    <cellStyle name="Note 9 2 4 2 3 2" xfId="15473" xr:uid="{00000000-0005-0000-0000-0000D13B0000}"/>
    <cellStyle name="Note 9 2 4 2 4" xfId="15474" xr:uid="{00000000-0005-0000-0000-0000D23B0000}"/>
    <cellStyle name="Note 9 2 4 2 4 2" xfId="15475" xr:uid="{00000000-0005-0000-0000-0000D33B0000}"/>
    <cellStyle name="Note 9 2 4 2 5" xfId="15476" xr:uid="{00000000-0005-0000-0000-0000D43B0000}"/>
    <cellStyle name="Note 9 2 4 2 5 2" xfId="15477" xr:uid="{00000000-0005-0000-0000-0000D53B0000}"/>
    <cellStyle name="Note 9 2 4 2 6" xfId="15478" xr:uid="{00000000-0005-0000-0000-0000D63B0000}"/>
    <cellStyle name="Note 9 2 4 2 6 2" xfId="15479" xr:uid="{00000000-0005-0000-0000-0000D73B0000}"/>
    <cellStyle name="Note 9 2 4 2 7" xfId="15480" xr:uid="{00000000-0005-0000-0000-0000D83B0000}"/>
    <cellStyle name="Note 9 2 4 2 7 2" xfId="15481" xr:uid="{00000000-0005-0000-0000-0000D93B0000}"/>
    <cellStyle name="Note 9 2 4 2 8" xfId="15482" xr:uid="{00000000-0005-0000-0000-0000DA3B0000}"/>
    <cellStyle name="Note 9 2 4 2 8 2" xfId="15483" xr:uid="{00000000-0005-0000-0000-0000DB3B0000}"/>
    <cellStyle name="Note 9 2 4 2 9" xfId="15484" xr:uid="{00000000-0005-0000-0000-0000DC3B0000}"/>
    <cellStyle name="Note 9 2 4 2 9 2" xfId="15485" xr:uid="{00000000-0005-0000-0000-0000DD3B0000}"/>
    <cellStyle name="Note 9 2 4 20" xfId="15486" xr:uid="{00000000-0005-0000-0000-0000DE3B0000}"/>
    <cellStyle name="Note 9 2 4 3" xfId="15487" xr:uid="{00000000-0005-0000-0000-0000DF3B0000}"/>
    <cellStyle name="Note 9 2 4 3 10" xfId="15488" xr:uid="{00000000-0005-0000-0000-0000E03B0000}"/>
    <cellStyle name="Note 9 2 4 3 10 2" xfId="15489" xr:uid="{00000000-0005-0000-0000-0000E13B0000}"/>
    <cellStyle name="Note 9 2 4 3 11" xfId="15490" xr:uid="{00000000-0005-0000-0000-0000E23B0000}"/>
    <cellStyle name="Note 9 2 4 3 11 2" xfId="15491" xr:uid="{00000000-0005-0000-0000-0000E33B0000}"/>
    <cellStyle name="Note 9 2 4 3 12" xfId="15492" xr:uid="{00000000-0005-0000-0000-0000E43B0000}"/>
    <cellStyle name="Note 9 2 4 3 12 2" xfId="15493" xr:uid="{00000000-0005-0000-0000-0000E53B0000}"/>
    <cellStyle name="Note 9 2 4 3 13" xfId="15494" xr:uid="{00000000-0005-0000-0000-0000E63B0000}"/>
    <cellStyle name="Note 9 2 4 3 13 2" xfId="15495" xr:uid="{00000000-0005-0000-0000-0000E73B0000}"/>
    <cellStyle name="Note 9 2 4 3 14" xfId="15496" xr:uid="{00000000-0005-0000-0000-0000E83B0000}"/>
    <cellStyle name="Note 9 2 4 3 14 2" xfId="15497" xr:uid="{00000000-0005-0000-0000-0000E93B0000}"/>
    <cellStyle name="Note 9 2 4 3 15" xfId="15498" xr:uid="{00000000-0005-0000-0000-0000EA3B0000}"/>
    <cellStyle name="Note 9 2 4 3 15 2" xfId="15499" xr:uid="{00000000-0005-0000-0000-0000EB3B0000}"/>
    <cellStyle name="Note 9 2 4 3 16" xfId="15500" xr:uid="{00000000-0005-0000-0000-0000EC3B0000}"/>
    <cellStyle name="Note 9 2 4 3 16 2" xfId="15501" xr:uid="{00000000-0005-0000-0000-0000ED3B0000}"/>
    <cellStyle name="Note 9 2 4 3 17" xfId="15502" xr:uid="{00000000-0005-0000-0000-0000EE3B0000}"/>
    <cellStyle name="Note 9 2 4 3 17 2" xfId="15503" xr:uid="{00000000-0005-0000-0000-0000EF3B0000}"/>
    <cellStyle name="Note 9 2 4 3 18" xfId="15504" xr:uid="{00000000-0005-0000-0000-0000F03B0000}"/>
    <cellStyle name="Note 9 2 4 3 2" xfId="15505" xr:uid="{00000000-0005-0000-0000-0000F13B0000}"/>
    <cellStyle name="Note 9 2 4 3 2 2" xfId="15506" xr:uid="{00000000-0005-0000-0000-0000F23B0000}"/>
    <cellStyle name="Note 9 2 4 3 3" xfId="15507" xr:uid="{00000000-0005-0000-0000-0000F33B0000}"/>
    <cellStyle name="Note 9 2 4 3 3 2" xfId="15508" xr:uid="{00000000-0005-0000-0000-0000F43B0000}"/>
    <cellStyle name="Note 9 2 4 3 4" xfId="15509" xr:uid="{00000000-0005-0000-0000-0000F53B0000}"/>
    <cellStyle name="Note 9 2 4 3 4 2" xfId="15510" xr:uid="{00000000-0005-0000-0000-0000F63B0000}"/>
    <cellStyle name="Note 9 2 4 3 5" xfId="15511" xr:uid="{00000000-0005-0000-0000-0000F73B0000}"/>
    <cellStyle name="Note 9 2 4 3 5 2" xfId="15512" xr:uid="{00000000-0005-0000-0000-0000F83B0000}"/>
    <cellStyle name="Note 9 2 4 3 6" xfId="15513" xr:uid="{00000000-0005-0000-0000-0000F93B0000}"/>
    <cellStyle name="Note 9 2 4 3 6 2" xfId="15514" xr:uid="{00000000-0005-0000-0000-0000FA3B0000}"/>
    <cellStyle name="Note 9 2 4 3 7" xfId="15515" xr:uid="{00000000-0005-0000-0000-0000FB3B0000}"/>
    <cellStyle name="Note 9 2 4 3 7 2" xfId="15516" xr:uid="{00000000-0005-0000-0000-0000FC3B0000}"/>
    <cellStyle name="Note 9 2 4 3 8" xfId="15517" xr:uid="{00000000-0005-0000-0000-0000FD3B0000}"/>
    <cellStyle name="Note 9 2 4 3 8 2" xfId="15518" xr:uid="{00000000-0005-0000-0000-0000FE3B0000}"/>
    <cellStyle name="Note 9 2 4 3 9" xfId="15519" xr:uid="{00000000-0005-0000-0000-0000FF3B0000}"/>
    <cellStyle name="Note 9 2 4 3 9 2" xfId="15520" xr:uid="{00000000-0005-0000-0000-0000003C0000}"/>
    <cellStyle name="Note 9 2 4 4" xfId="15521" xr:uid="{00000000-0005-0000-0000-0000013C0000}"/>
    <cellStyle name="Note 9 2 4 4 10" xfId="15522" xr:uid="{00000000-0005-0000-0000-0000023C0000}"/>
    <cellStyle name="Note 9 2 4 4 10 2" xfId="15523" xr:uid="{00000000-0005-0000-0000-0000033C0000}"/>
    <cellStyle name="Note 9 2 4 4 11" xfId="15524" xr:uid="{00000000-0005-0000-0000-0000043C0000}"/>
    <cellStyle name="Note 9 2 4 4 11 2" xfId="15525" xr:uid="{00000000-0005-0000-0000-0000053C0000}"/>
    <cellStyle name="Note 9 2 4 4 12" xfId="15526" xr:uid="{00000000-0005-0000-0000-0000063C0000}"/>
    <cellStyle name="Note 9 2 4 4 12 2" xfId="15527" xr:uid="{00000000-0005-0000-0000-0000073C0000}"/>
    <cellStyle name="Note 9 2 4 4 13" xfId="15528" xr:uid="{00000000-0005-0000-0000-0000083C0000}"/>
    <cellStyle name="Note 9 2 4 4 13 2" xfId="15529" xr:uid="{00000000-0005-0000-0000-0000093C0000}"/>
    <cellStyle name="Note 9 2 4 4 14" xfId="15530" xr:uid="{00000000-0005-0000-0000-00000A3C0000}"/>
    <cellStyle name="Note 9 2 4 4 14 2" xfId="15531" xr:uid="{00000000-0005-0000-0000-00000B3C0000}"/>
    <cellStyle name="Note 9 2 4 4 15" xfId="15532" xr:uid="{00000000-0005-0000-0000-00000C3C0000}"/>
    <cellStyle name="Note 9 2 4 4 15 2" xfId="15533" xr:uid="{00000000-0005-0000-0000-00000D3C0000}"/>
    <cellStyle name="Note 9 2 4 4 16" xfId="15534" xr:uid="{00000000-0005-0000-0000-00000E3C0000}"/>
    <cellStyle name="Note 9 2 4 4 2" xfId="15535" xr:uid="{00000000-0005-0000-0000-00000F3C0000}"/>
    <cellStyle name="Note 9 2 4 4 2 2" xfId="15536" xr:uid="{00000000-0005-0000-0000-0000103C0000}"/>
    <cellStyle name="Note 9 2 4 4 3" xfId="15537" xr:uid="{00000000-0005-0000-0000-0000113C0000}"/>
    <cellStyle name="Note 9 2 4 4 3 2" xfId="15538" xr:uid="{00000000-0005-0000-0000-0000123C0000}"/>
    <cellStyle name="Note 9 2 4 4 4" xfId="15539" xr:uid="{00000000-0005-0000-0000-0000133C0000}"/>
    <cellStyle name="Note 9 2 4 4 4 2" xfId="15540" xr:uid="{00000000-0005-0000-0000-0000143C0000}"/>
    <cellStyle name="Note 9 2 4 4 5" xfId="15541" xr:uid="{00000000-0005-0000-0000-0000153C0000}"/>
    <cellStyle name="Note 9 2 4 4 5 2" xfId="15542" xr:uid="{00000000-0005-0000-0000-0000163C0000}"/>
    <cellStyle name="Note 9 2 4 4 6" xfId="15543" xr:uid="{00000000-0005-0000-0000-0000173C0000}"/>
    <cellStyle name="Note 9 2 4 4 6 2" xfId="15544" xr:uid="{00000000-0005-0000-0000-0000183C0000}"/>
    <cellStyle name="Note 9 2 4 4 7" xfId="15545" xr:uid="{00000000-0005-0000-0000-0000193C0000}"/>
    <cellStyle name="Note 9 2 4 4 7 2" xfId="15546" xr:uid="{00000000-0005-0000-0000-00001A3C0000}"/>
    <cellStyle name="Note 9 2 4 4 8" xfId="15547" xr:uid="{00000000-0005-0000-0000-00001B3C0000}"/>
    <cellStyle name="Note 9 2 4 4 8 2" xfId="15548" xr:uid="{00000000-0005-0000-0000-00001C3C0000}"/>
    <cellStyle name="Note 9 2 4 4 9" xfId="15549" xr:uid="{00000000-0005-0000-0000-00001D3C0000}"/>
    <cellStyle name="Note 9 2 4 4 9 2" xfId="15550" xr:uid="{00000000-0005-0000-0000-00001E3C0000}"/>
    <cellStyle name="Note 9 2 4 5" xfId="15551" xr:uid="{00000000-0005-0000-0000-00001F3C0000}"/>
    <cellStyle name="Note 9 2 4 5 10" xfId="15552" xr:uid="{00000000-0005-0000-0000-0000203C0000}"/>
    <cellStyle name="Note 9 2 4 5 10 2" xfId="15553" xr:uid="{00000000-0005-0000-0000-0000213C0000}"/>
    <cellStyle name="Note 9 2 4 5 11" xfId="15554" xr:uid="{00000000-0005-0000-0000-0000223C0000}"/>
    <cellStyle name="Note 9 2 4 5 11 2" xfId="15555" xr:uid="{00000000-0005-0000-0000-0000233C0000}"/>
    <cellStyle name="Note 9 2 4 5 12" xfId="15556" xr:uid="{00000000-0005-0000-0000-0000243C0000}"/>
    <cellStyle name="Note 9 2 4 5 12 2" xfId="15557" xr:uid="{00000000-0005-0000-0000-0000253C0000}"/>
    <cellStyle name="Note 9 2 4 5 13" xfId="15558" xr:uid="{00000000-0005-0000-0000-0000263C0000}"/>
    <cellStyle name="Note 9 2 4 5 13 2" xfId="15559" xr:uid="{00000000-0005-0000-0000-0000273C0000}"/>
    <cellStyle name="Note 9 2 4 5 14" xfId="15560" xr:uid="{00000000-0005-0000-0000-0000283C0000}"/>
    <cellStyle name="Note 9 2 4 5 14 2" xfId="15561" xr:uid="{00000000-0005-0000-0000-0000293C0000}"/>
    <cellStyle name="Note 9 2 4 5 15" xfId="15562" xr:uid="{00000000-0005-0000-0000-00002A3C0000}"/>
    <cellStyle name="Note 9 2 4 5 15 2" xfId="15563" xr:uid="{00000000-0005-0000-0000-00002B3C0000}"/>
    <cellStyle name="Note 9 2 4 5 16" xfId="15564" xr:uid="{00000000-0005-0000-0000-00002C3C0000}"/>
    <cellStyle name="Note 9 2 4 5 2" xfId="15565" xr:uid="{00000000-0005-0000-0000-00002D3C0000}"/>
    <cellStyle name="Note 9 2 4 5 2 2" xfId="15566" xr:uid="{00000000-0005-0000-0000-00002E3C0000}"/>
    <cellStyle name="Note 9 2 4 5 3" xfId="15567" xr:uid="{00000000-0005-0000-0000-00002F3C0000}"/>
    <cellStyle name="Note 9 2 4 5 3 2" xfId="15568" xr:uid="{00000000-0005-0000-0000-0000303C0000}"/>
    <cellStyle name="Note 9 2 4 5 4" xfId="15569" xr:uid="{00000000-0005-0000-0000-0000313C0000}"/>
    <cellStyle name="Note 9 2 4 5 4 2" xfId="15570" xr:uid="{00000000-0005-0000-0000-0000323C0000}"/>
    <cellStyle name="Note 9 2 4 5 5" xfId="15571" xr:uid="{00000000-0005-0000-0000-0000333C0000}"/>
    <cellStyle name="Note 9 2 4 5 5 2" xfId="15572" xr:uid="{00000000-0005-0000-0000-0000343C0000}"/>
    <cellStyle name="Note 9 2 4 5 6" xfId="15573" xr:uid="{00000000-0005-0000-0000-0000353C0000}"/>
    <cellStyle name="Note 9 2 4 5 6 2" xfId="15574" xr:uid="{00000000-0005-0000-0000-0000363C0000}"/>
    <cellStyle name="Note 9 2 4 5 7" xfId="15575" xr:uid="{00000000-0005-0000-0000-0000373C0000}"/>
    <cellStyle name="Note 9 2 4 5 7 2" xfId="15576" xr:uid="{00000000-0005-0000-0000-0000383C0000}"/>
    <cellStyle name="Note 9 2 4 5 8" xfId="15577" xr:uid="{00000000-0005-0000-0000-0000393C0000}"/>
    <cellStyle name="Note 9 2 4 5 8 2" xfId="15578" xr:uid="{00000000-0005-0000-0000-00003A3C0000}"/>
    <cellStyle name="Note 9 2 4 5 9" xfId="15579" xr:uid="{00000000-0005-0000-0000-00003B3C0000}"/>
    <cellStyle name="Note 9 2 4 5 9 2" xfId="15580" xr:uid="{00000000-0005-0000-0000-00003C3C0000}"/>
    <cellStyle name="Note 9 2 4 6" xfId="15581" xr:uid="{00000000-0005-0000-0000-00003D3C0000}"/>
    <cellStyle name="Note 9 2 4 6 10" xfId="15582" xr:uid="{00000000-0005-0000-0000-00003E3C0000}"/>
    <cellStyle name="Note 9 2 4 6 10 2" xfId="15583" xr:uid="{00000000-0005-0000-0000-00003F3C0000}"/>
    <cellStyle name="Note 9 2 4 6 11" xfId="15584" xr:uid="{00000000-0005-0000-0000-0000403C0000}"/>
    <cellStyle name="Note 9 2 4 6 11 2" xfId="15585" xr:uid="{00000000-0005-0000-0000-0000413C0000}"/>
    <cellStyle name="Note 9 2 4 6 12" xfId="15586" xr:uid="{00000000-0005-0000-0000-0000423C0000}"/>
    <cellStyle name="Note 9 2 4 6 12 2" xfId="15587" xr:uid="{00000000-0005-0000-0000-0000433C0000}"/>
    <cellStyle name="Note 9 2 4 6 13" xfId="15588" xr:uid="{00000000-0005-0000-0000-0000443C0000}"/>
    <cellStyle name="Note 9 2 4 6 13 2" xfId="15589" xr:uid="{00000000-0005-0000-0000-0000453C0000}"/>
    <cellStyle name="Note 9 2 4 6 14" xfId="15590" xr:uid="{00000000-0005-0000-0000-0000463C0000}"/>
    <cellStyle name="Note 9 2 4 6 14 2" xfId="15591" xr:uid="{00000000-0005-0000-0000-0000473C0000}"/>
    <cellStyle name="Note 9 2 4 6 15" xfId="15592" xr:uid="{00000000-0005-0000-0000-0000483C0000}"/>
    <cellStyle name="Note 9 2 4 6 2" xfId="15593" xr:uid="{00000000-0005-0000-0000-0000493C0000}"/>
    <cellStyle name="Note 9 2 4 6 2 2" xfId="15594" xr:uid="{00000000-0005-0000-0000-00004A3C0000}"/>
    <cellStyle name="Note 9 2 4 6 3" xfId="15595" xr:uid="{00000000-0005-0000-0000-00004B3C0000}"/>
    <cellStyle name="Note 9 2 4 6 3 2" xfId="15596" xr:uid="{00000000-0005-0000-0000-00004C3C0000}"/>
    <cellStyle name="Note 9 2 4 6 4" xfId="15597" xr:uid="{00000000-0005-0000-0000-00004D3C0000}"/>
    <cellStyle name="Note 9 2 4 6 4 2" xfId="15598" xr:uid="{00000000-0005-0000-0000-00004E3C0000}"/>
    <cellStyle name="Note 9 2 4 6 5" xfId="15599" xr:uid="{00000000-0005-0000-0000-00004F3C0000}"/>
    <cellStyle name="Note 9 2 4 6 5 2" xfId="15600" xr:uid="{00000000-0005-0000-0000-0000503C0000}"/>
    <cellStyle name="Note 9 2 4 6 6" xfId="15601" xr:uid="{00000000-0005-0000-0000-0000513C0000}"/>
    <cellStyle name="Note 9 2 4 6 6 2" xfId="15602" xr:uid="{00000000-0005-0000-0000-0000523C0000}"/>
    <cellStyle name="Note 9 2 4 6 7" xfId="15603" xr:uid="{00000000-0005-0000-0000-0000533C0000}"/>
    <cellStyle name="Note 9 2 4 6 7 2" xfId="15604" xr:uid="{00000000-0005-0000-0000-0000543C0000}"/>
    <cellStyle name="Note 9 2 4 6 8" xfId="15605" xr:uid="{00000000-0005-0000-0000-0000553C0000}"/>
    <cellStyle name="Note 9 2 4 6 8 2" xfId="15606" xr:uid="{00000000-0005-0000-0000-0000563C0000}"/>
    <cellStyle name="Note 9 2 4 6 9" xfId="15607" xr:uid="{00000000-0005-0000-0000-0000573C0000}"/>
    <cellStyle name="Note 9 2 4 6 9 2" xfId="15608" xr:uid="{00000000-0005-0000-0000-0000583C0000}"/>
    <cellStyle name="Note 9 2 4 7" xfId="15609" xr:uid="{00000000-0005-0000-0000-0000593C0000}"/>
    <cellStyle name="Note 9 2 4 7 2" xfId="15610" xr:uid="{00000000-0005-0000-0000-00005A3C0000}"/>
    <cellStyle name="Note 9 2 4 8" xfId="15611" xr:uid="{00000000-0005-0000-0000-00005B3C0000}"/>
    <cellStyle name="Note 9 2 4 8 2" xfId="15612" xr:uid="{00000000-0005-0000-0000-00005C3C0000}"/>
    <cellStyle name="Note 9 2 4 9" xfId="15613" xr:uid="{00000000-0005-0000-0000-00005D3C0000}"/>
    <cellStyle name="Note 9 2 4 9 2" xfId="15614" xr:uid="{00000000-0005-0000-0000-00005E3C0000}"/>
    <cellStyle name="Note 9 2 5" xfId="15615" xr:uid="{00000000-0005-0000-0000-00005F3C0000}"/>
    <cellStyle name="Note 9 2 5 10" xfId="15616" xr:uid="{00000000-0005-0000-0000-0000603C0000}"/>
    <cellStyle name="Note 9 2 5 10 2" xfId="15617" xr:uid="{00000000-0005-0000-0000-0000613C0000}"/>
    <cellStyle name="Note 9 2 5 11" xfId="15618" xr:uid="{00000000-0005-0000-0000-0000623C0000}"/>
    <cellStyle name="Note 9 2 5 11 2" xfId="15619" xr:uid="{00000000-0005-0000-0000-0000633C0000}"/>
    <cellStyle name="Note 9 2 5 12" xfId="15620" xr:uid="{00000000-0005-0000-0000-0000643C0000}"/>
    <cellStyle name="Note 9 2 5 12 2" xfId="15621" xr:uid="{00000000-0005-0000-0000-0000653C0000}"/>
    <cellStyle name="Note 9 2 5 13" xfId="15622" xr:uid="{00000000-0005-0000-0000-0000663C0000}"/>
    <cellStyle name="Note 9 2 5 13 2" xfId="15623" xr:uid="{00000000-0005-0000-0000-0000673C0000}"/>
    <cellStyle name="Note 9 2 5 14" xfId="15624" xr:uid="{00000000-0005-0000-0000-0000683C0000}"/>
    <cellStyle name="Note 9 2 5 14 2" xfId="15625" xr:uid="{00000000-0005-0000-0000-0000693C0000}"/>
    <cellStyle name="Note 9 2 5 15" xfId="15626" xr:uid="{00000000-0005-0000-0000-00006A3C0000}"/>
    <cellStyle name="Note 9 2 5 15 2" xfId="15627" xr:uid="{00000000-0005-0000-0000-00006B3C0000}"/>
    <cellStyle name="Note 9 2 5 16" xfId="15628" xr:uid="{00000000-0005-0000-0000-00006C3C0000}"/>
    <cellStyle name="Note 9 2 5 16 2" xfId="15629" xr:uid="{00000000-0005-0000-0000-00006D3C0000}"/>
    <cellStyle name="Note 9 2 5 17" xfId="15630" xr:uid="{00000000-0005-0000-0000-00006E3C0000}"/>
    <cellStyle name="Note 9 2 5 17 2" xfId="15631" xr:uid="{00000000-0005-0000-0000-00006F3C0000}"/>
    <cellStyle name="Note 9 2 5 18" xfId="15632" xr:uid="{00000000-0005-0000-0000-0000703C0000}"/>
    <cellStyle name="Note 9 2 5 18 2" xfId="15633" xr:uid="{00000000-0005-0000-0000-0000713C0000}"/>
    <cellStyle name="Note 9 2 5 19" xfId="15634" xr:uid="{00000000-0005-0000-0000-0000723C0000}"/>
    <cellStyle name="Note 9 2 5 2" xfId="15635" xr:uid="{00000000-0005-0000-0000-0000733C0000}"/>
    <cellStyle name="Note 9 2 5 2 10" xfId="15636" xr:uid="{00000000-0005-0000-0000-0000743C0000}"/>
    <cellStyle name="Note 9 2 5 2 10 2" xfId="15637" xr:uid="{00000000-0005-0000-0000-0000753C0000}"/>
    <cellStyle name="Note 9 2 5 2 11" xfId="15638" xr:uid="{00000000-0005-0000-0000-0000763C0000}"/>
    <cellStyle name="Note 9 2 5 2 11 2" xfId="15639" xr:uid="{00000000-0005-0000-0000-0000773C0000}"/>
    <cellStyle name="Note 9 2 5 2 12" xfId="15640" xr:uid="{00000000-0005-0000-0000-0000783C0000}"/>
    <cellStyle name="Note 9 2 5 2 12 2" xfId="15641" xr:uid="{00000000-0005-0000-0000-0000793C0000}"/>
    <cellStyle name="Note 9 2 5 2 13" xfId="15642" xr:uid="{00000000-0005-0000-0000-00007A3C0000}"/>
    <cellStyle name="Note 9 2 5 2 13 2" xfId="15643" xr:uid="{00000000-0005-0000-0000-00007B3C0000}"/>
    <cellStyle name="Note 9 2 5 2 14" xfId="15644" xr:uid="{00000000-0005-0000-0000-00007C3C0000}"/>
    <cellStyle name="Note 9 2 5 2 14 2" xfId="15645" xr:uid="{00000000-0005-0000-0000-00007D3C0000}"/>
    <cellStyle name="Note 9 2 5 2 15" xfId="15646" xr:uid="{00000000-0005-0000-0000-00007E3C0000}"/>
    <cellStyle name="Note 9 2 5 2 15 2" xfId="15647" xr:uid="{00000000-0005-0000-0000-00007F3C0000}"/>
    <cellStyle name="Note 9 2 5 2 16" xfId="15648" xr:uid="{00000000-0005-0000-0000-0000803C0000}"/>
    <cellStyle name="Note 9 2 5 2 16 2" xfId="15649" xr:uid="{00000000-0005-0000-0000-0000813C0000}"/>
    <cellStyle name="Note 9 2 5 2 17" xfId="15650" xr:uid="{00000000-0005-0000-0000-0000823C0000}"/>
    <cellStyle name="Note 9 2 5 2 17 2" xfId="15651" xr:uid="{00000000-0005-0000-0000-0000833C0000}"/>
    <cellStyle name="Note 9 2 5 2 18" xfId="15652" xr:uid="{00000000-0005-0000-0000-0000843C0000}"/>
    <cellStyle name="Note 9 2 5 2 2" xfId="15653" xr:uid="{00000000-0005-0000-0000-0000853C0000}"/>
    <cellStyle name="Note 9 2 5 2 2 2" xfId="15654" xr:uid="{00000000-0005-0000-0000-0000863C0000}"/>
    <cellStyle name="Note 9 2 5 2 3" xfId="15655" xr:uid="{00000000-0005-0000-0000-0000873C0000}"/>
    <cellStyle name="Note 9 2 5 2 3 2" xfId="15656" xr:uid="{00000000-0005-0000-0000-0000883C0000}"/>
    <cellStyle name="Note 9 2 5 2 4" xfId="15657" xr:uid="{00000000-0005-0000-0000-0000893C0000}"/>
    <cellStyle name="Note 9 2 5 2 4 2" xfId="15658" xr:uid="{00000000-0005-0000-0000-00008A3C0000}"/>
    <cellStyle name="Note 9 2 5 2 5" xfId="15659" xr:uid="{00000000-0005-0000-0000-00008B3C0000}"/>
    <cellStyle name="Note 9 2 5 2 5 2" xfId="15660" xr:uid="{00000000-0005-0000-0000-00008C3C0000}"/>
    <cellStyle name="Note 9 2 5 2 6" xfId="15661" xr:uid="{00000000-0005-0000-0000-00008D3C0000}"/>
    <cellStyle name="Note 9 2 5 2 6 2" xfId="15662" xr:uid="{00000000-0005-0000-0000-00008E3C0000}"/>
    <cellStyle name="Note 9 2 5 2 7" xfId="15663" xr:uid="{00000000-0005-0000-0000-00008F3C0000}"/>
    <cellStyle name="Note 9 2 5 2 7 2" xfId="15664" xr:uid="{00000000-0005-0000-0000-0000903C0000}"/>
    <cellStyle name="Note 9 2 5 2 8" xfId="15665" xr:uid="{00000000-0005-0000-0000-0000913C0000}"/>
    <cellStyle name="Note 9 2 5 2 8 2" xfId="15666" xr:uid="{00000000-0005-0000-0000-0000923C0000}"/>
    <cellStyle name="Note 9 2 5 2 9" xfId="15667" xr:uid="{00000000-0005-0000-0000-0000933C0000}"/>
    <cellStyle name="Note 9 2 5 2 9 2" xfId="15668" xr:uid="{00000000-0005-0000-0000-0000943C0000}"/>
    <cellStyle name="Note 9 2 5 3" xfId="15669" xr:uid="{00000000-0005-0000-0000-0000953C0000}"/>
    <cellStyle name="Note 9 2 5 3 10" xfId="15670" xr:uid="{00000000-0005-0000-0000-0000963C0000}"/>
    <cellStyle name="Note 9 2 5 3 10 2" xfId="15671" xr:uid="{00000000-0005-0000-0000-0000973C0000}"/>
    <cellStyle name="Note 9 2 5 3 11" xfId="15672" xr:uid="{00000000-0005-0000-0000-0000983C0000}"/>
    <cellStyle name="Note 9 2 5 3 11 2" xfId="15673" xr:uid="{00000000-0005-0000-0000-0000993C0000}"/>
    <cellStyle name="Note 9 2 5 3 12" xfId="15674" xr:uid="{00000000-0005-0000-0000-00009A3C0000}"/>
    <cellStyle name="Note 9 2 5 3 12 2" xfId="15675" xr:uid="{00000000-0005-0000-0000-00009B3C0000}"/>
    <cellStyle name="Note 9 2 5 3 13" xfId="15676" xr:uid="{00000000-0005-0000-0000-00009C3C0000}"/>
    <cellStyle name="Note 9 2 5 3 13 2" xfId="15677" xr:uid="{00000000-0005-0000-0000-00009D3C0000}"/>
    <cellStyle name="Note 9 2 5 3 14" xfId="15678" xr:uid="{00000000-0005-0000-0000-00009E3C0000}"/>
    <cellStyle name="Note 9 2 5 3 14 2" xfId="15679" xr:uid="{00000000-0005-0000-0000-00009F3C0000}"/>
    <cellStyle name="Note 9 2 5 3 15" xfId="15680" xr:uid="{00000000-0005-0000-0000-0000A03C0000}"/>
    <cellStyle name="Note 9 2 5 3 15 2" xfId="15681" xr:uid="{00000000-0005-0000-0000-0000A13C0000}"/>
    <cellStyle name="Note 9 2 5 3 16" xfId="15682" xr:uid="{00000000-0005-0000-0000-0000A23C0000}"/>
    <cellStyle name="Note 9 2 5 3 2" xfId="15683" xr:uid="{00000000-0005-0000-0000-0000A33C0000}"/>
    <cellStyle name="Note 9 2 5 3 2 2" xfId="15684" xr:uid="{00000000-0005-0000-0000-0000A43C0000}"/>
    <cellStyle name="Note 9 2 5 3 3" xfId="15685" xr:uid="{00000000-0005-0000-0000-0000A53C0000}"/>
    <cellStyle name="Note 9 2 5 3 3 2" xfId="15686" xr:uid="{00000000-0005-0000-0000-0000A63C0000}"/>
    <cellStyle name="Note 9 2 5 3 4" xfId="15687" xr:uid="{00000000-0005-0000-0000-0000A73C0000}"/>
    <cellStyle name="Note 9 2 5 3 4 2" xfId="15688" xr:uid="{00000000-0005-0000-0000-0000A83C0000}"/>
    <cellStyle name="Note 9 2 5 3 5" xfId="15689" xr:uid="{00000000-0005-0000-0000-0000A93C0000}"/>
    <cellStyle name="Note 9 2 5 3 5 2" xfId="15690" xr:uid="{00000000-0005-0000-0000-0000AA3C0000}"/>
    <cellStyle name="Note 9 2 5 3 6" xfId="15691" xr:uid="{00000000-0005-0000-0000-0000AB3C0000}"/>
    <cellStyle name="Note 9 2 5 3 6 2" xfId="15692" xr:uid="{00000000-0005-0000-0000-0000AC3C0000}"/>
    <cellStyle name="Note 9 2 5 3 7" xfId="15693" xr:uid="{00000000-0005-0000-0000-0000AD3C0000}"/>
    <cellStyle name="Note 9 2 5 3 7 2" xfId="15694" xr:uid="{00000000-0005-0000-0000-0000AE3C0000}"/>
    <cellStyle name="Note 9 2 5 3 8" xfId="15695" xr:uid="{00000000-0005-0000-0000-0000AF3C0000}"/>
    <cellStyle name="Note 9 2 5 3 8 2" xfId="15696" xr:uid="{00000000-0005-0000-0000-0000B03C0000}"/>
    <cellStyle name="Note 9 2 5 3 9" xfId="15697" xr:uid="{00000000-0005-0000-0000-0000B13C0000}"/>
    <cellStyle name="Note 9 2 5 3 9 2" xfId="15698" xr:uid="{00000000-0005-0000-0000-0000B23C0000}"/>
    <cellStyle name="Note 9 2 5 4" xfId="15699" xr:uid="{00000000-0005-0000-0000-0000B33C0000}"/>
    <cellStyle name="Note 9 2 5 4 10" xfId="15700" xr:uid="{00000000-0005-0000-0000-0000B43C0000}"/>
    <cellStyle name="Note 9 2 5 4 10 2" xfId="15701" xr:uid="{00000000-0005-0000-0000-0000B53C0000}"/>
    <cellStyle name="Note 9 2 5 4 11" xfId="15702" xr:uid="{00000000-0005-0000-0000-0000B63C0000}"/>
    <cellStyle name="Note 9 2 5 4 11 2" xfId="15703" xr:uid="{00000000-0005-0000-0000-0000B73C0000}"/>
    <cellStyle name="Note 9 2 5 4 12" xfId="15704" xr:uid="{00000000-0005-0000-0000-0000B83C0000}"/>
    <cellStyle name="Note 9 2 5 4 12 2" xfId="15705" xr:uid="{00000000-0005-0000-0000-0000B93C0000}"/>
    <cellStyle name="Note 9 2 5 4 13" xfId="15706" xr:uid="{00000000-0005-0000-0000-0000BA3C0000}"/>
    <cellStyle name="Note 9 2 5 4 13 2" xfId="15707" xr:uid="{00000000-0005-0000-0000-0000BB3C0000}"/>
    <cellStyle name="Note 9 2 5 4 14" xfId="15708" xr:uid="{00000000-0005-0000-0000-0000BC3C0000}"/>
    <cellStyle name="Note 9 2 5 4 14 2" xfId="15709" xr:uid="{00000000-0005-0000-0000-0000BD3C0000}"/>
    <cellStyle name="Note 9 2 5 4 15" xfId="15710" xr:uid="{00000000-0005-0000-0000-0000BE3C0000}"/>
    <cellStyle name="Note 9 2 5 4 15 2" xfId="15711" xr:uid="{00000000-0005-0000-0000-0000BF3C0000}"/>
    <cellStyle name="Note 9 2 5 4 16" xfId="15712" xr:uid="{00000000-0005-0000-0000-0000C03C0000}"/>
    <cellStyle name="Note 9 2 5 4 2" xfId="15713" xr:uid="{00000000-0005-0000-0000-0000C13C0000}"/>
    <cellStyle name="Note 9 2 5 4 2 2" xfId="15714" xr:uid="{00000000-0005-0000-0000-0000C23C0000}"/>
    <cellStyle name="Note 9 2 5 4 3" xfId="15715" xr:uid="{00000000-0005-0000-0000-0000C33C0000}"/>
    <cellStyle name="Note 9 2 5 4 3 2" xfId="15716" xr:uid="{00000000-0005-0000-0000-0000C43C0000}"/>
    <cellStyle name="Note 9 2 5 4 4" xfId="15717" xr:uid="{00000000-0005-0000-0000-0000C53C0000}"/>
    <cellStyle name="Note 9 2 5 4 4 2" xfId="15718" xr:uid="{00000000-0005-0000-0000-0000C63C0000}"/>
    <cellStyle name="Note 9 2 5 4 5" xfId="15719" xr:uid="{00000000-0005-0000-0000-0000C73C0000}"/>
    <cellStyle name="Note 9 2 5 4 5 2" xfId="15720" xr:uid="{00000000-0005-0000-0000-0000C83C0000}"/>
    <cellStyle name="Note 9 2 5 4 6" xfId="15721" xr:uid="{00000000-0005-0000-0000-0000C93C0000}"/>
    <cellStyle name="Note 9 2 5 4 6 2" xfId="15722" xr:uid="{00000000-0005-0000-0000-0000CA3C0000}"/>
    <cellStyle name="Note 9 2 5 4 7" xfId="15723" xr:uid="{00000000-0005-0000-0000-0000CB3C0000}"/>
    <cellStyle name="Note 9 2 5 4 7 2" xfId="15724" xr:uid="{00000000-0005-0000-0000-0000CC3C0000}"/>
    <cellStyle name="Note 9 2 5 4 8" xfId="15725" xr:uid="{00000000-0005-0000-0000-0000CD3C0000}"/>
    <cellStyle name="Note 9 2 5 4 8 2" xfId="15726" xr:uid="{00000000-0005-0000-0000-0000CE3C0000}"/>
    <cellStyle name="Note 9 2 5 4 9" xfId="15727" xr:uid="{00000000-0005-0000-0000-0000CF3C0000}"/>
    <cellStyle name="Note 9 2 5 4 9 2" xfId="15728" xr:uid="{00000000-0005-0000-0000-0000D03C0000}"/>
    <cellStyle name="Note 9 2 5 5" xfId="15729" xr:uid="{00000000-0005-0000-0000-0000D13C0000}"/>
    <cellStyle name="Note 9 2 5 5 10" xfId="15730" xr:uid="{00000000-0005-0000-0000-0000D23C0000}"/>
    <cellStyle name="Note 9 2 5 5 10 2" xfId="15731" xr:uid="{00000000-0005-0000-0000-0000D33C0000}"/>
    <cellStyle name="Note 9 2 5 5 11" xfId="15732" xr:uid="{00000000-0005-0000-0000-0000D43C0000}"/>
    <cellStyle name="Note 9 2 5 5 11 2" xfId="15733" xr:uid="{00000000-0005-0000-0000-0000D53C0000}"/>
    <cellStyle name="Note 9 2 5 5 12" xfId="15734" xr:uid="{00000000-0005-0000-0000-0000D63C0000}"/>
    <cellStyle name="Note 9 2 5 5 12 2" xfId="15735" xr:uid="{00000000-0005-0000-0000-0000D73C0000}"/>
    <cellStyle name="Note 9 2 5 5 13" xfId="15736" xr:uid="{00000000-0005-0000-0000-0000D83C0000}"/>
    <cellStyle name="Note 9 2 5 5 13 2" xfId="15737" xr:uid="{00000000-0005-0000-0000-0000D93C0000}"/>
    <cellStyle name="Note 9 2 5 5 14" xfId="15738" xr:uid="{00000000-0005-0000-0000-0000DA3C0000}"/>
    <cellStyle name="Note 9 2 5 5 14 2" xfId="15739" xr:uid="{00000000-0005-0000-0000-0000DB3C0000}"/>
    <cellStyle name="Note 9 2 5 5 15" xfId="15740" xr:uid="{00000000-0005-0000-0000-0000DC3C0000}"/>
    <cellStyle name="Note 9 2 5 5 2" xfId="15741" xr:uid="{00000000-0005-0000-0000-0000DD3C0000}"/>
    <cellStyle name="Note 9 2 5 5 2 2" xfId="15742" xr:uid="{00000000-0005-0000-0000-0000DE3C0000}"/>
    <cellStyle name="Note 9 2 5 5 3" xfId="15743" xr:uid="{00000000-0005-0000-0000-0000DF3C0000}"/>
    <cellStyle name="Note 9 2 5 5 3 2" xfId="15744" xr:uid="{00000000-0005-0000-0000-0000E03C0000}"/>
    <cellStyle name="Note 9 2 5 5 4" xfId="15745" xr:uid="{00000000-0005-0000-0000-0000E13C0000}"/>
    <cellStyle name="Note 9 2 5 5 4 2" xfId="15746" xr:uid="{00000000-0005-0000-0000-0000E23C0000}"/>
    <cellStyle name="Note 9 2 5 5 5" xfId="15747" xr:uid="{00000000-0005-0000-0000-0000E33C0000}"/>
    <cellStyle name="Note 9 2 5 5 5 2" xfId="15748" xr:uid="{00000000-0005-0000-0000-0000E43C0000}"/>
    <cellStyle name="Note 9 2 5 5 6" xfId="15749" xr:uid="{00000000-0005-0000-0000-0000E53C0000}"/>
    <cellStyle name="Note 9 2 5 5 6 2" xfId="15750" xr:uid="{00000000-0005-0000-0000-0000E63C0000}"/>
    <cellStyle name="Note 9 2 5 5 7" xfId="15751" xr:uid="{00000000-0005-0000-0000-0000E73C0000}"/>
    <cellStyle name="Note 9 2 5 5 7 2" xfId="15752" xr:uid="{00000000-0005-0000-0000-0000E83C0000}"/>
    <cellStyle name="Note 9 2 5 5 8" xfId="15753" xr:uid="{00000000-0005-0000-0000-0000E93C0000}"/>
    <cellStyle name="Note 9 2 5 5 8 2" xfId="15754" xr:uid="{00000000-0005-0000-0000-0000EA3C0000}"/>
    <cellStyle name="Note 9 2 5 5 9" xfId="15755" xr:uid="{00000000-0005-0000-0000-0000EB3C0000}"/>
    <cellStyle name="Note 9 2 5 5 9 2" xfId="15756" xr:uid="{00000000-0005-0000-0000-0000EC3C0000}"/>
    <cellStyle name="Note 9 2 5 6" xfId="15757" xr:uid="{00000000-0005-0000-0000-0000ED3C0000}"/>
    <cellStyle name="Note 9 2 5 6 2" xfId="15758" xr:uid="{00000000-0005-0000-0000-0000EE3C0000}"/>
    <cellStyle name="Note 9 2 5 7" xfId="15759" xr:uid="{00000000-0005-0000-0000-0000EF3C0000}"/>
    <cellStyle name="Note 9 2 5 7 2" xfId="15760" xr:uid="{00000000-0005-0000-0000-0000F03C0000}"/>
    <cellStyle name="Note 9 2 5 8" xfId="15761" xr:uid="{00000000-0005-0000-0000-0000F13C0000}"/>
    <cellStyle name="Note 9 2 5 8 2" xfId="15762" xr:uid="{00000000-0005-0000-0000-0000F23C0000}"/>
    <cellStyle name="Note 9 2 5 9" xfId="15763" xr:uid="{00000000-0005-0000-0000-0000F33C0000}"/>
    <cellStyle name="Note 9 2 5 9 2" xfId="15764" xr:uid="{00000000-0005-0000-0000-0000F43C0000}"/>
    <cellStyle name="Note 9 2 6" xfId="15765" xr:uid="{00000000-0005-0000-0000-0000F53C0000}"/>
    <cellStyle name="Note 9 2 6 10" xfId="15766" xr:uid="{00000000-0005-0000-0000-0000F63C0000}"/>
    <cellStyle name="Note 9 2 6 10 2" xfId="15767" xr:uid="{00000000-0005-0000-0000-0000F73C0000}"/>
    <cellStyle name="Note 9 2 6 11" xfId="15768" xr:uid="{00000000-0005-0000-0000-0000F83C0000}"/>
    <cellStyle name="Note 9 2 6 11 2" xfId="15769" xr:uid="{00000000-0005-0000-0000-0000F93C0000}"/>
    <cellStyle name="Note 9 2 6 12" xfId="15770" xr:uid="{00000000-0005-0000-0000-0000FA3C0000}"/>
    <cellStyle name="Note 9 2 6 12 2" xfId="15771" xr:uid="{00000000-0005-0000-0000-0000FB3C0000}"/>
    <cellStyle name="Note 9 2 6 13" xfId="15772" xr:uid="{00000000-0005-0000-0000-0000FC3C0000}"/>
    <cellStyle name="Note 9 2 6 13 2" xfId="15773" xr:uid="{00000000-0005-0000-0000-0000FD3C0000}"/>
    <cellStyle name="Note 9 2 6 14" xfId="15774" xr:uid="{00000000-0005-0000-0000-0000FE3C0000}"/>
    <cellStyle name="Note 9 2 6 14 2" xfId="15775" xr:uid="{00000000-0005-0000-0000-0000FF3C0000}"/>
    <cellStyle name="Note 9 2 6 15" xfId="15776" xr:uid="{00000000-0005-0000-0000-0000003D0000}"/>
    <cellStyle name="Note 9 2 6 15 2" xfId="15777" xr:uid="{00000000-0005-0000-0000-0000013D0000}"/>
    <cellStyle name="Note 9 2 6 16" xfId="15778" xr:uid="{00000000-0005-0000-0000-0000023D0000}"/>
    <cellStyle name="Note 9 2 6 16 2" xfId="15779" xr:uid="{00000000-0005-0000-0000-0000033D0000}"/>
    <cellStyle name="Note 9 2 6 17" xfId="15780" xr:uid="{00000000-0005-0000-0000-0000043D0000}"/>
    <cellStyle name="Note 9 2 6 17 2" xfId="15781" xr:uid="{00000000-0005-0000-0000-0000053D0000}"/>
    <cellStyle name="Note 9 2 6 18" xfId="15782" xr:uid="{00000000-0005-0000-0000-0000063D0000}"/>
    <cellStyle name="Note 9 2 6 18 2" xfId="15783" xr:uid="{00000000-0005-0000-0000-0000073D0000}"/>
    <cellStyle name="Note 9 2 6 19" xfId="15784" xr:uid="{00000000-0005-0000-0000-0000083D0000}"/>
    <cellStyle name="Note 9 2 6 2" xfId="15785" xr:uid="{00000000-0005-0000-0000-0000093D0000}"/>
    <cellStyle name="Note 9 2 6 2 10" xfId="15786" xr:uid="{00000000-0005-0000-0000-00000A3D0000}"/>
    <cellStyle name="Note 9 2 6 2 10 2" xfId="15787" xr:uid="{00000000-0005-0000-0000-00000B3D0000}"/>
    <cellStyle name="Note 9 2 6 2 11" xfId="15788" xr:uid="{00000000-0005-0000-0000-00000C3D0000}"/>
    <cellStyle name="Note 9 2 6 2 11 2" xfId="15789" xr:uid="{00000000-0005-0000-0000-00000D3D0000}"/>
    <cellStyle name="Note 9 2 6 2 12" xfId="15790" xr:uid="{00000000-0005-0000-0000-00000E3D0000}"/>
    <cellStyle name="Note 9 2 6 2 12 2" xfId="15791" xr:uid="{00000000-0005-0000-0000-00000F3D0000}"/>
    <cellStyle name="Note 9 2 6 2 13" xfId="15792" xr:uid="{00000000-0005-0000-0000-0000103D0000}"/>
    <cellStyle name="Note 9 2 6 2 13 2" xfId="15793" xr:uid="{00000000-0005-0000-0000-0000113D0000}"/>
    <cellStyle name="Note 9 2 6 2 14" xfId="15794" xr:uid="{00000000-0005-0000-0000-0000123D0000}"/>
    <cellStyle name="Note 9 2 6 2 14 2" xfId="15795" xr:uid="{00000000-0005-0000-0000-0000133D0000}"/>
    <cellStyle name="Note 9 2 6 2 15" xfId="15796" xr:uid="{00000000-0005-0000-0000-0000143D0000}"/>
    <cellStyle name="Note 9 2 6 2 15 2" xfId="15797" xr:uid="{00000000-0005-0000-0000-0000153D0000}"/>
    <cellStyle name="Note 9 2 6 2 16" xfId="15798" xr:uid="{00000000-0005-0000-0000-0000163D0000}"/>
    <cellStyle name="Note 9 2 6 2 16 2" xfId="15799" xr:uid="{00000000-0005-0000-0000-0000173D0000}"/>
    <cellStyle name="Note 9 2 6 2 17" xfId="15800" xr:uid="{00000000-0005-0000-0000-0000183D0000}"/>
    <cellStyle name="Note 9 2 6 2 17 2" xfId="15801" xr:uid="{00000000-0005-0000-0000-0000193D0000}"/>
    <cellStyle name="Note 9 2 6 2 18" xfId="15802" xr:uid="{00000000-0005-0000-0000-00001A3D0000}"/>
    <cellStyle name="Note 9 2 6 2 2" xfId="15803" xr:uid="{00000000-0005-0000-0000-00001B3D0000}"/>
    <cellStyle name="Note 9 2 6 2 2 2" xfId="15804" xr:uid="{00000000-0005-0000-0000-00001C3D0000}"/>
    <cellStyle name="Note 9 2 6 2 3" xfId="15805" xr:uid="{00000000-0005-0000-0000-00001D3D0000}"/>
    <cellStyle name="Note 9 2 6 2 3 2" xfId="15806" xr:uid="{00000000-0005-0000-0000-00001E3D0000}"/>
    <cellStyle name="Note 9 2 6 2 4" xfId="15807" xr:uid="{00000000-0005-0000-0000-00001F3D0000}"/>
    <cellStyle name="Note 9 2 6 2 4 2" xfId="15808" xr:uid="{00000000-0005-0000-0000-0000203D0000}"/>
    <cellStyle name="Note 9 2 6 2 5" xfId="15809" xr:uid="{00000000-0005-0000-0000-0000213D0000}"/>
    <cellStyle name="Note 9 2 6 2 5 2" xfId="15810" xr:uid="{00000000-0005-0000-0000-0000223D0000}"/>
    <cellStyle name="Note 9 2 6 2 6" xfId="15811" xr:uid="{00000000-0005-0000-0000-0000233D0000}"/>
    <cellStyle name="Note 9 2 6 2 6 2" xfId="15812" xr:uid="{00000000-0005-0000-0000-0000243D0000}"/>
    <cellStyle name="Note 9 2 6 2 7" xfId="15813" xr:uid="{00000000-0005-0000-0000-0000253D0000}"/>
    <cellStyle name="Note 9 2 6 2 7 2" xfId="15814" xr:uid="{00000000-0005-0000-0000-0000263D0000}"/>
    <cellStyle name="Note 9 2 6 2 8" xfId="15815" xr:uid="{00000000-0005-0000-0000-0000273D0000}"/>
    <cellStyle name="Note 9 2 6 2 8 2" xfId="15816" xr:uid="{00000000-0005-0000-0000-0000283D0000}"/>
    <cellStyle name="Note 9 2 6 2 9" xfId="15817" xr:uid="{00000000-0005-0000-0000-0000293D0000}"/>
    <cellStyle name="Note 9 2 6 2 9 2" xfId="15818" xr:uid="{00000000-0005-0000-0000-00002A3D0000}"/>
    <cellStyle name="Note 9 2 6 3" xfId="15819" xr:uid="{00000000-0005-0000-0000-00002B3D0000}"/>
    <cellStyle name="Note 9 2 6 3 10" xfId="15820" xr:uid="{00000000-0005-0000-0000-00002C3D0000}"/>
    <cellStyle name="Note 9 2 6 3 10 2" xfId="15821" xr:uid="{00000000-0005-0000-0000-00002D3D0000}"/>
    <cellStyle name="Note 9 2 6 3 11" xfId="15822" xr:uid="{00000000-0005-0000-0000-00002E3D0000}"/>
    <cellStyle name="Note 9 2 6 3 11 2" xfId="15823" xr:uid="{00000000-0005-0000-0000-00002F3D0000}"/>
    <cellStyle name="Note 9 2 6 3 12" xfId="15824" xr:uid="{00000000-0005-0000-0000-0000303D0000}"/>
    <cellStyle name="Note 9 2 6 3 12 2" xfId="15825" xr:uid="{00000000-0005-0000-0000-0000313D0000}"/>
    <cellStyle name="Note 9 2 6 3 13" xfId="15826" xr:uid="{00000000-0005-0000-0000-0000323D0000}"/>
    <cellStyle name="Note 9 2 6 3 13 2" xfId="15827" xr:uid="{00000000-0005-0000-0000-0000333D0000}"/>
    <cellStyle name="Note 9 2 6 3 14" xfId="15828" xr:uid="{00000000-0005-0000-0000-0000343D0000}"/>
    <cellStyle name="Note 9 2 6 3 14 2" xfId="15829" xr:uid="{00000000-0005-0000-0000-0000353D0000}"/>
    <cellStyle name="Note 9 2 6 3 15" xfId="15830" xr:uid="{00000000-0005-0000-0000-0000363D0000}"/>
    <cellStyle name="Note 9 2 6 3 15 2" xfId="15831" xr:uid="{00000000-0005-0000-0000-0000373D0000}"/>
    <cellStyle name="Note 9 2 6 3 16" xfId="15832" xr:uid="{00000000-0005-0000-0000-0000383D0000}"/>
    <cellStyle name="Note 9 2 6 3 2" xfId="15833" xr:uid="{00000000-0005-0000-0000-0000393D0000}"/>
    <cellStyle name="Note 9 2 6 3 2 2" xfId="15834" xr:uid="{00000000-0005-0000-0000-00003A3D0000}"/>
    <cellStyle name="Note 9 2 6 3 3" xfId="15835" xr:uid="{00000000-0005-0000-0000-00003B3D0000}"/>
    <cellStyle name="Note 9 2 6 3 3 2" xfId="15836" xr:uid="{00000000-0005-0000-0000-00003C3D0000}"/>
    <cellStyle name="Note 9 2 6 3 4" xfId="15837" xr:uid="{00000000-0005-0000-0000-00003D3D0000}"/>
    <cellStyle name="Note 9 2 6 3 4 2" xfId="15838" xr:uid="{00000000-0005-0000-0000-00003E3D0000}"/>
    <cellStyle name="Note 9 2 6 3 5" xfId="15839" xr:uid="{00000000-0005-0000-0000-00003F3D0000}"/>
    <cellStyle name="Note 9 2 6 3 5 2" xfId="15840" xr:uid="{00000000-0005-0000-0000-0000403D0000}"/>
    <cellStyle name="Note 9 2 6 3 6" xfId="15841" xr:uid="{00000000-0005-0000-0000-0000413D0000}"/>
    <cellStyle name="Note 9 2 6 3 6 2" xfId="15842" xr:uid="{00000000-0005-0000-0000-0000423D0000}"/>
    <cellStyle name="Note 9 2 6 3 7" xfId="15843" xr:uid="{00000000-0005-0000-0000-0000433D0000}"/>
    <cellStyle name="Note 9 2 6 3 7 2" xfId="15844" xr:uid="{00000000-0005-0000-0000-0000443D0000}"/>
    <cellStyle name="Note 9 2 6 3 8" xfId="15845" xr:uid="{00000000-0005-0000-0000-0000453D0000}"/>
    <cellStyle name="Note 9 2 6 3 8 2" xfId="15846" xr:uid="{00000000-0005-0000-0000-0000463D0000}"/>
    <cellStyle name="Note 9 2 6 3 9" xfId="15847" xr:uid="{00000000-0005-0000-0000-0000473D0000}"/>
    <cellStyle name="Note 9 2 6 3 9 2" xfId="15848" xr:uid="{00000000-0005-0000-0000-0000483D0000}"/>
    <cellStyle name="Note 9 2 6 4" xfId="15849" xr:uid="{00000000-0005-0000-0000-0000493D0000}"/>
    <cellStyle name="Note 9 2 6 4 10" xfId="15850" xr:uid="{00000000-0005-0000-0000-00004A3D0000}"/>
    <cellStyle name="Note 9 2 6 4 10 2" xfId="15851" xr:uid="{00000000-0005-0000-0000-00004B3D0000}"/>
    <cellStyle name="Note 9 2 6 4 11" xfId="15852" xr:uid="{00000000-0005-0000-0000-00004C3D0000}"/>
    <cellStyle name="Note 9 2 6 4 11 2" xfId="15853" xr:uid="{00000000-0005-0000-0000-00004D3D0000}"/>
    <cellStyle name="Note 9 2 6 4 12" xfId="15854" xr:uid="{00000000-0005-0000-0000-00004E3D0000}"/>
    <cellStyle name="Note 9 2 6 4 12 2" xfId="15855" xr:uid="{00000000-0005-0000-0000-00004F3D0000}"/>
    <cellStyle name="Note 9 2 6 4 13" xfId="15856" xr:uid="{00000000-0005-0000-0000-0000503D0000}"/>
    <cellStyle name="Note 9 2 6 4 13 2" xfId="15857" xr:uid="{00000000-0005-0000-0000-0000513D0000}"/>
    <cellStyle name="Note 9 2 6 4 14" xfId="15858" xr:uid="{00000000-0005-0000-0000-0000523D0000}"/>
    <cellStyle name="Note 9 2 6 4 14 2" xfId="15859" xr:uid="{00000000-0005-0000-0000-0000533D0000}"/>
    <cellStyle name="Note 9 2 6 4 15" xfId="15860" xr:uid="{00000000-0005-0000-0000-0000543D0000}"/>
    <cellStyle name="Note 9 2 6 4 15 2" xfId="15861" xr:uid="{00000000-0005-0000-0000-0000553D0000}"/>
    <cellStyle name="Note 9 2 6 4 16" xfId="15862" xr:uid="{00000000-0005-0000-0000-0000563D0000}"/>
    <cellStyle name="Note 9 2 6 4 2" xfId="15863" xr:uid="{00000000-0005-0000-0000-0000573D0000}"/>
    <cellStyle name="Note 9 2 6 4 2 2" xfId="15864" xr:uid="{00000000-0005-0000-0000-0000583D0000}"/>
    <cellStyle name="Note 9 2 6 4 3" xfId="15865" xr:uid="{00000000-0005-0000-0000-0000593D0000}"/>
    <cellStyle name="Note 9 2 6 4 3 2" xfId="15866" xr:uid="{00000000-0005-0000-0000-00005A3D0000}"/>
    <cellStyle name="Note 9 2 6 4 4" xfId="15867" xr:uid="{00000000-0005-0000-0000-00005B3D0000}"/>
    <cellStyle name="Note 9 2 6 4 4 2" xfId="15868" xr:uid="{00000000-0005-0000-0000-00005C3D0000}"/>
    <cellStyle name="Note 9 2 6 4 5" xfId="15869" xr:uid="{00000000-0005-0000-0000-00005D3D0000}"/>
    <cellStyle name="Note 9 2 6 4 5 2" xfId="15870" xr:uid="{00000000-0005-0000-0000-00005E3D0000}"/>
    <cellStyle name="Note 9 2 6 4 6" xfId="15871" xr:uid="{00000000-0005-0000-0000-00005F3D0000}"/>
    <cellStyle name="Note 9 2 6 4 6 2" xfId="15872" xr:uid="{00000000-0005-0000-0000-0000603D0000}"/>
    <cellStyle name="Note 9 2 6 4 7" xfId="15873" xr:uid="{00000000-0005-0000-0000-0000613D0000}"/>
    <cellStyle name="Note 9 2 6 4 7 2" xfId="15874" xr:uid="{00000000-0005-0000-0000-0000623D0000}"/>
    <cellStyle name="Note 9 2 6 4 8" xfId="15875" xr:uid="{00000000-0005-0000-0000-0000633D0000}"/>
    <cellStyle name="Note 9 2 6 4 8 2" xfId="15876" xr:uid="{00000000-0005-0000-0000-0000643D0000}"/>
    <cellStyle name="Note 9 2 6 4 9" xfId="15877" xr:uid="{00000000-0005-0000-0000-0000653D0000}"/>
    <cellStyle name="Note 9 2 6 4 9 2" xfId="15878" xr:uid="{00000000-0005-0000-0000-0000663D0000}"/>
    <cellStyle name="Note 9 2 6 5" xfId="15879" xr:uid="{00000000-0005-0000-0000-0000673D0000}"/>
    <cellStyle name="Note 9 2 6 5 10" xfId="15880" xr:uid="{00000000-0005-0000-0000-0000683D0000}"/>
    <cellStyle name="Note 9 2 6 5 10 2" xfId="15881" xr:uid="{00000000-0005-0000-0000-0000693D0000}"/>
    <cellStyle name="Note 9 2 6 5 11" xfId="15882" xr:uid="{00000000-0005-0000-0000-00006A3D0000}"/>
    <cellStyle name="Note 9 2 6 5 11 2" xfId="15883" xr:uid="{00000000-0005-0000-0000-00006B3D0000}"/>
    <cellStyle name="Note 9 2 6 5 12" xfId="15884" xr:uid="{00000000-0005-0000-0000-00006C3D0000}"/>
    <cellStyle name="Note 9 2 6 5 12 2" xfId="15885" xr:uid="{00000000-0005-0000-0000-00006D3D0000}"/>
    <cellStyle name="Note 9 2 6 5 13" xfId="15886" xr:uid="{00000000-0005-0000-0000-00006E3D0000}"/>
    <cellStyle name="Note 9 2 6 5 13 2" xfId="15887" xr:uid="{00000000-0005-0000-0000-00006F3D0000}"/>
    <cellStyle name="Note 9 2 6 5 14" xfId="15888" xr:uid="{00000000-0005-0000-0000-0000703D0000}"/>
    <cellStyle name="Note 9 2 6 5 14 2" xfId="15889" xr:uid="{00000000-0005-0000-0000-0000713D0000}"/>
    <cellStyle name="Note 9 2 6 5 15" xfId="15890" xr:uid="{00000000-0005-0000-0000-0000723D0000}"/>
    <cellStyle name="Note 9 2 6 5 2" xfId="15891" xr:uid="{00000000-0005-0000-0000-0000733D0000}"/>
    <cellStyle name="Note 9 2 6 5 2 2" xfId="15892" xr:uid="{00000000-0005-0000-0000-0000743D0000}"/>
    <cellStyle name="Note 9 2 6 5 3" xfId="15893" xr:uid="{00000000-0005-0000-0000-0000753D0000}"/>
    <cellStyle name="Note 9 2 6 5 3 2" xfId="15894" xr:uid="{00000000-0005-0000-0000-0000763D0000}"/>
    <cellStyle name="Note 9 2 6 5 4" xfId="15895" xr:uid="{00000000-0005-0000-0000-0000773D0000}"/>
    <cellStyle name="Note 9 2 6 5 4 2" xfId="15896" xr:uid="{00000000-0005-0000-0000-0000783D0000}"/>
    <cellStyle name="Note 9 2 6 5 5" xfId="15897" xr:uid="{00000000-0005-0000-0000-0000793D0000}"/>
    <cellStyle name="Note 9 2 6 5 5 2" xfId="15898" xr:uid="{00000000-0005-0000-0000-00007A3D0000}"/>
    <cellStyle name="Note 9 2 6 5 6" xfId="15899" xr:uid="{00000000-0005-0000-0000-00007B3D0000}"/>
    <cellStyle name="Note 9 2 6 5 6 2" xfId="15900" xr:uid="{00000000-0005-0000-0000-00007C3D0000}"/>
    <cellStyle name="Note 9 2 6 5 7" xfId="15901" xr:uid="{00000000-0005-0000-0000-00007D3D0000}"/>
    <cellStyle name="Note 9 2 6 5 7 2" xfId="15902" xr:uid="{00000000-0005-0000-0000-00007E3D0000}"/>
    <cellStyle name="Note 9 2 6 5 8" xfId="15903" xr:uid="{00000000-0005-0000-0000-00007F3D0000}"/>
    <cellStyle name="Note 9 2 6 5 8 2" xfId="15904" xr:uid="{00000000-0005-0000-0000-0000803D0000}"/>
    <cellStyle name="Note 9 2 6 5 9" xfId="15905" xr:uid="{00000000-0005-0000-0000-0000813D0000}"/>
    <cellStyle name="Note 9 2 6 5 9 2" xfId="15906" xr:uid="{00000000-0005-0000-0000-0000823D0000}"/>
    <cellStyle name="Note 9 2 6 6" xfId="15907" xr:uid="{00000000-0005-0000-0000-0000833D0000}"/>
    <cellStyle name="Note 9 2 6 6 2" xfId="15908" xr:uid="{00000000-0005-0000-0000-0000843D0000}"/>
    <cellStyle name="Note 9 2 6 7" xfId="15909" xr:uid="{00000000-0005-0000-0000-0000853D0000}"/>
    <cellStyle name="Note 9 2 6 7 2" xfId="15910" xr:uid="{00000000-0005-0000-0000-0000863D0000}"/>
    <cellStyle name="Note 9 2 6 8" xfId="15911" xr:uid="{00000000-0005-0000-0000-0000873D0000}"/>
    <cellStyle name="Note 9 2 6 8 2" xfId="15912" xr:uid="{00000000-0005-0000-0000-0000883D0000}"/>
    <cellStyle name="Note 9 2 6 9" xfId="15913" xr:uid="{00000000-0005-0000-0000-0000893D0000}"/>
    <cellStyle name="Note 9 2 6 9 2" xfId="15914" xr:uid="{00000000-0005-0000-0000-00008A3D0000}"/>
    <cellStyle name="Note 9 2 7" xfId="15915" xr:uid="{00000000-0005-0000-0000-00008B3D0000}"/>
    <cellStyle name="Note 9 2 7 10" xfId="15916" xr:uid="{00000000-0005-0000-0000-00008C3D0000}"/>
    <cellStyle name="Note 9 2 7 10 2" xfId="15917" xr:uid="{00000000-0005-0000-0000-00008D3D0000}"/>
    <cellStyle name="Note 9 2 7 11" xfId="15918" xr:uid="{00000000-0005-0000-0000-00008E3D0000}"/>
    <cellStyle name="Note 9 2 7 11 2" xfId="15919" xr:uid="{00000000-0005-0000-0000-00008F3D0000}"/>
    <cellStyle name="Note 9 2 7 12" xfId="15920" xr:uid="{00000000-0005-0000-0000-0000903D0000}"/>
    <cellStyle name="Note 9 2 7 12 2" xfId="15921" xr:uid="{00000000-0005-0000-0000-0000913D0000}"/>
    <cellStyle name="Note 9 2 7 13" xfId="15922" xr:uid="{00000000-0005-0000-0000-0000923D0000}"/>
    <cellStyle name="Note 9 2 7 13 2" xfId="15923" xr:uid="{00000000-0005-0000-0000-0000933D0000}"/>
    <cellStyle name="Note 9 2 7 14" xfId="15924" xr:uid="{00000000-0005-0000-0000-0000943D0000}"/>
    <cellStyle name="Note 9 2 7 14 2" xfId="15925" xr:uid="{00000000-0005-0000-0000-0000953D0000}"/>
    <cellStyle name="Note 9 2 7 15" xfId="15926" xr:uid="{00000000-0005-0000-0000-0000963D0000}"/>
    <cellStyle name="Note 9 2 7 15 2" xfId="15927" xr:uid="{00000000-0005-0000-0000-0000973D0000}"/>
    <cellStyle name="Note 9 2 7 16" xfId="15928" xr:uid="{00000000-0005-0000-0000-0000983D0000}"/>
    <cellStyle name="Note 9 2 7 16 2" xfId="15929" xr:uid="{00000000-0005-0000-0000-0000993D0000}"/>
    <cellStyle name="Note 9 2 7 17" xfId="15930" xr:uid="{00000000-0005-0000-0000-00009A3D0000}"/>
    <cellStyle name="Note 9 2 7 17 2" xfId="15931" xr:uid="{00000000-0005-0000-0000-00009B3D0000}"/>
    <cellStyle name="Note 9 2 7 18" xfId="15932" xr:uid="{00000000-0005-0000-0000-00009C3D0000}"/>
    <cellStyle name="Note 9 2 7 2" xfId="15933" xr:uid="{00000000-0005-0000-0000-00009D3D0000}"/>
    <cellStyle name="Note 9 2 7 2 10" xfId="15934" xr:uid="{00000000-0005-0000-0000-00009E3D0000}"/>
    <cellStyle name="Note 9 2 7 2 10 2" xfId="15935" xr:uid="{00000000-0005-0000-0000-00009F3D0000}"/>
    <cellStyle name="Note 9 2 7 2 11" xfId="15936" xr:uid="{00000000-0005-0000-0000-0000A03D0000}"/>
    <cellStyle name="Note 9 2 7 2 11 2" xfId="15937" xr:uid="{00000000-0005-0000-0000-0000A13D0000}"/>
    <cellStyle name="Note 9 2 7 2 12" xfId="15938" xr:uid="{00000000-0005-0000-0000-0000A23D0000}"/>
    <cellStyle name="Note 9 2 7 2 12 2" xfId="15939" xr:uid="{00000000-0005-0000-0000-0000A33D0000}"/>
    <cellStyle name="Note 9 2 7 2 13" xfId="15940" xr:uid="{00000000-0005-0000-0000-0000A43D0000}"/>
    <cellStyle name="Note 9 2 7 2 13 2" xfId="15941" xr:uid="{00000000-0005-0000-0000-0000A53D0000}"/>
    <cellStyle name="Note 9 2 7 2 14" xfId="15942" xr:uid="{00000000-0005-0000-0000-0000A63D0000}"/>
    <cellStyle name="Note 9 2 7 2 14 2" xfId="15943" xr:uid="{00000000-0005-0000-0000-0000A73D0000}"/>
    <cellStyle name="Note 9 2 7 2 15" xfId="15944" xr:uid="{00000000-0005-0000-0000-0000A83D0000}"/>
    <cellStyle name="Note 9 2 7 2 15 2" xfId="15945" xr:uid="{00000000-0005-0000-0000-0000A93D0000}"/>
    <cellStyle name="Note 9 2 7 2 16" xfId="15946" xr:uid="{00000000-0005-0000-0000-0000AA3D0000}"/>
    <cellStyle name="Note 9 2 7 2 16 2" xfId="15947" xr:uid="{00000000-0005-0000-0000-0000AB3D0000}"/>
    <cellStyle name="Note 9 2 7 2 17" xfId="15948" xr:uid="{00000000-0005-0000-0000-0000AC3D0000}"/>
    <cellStyle name="Note 9 2 7 2 17 2" xfId="15949" xr:uid="{00000000-0005-0000-0000-0000AD3D0000}"/>
    <cellStyle name="Note 9 2 7 2 18" xfId="15950" xr:uid="{00000000-0005-0000-0000-0000AE3D0000}"/>
    <cellStyle name="Note 9 2 7 2 2" xfId="15951" xr:uid="{00000000-0005-0000-0000-0000AF3D0000}"/>
    <cellStyle name="Note 9 2 7 2 2 2" xfId="15952" xr:uid="{00000000-0005-0000-0000-0000B03D0000}"/>
    <cellStyle name="Note 9 2 7 2 3" xfId="15953" xr:uid="{00000000-0005-0000-0000-0000B13D0000}"/>
    <cellStyle name="Note 9 2 7 2 3 2" xfId="15954" xr:uid="{00000000-0005-0000-0000-0000B23D0000}"/>
    <cellStyle name="Note 9 2 7 2 4" xfId="15955" xr:uid="{00000000-0005-0000-0000-0000B33D0000}"/>
    <cellStyle name="Note 9 2 7 2 4 2" xfId="15956" xr:uid="{00000000-0005-0000-0000-0000B43D0000}"/>
    <cellStyle name="Note 9 2 7 2 5" xfId="15957" xr:uid="{00000000-0005-0000-0000-0000B53D0000}"/>
    <cellStyle name="Note 9 2 7 2 5 2" xfId="15958" xr:uid="{00000000-0005-0000-0000-0000B63D0000}"/>
    <cellStyle name="Note 9 2 7 2 6" xfId="15959" xr:uid="{00000000-0005-0000-0000-0000B73D0000}"/>
    <cellStyle name="Note 9 2 7 2 6 2" xfId="15960" xr:uid="{00000000-0005-0000-0000-0000B83D0000}"/>
    <cellStyle name="Note 9 2 7 2 7" xfId="15961" xr:uid="{00000000-0005-0000-0000-0000B93D0000}"/>
    <cellStyle name="Note 9 2 7 2 7 2" xfId="15962" xr:uid="{00000000-0005-0000-0000-0000BA3D0000}"/>
    <cellStyle name="Note 9 2 7 2 8" xfId="15963" xr:uid="{00000000-0005-0000-0000-0000BB3D0000}"/>
    <cellStyle name="Note 9 2 7 2 8 2" xfId="15964" xr:uid="{00000000-0005-0000-0000-0000BC3D0000}"/>
    <cellStyle name="Note 9 2 7 2 9" xfId="15965" xr:uid="{00000000-0005-0000-0000-0000BD3D0000}"/>
    <cellStyle name="Note 9 2 7 2 9 2" xfId="15966" xr:uid="{00000000-0005-0000-0000-0000BE3D0000}"/>
    <cellStyle name="Note 9 2 7 3" xfId="15967" xr:uid="{00000000-0005-0000-0000-0000BF3D0000}"/>
    <cellStyle name="Note 9 2 7 3 10" xfId="15968" xr:uid="{00000000-0005-0000-0000-0000C03D0000}"/>
    <cellStyle name="Note 9 2 7 3 10 2" xfId="15969" xr:uid="{00000000-0005-0000-0000-0000C13D0000}"/>
    <cellStyle name="Note 9 2 7 3 11" xfId="15970" xr:uid="{00000000-0005-0000-0000-0000C23D0000}"/>
    <cellStyle name="Note 9 2 7 3 11 2" xfId="15971" xr:uid="{00000000-0005-0000-0000-0000C33D0000}"/>
    <cellStyle name="Note 9 2 7 3 12" xfId="15972" xr:uid="{00000000-0005-0000-0000-0000C43D0000}"/>
    <cellStyle name="Note 9 2 7 3 12 2" xfId="15973" xr:uid="{00000000-0005-0000-0000-0000C53D0000}"/>
    <cellStyle name="Note 9 2 7 3 13" xfId="15974" xr:uid="{00000000-0005-0000-0000-0000C63D0000}"/>
    <cellStyle name="Note 9 2 7 3 13 2" xfId="15975" xr:uid="{00000000-0005-0000-0000-0000C73D0000}"/>
    <cellStyle name="Note 9 2 7 3 14" xfId="15976" xr:uid="{00000000-0005-0000-0000-0000C83D0000}"/>
    <cellStyle name="Note 9 2 7 3 14 2" xfId="15977" xr:uid="{00000000-0005-0000-0000-0000C93D0000}"/>
    <cellStyle name="Note 9 2 7 3 15" xfId="15978" xr:uid="{00000000-0005-0000-0000-0000CA3D0000}"/>
    <cellStyle name="Note 9 2 7 3 15 2" xfId="15979" xr:uid="{00000000-0005-0000-0000-0000CB3D0000}"/>
    <cellStyle name="Note 9 2 7 3 16" xfId="15980" xr:uid="{00000000-0005-0000-0000-0000CC3D0000}"/>
    <cellStyle name="Note 9 2 7 3 2" xfId="15981" xr:uid="{00000000-0005-0000-0000-0000CD3D0000}"/>
    <cellStyle name="Note 9 2 7 3 2 2" xfId="15982" xr:uid="{00000000-0005-0000-0000-0000CE3D0000}"/>
    <cellStyle name="Note 9 2 7 3 3" xfId="15983" xr:uid="{00000000-0005-0000-0000-0000CF3D0000}"/>
    <cellStyle name="Note 9 2 7 3 3 2" xfId="15984" xr:uid="{00000000-0005-0000-0000-0000D03D0000}"/>
    <cellStyle name="Note 9 2 7 3 4" xfId="15985" xr:uid="{00000000-0005-0000-0000-0000D13D0000}"/>
    <cellStyle name="Note 9 2 7 3 4 2" xfId="15986" xr:uid="{00000000-0005-0000-0000-0000D23D0000}"/>
    <cellStyle name="Note 9 2 7 3 5" xfId="15987" xr:uid="{00000000-0005-0000-0000-0000D33D0000}"/>
    <cellStyle name="Note 9 2 7 3 5 2" xfId="15988" xr:uid="{00000000-0005-0000-0000-0000D43D0000}"/>
    <cellStyle name="Note 9 2 7 3 6" xfId="15989" xr:uid="{00000000-0005-0000-0000-0000D53D0000}"/>
    <cellStyle name="Note 9 2 7 3 6 2" xfId="15990" xr:uid="{00000000-0005-0000-0000-0000D63D0000}"/>
    <cellStyle name="Note 9 2 7 3 7" xfId="15991" xr:uid="{00000000-0005-0000-0000-0000D73D0000}"/>
    <cellStyle name="Note 9 2 7 3 7 2" xfId="15992" xr:uid="{00000000-0005-0000-0000-0000D83D0000}"/>
    <cellStyle name="Note 9 2 7 3 8" xfId="15993" xr:uid="{00000000-0005-0000-0000-0000D93D0000}"/>
    <cellStyle name="Note 9 2 7 3 8 2" xfId="15994" xr:uid="{00000000-0005-0000-0000-0000DA3D0000}"/>
    <cellStyle name="Note 9 2 7 3 9" xfId="15995" xr:uid="{00000000-0005-0000-0000-0000DB3D0000}"/>
    <cellStyle name="Note 9 2 7 3 9 2" xfId="15996" xr:uid="{00000000-0005-0000-0000-0000DC3D0000}"/>
    <cellStyle name="Note 9 2 7 4" xfId="15997" xr:uid="{00000000-0005-0000-0000-0000DD3D0000}"/>
    <cellStyle name="Note 9 2 7 4 10" xfId="15998" xr:uid="{00000000-0005-0000-0000-0000DE3D0000}"/>
    <cellStyle name="Note 9 2 7 4 10 2" xfId="15999" xr:uid="{00000000-0005-0000-0000-0000DF3D0000}"/>
    <cellStyle name="Note 9 2 7 4 11" xfId="16000" xr:uid="{00000000-0005-0000-0000-0000E03D0000}"/>
    <cellStyle name="Note 9 2 7 4 11 2" xfId="16001" xr:uid="{00000000-0005-0000-0000-0000E13D0000}"/>
    <cellStyle name="Note 9 2 7 4 12" xfId="16002" xr:uid="{00000000-0005-0000-0000-0000E23D0000}"/>
    <cellStyle name="Note 9 2 7 4 12 2" xfId="16003" xr:uid="{00000000-0005-0000-0000-0000E33D0000}"/>
    <cellStyle name="Note 9 2 7 4 13" xfId="16004" xr:uid="{00000000-0005-0000-0000-0000E43D0000}"/>
    <cellStyle name="Note 9 2 7 4 13 2" xfId="16005" xr:uid="{00000000-0005-0000-0000-0000E53D0000}"/>
    <cellStyle name="Note 9 2 7 4 14" xfId="16006" xr:uid="{00000000-0005-0000-0000-0000E63D0000}"/>
    <cellStyle name="Note 9 2 7 4 14 2" xfId="16007" xr:uid="{00000000-0005-0000-0000-0000E73D0000}"/>
    <cellStyle name="Note 9 2 7 4 15" xfId="16008" xr:uid="{00000000-0005-0000-0000-0000E83D0000}"/>
    <cellStyle name="Note 9 2 7 4 15 2" xfId="16009" xr:uid="{00000000-0005-0000-0000-0000E93D0000}"/>
    <cellStyle name="Note 9 2 7 4 16" xfId="16010" xr:uid="{00000000-0005-0000-0000-0000EA3D0000}"/>
    <cellStyle name="Note 9 2 7 4 2" xfId="16011" xr:uid="{00000000-0005-0000-0000-0000EB3D0000}"/>
    <cellStyle name="Note 9 2 7 4 2 2" xfId="16012" xr:uid="{00000000-0005-0000-0000-0000EC3D0000}"/>
    <cellStyle name="Note 9 2 7 4 3" xfId="16013" xr:uid="{00000000-0005-0000-0000-0000ED3D0000}"/>
    <cellStyle name="Note 9 2 7 4 3 2" xfId="16014" xr:uid="{00000000-0005-0000-0000-0000EE3D0000}"/>
    <cellStyle name="Note 9 2 7 4 4" xfId="16015" xr:uid="{00000000-0005-0000-0000-0000EF3D0000}"/>
    <cellStyle name="Note 9 2 7 4 4 2" xfId="16016" xr:uid="{00000000-0005-0000-0000-0000F03D0000}"/>
    <cellStyle name="Note 9 2 7 4 5" xfId="16017" xr:uid="{00000000-0005-0000-0000-0000F13D0000}"/>
    <cellStyle name="Note 9 2 7 4 5 2" xfId="16018" xr:uid="{00000000-0005-0000-0000-0000F23D0000}"/>
    <cellStyle name="Note 9 2 7 4 6" xfId="16019" xr:uid="{00000000-0005-0000-0000-0000F33D0000}"/>
    <cellStyle name="Note 9 2 7 4 6 2" xfId="16020" xr:uid="{00000000-0005-0000-0000-0000F43D0000}"/>
    <cellStyle name="Note 9 2 7 4 7" xfId="16021" xr:uid="{00000000-0005-0000-0000-0000F53D0000}"/>
    <cellStyle name="Note 9 2 7 4 7 2" xfId="16022" xr:uid="{00000000-0005-0000-0000-0000F63D0000}"/>
    <cellStyle name="Note 9 2 7 4 8" xfId="16023" xr:uid="{00000000-0005-0000-0000-0000F73D0000}"/>
    <cellStyle name="Note 9 2 7 4 8 2" xfId="16024" xr:uid="{00000000-0005-0000-0000-0000F83D0000}"/>
    <cellStyle name="Note 9 2 7 4 9" xfId="16025" xr:uid="{00000000-0005-0000-0000-0000F93D0000}"/>
    <cellStyle name="Note 9 2 7 4 9 2" xfId="16026" xr:uid="{00000000-0005-0000-0000-0000FA3D0000}"/>
    <cellStyle name="Note 9 2 7 5" xfId="16027" xr:uid="{00000000-0005-0000-0000-0000FB3D0000}"/>
    <cellStyle name="Note 9 2 7 5 10" xfId="16028" xr:uid="{00000000-0005-0000-0000-0000FC3D0000}"/>
    <cellStyle name="Note 9 2 7 5 10 2" xfId="16029" xr:uid="{00000000-0005-0000-0000-0000FD3D0000}"/>
    <cellStyle name="Note 9 2 7 5 11" xfId="16030" xr:uid="{00000000-0005-0000-0000-0000FE3D0000}"/>
    <cellStyle name="Note 9 2 7 5 11 2" xfId="16031" xr:uid="{00000000-0005-0000-0000-0000FF3D0000}"/>
    <cellStyle name="Note 9 2 7 5 12" xfId="16032" xr:uid="{00000000-0005-0000-0000-0000003E0000}"/>
    <cellStyle name="Note 9 2 7 5 12 2" xfId="16033" xr:uid="{00000000-0005-0000-0000-0000013E0000}"/>
    <cellStyle name="Note 9 2 7 5 13" xfId="16034" xr:uid="{00000000-0005-0000-0000-0000023E0000}"/>
    <cellStyle name="Note 9 2 7 5 13 2" xfId="16035" xr:uid="{00000000-0005-0000-0000-0000033E0000}"/>
    <cellStyle name="Note 9 2 7 5 14" xfId="16036" xr:uid="{00000000-0005-0000-0000-0000043E0000}"/>
    <cellStyle name="Note 9 2 7 5 2" xfId="16037" xr:uid="{00000000-0005-0000-0000-0000053E0000}"/>
    <cellStyle name="Note 9 2 7 5 2 2" xfId="16038" xr:uid="{00000000-0005-0000-0000-0000063E0000}"/>
    <cellStyle name="Note 9 2 7 5 3" xfId="16039" xr:uid="{00000000-0005-0000-0000-0000073E0000}"/>
    <cellStyle name="Note 9 2 7 5 3 2" xfId="16040" xr:uid="{00000000-0005-0000-0000-0000083E0000}"/>
    <cellStyle name="Note 9 2 7 5 4" xfId="16041" xr:uid="{00000000-0005-0000-0000-0000093E0000}"/>
    <cellStyle name="Note 9 2 7 5 4 2" xfId="16042" xr:uid="{00000000-0005-0000-0000-00000A3E0000}"/>
    <cellStyle name="Note 9 2 7 5 5" xfId="16043" xr:uid="{00000000-0005-0000-0000-00000B3E0000}"/>
    <cellStyle name="Note 9 2 7 5 5 2" xfId="16044" xr:uid="{00000000-0005-0000-0000-00000C3E0000}"/>
    <cellStyle name="Note 9 2 7 5 6" xfId="16045" xr:uid="{00000000-0005-0000-0000-00000D3E0000}"/>
    <cellStyle name="Note 9 2 7 5 6 2" xfId="16046" xr:uid="{00000000-0005-0000-0000-00000E3E0000}"/>
    <cellStyle name="Note 9 2 7 5 7" xfId="16047" xr:uid="{00000000-0005-0000-0000-00000F3E0000}"/>
    <cellStyle name="Note 9 2 7 5 7 2" xfId="16048" xr:uid="{00000000-0005-0000-0000-0000103E0000}"/>
    <cellStyle name="Note 9 2 7 5 8" xfId="16049" xr:uid="{00000000-0005-0000-0000-0000113E0000}"/>
    <cellStyle name="Note 9 2 7 5 8 2" xfId="16050" xr:uid="{00000000-0005-0000-0000-0000123E0000}"/>
    <cellStyle name="Note 9 2 7 5 9" xfId="16051" xr:uid="{00000000-0005-0000-0000-0000133E0000}"/>
    <cellStyle name="Note 9 2 7 5 9 2" xfId="16052" xr:uid="{00000000-0005-0000-0000-0000143E0000}"/>
    <cellStyle name="Note 9 2 7 6" xfId="16053" xr:uid="{00000000-0005-0000-0000-0000153E0000}"/>
    <cellStyle name="Note 9 2 7 6 2" xfId="16054" xr:uid="{00000000-0005-0000-0000-0000163E0000}"/>
    <cellStyle name="Note 9 2 7 7" xfId="16055" xr:uid="{00000000-0005-0000-0000-0000173E0000}"/>
    <cellStyle name="Note 9 2 7 7 2" xfId="16056" xr:uid="{00000000-0005-0000-0000-0000183E0000}"/>
    <cellStyle name="Note 9 2 7 8" xfId="16057" xr:uid="{00000000-0005-0000-0000-0000193E0000}"/>
    <cellStyle name="Note 9 2 7 8 2" xfId="16058" xr:uid="{00000000-0005-0000-0000-00001A3E0000}"/>
    <cellStyle name="Note 9 2 7 9" xfId="16059" xr:uid="{00000000-0005-0000-0000-00001B3E0000}"/>
    <cellStyle name="Note 9 2 7 9 2" xfId="16060" xr:uid="{00000000-0005-0000-0000-00001C3E0000}"/>
    <cellStyle name="Note 9 2 8" xfId="16061" xr:uid="{00000000-0005-0000-0000-00001D3E0000}"/>
    <cellStyle name="Note 9 2 8 10" xfId="16062" xr:uid="{00000000-0005-0000-0000-00001E3E0000}"/>
    <cellStyle name="Note 9 2 8 10 2" xfId="16063" xr:uid="{00000000-0005-0000-0000-00001F3E0000}"/>
    <cellStyle name="Note 9 2 8 11" xfId="16064" xr:uid="{00000000-0005-0000-0000-0000203E0000}"/>
    <cellStyle name="Note 9 2 8 11 2" xfId="16065" xr:uid="{00000000-0005-0000-0000-0000213E0000}"/>
    <cellStyle name="Note 9 2 8 12" xfId="16066" xr:uid="{00000000-0005-0000-0000-0000223E0000}"/>
    <cellStyle name="Note 9 2 8 12 2" xfId="16067" xr:uid="{00000000-0005-0000-0000-0000233E0000}"/>
    <cellStyle name="Note 9 2 8 13" xfId="16068" xr:uid="{00000000-0005-0000-0000-0000243E0000}"/>
    <cellStyle name="Note 9 2 8 13 2" xfId="16069" xr:uid="{00000000-0005-0000-0000-0000253E0000}"/>
    <cellStyle name="Note 9 2 8 14" xfId="16070" xr:uid="{00000000-0005-0000-0000-0000263E0000}"/>
    <cellStyle name="Note 9 2 8 14 2" xfId="16071" xr:uid="{00000000-0005-0000-0000-0000273E0000}"/>
    <cellStyle name="Note 9 2 8 15" xfId="16072" xr:uid="{00000000-0005-0000-0000-0000283E0000}"/>
    <cellStyle name="Note 9 2 8 15 2" xfId="16073" xr:uid="{00000000-0005-0000-0000-0000293E0000}"/>
    <cellStyle name="Note 9 2 8 16" xfId="16074" xr:uid="{00000000-0005-0000-0000-00002A3E0000}"/>
    <cellStyle name="Note 9 2 8 16 2" xfId="16075" xr:uid="{00000000-0005-0000-0000-00002B3E0000}"/>
    <cellStyle name="Note 9 2 8 17" xfId="16076" xr:uid="{00000000-0005-0000-0000-00002C3E0000}"/>
    <cellStyle name="Note 9 2 8 17 2" xfId="16077" xr:uid="{00000000-0005-0000-0000-00002D3E0000}"/>
    <cellStyle name="Note 9 2 8 18" xfId="16078" xr:uid="{00000000-0005-0000-0000-00002E3E0000}"/>
    <cellStyle name="Note 9 2 8 2" xfId="16079" xr:uid="{00000000-0005-0000-0000-00002F3E0000}"/>
    <cellStyle name="Note 9 2 8 2 10" xfId="16080" xr:uid="{00000000-0005-0000-0000-0000303E0000}"/>
    <cellStyle name="Note 9 2 8 2 10 2" xfId="16081" xr:uid="{00000000-0005-0000-0000-0000313E0000}"/>
    <cellStyle name="Note 9 2 8 2 11" xfId="16082" xr:uid="{00000000-0005-0000-0000-0000323E0000}"/>
    <cellStyle name="Note 9 2 8 2 11 2" xfId="16083" xr:uid="{00000000-0005-0000-0000-0000333E0000}"/>
    <cellStyle name="Note 9 2 8 2 12" xfId="16084" xr:uid="{00000000-0005-0000-0000-0000343E0000}"/>
    <cellStyle name="Note 9 2 8 2 12 2" xfId="16085" xr:uid="{00000000-0005-0000-0000-0000353E0000}"/>
    <cellStyle name="Note 9 2 8 2 13" xfId="16086" xr:uid="{00000000-0005-0000-0000-0000363E0000}"/>
    <cellStyle name="Note 9 2 8 2 13 2" xfId="16087" xr:uid="{00000000-0005-0000-0000-0000373E0000}"/>
    <cellStyle name="Note 9 2 8 2 14" xfId="16088" xr:uid="{00000000-0005-0000-0000-0000383E0000}"/>
    <cellStyle name="Note 9 2 8 2 14 2" xfId="16089" xr:uid="{00000000-0005-0000-0000-0000393E0000}"/>
    <cellStyle name="Note 9 2 8 2 15" xfId="16090" xr:uid="{00000000-0005-0000-0000-00003A3E0000}"/>
    <cellStyle name="Note 9 2 8 2 15 2" xfId="16091" xr:uid="{00000000-0005-0000-0000-00003B3E0000}"/>
    <cellStyle name="Note 9 2 8 2 16" xfId="16092" xr:uid="{00000000-0005-0000-0000-00003C3E0000}"/>
    <cellStyle name="Note 9 2 8 2 16 2" xfId="16093" xr:uid="{00000000-0005-0000-0000-00003D3E0000}"/>
    <cellStyle name="Note 9 2 8 2 17" xfId="16094" xr:uid="{00000000-0005-0000-0000-00003E3E0000}"/>
    <cellStyle name="Note 9 2 8 2 17 2" xfId="16095" xr:uid="{00000000-0005-0000-0000-00003F3E0000}"/>
    <cellStyle name="Note 9 2 8 2 18" xfId="16096" xr:uid="{00000000-0005-0000-0000-0000403E0000}"/>
    <cellStyle name="Note 9 2 8 2 2" xfId="16097" xr:uid="{00000000-0005-0000-0000-0000413E0000}"/>
    <cellStyle name="Note 9 2 8 2 2 2" xfId="16098" xr:uid="{00000000-0005-0000-0000-0000423E0000}"/>
    <cellStyle name="Note 9 2 8 2 3" xfId="16099" xr:uid="{00000000-0005-0000-0000-0000433E0000}"/>
    <cellStyle name="Note 9 2 8 2 3 2" xfId="16100" xr:uid="{00000000-0005-0000-0000-0000443E0000}"/>
    <cellStyle name="Note 9 2 8 2 4" xfId="16101" xr:uid="{00000000-0005-0000-0000-0000453E0000}"/>
    <cellStyle name="Note 9 2 8 2 4 2" xfId="16102" xr:uid="{00000000-0005-0000-0000-0000463E0000}"/>
    <cellStyle name="Note 9 2 8 2 5" xfId="16103" xr:uid="{00000000-0005-0000-0000-0000473E0000}"/>
    <cellStyle name="Note 9 2 8 2 5 2" xfId="16104" xr:uid="{00000000-0005-0000-0000-0000483E0000}"/>
    <cellStyle name="Note 9 2 8 2 6" xfId="16105" xr:uid="{00000000-0005-0000-0000-0000493E0000}"/>
    <cellStyle name="Note 9 2 8 2 6 2" xfId="16106" xr:uid="{00000000-0005-0000-0000-00004A3E0000}"/>
    <cellStyle name="Note 9 2 8 2 7" xfId="16107" xr:uid="{00000000-0005-0000-0000-00004B3E0000}"/>
    <cellStyle name="Note 9 2 8 2 7 2" xfId="16108" xr:uid="{00000000-0005-0000-0000-00004C3E0000}"/>
    <cellStyle name="Note 9 2 8 2 8" xfId="16109" xr:uid="{00000000-0005-0000-0000-00004D3E0000}"/>
    <cellStyle name="Note 9 2 8 2 8 2" xfId="16110" xr:uid="{00000000-0005-0000-0000-00004E3E0000}"/>
    <cellStyle name="Note 9 2 8 2 9" xfId="16111" xr:uid="{00000000-0005-0000-0000-00004F3E0000}"/>
    <cellStyle name="Note 9 2 8 2 9 2" xfId="16112" xr:uid="{00000000-0005-0000-0000-0000503E0000}"/>
    <cellStyle name="Note 9 2 8 3" xfId="16113" xr:uid="{00000000-0005-0000-0000-0000513E0000}"/>
    <cellStyle name="Note 9 2 8 3 10" xfId="16114" xr:uid="{00000000-0005-0000-0000-0000523E0000}"/>
    <cellStyle name="Note 9 2 8 3 10 2" xfId="16115" xr:uid="{00000000-0005-0000-0000-0000533E0000}"/>
    <cellStyle name="Note 9 2 8 3 11" xfId="16116" xr:uid="{00000000-0005-0000-0000-0000543E0000}"/>
    <cellStyle name="Note 9 2 8 3 11 2" xfId="16117" xr:uid="{00000000-0005-0000-0000-0000553E0000}"/>
    <cellStyle name="Note 9 2 8 3 12" xfId="16118" xr:uid="{00000000-0005-0000-0000-0000563E0000}"/>
    <cellStyle name="Note 9 2 8 3 12 2" xfId="16119" xr:uid="{00000000-0005-0000-0000-0000573E0000}"/>
    <cellStyle name="Note 9 2 8 3 13" xfId="16120" xr:uid="{00000000-0005-0000-0000-0000583E0000}"/>
    <cellStyle name="Note 9 2 8 3 13 2" xfId="16121" xr:uid="{00000000-0005-0000-0000-0000593E0000}"/>
    <cellStyle name="Note 9 2 8 3 14" xfId="16122" xr:uid="{00000000-0005-0000-0000-00005A3E0000}"/>
    <cellStyle name="Note 9 2 8 3 14 2" xfId="16123" xr:uid="{00000000-0005-0000-0000-00005B3E0000}"/>
    <cellStyle name="Note 9 2 8 3 15" xfId="16124" xr:uid="{00000000-0005-0000-0000-00005C3E0000}"/>
    <cellStyle name="Note 9 2 8 3 15 2" xfId="16125" xr:uid="{00000000-0005-0000-0000-00005D3E0000}"/>
    <cellStyle name="Note 9 2 8 3 16" xfId="16126" xr:uid="{00000000-0005-0000-0000-00005E3E0000}"/>
    <cellStyle name="Note 9 2 8 3 2" xfId="16127" xr:uid="{00000000-0005-0000-0000-00005F3E0000}"/>
    <cellStyle name="Note 9 2 8 3 2 2" xfId="16128" xr:uid="{00000000-0005-0000-0000-0000603E0000}"/>
    <cellStyle name="Note 9 2 8 3 3" xfId="16129" xr:uid="{00000000-0005-0000-0000-0000613E0000}"/>
    <cellStyle name="Note 9 2 8 3 3 2" xfId="16130" xr:uid="{00000000-0005-0000-0000-0000623E0000}"/>
    <cellStyle name="Note 9 2 8 3 4" xfId="16131" xr:uid="{00000000-0005-0000-0000-0000633E0000}"/>
    <cellStyle name="Note 9 2 8 3 4 2" xfId="16132" xr:uid="{00000000-0005-0000-0000-0000643E0000}"/>
    <cellStyle name="Note 9 2 8 3 5" xfId="16133" xr:uid="{00000000-0005-0000-0000-0000653E0000}"/>
    <cellStyle name="Note 9 2 8 3 5 2" xfId="16134" xr:uid="{00000000-0005-0000-0000-0000663E0000}"/>
    <cellStyle name="Note 9 2 8 3 6" xfId="16135" xr:uid="{00000000-0005-0000-0000-0000673E0000}"/>
    <cellStyle name="Note 9 2 8 3 6 2" xfId="16136" xr:uid="{00000000-0005-0000-0000-0000683E0000}"/>
    <cellStyle name="Note 9 2 8 3 7" xfId="16137" xr:uid="{00000000-0005-0000-0000-0000693E0000}"/>
    <cellStyle name="Note 9 2 8 3 7 2" xfId="16138" xr:uid="{00000000-0005-0000-0000-00006A3E0000}"/>
    <cellStyle name="Note 9 2 8 3 8" xfId="16139" xr:uid="{00000000-0005-0000-0000-00006B3E0000}"/>
    <cellStyle name="Note 9 2 8 3 8 2" xfId="16140" xr:uid="{00000000-0005-0000-0000-00006C3E0000}"/>
    <cellStyle name="Note 9 2 8 3 9" xfId="16141" xr:uid="{00000000-0005-0000-0000-00006D3E0000}"/>
    <cellStyle name="Note 9 2 8 3 9 2" xfId="16142" xr:uid="{00000000-0005-0000-0000-00006E3E0000}"/>
    <cellStyle name="Note 9 2 8 4" xfId="16143" xr:uid="{00000000-0005-0000-0000-00006F3E0000}"/>
    <cellStyle name="Note 9 2 8 4 10" xfId="16144" xr:uid="{00000000-0005-0000-0000-0000703E0000}"/>
    <cellStyle name="Note 9 2 8 4 10 2" xfId="16145" xr:uid="{00000000-0005-0000-0000-0000713E0000}"/>
    <cellStyle name="Note 9 2 8 4 11" xfId="16146" xr:uid="{00000000-0005-0000-0000-0000723E0000}"/>
    <cellStyle name="Note 9 2 8 4 11 2" xfId="16147" xr:uid="{00000000-0005-0000-0000-0000733E0000}"/>
    <cellStyle name="Note 9 2 8 4 12" xfId="16148" xr:uid="{00000000-0005-0000-0000-0000743E0000}"/>
    <cellStyle name="Note 9 2 8 4 12 2" xfId="16149" xr:uid="{00000000-0005-0000-0000-0000753E0000}"/>
    <cellStyle name="Note 9 2 8 4 13" xfId="16150" xr:uid="{00000000-0005-0000-0000-0000763E0000}"/>
    <cellStyle name="Note 9 2 8 4 13 2" xfId="16151" xr:uid="{00000000-0005-0000-0000-0000773E0000}"/>
    <cellStyle name="Note 9 2 8 4 14" xfId="16152" xr:uid="{00000000-0005-0000-0000-0000783E0000}"/>
    <cellStyle name="Note 9 2 8 4 14 2" xfId="16153" xr:uid="{00000000-0005-0000-0000-0000793E0000}"/>
    <cellStyle name="Note 9 2 8 4 15" xfId="16154" xr:uid="{00000000-0005-0000-0000-00007A3E0000}"/>
    <cellStyle name="Note 9 2 8 4 15 2" xfId="16155" xr:uid="{00000000-0005-0000-0000-00007B3E0000}"/>
    <cellStyle name="Note 9 2 8 4 16" xfId="16156" xr:uid="{00000000-0005-0000-0000-00007C3E0000}"/>
    <cellStyle name="Note 9 2 8 4 2" xfId="16157" xr:uid="{00000000-0005-0000-0000-00007D3E0000}"/>
    <cellStyle name="Note 9 2 8 4 2 2" xfId="16158" xr:uid="{00000000-0005-0000-0000-00007E3E0000}"/>
    <cellStyle name="Note 9 2 8 4 3" xfId="16159" xr:uid="{00000000-0005-0000-0000-00007F3E0000}"/>
    <cellStyle name="Note 9 2 8 4 3 2" xfId="16160" xr:uid="{00000000-0005-0000-0000-0000803E0000}"/>
    <cellStyle name="Note 9 2 8 4 4" xfId="16161" xr:uid="{00000000-0005-0000-0000-0000813E0000}"/>
    <cellStyle name="Note 9 2 8 4 4 2" xfId="16162" xr:uid="{00000000-0005-0000-0000-0000823E0000}"/>
    <cellStyle name="Note 9 2 8 4 5" xfId="16163" xr:uid="{00000000-0005-0000-0000-0000833E0000}"/>
    <cellStyle name="Note 9 2 8 4 5 2" xfId="16164" xr:uid="{00000000-0005-0000-0000-0000843E0000}"/>
    <cellStyle name="Note 9 2 8 4 6" xfId="16165" xr:uid="{00000000-0005-0000-0000-0000853E0000}"/>
    <cellStyle name="Note 9 2 8 4 6 2" xfId="16166" xr:uid="{00000000-0005-0000-0000-0000863E0000}"/>
    <cellStyle name="Note 9 2 8 4 7" xfId="16167" xr:uid="{00000000-0005-0000-0000-0000873E0000}"/>
    <cellStyle name="Note 9 2 8 4 7 2" xfId="16168" xr:uid="{00000000-0005-0000-0000-0000883E0000}"/>
    <cellStyle name="Note 9 2 8 4 8" xfId="16169" xr:uid="{00000000-0005-0000-0000-0000893E0000}"/>
    <cellStyle name="Note 9 2 8 4 8 2" xfId="16170" xr:uid="{00000000-0005-0000-0000-00008A3E0000}"/>
    <cellStyle name="Note 9 2 8 4 9" xfId="16171" xr:uid="{00000000-0005-0000-0000-00008B3E0000}"/>
    <cellStyle name="Note 9 2 8 4 9 2" xfId="16172" xr:uid="{00000000-0005-0000-0000-00008C3E0000}"/>
    <cellStyle name="Note 9 2 8 5" xfId="16173" xr:uid="{00000000-0005-0000-0000-00008D3E0000}"/>
    <cellStyle name="Note 9 2 8 5 10" xfId="16174" xr:uid="{00000000-0005-0000-0000-00008E3E0000}"/>
    <cellStyle name="Note 9 2 8 5 10 2" xfId="16175" xr:uid="{00000000-0005-0000-0000-00008F3E0000}"/>
    <cellStyle name="Note 9 2 8 5 11" xfId="16176" xr:uid="{00000000-0005-0000-0000-0000903E0000}"/>
    <cellStyle name="Note 9 2 8 5 11 2" xfId="16177" xr:uid="{00000000-0005-0000-0000-0000913E0000}"/>
    <cellStyle name="Note 9 2 8 5 12" xfId="16178" xr:uid="{00000000-0005-0000-0000-0000923E0000}"/>
    <cellStyle name="Note 9 2 8 5 12 2" xfId="16179" xr:uid="{00000000-0005-0000-0000-0000933E0000}"/>
    <cellStyle name="Note 9 2 8 5 13" xfId="16180" xr:uid="{00000000-0005-0000-0000-0000943E0000}"/>
    <cellStyle name="Note 9 2 8 5 13 2" xfId="16181" xr:uid="{00000000-0005-0000-0000-0000953E0000}"/>
    <cellStyle name="Note 9 2 8 5 14" xfId="16182" xr:uid="{00000000-0005-0000-0000-0000963E0000}"/>
    <cellStyle name="Note 9 2 8 5 2" xfId="16183" xr:uid="{00000000-0005-0000-0000-0000973E0000}"/>
    <cellStyle name="Note 9 2 8 5 2 2" xfId="16184" xr:uid="{00000000-0005-0000-0000-0000983E0000}"/>
    <cellStyle name="Note 9 2 8 5 3" xfId="16185" xr:uid="{00000000-0005-0000-0000-0000993E0000}"/>
    <cellStyle name="Note 9 2 8 5 3 2" xfId="16186" xr:uid="{00000000-0005-0000-0000-00009A3E0000}"/>
    <cellStyle name="Note 9 2 8 5 4" xfId="16187" xr:uid="{00000000-0005-0000-0000-00009B3E0000}"/>
    <cellStyle name="Note 9 2 8 5 4 2" xfId="16188" xr:uid="{00000000-0005-0000-0000-00009C3E0000}"/>
    <cellStyle name="Note 9 2 8 5 5" xfId="16189" xr:uid="{00000000-0005-0000-0000-00009D3E0000}"/>
    <cellStyle name="Note 9 2 8 5 5 2" xfId="16190" xr:uid="{00000000-0005-0000-0000-00009E3E0000}"/>
    <cellStyle name="Note 9 2 8 5 6" xfId="16191" xr:uid="{00000000-0005-0000-0000-00009F3E0000}"/>
    <cellStyle name="Note 9 2 8 5 6 2" xfId="16192" xr:uid="{00000000-0005-0000-0000-0000A03E0000}"/>
    <cellStyle name="Note 9 2 8 5 7" xfId="16193" xr:uid="{00000000-0005-0000-0000-0000A13E0000}"/>
    <cellStyle name="Note 9 2 8 5 7 2" xfId="16194" xr:uid="{00000000-0005-0000-0000-0000A23E0000}"/>
    <cellStyle name="Note 9 2 8 5 8" xfId="16195" xr:uid="{00000000-0005-0000-0000-0000A33E0000}"/>
    <cellStyle name="Note 9 2 8 5 8 2" xfId="16196" xr:uid="{00000000-0005-0000-0000-0000A43E0000}"/>
    <cellStyle name="Note 9 2 8 5 9" xfId="16197" xr:uid="{00000000-0005-0000-0000-0000A53E0000}"/>
    <cellStyle name="Note 9 2 8 5 9 2" xfId="16198" xr:uid="{00000000-0005-0000-0000-0000A63E0000}"/>
    <cellStyle name="Note 9 2 8 6" xfId="16199" xr:uid="{00000000-0005-0000-0000-0000A73E0000}"/>
    <cellStyle name="Note 9 2 8 6 2" xfId="16200" xr:uid="{00000000-0005-0000-0000-0000A83E0000}"/>
    <cellStyle name="Note 9 2 8 7" xfId="16201" xr:uid="{00000000-0005-0000-0000-0000A93E0000}"/>
    <cellStyle name="Note 9 2 8 7 2" xfId="16202" xr:uid="{00000000-0005-0000-0000-0000AA3E0000}"/>
    <cellStyle name="Note 9 2 8 8" xfId="16203" xr:uid="{00000000-0005-0000-0000-0000AB3E0000}"/>
    <cellStyle name="Note 9 2 8 8 2" xfId="16204" xr:uid="{00000000-0005-0000-0000-0000AC3E0000}"/>
    <cellStyle name="Note 9 2 8 9" xfId="16205" xr:uid="{00000000-0005-0000-0000-0000AD3E0000}"/>
    <cellStyle name="Note 9 2 8 9 2" xfId="16206" xr:uid="{00000000-0005-0000-0000-0000AE3E0000}"/>
    <cellStyle name="Note 9 2 9" xfId="16207" xr:uid="{00000000-0005-0000-0000-0000AF3E0000}"/>
    <cellStyle name="Note 9 2 9 10" xfId="16208" xr:uid="{00000000-0005-0000-0000-0000B03E0000}"/>
    <cellStyle name="Note 9 2 9 10 2" xfId="16209" xr:uid="{00000000-0005-0000-0000-0000B13E0000}"/>
    <cellStyle name="Note 9 2 9 11" xfId="16210" xr:uid="{00000000-0005-0000-0000-0000B23E0000}"/>
    <cellStyle name="Note 9 2 9 11 2" xfId="16211" xr:uid="{00000000-0005-0000-0000-0000B33E0000}"/>
    <cellStyle name="Note 9 2 9 12" xfId="16212" xr:uid="{00000000-0005-0000-0000-0000B43E0000}"/>
    <cellStyle name="Note 9 2 9 12 2" xfId="16213" xr:uid="{00000000-0005-0000-0000-0000B53E0000}"/>
    <cellStyle name="Note 9 2 9 13" xfId="16214" xr:uid="{00000000-0005-0000-0000-0000B63E0000}"/>
    <cellStyle name="Note 9 2 9 13 2" xfId="16215" xr:uid="{00000000-0005-0000-0000-0000B73E0000}"/>
    <cellStyle name="Note 9 2 9 14" xfId="16216" xr:uid="{00000000-0005-0000-0000-0000B83E0000}"/>
    <cellStyle name="Note 9 2 9 14 2" xfId="16217" xr:uid="{00000000-0005-0000-0000-0000B93E0000}"/>
    <cellStyle name="Note 9 2 9 15" xfId="16218" xr:uid="{00000000-0005-0000-0000-0000BA3E0000}"/>
    <cellStyle name="Note 9 2 9 15 2" xfId="16219" xr:uid="{00000000-0005-0000-0000-0000BB3E0000}"/>
    <cellStyle name="Note 9 2 9 16" xfId="16220" xr:uid="{00000000-0005-0000-0000-0000BC3E0000}"/>
    <cellStyle name="Note 9 2 9 16 2" xfId="16221" xr:uid="{00000000-0005-0000-0000-0000BD3E0000}"/>
    <cellStyle name="Note 9 2 9 17" xfId="16222" xr:uid="{00000000-0005-0000-0000-0000BE3E0000}"/>
    <cellStyle name="Note 9 2 9 17 2" xfId="16223" xr:uid="{00000000-0005-0000-0000-0000BF3E0000}"/>
    <cellStyle name="Note 9 2 9 18" xfId="16224" xr:uid="{00000000-0005-0000-0000-0000C03E0000}"/>
    <cellStyle name="Note 9 2 9 2" xfId="16225" xr:uid="{00000000-0005-0000-0000-0000C13E0000}"/>
    <cellStyle name="Note 9 2 9 2 2" xfId="16226" xr:uid="{00000000-0005-0000-0000-0000C23E0000}"/>
    <cellStyle name="Note 9 2 9 3" xfId="16227" xr:uid="{00000000-0005-0000-0000-0000C33E0000}"/>
    <cellStyle name="Note 9 2 9 3 2" xfId="16228" xr:uid="{00000000-0005-0000-0000-0000C43E0000}"/>
    <cellStyle name="Note 9 2 9 4" xfId="16229" xr:uid="{00000000-0005-0000-0000-0000C53E0000}"/>
    <cellStyle name="Note 9 2 9 4 2" xfId="16230" xr:uid="{00000000-0005-0000-0000-0000C63E0000}"/>
    <cellStyle name="Note 9 2 9 5" xfId="16231" xr:uid="{00000000-0005-0000-0000-0000C73E0000}"/>
    <cellStyle name="Note 9 2 9 5 2" xfId="16232" xr:uid="{00000000-0005-0000-0000-0000C83E0000}"/>
    <cellStyle name="Note 9 2 9 6" xfId="16233" xr:uid="{00000000-0005-0000-0000-0000C93E0000}"/>
    <cellStyle name="Note 9 2 9 6 2" xfId="16234" xr:uid="{00000000-0005-0000-0000-0000CA3E0000}"/>
    <cellStyle name="Note 9 2 9 7" xfId="16235" xr:uid="{00000000-0005-0000-0000-0000CB3E0000}"/>
    <cellStyle name="Note 9 2 9 7 2" xfId="16236" xr:uid="{00000000-0005-0000-0000-0000CC3E0000}"/>
    <cellStyle name="Note 9 2 9 8" xfId="16237" xr:uid="{00000000-0005-0000-0000-0000CD3E0000}"/>
    <cellStyle name="Note 9 2 9 8 2" xfId="16238" xr:uid="{00000000-0005-0000-0000-0000CE3E0000}"/>
    <cellStyle name="Note 9 2 9 9" xfId="16239" xr:uid="{00000000-0005-0000-0000-0000CF3E0000}"/>
    <cellStyle name="Note 9 2 9 9 2" xfId="16240" xr:uid="{00000000-0005-0000-0000-0000D03E0000}"/>
    <cellStyle name="Note 9 20" xfId="16241" xr:uid="{00000000-0005-0000-0000-0000D13E0000}"/>
    <cellStyle name="Note 9 20 2" xfId="16242" xr:uid="{00000000-0005-0000-0000-0000D23E0000}"/>
    <cellStyle name="Note 9 21" xfId="16243" xr:uid="{00000000-0005-0000-0000-0000D33E0000}"/>
    <cellStyle name="Note 9 21 2" xfId="16244" xr:uid="{00000000-0005-0000-0000-0000D43E0000}"/>
    <cellStyle name="Note 9 22" xfId="16245" xr:uid="{00000000-0005-0000-0000-0000D53E0000}"/>
    <cellStyle name="Note 9 22 2" xfId="16246" xr:uid="{00000000-0005-0000-0000-0000D63E0000}"/>
    <cellStyle name="Note 9 23" xfId="16247" xr:uid="{00000000-0005-0000-0000-0000D73E0000}"/>
    <cellStyle name="Note 9 23 2" xfId="16248" xr:uid="{00000000-0005-0000-0000-0000D83E0000}"/>
    <cellStyle name="Note 9 24" xfId="16249" xr:uid="{00000000-0005-0000-0000-0000D93E0000}"/>
    <cellStyle name="Note 9 24 2" xfId="16250" xr:uid="{00000000-0005-0000-0000-0000DA3E0000}"/>
    <cellStyle name="Note 9 25" xfId="16251" xr:uid="{00000000-0005-0000-0000-0000DB3E0000}"/>
    <cellStyle name="Note 9 25 2" xfId="16252" xr:uid="{00000000-0005-0000-0000-0000DC3E0000}"/>
    <cellStyle name="Note 9 26" xfId="16253" xr:uid="{00000000-0005-0000-0000-0000DD3E0000}"/>
    <cellStyle name="Note 9 26 2" xfId="16254" xr:uid="{00000000-0005-0000-0000-0000DE3E0000}"/>
    <cellStyle name="Note 9 27" xfId="16255" xr:uid="{00000000-0005-0000-0000-0000DF3E0000}"/>
    <cellStyle name="Note 9 27 2" xfId="16256" xr:uid="{00000000-0005-0000-0000-0000E03E0000}"/>
    <cellStyle name="Note 9 28" xfId="16257" xr:uid="{00000000-0005-0000-0000-0000E13E0000}"/>
    <cellStyle name="Note 9 3" xfId="16258" xr:uid="{00000000-0005-0000-0000-0000E23E0000}"/>
    <cellStyle name="Note 9 3 10" xfId="16259" xr:uid="{00000000-0005-0000-0000-0000E33E0000}"/>
    <cellStyle name="Note 9 3 10 2" xfId="16260" xr:uid="{00000000-0005-0000-0000-0000E43E0000}"/>
    <cellStyle name="Note 9 3 11" xfId="16261" xr:uid="{00000000-0005-0000-0000-0000E53E0000}"/>
    <cellStyle name="Note 9 3 11 2" xfId="16262" xr:uid="{00000000-0005-0000-0000-0000E63E0000}"/>
    <cellStyle name="Note 9 3 12" xfId="16263" xr:uid="{00000000-0005-0000-0000-0000E73E0000}"/>
    <cellStyle name="Note 9 3 12 2" xfId="16264" xr:uid="{00000000-0005-0000-0000-0000E83E0000}"/>
    <cellStyle name="Note 9 3 13" xfId="16265" xr:uid="{00000000-0005-0000-0000-0000E93E0000}"/>
    <cellStyle name="Note 9 3 13 2" xfId="16266" xr:uid="{00000000-0005-0000-0000-0000EA3E0000}"/>
    <cellStyle name="Note 9 3 14" xfId="16267" xr:uid="{00000000-0005-0000-0000-0000EB3E0000}"/>
    <cellStyle name="Note 9 3 14 2" xfId="16268" xr:uid="{00000000-0005-0000-0000-0000EC3E0000}"/>
    <cellStyle name="Note 9 3 15" xfId="16269" xr:uid="{00000000-0005-0000-0000-0000ED3E0000}"/>
    <cellStyle name="Note 9 3 15 2" xfId="16270" xr:uid="{00000000-0005-0000-0000-0000EE3E0000}"/>
    <cellStyle name="Note 9 3 16" xfId="16271" xr:uid="{00000000-0005-0000-0000-0000EF3E0000}"/>
    <cellStyle name="Note 9 3 16 2" xfId="16272" xr:uid="{00000000-0005-0000-0000-0000F03E0000}"/>
    <cellStyle name="Note 9 3 17" xfId="16273" xr:uid="{00000000-0005-0000-0000-0000F13E0000}"/>
    <cellStyle name="Note 9 3 17 2" xfId="16274" xr:uid="{00000000-0005-0000-0000-0000F23E0000}"/>
    <cellStyle name="Note 9 3 18" xfId="16275" xr:uid="{00000000-0005-0000-0000-0000F33E0000}"/>
    <cellStyle name="Note 9 3 18 2" xfId="16276" xr:uid="{00000000-0005-0000-0000-0000F43E0000}"/>
    <cellStyle name="Note 9 3 19" xfId="16277" xr:uid="{00000000-0005-0000-0000-0000F53E0000}"/>
    <cellStyle name="Note 9 3 19 2" xfId="16278" xr:uid="{00000000-0005-0000-0000-0000F63E0000}"/>
    <cellStyle name="Note 9 3 2" xfId="16279" xr:uid="{00000000-0005-0000-0000-0000F73E0000}"/>
    <cellStyle name="Note 9 3 2 10" xfId="16280" xr:uid="{00000000-0005-0000-0000-0000F83E0000}"/>
    <cellStyle name="Note 9 3 2 10 2" xfId="16281" xr:uid="{00000000-0005-0000-0000-0000F93E0000}"/>
    <cellStyle name="Note 9 3 2 11" xfId="16282" xr:uid="{00000000-0005-0000-0000-0000FA3E0000}"/>
    <cellStyle name="Note 9 3 2 11 2" xfId="16283" xr:uid="{00000000-0005-0000-0000-0000FB3E0000}"/>
    <cellStyle name="Note 9 3 2 12" xfId="16284" xr:uid="{00000000-0005-0000-0000-0000FC3E0000}"/>
    <cellStyle name="Note 9 3 2 12 2" xfId="16285" xr:uid="{00000000-0005-0000-0000-0000FD3E0000}"/>
    <cellStyle name="Note 9 3 2 13" xfId="16286" xr:uid="{00000000-0005-0000-0000-0000FE3E0000}"/>
    <cellStyle name="Note 9 3 2 13 2" xfId="16287" xr:uid="{00000000-0005-0000-0000-0000FF3E0000}"/>
    <cellStyle name="Note 9 3 2 14" xfId="16288" xr:uid="{00000000-0005-0000-0000-0000003F0000}"/>
    <cellStyle name="Note 9 3 2 14 2" xfId="16289" xr:uid="{00000000-0005-0000-0000-0000013F0000}"/>
    <cellStyle name="Note 9 3 2 15" xfId="16290" xr:uid="{00000000-0005-0000-0000-0000023F0000}"/>
    <cellStyle name="Note 9 3 2 15 2" xfId="16291" xr:uid="{00000000-0005-0000-0000-0000033F0000}"/>
    <cellStyle name="Note 9 3 2 16" xfId="16292" xr:uid="{00000000-0005-0000-0000-0000043F0000}"/>
    <cellStyle name="Note 9 3 2 16 2" xfId="16293" xr:uid="{00000000-0005-0000-0000-0000053F0000}"/>
    <cellStyle name="Note 9 3 2 17" xfId="16294" xr:uid="{00000000-0005-0000-0000-0000063F0000}"/>
    <cellStyle name="Note 9 3 2 17 2" xfId="16295" xr:uid="{00000000-0005-0000-0000-0000073F0000}"/>
    <cellStyle name="Note 9 3 2 18" xfId="16296" xr:uid="{00000000-0005-0000-0000-0000083F0000}"/>
    <cellStyle name="Note 9 3 2 18 2" xfId="16297" xr:uid="{00000000-0005-0000-0000-0000093F0000}"/>
    <cellStyle name="Note 9 3 2 19" xfId="16298" xr:uid="{00000000-0005-0000-0000-00000A3F0000}"/>
    <cellStyle name="Note 9 3 2 2" xfId="16299" xr:uid="{00000000-0005-0000-0000-00000B3F0000}"/>
    <cellStyle name="Note 9 3 2 2 2" xfId="16300" xr:uid="{00000000-0005-0000-0000-00000C3F0000}"/>
    <cellStyle name="Note 9 3 2 3" xfId="16301" xr:uid="{00000000-0005-0000-0000-00000D3F0000}"/>
    <cellStyle name="Note 9 3 2 3 2" xfId="16302" xr:uid="{00000000-0005-0000-0000-00000E3F0000}"/>
    <cellStyle name="Note 9 3 2 4" xfId="16303" xr:uid="{00000000-0005-0000-0000-00000F3F0000}"/>
    <cellStyle name="Note 9 3 2 4 2" xfId="16304" xr:uid="{00000000-0005-0000-0000-0000103F0000}"/>
    <cellStyle name="Note 9 3 2 5" xfId="16305" xr:uid="{00000000-0005-0000-0000-0000113F0000}"/>
    <cellStyle name="Note 9 3 2 5 2" xfId="16306" xr:uid="{00000000-0005-0000-0000-0000123F0000}"/>
    <cellStyle name="Note 9 3 2 6" xfId="16307" xr:uid="{00000000-0005-0000-0000-0000133F0000}"/>
    <cellStyle name="Note 9 3 2 6 2" xfId="16308" xr:uid="{00000000-0005-0000-0000-0000143F0000}"/>
    <cellStyle name="Note 9 3 2 7" xfId="16309" xr:uid="{00000000-0005-0000-0000-0000153F0000}"/>
    <cellStyle name="Note 9 3 2 7 2" xfId="16310" xr:uid="{00000000-0005-0000-0000-0000163F0000}"/>
    <cellStyle name="Note 9 3 2 8" xfId="16311" xr:uid="{00000000-0005-0000-0000-0000173F0000}"/>
    <cellStyle name="Note 9 3 2 8 2" xfId="16312" xr:uid="{00000000-0005-0000-0000-0000183F0000}"/>
    <cellStyle name="Note 9 3 2 9" xfId="16313" xr:uid="{00000000-0005-0000-0000-0000193F0000}"/>
    <cellStyle name="Note 9 3 2 9 2" xfId="16314" xr:uid="{00000000-0005-0000-0000-00001A3F0000}"/>
    <cellStyle name="Note 9 3 20" xfId="16315" xr:uid="{00000000-0005-0000-0000-00001B3F0000}"/>
    <cellStyle name="Note 9 3 3" xfId="16316" xr:uid="{00000000-0005-0000-0000-00001C3F0000}"/>
    <cellStyle name="Note 9 3 3 10" xfId="16317" xr:uid="{00000000-0005-0000-0000-00001D3F0000}"/>
    <cellStyle name="Note 9 3 3 10 2" xfId="16318" xr:uid="{00000000-0005-0000-0000-00001E3F0000}"/>
    <cellStyle name="Note 9 3 3 11" xfId="16319" xr:uid="{00000000-0005-0000-0000-00001F3F0000}"/>
    <cellStyle name="Note 9 3 3 11 2" xfId="16320" xr:uid="{00000000-0005-0000-0000-0000203F0000}"/>
    <cellStyle name="Note 9 3 3 12" xfId="16321" xr:uid="{00000000-0005-0000-0000-0000213F0000}"/>
    <cellStyle name="Note 9 3 3 12 2" xfId="16322" xr:uid="{00000000-0005-0000-0000-0000223F0000}"/>
    <cellStyle name="Note 9 3 3 13" xfId="16323" xr:uid="{00000000-0005-0000-0000-0000233F0000}"/>
    <cellStyle name="Note 9 3 3 13 2" xfId="16324" xr:uid="{00000000-0005-0000-0000-0000243F0000}"/>
    <cellStyle name="Note 9 3 3 14" xfId="16325" xr:uid="{00000000-0005-0000-0000-0000253F0000}"/>
    <cellStyle name="Note 9 3 3 14 2" xfId="16326" xr:uid="{00000000-0005-0000-0000-0000263F0000}"/>
    <cellStyle name="Note 9 3 3 15" xfId="16327" xr:uid="{00000000-0005-0000-0000-0000273F0000}"/>
    <cellStyle name="Note 9 3 3 15 2" xfId="16328" xr:uid="{00000000-0005-0000-0000-0000283F0000}"/>
    <cellStyle name="Note 9 3 3 16" xfId="16329" xr:uid="{00000000-0005-0000-0000-0000293F0000}"/>
    <cellStyle name="Note 9 3 3 16 2" xfId="16330" xr:uid="{00000000-0005-0000-0000-00002A3F0000}"/>
    <cellStyle name="Note 9 3 3 17" xfId="16331" xr:uid="{00000000-0005-0000-0000-00002B3F0000}"/>
    <cellStyle name="Note 9 3 3 17 2" xfId="16332" xr:uid="{00000000-0005-0000-0000-00002C3F0000}"/>
    <cellStyle name="Note 9 3 3 18" xfId="16333" xr:uid="{00000000-0005-0000-0000-00002D3F0000}"/>
    <cellStyle name="Note 9 3 3 18 2" xfId="16334" xr:uid="{00000000-0005-0000-0000-00002E3F0000}"/>
    <cellStyle name="Note 9 3 3 19" xfId="16335" xr:uid="{00000000-0005-0000-0000-00002F3F0000}"/>
    <cellStyle name="Note 9 3 3 2" xfId="16336" xr:uid="{00000000-0005-0000-0000-0000303F0000}"/>
    <cellStyle name="Note 9 3 3 2 2" xfId="16337" xr:uid="{00000000-0005-0000-0000-0000313F0000}"/>
    <cellStyle name="Note 9 3 3 3" xfId="16338" xr:uid="{00000000-0005-0000-0000-0000323F0000}"/>
    <cellStyle name="Note 9 3 3 3 2" xfId="16339" xr:uid="{00000000-0005-0000-0000-0000333F0000}"/>
    <cellStyle name="Note 9 3 3 4" xfId="16340" xr:uid="{00000000-0005-0000-0000-0000343F0000}"/>
    <cellStyle name="Note 9 3 3 4 2" xfId="16341" xr:uid="{00000000-0005-0000-0000-0000353F0000}"/>
    <cellStyle name="Note 9 3 3 5" xfId="16342" xr:uid="{00000000-0005-0000-0000-0000363F0000}"/>
    <cellStyle name="Note 9 3 3 5 2" xfId="16343" xr:uid="{00000000-0005-0000-0000-0000373F0000}"/>
    <cellStyle name="Note 9 3 3 6" xfId="16344" xr:uid="{00000000-0005-0000-0000-0000383F0000}"/>
    <cellStyle name="Note 9 3 3 6 2" xfId="16345" xr:uid="{00000000-0005-0000-0000-0000393F0000}"/>
    <cellStyle name="Note 9 3 3 7" xfId="16346" xr:uid="{00000000-0005-0000-0000-00003A3F0000}"/>
    <cellStyle name="Note 9 3 3 7 2" xfId="16347" xr:uid="{00000000-0005-0000-0000-00003B3F0000}"/>
    <cellStyle name="Note 9 3 3 8" xfId="16348" xr:uid="{00000000-0005-0000-0000-00003C3F0000}"/>
    <cellStyle name="Note 9 3 3 8 2" xfId="16349" xr:uid="{00000000-0005-0000-0000-00003D3F0000}"/>
    <cellStyle name="Note 9 3 3 9" xfId="16350" xr:uid="{00000000-0005-0000-0000-00003E3F0000}"/>
    <cellStyle name="Note 9 3 3 9 2" xfId="16351" xr:uid="{00000000-0005-0000-0000-00003F3F0000}"/>
    <cellStyle name="Note 9 3 4" xfId="16352" xr:uid="{00000000-0005-0000-0000-0000403F0000}"/>
    <cellStyle name="Note 9 3 4 10" xfId="16353" xr:uid="{00000000-0005-0000-0000-0000413F0000}"/>
    <cellStyle name="Note 9 3 4 10 2" xfId="16354" xr:uid="{00000000-0005-0000-0000-0000423F0000}"/>
    <cellStyle name="Note 9 3 4 11" xfId="16355" xr:uid="{00000000-0005-0000-0000-0000433F0000}"/>
    <cellStyle name="Note 9 3 4 11 2" xfId="16356" xr:uid="{00000000-0005-0000-0000-0000443F0000}"/>
    <cellStyle name="Note 9 3 4 12" xfId="16357" xr:uid="{00000000-0005-0000-0000-0000453F0000}"/>
    <cellStyle name="Note 9 3 4 12 2" xfId="16358" xr:uid="{00000000-0005-0000-0000-0000463F0000}"/>
    <cellStyle name="Note 9 3 4 13" xfId="16359" xr:uid="{00000000-0005-0000-0000-0000473F0000}"/>
    <cellStyle name="Note 9 3 4 13 2" xfId="16360" xr:uid="{00000000-0005-0000-0000-0000483F0000}"/>
    <cellStyle name="Note 9 3 4 14" xfId="16361" xr:uid="{00000000-0005-0000-0000-0000493F0000}"/>
    <cellStyle name="Note 9 3 4 14 2" xfId="16362" xr:uid="{00000000-0005-0000-0000-00004A3F0000}"/>
    <cellStyle name="Note 9 3 4 15" xfId="16363" xr:uid="{00000000-0005-0000-0000-00004B3F0000}"/>
    <cellStyle name="Note 9 3 4 15 2" xfId="16364" xr:uid="{00000000-0005-0000-0000-00004C3F0000}"/>
    <cellStyle name="Note 9 3 4 16" xfId="16365" xr:uid="{00000000-0005-0000-0000-00004D3F0000}"/>
    <cellStyle name="Note 9 3 4 2" xfId="16366" xr:uid="{00000000-0005-0000-0000-00004E3F0000}"/>
    <cellStyle name="Note 9 3 4 2 2" xfId="16367" xr:uid="{00000000-0005-0000-0000-00004F3F0000}"/>
    <cellStyle name="Note 9 3 4 3" xfId="16368" xr:uid="{00000000-0005-0000-0000-0000503F0000}"/>
    <cellStyle name="Note 9 3 4 3 2" xfId="16369" xr:uid="{00000000-0005-0000-0000-0000513F0000}"/>
    <cellStyle name="Note 9 3 4 4" xfId="16370" xr:uid="{00000000-0005-0000-0000-0000523F0000}"/>
    <cellStyle name="Note 9 3 4 4 2" xfId="16371" xr:uid="{00000000-0005-0000-0000-0000533F0000}"/>
    <cellStyle name="Note 9 3 4 5" xfId="16372" xr:uid="{00000000-0005-0000-0000-0000543F0000}"/>
    <cellStyle name="Note 9 3 4 5 2" xfId="16373" xr:uid="{00000000-0005-0000-0000-0000553F0000}"/>
    <cellStyle name="Note 9 3 4 6" xfId="16374" xr:uid="{00000000-0005-0000-0000-0000563F0000}"/>
    <cellStyle name="Note 9 3 4 6 2" xfId="16375" xr:uid="{00000000-0005-0000-0000-0000573F0000}"/>
    <cellStyle name="Note 9 3 4 7" xfId="16376" xr:uid="{00000000-0005-0000-0000-0000583F0000}"/>
    <cellStyle name="Note 9 3 4 7 2" xfId="16377" xr:uid="{00000000-0005-0000-0000-0000593F0000}"/>
    <cellStyle name="Note 9 3 4 8" xfId="16378" xr:uid="{00000000-0005-0000-0000-00005A3F0000}"/>
    <cellStyle name="Note 9 3 4 8 2" xfId="16379" xr:uid="{00000000-0005-0000-0000-00005B3F0000}"/>
    <cellStyle name="Note 9 3 4 9" xfId="16380" xr:uid="{00000000-0005-0000-0000-00005C3F0000}"/>
    <cellStyle name="Note 9 3 4 9 2" xfId="16381" xr:uid="{00000000-0005-0000-0000-00005D3F0000}"/>
    <cellStyle name="Note 9 3 5" xfId="16382" xr:uid="{00000000-0005-0000-0000-00005E3F0000}"/>
    <cellStyle name="Note 9 3 5 10" xfId="16383" xr:uid="{00000000-0005-0000-0000-00005F3F0000}"/>
    <cellStyle name="Note 9 3 5 10 2" xfId="16384" xr:uid="{00000000-0005-0000-0000-0000603F0000}"/>
    <cellStyle name="Note 9 3 5 11" xfId="16385" xr:uid="{00000000-0005-0000-0000-0000613F0000}"/>
    <cellStyle name="Note 9 3 5 11 2" xfId="16386" xr:uid="{00000000-0005-0000-0000-0000623F0000}"/>
    <cellStyle name="Note 9 3 5 12" xfId="16387" xr:uid="{00000000-0005-0000-0000-0000633F0000}"/>
    <cellStyle name="Note 9 3 5 12 2" xfId="16388" xr:uid="{00000000-0005-0000-0000-0000643F0000}"/>
    <cellStyle name="Note 9 3 5 13" xfId="16389" xr:uid="{00000000-0005-0000-0000-0000653F0000}"/>
    <cellStyle name="Note 9 3 5 13 2" xfId="16390" xr:uid="{00000000-0005-0000-0000-0000663F0000}"/>
    <cellStyle name="Note 9 3 5 14" xfId="16391" xr:uid="{00000000-0005-0000-0000-0000673F0000}"/>
    <cellStyle name="Note 9 3 5 14 2" xfId="16392" xr:uid="{00000000-0005-0000-0000-0000683F0000}"/>
    <cellStyle name="Note 9 3 5 15" xfId="16393" xr:uid="{00000000-0005-0000-0000-0000693F0000}"/>
    <cellStyle name="Note 9 3 5 15 2" xfId="16394" xr:uid="{00000000-0005-0000-0000-00006A3F0000}"/>
    <cellStyle name="Note 9 3 5 16" xfId="16395" xr:uid="{00000000-0005-0000-0000-00006B3F0000}"/>
    <cellStyle name="Note 9 3 5 2" xfId="16396" xr:uid="{00000000-0005-0000-0000-00006C3F0000}"/>
    <cellStyle name="Note 9 3 5 2 2" xfId="16397" xr:uid="{00000000-0005-0000-0000-00006D3F0000}"/>
    <cellStyle name="Note 9 3 5 3" xfId="16398" xr:uid="{00000000-0005-0000-0000-00006E3F0000}"/>
    <cellStyle name="Note 9 3 5 3 2" xfId="16399" xr:uid="{00000000-0005-0000-0000-00006F3F0000}"/>
    <cellStyle name="Note 9 3 5 4" xfId="16400" xr:uid="{00000000-0005-0000-0000-0000703F0000}"/>
    <cellStyle name="Note 9 3 5 4 2" xfId="16401" xr:uid="{00000000-0005-0000-0000-0000713F0000}"/>
    <cellStyle name="Note 9 3 5 5" xfId="16402" xr:uid="{00000000-0005-0000-0000-0000723F0000}"/>
    <cellStyle name="Note 9 3 5 5 2" xfId="16403" xr:uid="{00000000-0005-0000-0000-0000733F0000}"/>
    <cellStyle name="Note 9 3 5 6" xfId="16404" xr:uid="{00000000-0005-0000-0000-0000743F0000}"/>
    <cellStyle name="Note 9 3 5 6 2" xfId="16405" xr:uid="{00000000-0005-0000-0000-0000753F0000}"/>
    <cellStyle name="Note 9 3 5 7" xfId="16406" xr:uid="{00000000-0005-0000-0000-0000763F0000}"/>
    <cellStyle name="Note 9 3 5 7 2" xfId="16407" xr:uid="{00000000-0005-0000-0000-0000773F0000}"/>
    <cellStyle name="Note 9 3 5 8" xfId="16408" xr:uid="{00000000-0005-0000-0000-0000783F0000}"/>
    <cellStyle name="Note 9 3 5 8 2" xfId="16409" xr:uid="{00000000-0005-0000-0000-0000793F0000}"/>
    <cellStyle name="Note 9 3 5 9" xfId="16410" xr:uid="{00000000-0005-0000-0000-00007A3F0000}"/>
    <cellStyle name="Note 9 3 5 9 2" xfId="16411" xr:uid="{00000000-0005-0000-0000-00007B3F0000}"/>
    <cellStyle name="Note 9 3 6" xfId="16412" xr:uid="{00000000-0005-0000-0000-00007C3F0000}"/>
    <cellStyle name="Note 9 3 6 10" xfId="16413" xr:uid="{00000000-0005-0000-0000-00007D3F0000}"/>
    <cellStyle name="Note 9 3 6 10 2" xfId="16414" xr:uid="{00000000-0005-0000-0000-00007E3F0000}"/>
    <cellStyle name="Note 9 3 6 11" xfId="16415" xr:uid="{00000000-0005-0000-0000-00007F3F0000}"/>
    <cellStyle name="Note 9 3 6 11 2" xfId="16416" xr:uid="{00000000-0005-0000-0000-0000803F0000}"/>
    <cellStyle name="Note 9 3 6 12" xfId="16417" xr:uid="{00000000-0005-0000-0000-0000813F0000}"/>
    <cellStyle name="Note 9 3 6 12 2" xfId="16418" xr:uid="{00000000-0005-0000-0000-0000823F0000}"/>
    <cellStyle name="Note 9 3 6 13" xfId="16419" xr:uid="{00000000-0005-0000-0000-0000833F0000}"/>
    <cellStyle name="Note 9 3 6 13 2" xfId="16420" xr:uid="{00000000-0005-0000-0000-0000843F0000}"/>
    <cellStyle name="Note 9 3 6 14" xfId="16421" xr:uid="{00000000-0005-0000-0000-0000853F0000}"/>
    <cellStyle name="Note 9 3 6 14 2" xfId="16422" xr:uid="{00000000-0005-0000-0000-0000863F0000}"/>
    <cellStyle name="Note 9 3 6 15" xfId="16423" xr:uid="{00000000-0005-0000-0000-0000873F0000}"/>
    <cellStyle name="Note 9 3 6 2" xfId="16424" xr:uid="{00000000-0005-0000-0000-0000883F0000}"/>
    <cellStyle name="Note 9 3 6 2 2" xfId="16425" xr:uid="{00000000-0005-0000-0000-0000893F0000}"/>
    <cellStyle name="Note 9 3 6 3" xfId="16426" xr:uid="{00000000-0005-0000-0000-00008A3F0000}"/>
    <cellStyle name="Note 9 3 6 3 2" xfId="16427" xr:uid="{00000000-0005-0000-0000-00008B3F0000}"/>
    <cellStyle name="Note 9 3 6 4" xfId="16428" xr:uid="{00000000-0005-0000-0000-00008C3F0000}"/>
    <cellStyle name="Note 9 3 6 4 2" xfId="16429" xr:uid="{00000000-0005-0000-0000-00008D3F0000}"/>
    <cellStyle name="Note 9 3 6 5" xfId="16430" xr:uid="{00000000-0005-0000-0000-00008E3F0000}"/>
    <cellStyle name="Note 9 3 6 5 2" xfId="16431" xr:uid="{00000000-0005-0000-0000-00008F3F0000}"/>
    <cellStyle name="Note 9 3 6 6" xfId="16432" xr:uid="{00000000-0005-0000-0000-0000903F0000}"/>
    <cellStyle name="Note 9 3 6 6 2" xfId="16433" xr:uid="{00000000-0005-0000-0000-0000913F0000}"/>
    <cellStyle name="Note 9 3 6 7" xfId="16434" xr:uid="{00000000-0005-0000-0000-0000923F0000}"/>
    <cellStyle name="Note 9 3 6 7 2" xfId="16435" xr:uid="{00000000-0005-0000-0000-0000933F0000}"/>
    <cellStyle name="Note 9 3 6 8" xfId="16436" xr:uid="{00000000-0005-0000-0000-0000943F0000}"/>
    <cellStyle name="Note 9 3 6 8 2" xfId="16437" xr:uid="{00000000-0005-0000-0000-0000953F0000}"/>
    <cellStyle name="Note 9 3 6 9" xfId="16438" xr:uid="{00000000-0005-0000-0000-0000963F0000}"/>
    <cellStyle name="Note 9 3 6 9 2" xfId="16439" xr:uid="{00000000-0005-0000-0000-0000973F0000}"/>
    <cellStyle name="Note 9 3 7" xfId="16440" xr:uid="{00000000-0005-0000-0000-0000983F0000}"/>
    <cellStyle name="Note 9 3 7 2" xfId="16441" xr:uid="{00000000-0005-0000-0000-0000993F0000}"/>
    <cellStyle name="Note 9 3 8" xfId="16442" xr:uid="{00000000-0005-0000-0000-00009A3F0000}"/>
    <cellStyle name="Note 9 3 8 2" xfId="16443" xr:uid="{00000000-0005-0000-0000-00009B3F0000}"/>
    <cellStyle name="Note 9 3 9" xfId="16444" xr:uid="{00000000-0005-0000-0000-00009C3F0000}"/>
    <cellStyle name="Note 9 3 9 2" xfId="16445" xr:uid="{00000000-0005-0000-0000-00009D3F0000}"/>
    <cellStyle name="Note 9 4" xfId="16446" xr:uid="{00000000-0005-0000-0000-00009E3F0000}"/>
    <cellStyle name="Note 9 4 10" xfId="16447" xr:uid="{00000000-0005-0000-0000-00009F3F0000}"/>
    <cellStyle name="Note 9 4 10 2" xfId="16448" xr:uid="{00000000-0005-0000-0000-0000A03F0000}"/>
    <cellStyle name="Note 9 4 11" xfId="16449" xr:uid="{00000000-0005-0000-0000-0000A13F0000}"/>
    <cellStyle name="Note 9 4 11 2" xfId="16450" xr:uid="{00000000-0005-0000-0000-0000A23F0000}"/>
    <cellStyle name="Note 9 4 12" xfId="16451" xr:uid="{00000000-0005-0000-0000-0000A33F0000}"/>
    <cellStyle name="Note 9 4 12 2" xfId="16452" xr:uid="{00000000-0005-0000-0000-0000A43F0000}"/>
    <cellStyle name="Note 9 4 13" xfId="16453" xr:uid="{00000000-0005-0000-0000-0000A53F0000}"/>
    <cellStyle name="Note 9 4 13 2" xfId="16454" xr:uid="{00000000-0005-0000-0000-0000A63F0000}"/>
    <cellStyle name="Note 9 4 14" xfId="16455" xr:uid="{00000000-0005-0000-0000-0000A73F0000}"/>
    <cellStyle name="Note 9 4 14 2" xfId="16456" xr:uid="{00000000-0005-0000-0000-0000A83F0000}"/>
    <cellStyle name="Note 9 4 15" xfId="16457" xr:uid="{00000000-0005-0000-0000-0000A93F0000}"/>
    <cellStyle name="Note 9 4 15 2" xfId="16458" xr:uid="{00000000-0005-0000-0000-0000AA3F0000}"/>
    <cellStyle name="Note 9 4 16" xfId="16459" xr:uid="{00000000-0005-0000-0000-0000AB3F0000}"/>
    <cellStyle name="Note 9 4 16 2" xfId="16460" xr:uid="{00000000-0005-0000-0000-0000AC3F0000}"/>
    <cellStyle name="Note 9 4 17" xfId="16461" xr:uid="{00000000-0005-0000-0000-0000AD3F0000}"/>
    <cellStyle name="Note 9 4 17 2" xfId="16462" xr:uid="{00000000-0005-0000-0000-0000AE3F0000}"/>
    <cellStyle name="Note 9 4 18" xfId="16463" xr:uid="{00000000-0005-0000-0000-0000AF3F0000}"/>
    <cellStyle name="Note 9 4 18 2" xfId="16464" xr:uid="{00000000-0005-0000-0000-0000B03F0000}"/>
    <cellStyle name="Note 9 4 19" xfId="16465" xr:uid="{00000000-0005-0000-0000-0000B13F0000}"/>
    <cellStyle name="Note 9 4 19 2" xfId="16466" xr:uid="{00000000-0005-0000-0000-0000B23F0000}"/>
    <cellStyle name="Note 9 4 2" xfId="16467" xr:uid="{00000000-0005-0000-0000-0000B33F0000}"/>
    <cellStyle name="Note 9 4 2 10" xfId="16468" xr:uid="{00000000-0005-0000-0000-0000B43F0000}"/>
    <cellStyle name="Note 9 4 2 10 2" xfId="16469" xr:uid="{00000000-0005-0000-0000-0000B53F0000}"/>
    <cellStyle name="Note 9 4 2 11" xfId="16470" xr:uid="{00000000-0005-0000-0000-0000B63F0000}"/>
    <cellStyle name="Note 9 4 2 11 2" xfId="16471" xr:uid="{00000000-0005-0000-0000-0000B73F0000}"/>
    <cellStyle name="Note 9 4 2 12" xfId="16472" xr:uid="{00000000-0005-0000-0000-0000B83F0000}"/>
    <cellStyle name="Note 9 4 2 12 2" xfId="16473" xr:uid="{00000000-0005-0000-0000-0000B93F0000}"/>
    <cellStyle name="Note 9 4 2 13" xfId="16474" xr:uid="{00000000-0005-0000-0000-0000BA3F0000}"/>
    <cellStyle name="Note 9 4 2 13 2" xfId="16475" xr:uid="{00000000-0005-0000-0000-0000BB3F0000}"/>
    <cellStyle name="Note 9 4 2 14" xfId="16476" xr:uid="{00000000-0005-0000-0000-0000BC3F0000}"/>
    <cellStyle name="Note 9 4 2 14 2" xfId="16477" xr:uid="{00000000-0005-0000-0000-0000BD3F0000}"/>
    <cellStyle name="Note 9 4 2 15" xfId="16478" xr:uid="{00000000-0005-0000-0000-0000BE3F0000}"/>
    <cellStyle name="Note 9 4 2 15 2" xfId="16479" xr:uid="{00000000-0005-0000-0000-0000BF3F0000}"/>
    <cellStyle name="Note 9 4 2 16" xfId="16480" xr:uid="{00000000-0005-0000-0000-0000C03F0000}"/>
    <cellStyle name="Note 9 4 2 16 2" xfId="16481" xr:uid="{00000000-0005-0000-0000-0000C13F0000}"/>
    <cellStyle name="Note 9 4 2 17" xfId="16482" xr:uid="{00000000-0005-0000-0000-0000C23F0000}"/>
    <cellStyle name="Note 9 4 2 17 2" xfId="16483" xr:uid="{00000000-0005-0000-0000-0000C33F0000}"/>
    <cellStyle name="Note 9 4 2 18" xfId="16484" xr:uid="{00000000-0005-0000-0000-0000C43F0000}"/>
    <cellStyle name="Note 9 4 2 18 2" xfId="16485" xr:uid="{00000000-0005-0000-0000-0000C53F0000}"/>
    <cellStyle name="Note 9 4 2 19" xfId="16486" xr:uid="{00000000-0005-0000-0000-0000C63F0000}"/>
    <cellStyle name="Note 9 4 2 2" xfId="16487" xr:uid="{00000000-0005-0000-0000-0000C73F0000}"/>
    <cellStyle name="Note 9 4 2 2 2" xfId="16488" xr:uid="{00000000-0005-0000-0000-0000C83F0000}"/>
    <cellStyle name="Note 9 4 2 3" xfId="16489" xr:uid="{00000000-0005-0000-0000-0000C93F0000}"/>
    <cellStyle name="Note 9 4 2 3 2" xfId="16490" xr:uid="{00000000-0005-0000-0000-0000CA3F0000}"/>
    <cellStyle name="Note 9 4 2 4" xfId="16491" xr:uid="{00000000-0005-0000-0000-0000CB3F0000}"/>
    <cellStyle name="Note 9 4 2 4 2" xfId="16492" xr:uid="{00000000-0005-0000-0000-0000CC3F0000}"/>
    <cellStyle name="Note 9 4 2 5" xfId="16493" xr:uid="{00000000-0005-0000-0000-0000CD3F0000}"/>
    <cellStyle name="Note 9 4 2 5 2" xfId="16494" xr:uid="{00000000-0005-0000-0000-0000CE3F0000}"/>
    <cellStyle name="Note 9 4 2 6" xfId="16495" xr:uid="{00000000-0005-0000-0000-0000CF3F0000}"/>
    <cellStyle name="Note 9 4 2 6 2" xfId="16496" xr:uid="{00000000-0005-0000-0000-0000D03F0000}"/>
    <cellStyle name="Note 9 4 2 7" xfId="16497" xr:uid="{00000000-0005-0000-0000-0000D13F0000}"/>
    <cellStyle name="Note 9 4 2 7 2" xfId="16498" xr:uid="{00000000-0005-0000-0000-0000D23F0000}"/>
    <cellStyle name="Note 9 4 2 8" xfId="16499" xr:uid="{00000000-0005-0000-0000-0000D33F0000}"/>
    <cellStyle name="Note 9 4 2 8 2" xfId="16500" xr:uid="{00000000-0005-0000-0000-0000D43F0000}"/>
    <cellStyle name="Note 9 4 2 9" xfId="16501" xr:uid="{00000000-0005-0000-0000-0000D53F0000}"/>
    <cellStyle name="Note 9 4 2 9 2" xfId="16502" xr:uid="{00000000-0005-0000-0000-0000D63F0000}"/>
    <cellStyle name="Note 9 4 20" xfId="16503" xr:uid="{00000000-0005-0000-0000-0000D73F0000}"/>
    <cellStyle name="Note 9 4 3" xfId="16504" xr:uid="{00000000-0005-0000-0000-0000D83F0000}"/>
    <cellStyle name="Note 9 4 3 10" xfId="16505" xr:uid="{00000000-0005-0000-0000-0000D93F0000}"/>
    <cellStyle name="Note 9 4 3 10 2" xfId="16506" xr:uid="{00000000-0005-0000-0000-0000DA3F0000}"/>
    <cellStyle name="Note 9 4 3 11" xfId="16507" xr:uid="{00000000-0005-0000-0000-0000DB3F0000}"/>
    <cellStyle name="Note 9 4 3 11 2" xfId="16508" xr:uid="{00000000-0005-0000-0000-0000DC3F0000}"/>
    <cellStyle name="Note 9 4 3 12" xfId="16509" xr:uid="{00000000-0005-0000-0000-0000DD3F0000}"/>
    <cellStyle name="Note 9 4 3 12 2" xfId="16510" xr:uid="{00000000-0005-0000-0000-0000DE3F0000}"/>
    <cellStyle name="Note 9 4 3 13" xfId="16511" xr:uid="{00000000-0005-0000-0000-0000DF3F0000}"/>
    <cellStyle name="Note 9 4 3 13 2" xfId="16512" xr:uid="{00000000-0005-0000-0000-0000E03F0000}"/>
    <cellStyle name="Note 9 4 3 14" xfId="16513" xr:uid="{00000000-0005-0000-0000-0000E13F0000}"/>
    <cellStyle name="Note 9 4 3 14 2" xfId="16514" xr:uid="{00000000-0005-0000-0000-0000E23F0000}"/>
    <cellStyle name="Note 9 4 3 15" xfId="16515" xr:uid="{00000000-0005-0000-0000-0000E33F0000}"/>
    <cellStyle name="Note 9 4 3 15 2" xfId="16516" xr:uid="{00000000-0005-0000-0000-0000E43F0000}"/>
    <cellStyle name="Note 9 4 3 16" xfId="16517" xr:uid="{00000000-0005-0000-0000-0000E53F0000}"/>
    <cellStyle name="Note 9 4 3 16 2" xfId="16518" xr:uid="{00000000-0005-0000-0000-0000E63F0000}"/>
    <cellStyle name="Note 9 4 3 17" xfId="16519" xr:uid="{00000000-0005-0000-0000-0000E73F0000}"/>
    <cellStyle name="Note 9 4 3 17 2" xfId="16520" xr:uid="{00000000-0005-0000-0000-0000E83F0000}"/>
    <cellStyle name="Note 9 4 3 18" xfId="16521" xr:uid="{00000000-0005-0000-0000-0000E93F0000}"/>
    <cellStyle name="Note 9 4 3 18 2" xfId="16522" xr:uid="{00000000-0005-0000-0000-0000EA3F0000}"/>
    <cellStyle name="Note 9 4 3 19" xfId="16523" xr:uid="{00000000-0005-0000-0000-0000EB3F0000}"/>
    <cellStyle name="Note 9 4 3 2" xfId="16524" xr:uid="{00000000-0005-0000-0000-0000EC3F0000}"/>
    <cellStyle name="Note 9 4 3 2 2" xfId="16525" xr:uid="{00000000-0005-0000-0000-0000ED3F0000}"/>
    <cellStyle name="Note 9 4 3 3" xfId="16526" xr:uid="{00000000-0005-0000-0000-0000EE3F0000}"/>
    <cellStyle name="Note 9 4 3 3 2" xfId="16527" xr:uid="{00000000-0005-0000-0000-0000EF3F0000}"/>
    <cellStyle name="Note 9 4 3 4" xfId="16528" xr:uid="{00000000-0005-0000-0000-0000F03F0000}"/>
    <cellStyle name="Note 9 4 3 4 2" xfId="16529" xr:uid="{00000000-0005-0000-0000-0000F13F0000}"/>
    <cellStyle name="Note 9 4 3 5" xfId="16530" xr:uid="{00000000-0005-0000-0000-0000F23F0000}"/>
    <cellStyle name="Note 9 4 3 5 2" xfId="16531" xr:uid="{00000000-0005-0000-0000-0000F33F0000}"/>
    <cellStyle name="Note 9 4 3 6" xfId="16532" xr:uid="{00000000-0005-0000-0000-0000F43F0000}"/>
    <cellStyle name="Note 9 4 3 6 2" xfId="16533" xr:uid="{00000000-0005-0000-0000-0000F53F0000}"/>
    <cellStyle name="Note 9 4 3 7" xfId="16534" xr:uid="{00000000-0005-0000-0000-0000F63F0000}"/>
    <cellStyle name="Note 9 4 3 7 2" xfId="16535" xr:uid="{00000000-0005-0000-0000-0000F73F0000}"/>
    <cellStyle name="Note 9 4 3 8" xfId="16536" xr:uid="{00000000-0005-0000-0000-0000F83F0000}"/>
    <cellStyle name="Note 9 4 3 8 2" xfId="16537" xr:uid="{00000000-0005-0000-0000-0000F93F0000}"/>
    <cellStyle name="Note 9 4 3 9" xfId="16538" xr:uid="{00000000-0005-0000-0000-0000FA3F0000}"/>
    <cellStyle name="Note 9 4 3 9 2" xfId="16539" xr:uid="{00000000-0005-0000-0000-0000FB3F0000}"/>
    <cellStyle name="Note 9 4 4" xfId="16540" xr:uid="{00000000-0005-0000-0000-0000FC3F0000}"/>
    <cellStyle name="Note 9 4 4 10" xfId="16541" xr:uid="{00000000-0005-0000-0000-0000FD3F0000}"/>
    <cellStyle name="Note 9 4 4 10 2" xfId="16542" xr:uid="{00000000-0005-0000-0000-0000FE3F0000}"/>
    <cellStyle name="Note 9 4 4 11" xfId="16543" xr:uid="{00000000-0005-0000-0000-0000FF3F0000}"/>
    <cellStyle name="Note 9 4 4 11 2" xfId="16544" xr:uid="{00000000-0005-0000-0000-000000400000}"/>
    <cellStyle name="Note 9 4 4 12" xfId="16545" xr:uid="{00000000-0005-0000-0000-000001400000}"/>
    <cellStyle name="Note 9 4 4 12 2" xfId="16546" xr:uid="{00000000-0005-0000-0000-000002400000}"/>
    <cellStyle name="Note 9 4 4 13" xfId="16547" xr:uid="{00000000-0005-0000-0000-000003400000}"/>
    <cellStyle name="Note 9 4 4 13 2" xfId="16548" xr:uid="{00000000-0005-0000-0000-000004400000}"/>
    <cellStyle name="Note 9 4 4 14" xfId="16549" xr:uid="{00000000-0005-0000-0000-000005400000}"/>
    <cellStyle name="Note 9 4 4 14 2" xfId="16550" xr:uid="{00000000-0005-0000-0000-000006400000}"/>
    <cellStyle name="Note 9 4 4 15" xfId="16551" xr:uid="{00000000-0005-0000-0000-000007400000}"/>
    <cellStyle name="Note 9 4 4 15 2" xfId="16552" xr:uid="{00000000-0005-0000-0000-000008400000}"/>
    <cellStyle name="Note 9 4 4 16" xfId="16553" xr:uid="{00000000-0005-0000-0000-000009400000}"/>
    <cellStyle name="Note 9 4 4 2" xfId="16554" xr:uid="{00000000-0005-0000-0000-00000A400000}"/>
    <cellStyle name="Note 9 4 4 2 2" xfId="16555" xr:uid="{00000000-0005-0000-0000-00000B400000}"/>
    <cellStyle name="Note 9 4 4 3" xfId="16556" xr:uid="{00000000-0005-0000-0000-00000C400000}"/>
    <cellStyle name="Note 9 4 4 3 2" xfId="16557" xr:uid="{00000000-0005-0000-0000-00000D400000}"/>
    <cellStyle name="Note 9 4 4 4" xfId="16558" xr:uid="{00000000-0005-0000-0000-00000E400000}"/>
    <cellStyle name="Note 9 4 4 4 2" xfId="16559" xr:uid="{00000000-0005-0000-0000-00000F400000}"/>
    <cellStyle name="Note 9 4 4 5" xfId="16560" xr:uid="{00000000-0005-0000-0000-000010400000}"/>
    <cellStyle name="Note 9 4 4 5 2" xfId="16561" xr:uid="{00000000-0005-0000-0000-000011400000}"/>
    <cellStyle name="Note 9 4 4 6" xfId="16562" xr:uid="{00000000-0005-0000-0000-000012400000}"/>
    <cellStyle name="Note 9 4 4 6 2" xfId="16563" xr:uid="{00000000-0005-0000-0000-000013400000}"/>
    <cellStyle name="Note 9 4 4 7" xfId="16564" xr:uid="{00000000-0005-0000-0000-000014400000}"/>
    <cellStyle name="Note 9 4 4 7 2" xfId="16565" xr:uid="{00000000-0005-0000-0000-000015400000}"/>
    <cellStyle name="Note 9 4 4 8" xfId="16566" xr:uid="{00000000-0005-0000-0000-000016400000}"/>
    <cellStyle name="Note 9 4 4 8 2" xfId="16567" xr:uid="{00000000-0005-0000-0000-000017400000}"/>
    <cellStyle name="Note 9 4 4 9" xfId="16568" xr:uid="{00000000-0005-0000-0000-000018400000}"/>
    <cellStyle name="Note 9 4 4 9 2" xfId="16569" xr:uid="{00000000-0005-0000-0000-000019400000}"/>
    <cellStyle name="Note 9 4 5" xfId="16570" xr:uid="{00000000-0005-0000-0000-00001A400000}"/>
    <cellStyle name="Note 9 4 5 10" xfId="16571" xr:uid="{00000000-0005-0000-0000-00001B400000}"/>
    <cellStyle name="Note 9 4 5 10 2" xfId="16572" xr:uid="{00000000-0005-0000-0000-00001C400000}"/>
    <cellStyle name="Note 9 4 5 11" xfId="16573" xr:uid="{00000000-0005-0000-0000-00001D400000}"/>
    <cellStyle name="Note 9 4 5 11 2" xfId="16574" xr:uid="{00000000-0005-0000-0000-00001E400000}"/>
    <cellStyle name="Note 9 4 5 12" xfId="16575" xr:uid="{00000000-0005-0000-0000-00001F400000}"/>
    <cellStyle name="Note 9 4 5 12 2" xfId="16576" xr:uid="{00000000-0005-0000-0000-000020400000}"/>
    <cellStyle name="Note 9 4 5 13" xfId="16577" xr:uid="{00000000-0005-0000-0000-000021400000}"/>
    <cellStyle name="Note 9 4 5 13 2" xfId="16578" xr:uid="{00000000-0005-0000-0000-000022400000}"/>
    <cellStyle name="Note 9 4 5 14" xfId="16579" xr:uid="{00000000-0005-0000-0000-000023400000}"/>
    <cellStyle name="Note 9 4 5 14 2" xfId="16580" xr:uid="{00000000-0005-0000-0000-000024400000}"/>
    <cellStyle name="Note 9 4 5 15" xfId="16581" xr:uid="{00000000-0005-0000-0000-000025400000}"/>
    <cellStyle name="Note 9 4 5 15 2" xfId="16582" xr:uid="{00000000-0005-0000-0000-000026400000}"/>
    <cellStyle name="Note 9 4 5 16" xfId="16583" xr:uid="{00000000-0005-0000-0000-000027400000}"/>
    <cellStyle name="Note 9 4 5 2" xfId="16584" xr:uid="{00000000-0005-0000-0000-000028400000}"/>
    <cellStyle name="Note 9 4 5 2 2" xfId="16585" xr:uid="{00000000-0005-0000-0000-000029400000}"/>
    <cellStyle name="Note 9 4 5 3" xfId="16586" xr:uid="{00000000-0005-0000-0000-00002A400000}"/>
    <cellStyle name="Note 9 4 5 3 2" xfId="16587" xr:uid="{00000000-0005-0000-0000-00002B400000}"/>
    <cellStyle name="Note 9 4 5 4" xfId="16588" xr:uid="{00000000-0005-0000-0000-00002C400000}"/>
    <cellStyle name="Note 9 4 5 4 2" xfId="16589" xr:uid="{00000000-0005-0000-0000-00002D400000}"/>
    <cellStyle name="Note 9 4 5 5" xfId="16590" xr:uid="{00000000-0005-0000-0000-00002E400000}"/>
    <cellStyle name="Note 9 4 5 5 2" xfId="16591" xr:uid="{00000000-0005-0000-0000-00002F400000}"/>
    <cellStyle name="Note 9 4 5 6" xfId="16592" xr:uid="{00000000-0005-0000-0000-000030400000}"/>
    <cellStyle name="Note 9 4 5 6 2" xfId="16593" xr:uid="{00000000-0005-0000-0000-000031400000}"/>
    <cellStyle name="Note 9 4 5 7" xfId="16594" xr:uid="{00000000-0005-0000-0000-000032400000}"/>
    <cellStyle name="Note 9 4 5 7 2" xfId="16595" xr:uid="{00000000-0005-0000-0000-000033400000}"/>
    <cellStyle name="Note 9 4 5 8" xfId="16596" xr:uid="{00000000-0005-0000-0000-000034400000}"/>
    <cellStyle name="Note 9 4 5 8 2" xfId="16597" xr:uid="{00000000-0005-0000-0000-000035400000}"/>
    <cellStyle name="Note 9 4 5 9" xfId="16598" xr:uid="{00000000-0005-0000-0000-000036400000}"/>
    <cellStyle name="Note 9 4 5 9 2" xfId="16599" xr:uid="{00000000-0005-0000-0000-000037400000}"/>
    <cellStyle name="Note 9 4 6" xfId="16600" xr:uid="{00000000-0005-0000-0000-000038400000}"/>
    <cellStyle name="Note 9 4 6 10" xfId="16601" xr:uid="{00000000-0005-0000-0000-000039400000}"/>
    <cellStyle name="Note 9 4 6 10 2" xfId="16602" xr:uid="{00000000-0005-0000-0000-00003A400000}"/>
    <cellStyle name="Note 9 4 6 11" xfId="16603" xr:uid="{00000000-0005-0000-0000-00003B400000}"/>
    <cellStyle name="Note 9 4 6 11 2" xfId="16604" xr:uid="{00000000-0005-0000-0000-00003C400000}"/>
    <cellStyle name="Note 9 4 6 12" xfId="16605" xr:uid="{00000000-0005-0000-0000-00003D400000}"/>
    <cellStyle name="Note 9 4 6 12 2" xfId="16606" xr:uid="{00000000-0005-0000-0000-00003E400000}"/>
    <cellStyle name="Note 9 4 6 13" xfId="16607" xr:uid="{00000000-0005-0000-0000-00003F400000}"/>
    <cellStyle name="Note 9 4 6 13 2" xfId="16608" xr:uid="{00000000-0005-0000-0000-000040400000}"/>
    <cellStyle name="Note 9 4 6 14" xfId="16609" xr:uid="{00000000-0005-0000-0000-000041400000}"/>
    <cellStyle name="Note 9 4 6 14 2" xfId="16610" xr:uid="{00000000-0005-0000-0000-000042400000}"/>
    <cellStyle name="Note 9 4 6 15" xfId="16611" xr:uid="{00000000-0005-0000-0000-000043400000}"/>
    <cellStyle name="Note 9 4 6 2" xfId="16612" xr:uid="{00000000-0005-0000-0000-000044400000}"/>
    <cellStyle name="Note 9 4 6 2 2" xfId="16613" xr:uid="{00000000-0005-0000-0000-000045400000}"/>
    <cellStyle name="Note 9 4 6 3" xfId="16614" xr:uid="{00000000-0005-0000-0000-000046400000}"/>
    <cellStyle name="Note 9 4 6 3 2" xfId="16615" xr:uid="{00000000-0005-0000-0000-000047400000}"/>
    <cellStyle name="Note 9 4 6 4" xfId="16616" xr:uid="{00000000-0005-0000-0000-000048400000}"/>
    <cellStyle name="Note 9 4 6 4 2" xfId="16617" xr:uid="{00000000-0005-0000-0000-000049400000}"/>
    <cellStyle name="Note 9 4 6 5" xfId="16618" xr:uid="{00000000-0005-0000-0000-00004A400000}"/>
    <cellStyle name="Note 9 4 6 5 2" xfId="16619" xr:uid="{00000000-0005-0000-0000-00004B400000}"/>
    <cellStyle name="Note 9 4 6 6" xfId="16620" xr:uid="{00000000-0005-0000-0000-00004C400000}"/>
    <cellStyle name="Note 9 4 6 6 2" xfId="16621" xr:uid="{00000000-0005-0000-0000-00004D400000}"/>
    <cellStyle name="Note 9 4 6 7" xfId="16622" xr:uid="{00000000-0005-0000-0000-00004E400000}"/>
    <cellStyle name="Note 9 4 6 7 2" xfId="16623" xr:uid="{00000000-0005-0000-0000-00004F400000}"/>
    <cellStyle name="Note 9 4 6 8" xfId="16624" xr:uid="{00000000-0005-0000-0000-000050400000}"/>
    <cellStyle name="Note 9 4 6 8 2" xfId="16625" xr:uid="{00000000-0005-0000-0000-000051400000}"/>
    <cellStyle name="Note 9 4 6 9" xfId="16626" xr:uid="{00000000-0005-0000-0000-000052400000}"/>
    <cellStyle name="Note 9 4 6 9 2" xfId="16627" xr:uid="{00000000-0005-0000-0000-000053400000}"/>
    <cellStyle name="Note 9 4 7" xfId="16628" xr:uid="{00000000-0005-0000-0000-000054400000}"/>
    <cellStyle name="Note 9 4 7 2" xfId="16629" xr:uid="{00000000-0005-0000-0000-000055400000}"/>
    <cellStyle name="Note 9 4 8" xfId="16630" xr:uid="{00000000-0005-0000-0000-000056400000}"/>
    <cellStyle name="Note 9 4 8 2" xfId="16631" xr:uid="{00000000-0005-0000-0000-000057400000}"/>
    <cellStyle name="Note 9 4 9" xfId="16632" xr:uid="{00000000-0005-0000-0000-000058400000}"/>
    <cellStyle name="Note 9 4 9 2" xfId="16633" xr:uid="{00000000-0005-0000-0000-000059400000}"/>
    <cellStyle name="Note 9 5" xfId="16634" xr:uid="{00000000-0005-0000-0000-00005A400000}"/>
    <cellStyle name="Note 9 5 10" xfId="16635" xr:uid="{00000000-0005-0000-0000-00005B400000}"/>
    <cellStyle name="Note 9 5 10 2" xfId="16636" xr:uid="{00000000-0005-0000-0000-00005C400000}"/>
    <cellStyle name="Note 9 5 11" xfId="16637" xr:uid="{00000000-0005-0000-0000-00005D400000}"/>
    <cellStyle name="Note 9 5 11 2" xfId="16638" xr:uid="{00000000-0005-0000-0000-00005E400000}"/>
    <cellStyle name="Note 9 5 12" xfId="16639" xr:uid="{00000000-0005-0000-0000-00005F400000}"/>
    <cellStyle name="Note 9 5 12 2" xfId="16640" xr:uid="{00000000-0005-0000-0000-000060400000}"/>
    <cellStyle name="Note 9 5 13" xfId="16641" xr:uid="{00000000-0005-0000-0000-000061400000}"/>
    <cellStyle name="Note 9 5 13 2" xfId="16642" xr:uid="{00000000-0005-0000-0000-000062400000}"/>
    <cellStyle name="Note 9 5 14" xfId="16643" xr:uid="{00000000-0005-0000-0000-000063400000}"/>
    <cellStyle name="Note 9 5 14 2" xfId="16644" xr:uid="{00000000-0005-0000-0000-000064400000}"/>
    <cellStyle name="Note 9 5 15" xfId="16645" xr:uid="{00000000-0005-0000-0000-000065400000}"/>
    <cellStyle name="Note 9 5 15 2" xfId="16646" xr:uid="{00000000-0005-0000-0000-000066400000}"/>
    <cellStyle name="Note 9 5 16" xfId="16647" xr:uid="{00000000-0005-0000-0000-000067400000}"/>
    <cellStyle name="Note 9 5 16 2" xfId="16648" xr:uid="{00000000-0005-0000-0000-000068400000}"/>
    <cellStyle name="Note 9 5 17" xfId="16649" xr:uid="{00000000-0005-0000-0000-000069400000}"/>
    <cellStyle name="Note 9 5 17 2" xfId="16650" xr:uid="{00000000-0005-0000-0000-00006A400000}"/>
    <cellStyle name="Note 9 5 18" xfId="16651" xr:uid="{00000000-0005-0000-0000-00006B400000}"/>
    <cellStyle name="Note 9 5 18 2" xfId="16652" xr:uid="{00000000-0005-0000-0000-00006C400000}"/>
    <cellStyle name="Note 9 5 19" xfId="16653" xr:uid="{00000000-0005-0000-0000-00006D400000}"/>
    <cellStyle name="Note 9 5 19 2" xfId="16654" xr:uid="{00000000-0005-0000-0000-00006E400000}"/>
    <cellStyle name="Note 9 5 2" xfId="16655" xr:uid="{00000000-0005-0000-0000-00006F400000}"/>
    <cellStyle name="Note 9 5 2 10" xfId="16656" xr:uid="{00000000-0005-0000-0000-000070400000}"/>
    <cellStyle name="Note 9 5 2 10 2" xfId="16657" xr:uid="{00000000-0005-0000-0000-000071400000}"/>
    <cellStyle name="Note 9 5 2 11" xfId="16658" xr:uid="{00000000-0005-0000-0000-000072400000}"/>
    <cellStyle name="Note 9 5 2 11 2" xfId="16659" xr:uid="{00000000-0005-0000-0000-000073400000}"/>
    <cellStyle name="Note 9 5 2 12" xfId="16660" xr:uid="{00000000-0005-0000-0000-000074400000}"/>
    <cellStyle name="Note 9 5 2 12 2" xfId="16661" xr:uid="{00000000-0005-0000-0000-000075400000}"/>
    <cellStyle name="Note 9 5 2 13" xfId="16662" xr:uid="{00000000-0005-0000-0000-000076400000}"/>
    <cellStyle name="Note 9 5 2 13 2" xfId="16663" xr:uid="{00000000-0005-0000-0000-000077400000}"/>
    <cellStyle name="Note 9 5 2 14" xfId="16664" xr:uid="{00000000-0005-0000-0000-000078400000}"/>
    <cellStyle name="Note 9 5 2 14 2" xfId="16665" xr:uid="{00000000-0005-0000-0000-000079400000}"/>
    <cellStyle name="Note 9 5 2 15" xfId="16666" xr:uid="{00000000-0005-0000-0000-00007A400000}"/>
    <cellStyle name="Note 9 5 2 15 2" xfId="16667" xr:uid="{00000000-0005-0000-0000-00007B400000}"/>
    <cellStyle name="Note 9 5 2 16" xfId="16668" xr:uid="{00000000-0005-0000-0000-00007C400000}"/>
    <cellStyle name="Note 9 5 2 16 2" xfId="16669" xr:uid="{00000000-0005-0000-0000-00007D400000}"/>
    <cellStyle name="Note 9 5 2 17" xfId="16670" xr:uid="{00000000-0005-0000-0000-00007E400000}"/>
    <cellStyle name="Note 9 5 2 17 2" xfId="16671" xr:uid="{00000000-0005-0000-0000-00007F400000}"/>
    <cellStyle name="Note 9 5 2 18" xfId="16672" xr:uid="{00000000-0005-0000-0000-000080400000}"/>
    <cellStyle name="Note 9 5 2 18 2" xfId="16673" xr:uid="{00000000-0005-0000-0000-000081400000}"/>
    <cellStyle name="Note 9 5 2 19" xfId="16674" xr:uid="{00000000-0005-0000-0000-000082400000}"/>
    <cellStyle name="Note 9 5 2 2" xfId="16675" xr:uid="{00000000-0005-0000-0000-000083400000}"/>
    <cellStyle name="Note 9 5 2 2 2" xfId="16676" xr:uid="{00000000-0005-0000-0000-000084400000}"/>
    <cellStyle name="Note 9 5 2 3" xfId="16677" xr:uid="{00000000-0005-0000-0000-000085400000}"/>
    <cellStyle name="Note 9 5 2 3 2" xfId="16678" xr:uid="{00000000-0005-0000-0000-000086400000}"/>
    <cellStyle name="Note 9 5 2 4" xfId="16679" xr:uid="{00000000-0005-0000-0000-000087400000}"/>
    <cellStyle name="Note 9 5 2 4 2" xfId="16680" xr:uid="{00000000-0005-0000-0000-000088400000}"/>
    <cellStyle name="Note 9 5 2 5" xfId="16681" xr:uid="{00000000-0005-0000-0000-000089400000}"/>
    <cellStyle name="Note 9 5 2 5 2" xfId="16682" xr:uid="{00000000-0005-0000-0000-00008A400000}"/>
    <cellStyle name="Note 9 5 2 6" xfId="16683" xr:uid="{00000000-0005-0000-0000-00008B400000}"/>
    <cellStyle name="Note 9 5 2 6 2" xfId="16684" xr:uid="{00000000-0005-0000-0000-00008C400000}"/>
    <cellStyle name="Note 9 5 2 7" xfId="16685" xr:uid="{00000000-0005-0000-0000-00008D400000}"/>
    <cellStyle name="Note 9 5 2 7 2" xfId="16686" xr:uid="{00000000-0005-0000-0000-00008E400000}"/>
    <cellStyle name="Note 9 5 2 8" xfId="16687" xr:uid="{00000000-0005-0000-0000-00008F400000}"/>
    <cellStyle name="Note 9 5 2 8 2" xfId="16688" xr:uid="{00000000-0005-0000-0000-000090400000}"/>
    <cellStyle name="Note 9 5 2 9" xfId="16689" xr:uid="{00000000-0005-0000-0000-000091400000}"/>
    <cellStyle name="Note 9 5 2 9 2" xfId="16690" xr:uid="{00000000-0005-0000-0000-000092400000}"/>
    <cellStyle name="Note 9 5 20" xfId="16691" xr:uid="{00000000-0005-0000-0000-000093400000}"/>
    <cellStyle name="Note 9 5 3" xfId="16692" xr:uid="{00000000-0005-0000-0000-000094400000}"/>
    <cellStyle name="Note 9 5 3 10" xfId="16693" xr:uid="{00000000-0005-0000-0000-000095400000}"/>
    <cellStyle name="Note 9 5 3 10 2" xfId="16694" xr:uid="{00000000-0005-0000-0000-000096400000}"/>
    <cellStyle name="Note 9 5 3 11" xfId="16695" xr:uid="{00000000-0005-0000-0000-000097400000}"/>
    <cellStyle name="Note 9 5 3 11 2" xfId="16696" xr:uid="{00000000-0005-0000-0000-000098400000}"/>
    <cellStyle name="Note 9 5 3 12" xfId="16697" xr:uid="{00000000-0005-0000-0000-000099400000}"/>
    <cellStyle name="Note 9 5 3 12 2" xfId="16698" xr:uid="{00000000-0005-0000-0000-00009A400000}"/>
    <cellStyle name="Note 9 5 3 13" xfId="16699" xr:uid="{00000000-0005-0000-0000-00009B400000}"/>
    <cellStyle name="Note 9 5 3 13 2" xfId="16700" xr:uid="{00000000-0005-0000-0000-00009C400000}"/>
    <cellStyle name="Note 9 5 3 14" xfId="16701" xr:uid="{00000000-0005-0000-0000-00009D400000}"/>
    <cellStyle name="Note 9 5 3 14 2" xfId="16702" xr:uid="{00000000-0005-0000-0000-00009E400000}"/>
    <cellStyle name="Note 9 5 3 15" xfId="16703" xr:uid="{00000000-0005-0000-0000-00009F400000}"/>
    <cellStyle name="Note 9 5 3 15 2" xfId="16704" xr:uid="{00000000-0005-0000-0000-0000A0400000}"/>
    <cellStyle name="Note 9 5 3 16" xfId="16705" xr:uid="{00000000-0005-0000-0000-0000A1400000}"/>
    <cellStyle name="Note 9 5 3 16 2" xfId="16706" xr:uid="{00000000-0005-0000-0000-0000A2400000}"/>
    <cellStyle name="Note 9 5 3 17" xfId="16707" xr:uid="{00000000-0005-0000-0000-0000A3400000}"/>
    <cellStyle name="Note 9 5 3 17 2" xfId="16708" xr:uid="{00000000-0005-0000-0000-0000A4400000}"/>
    <cellStyle name="Note 9 5 3 18" xfId="16709" xr:uid="{00000000-0005-0000-0000-0000A5400000}"/>
    <cellStyle name="Note 9 5 3 2" xfId="16710" xr:uid="{00000000-0005-0000-0000-0000A6400000}"/>
    <cellStyle name="Note 9 5 3 2 2" xfId="16711" xr:uid="{00000000-0005-0000-0000-0000A7400000}"/>
    <cellStyle name="Note 9 5 3 3" xfId="16712" xr:uid="{00000000-0005-0000-0000-0000A8400000}"/>
    <cellStyle name="Note 9 5 3 3 2" xfId="16713" xr:uid="{00000000-0005-0000-0000-0000A9400000}"/>
    <cellStyle name="Note 9 5 3 4" xfId="16714" xr:uid="{00000000-0005-0000-0000-0000AA400000}"/>
    <cellStyle name="Note 9 5 3 4 2" xfId="16715" xr:uid="{00000000-0005-0000-0000-0000AB400000}"/>
    <cellStyle name="Note 9 5 3 5" xfId="16716" xr:uid="{00000000-0005-0000-0000-0000AC400000}"/>
    <cellStyle name="Note 9 5 3 5 2" xfId="16717" xr:uid="{00000000-0005-0000-0000-0000AD400000}"/>
    <cellStyle name="Note 9 5 3 6" xfId="16718" xr:uid="{00000000-0005-0000-0000-0000AE400000}"/>
    <cellStyle name="Note 9 5 3 6 2" xfId="16719" xr:uid="{00000000-0005-0000-0000-0000AF400000}"/>
    <cellStyle name="Note 9 5 3 7" xfId="16720" xr:uid="{00000000-0005-0000-0000-0000B0400000}"/>
    <cellStyle name="Note 9 5 3 7 2" xfId="16721" xr:uid="{00000000-0005-0000-0000-0000B1400000}"/>
    <cellStyle name="Note 9 5 3 8" xfId="16722" xr:uid="{00000000-0005-0000-0000-0000B2400000}"/>
    <cellStyle name="Note 9 5 3 8 2" xfId="16723" xr:uid="{00000000-0005-0000-0000-0000B3400000}"/>
    <cellStyle name="Note 9 5 3 9" xfId="16724" xr:uid="{00000000-0005-0000-0000-0000B4400000}"/>
    <cellStyle name="Note 9 5 3 9 2" xfId="16725" xr:uid="{00000000-0005-0000-0000-0000B5400000}"/>
    <cellStyle name="Note 9 5 4" xfId="16726" xr:uid="{00000000-0005-0000-0000-0000B6400000}"/>
    <cellStyle name="Note 9 5 4 10" xfId="16727" xr:uid="{00000000-0005-0000-0000-0000B7400000}"/>
    <cellStyle name="Note 9 5 4 10 2" xfId="16728" xr:uid="{00000000-0005-0000-0000-0000B8400000}"/>
    <cellStyle name="Note 9 5 4 11" xfId="16729" xr:uid="{00000000-0005-0000-0000-0000B9400000}"/>
    <cellStyle name="Note 9 5 4 11 2" xfId="16730" xr:uid="{00000000-0005-0000-0000-0000BA400000}"/>
    <cellStyle name="Note 9 5 4 12" xfId="16731" xr:uid="{00000000-0005-0000-0000-0000BB400000}"/>
    <cellStyle name="Note 9 5 4 12 2" xfId="16732" xr:uid="{00000000-0005-0000-0000-0000BC400000}"/>
    <cellStyle name="Note 9 5 4 13" xfId="16733" xr:uid="{00000000-0005-0000-0000-0000BD400000}"/>
    <cellStyle name="Note 9 5 4 13 2" xfId="16734" xr:uid="{00000000-0005-0000-0000-0000BE400000}"/>
    <cellStyle name="Note 9 5 4 14" xfId="16735" xr:uid="{00000000-0005-0000-0000-0000BF400000}"/>
    <cellStyle name="Note 9 5 4 14 2" xfId="16736" xr:uid="{00000000-0005-0000-0000-0000C0400000}"/>
    <cellStyle name="Note 9 5 4 15" xfId="16737" xr:uid="{00000000-0005-0000-0000-0000C1400000}"/>
    <cellStyle name="Note 9 5 4 15 2" xfId="16738" xr:uid="{00000000-0005-0000-0000-0000C2400000}"/>
    <cellStyle name="Note 9 5 4 16" xfId="16739" xr:uid="{00000000-0005-0000-0000-0000C3400000}"/>
    <cellStyle name="Note 9 5 4 2" xfId="16740" xr:uid="{00000000-0005-0000-0000-0000C4400000}"/>
    <cellStyle name="Note 9 5 4 2 2" xfId="16741" xr:uid="{00000000-0005-0000-0000-0000C5400000}"/>
    <cellStyle name="Note 9 5 4 3" xfId="16742" xr:uid="{00000000-0005-0000-0000-0000C6400000}"/>
    <cellStyle name="Note 9 5 4 3 2" xfId="16743" xr:uid="{00000000-0005-0000-0000-0000C7400000}"/>
    <cellStyle name="Note 9 5 4 4" xfId="16744" xr:uid="{00000000-0005-0000-0000-0000C8400000}"/>
    <cellStyle name="Note 9 5 4 4 2" xfId="16745" xr:uid="{00000000-0005-0000-0000-0000C9400000}"/>
    <cellStyle name="Note 9 5 4 5" xfId="16746" xr:uid="{00000000-0005-0000-0000-0000CA400000}"/>
    <cellStyle name="Note 9 5 4 5 2" xfId="16747" xr:uid="{00000000-0005-0000-0000-0000CB400000}"/>
    <cellStyle name="Note 9 5 4 6" xfId="16748" xr:uid="{00000000-0005-0000-0000-0000CC400000}"/>
    <cellStyle name="Note 9 5 4 6 2" xfId="16749" xr:uid="{00000000-0005-0000-0000-0000CD400000}"/>
    <cellStyle name="Note 9 5 4 7" xfId="16750" xr:uid="{00000000-0005-0000-0000-0000CE400000}"/>
    <cellStyle name="Note 9 5 4 7 2" xfId="16751" xr:uid="{00000000-0005-0000-0000-0000CF400000}"/>
    <cellStyle name="Note 9 5 4 8" xfId="16752" xr:uid="{00000000-0005-0000-0000-0000D0400000}"/>
    <cellStyle name="Note 9 5 4 8 2" xfId="16753" xr:uid="{00000000-0005-0000-0000-0000D1400000}"/>
    <cellStyle name="Note 9 5 4 9" xfId="16754" xr:uid="{00000000-0005-0000-0000-0000D2400000}"/>
    <cellStyle name="Note 9 5 4 9 2" xfId="16755" xr:uid="{00000000-0005-0000-0000-0000D3400000}"/>
    <cellStyle name="Note 9 5 5" xfId="16756" xr:uid="{00000000-0005-0000-0000-0000D4400000}"/>
    <cellStyle name="Note 9 5 5 10" xfId="16757" xr:uid="{00000000-0005-0000-0000-0000D5400000}"/>
    <cellStyle name="Note 9 5 5 10 2" xfId="16758" xr:uid="{00000000-0005-0000-0000-0000D6400000}"/>
    <cellStyle name="Note 9 5 5 11" xfId="16759" xr:uid="{00000000-0005-0000-0000-0000D7400000}"/>
    <cellStyle name="Note 9 5 5 11 2" xfId="16760" xr:uid="{00000000-0005-0000-0000-0000D8400000}"/>
    <cellStyle name="Note 9 5 5 12" xfId="16761" xr:uid="{00000000-0005-0000-0000-0000D9400000}"/>
    <cellStyle name="Note 9 5 5 12 2" xfId="16762" xr:uid="{00000000-0005-0000-0000-0000DA400000}"/>
    <cellStyle name="Note 9 5 5 13" xfId="16763" xr:uid="{00000000-0005-0000-0000-0000DB400000}"/>
    <cellStyle name="Note 9 5 5 13 2" xfId="16764" xr:uid="{00000000-0005-0000-0000-0000DC400000}"/>
    <cellStyle name="Note 9 5 5 14" xfId="16765" xr:uid="{00000000-0005-0000-0000-0000DD400000}"/>
    <cellStyle name="Note 9 5 5 14 2" xfId="16766" xr:uid="{00000000-0005-0000-0000-0000DE400000}"/>
    <cellStyle name="Note 9 5 5 15" xfId="16767" xr:uid="{00000000-0005-0000-0000-0000DF400000}"/>
    <cellStyle name="Note 9 5 5 15 2" xfId="16768" xr:uid="{00000000-0005-0000-0000-0000E0400000}"/>
    <cellStyle name="Note 9 5 5 16" xfId="16769" xr:uid="{00000000-0005-0000-0000-0000E1400000}"/>
    <cellStyle name="Note 9 5 5 2" xfId="16770" xr:uid="{00000000-0005-0000-0000-0000E2400000}"/>
    <cellStyle name="Note 9 5 5 2 2" xfId="16771" xr:uid="{00000000-0005-0000-0000-0000E3400000}"/>
    <cellStyle name="Note 9 5 5 3" xfId="16772" xr:uid="{00000000-0005-0000-0000-0000E4400000}"/>
    <cellStyle name="Note 9 5 5 3 2" xfId="16773" xr:uid="{00000000-0005-0000-0000-0000E5400000}"/>
    <cellStyle name="Note 9 5 5 4" xfId="16774" xr:uid="{00000000-0005-0000-0000-0000E6400000}"/>
    <cellStyle name="Note 9 5 5 4 2" xfId="16775" xr:uid="{00000000-0005-0000-0000-0000E7400000}"/>
    <cellStyle name="Note 9 5 5 5" xfId="16776" xr:uid="{00000000-0005-0000-0000-0000E8400000}"/>
    <cellStyle name="Note 9 5 5 5 2" xfId="16777" xr:uid="{00000000-0005-0000-0000-0000E9400000}"/>
    <cellStyle name="Note 9 5 5 6" xfId="16778" xr:uid="{00000000-0005-0000-0000-0000EA400000}"/>
    <cellStyle name="Note 9 5 5 6 2" xfId="16779" xr:uid="{00000000-0005-0000-0000-0000EB400000}"/>
    <cellStyle name="Note 9 5 5 7" xfId="16780" xr:uid="{00000000-0005-0000-0000-0000EC400000}"/>
    <cellStyle name="Note 9 5 5 7 2" xfId="16781" xr:uid="{00000000-0005-0000-0000-0000ED400000}"/>
    <cellStyle name="Note 9 5 5 8" xfId="16782" xr:uid="{00000000-0005-0000-0000-0000EE400000}"/>
    <cellStyle name="Note 9 5 5 8 2" xfId="16783" xr:uid="{00000000-0005-0000-0000-0000EF400000}"/>
    <cellStyle name="Note 9 5 5 9" xfId="16784" xr:uid="{00000000-0005-0000-0000-0000F0400000}"/>
    <cellStyle name="Note 9 5 5 9 2" xfId="16785" xr:uid="{00000000-0005-0000-0000-0000F1400000}"/>
    <cellStyle name="Note 9 5 6" xfId="16786" xr:uid="{00000000-0005-0000-0000-0000F2400000}"/>
    <cellStyle name="Note 9 5 6 10" xfId="16787" xr:uid="{00000000-0005-0000-0000-0000F3400000}"/>
    <cellStyle name="Note 9 5 6 10 2" xfId="16788" xr:uid="{00000000-0005-0000-0000-0000F4400000}"/>
    <cellStyle name="Note 9 5 6 11" xfId="16789" xr:uid="{00000000-0005-0000-0000-0000F5400000}"/>
    <cellStyle name="Note 9 5 6 11 2" xfId="16790" xr:uid="{00000000-0005-0000-0000-0000F6400000}"/>
    <cellStyle name="Note 9 5 6 12" xfId="16791" xr:uid="{00000000-0005-0000-0000-0000F7400000}"/>
    <cellStyle name="Note 9 5 6 12 2" xfId="16792" xr:uid="{00000000-0005-0000-0000-0000F8400000}"/>
    <cellStyle name="Note 9 5 6 13" xfId="16793" xr:uid="{00000000-0005-0000-0000-0000F9400000}"/>
    <cellStyle name="Note 9 5 6 13 2" xfId="16794" xr:uid="{00000000-0005-0000-0000-0000FA400000}"/>
    <cellStyle name="Note 9 5 6 14" xfId="16795" xr:uid="{00000000-0005-0000-0000-0000FB400000}"/>
    <cellStyle name="Note 9 5 6 14 2" xfId="16796" xr:uid="{00000000-0005-0000-0000-0000FC400000}"/>
    <cellStyle name="Note 9 5 6 15" xfId="16797" xr:uid="{00000000-0005-0000-0000-0000FD400000}"/>
    <cellStyle name="Note 9 5 6 2" xfId="16798" xr:uid="{00000000-0005-0000-0000-0000FE400000}"/>
    <cellStyle name="Note 9 5 6 2 2" xfId="16799" xr:uid="{00000000-0005-0000-0000-0000FF400000}"/>
    <cellStyle name="Note 9 5 6 3" xfId="16800" xr:uid="{00000000-0005-0000-0000-000000410000}"/>
    <cellStyle name="Note 9 5 6 3 2" xfId="16801" xr:uid="{00000000-0005-0000-0000-000001410000}"/>
    <cellStyle name="Note 9 5 6 4" xfId="16802" xr:uid="{00000000-0005-0000-0000-000002410000}"/>
    <cellStyle name="Note 9 5 6 4 2" xfId="16803" xr:uid="{00000000-0005-0000-0000-000003410000}"/>
    <cellStyle name="Note 9 5 6 5" xfId="16804" xr:uid="{00000000-0005-0000-0000-000004410000}"/>
    <cellStyle name="Note 9 5 6 5 2" xfId="16805" xr:uid="{00000000-0005-0000-0000-000005410000}"/>
    <cellStyle name="Note 9 5 6 6" xfId="16806" xr:uid="{00000000-0005-0000-0000-000006410000}"/>
    <cellStyle name="Note 9 5 6 6 2" xfId="16807" xr:uid="{00000000-0005-0000-0000-000007410000}"/>
    <cellStyle name="Note 9 5 6 7" xfId="16808" xr:uid="{00000000-0005-0000-0000-000008410000}"/>
    <cellStyle name="Note 9 5 6 7 2" xfId="16809" xr:uid="{00000000-0005-0000-0000-000009410000}"/>
    <cellStyle name="Note 9 5 6 8" xfId="16810" xr:uid="{00000000-0005-0000-0000-00000A410000}"/>
    <cellStyle name="Note 9 5 6 8 2" xfId="16811" xr:uid="{00000000-0005-0000-0000-00000B410000}"/>
    <cellStyle name="Note 9 5 6 9" xfId="16812" xr:uid="{00000000-0005-0000-0000-00000C410000}"/>
    <cellStyle name="Note 9 5 6 9 2" xfId="16813" xr:uid="{00000000-0005-0000-0000-00000D410000}"/>
    <cellStyle name="Note 9 5 7" xfId="16814" xr:uid="{00000000-0005-0000-0000-00000E410000}"/>
    <cellStyle name="Note 9 5 7 2" xfId="16815" xr:uid="{00000000-0005-0000-0000-00000F410000}"/>
    <cellStyle name="Note 9 5 8" xfId="16816" xr:uid="{00000000-0005-0000-0000-000010410000}"/>
    <cellStyle name="Note 9 5 8 2" xfId="16817" xr:uid="{00000000-0005-0000-0000-000011410000}"/>
    <cellStyle name="Note 9 5 9" xfId="16818" xr:uid="{00000000-0005-0000-0000-000012410000}"/>
    <cellStyle name="Note 9 5 9 2" xfId="16819" xr:uid="{00000000-0005-0000-0000-000013410000}"/>
    <cellStyle name="Note 9 6" xfId="16820" xr:uid="{00000000-0005-0000-0000-000014410000}"/>
    <cellStyle name="Note 9 6 10" xfId="16821" xr:uid="{00000000-0005-0000-0000-000015410000}"/>
    <cellStyle name="Note 9 6 10 2" xfId="16822" xr:uid="{00000000-0005-0000-0000-000016410000}"/>
    <cellStyle name="Note 9 6 11" xfId="16823" xr:uid="{00000000-0005-0000-0000-000017410000}"/>
    <cellStyle name="Note 9 6 11 2" xfId="16824" xr:uid="{00000000-0005-0000-0000-000018410000}"/>
    <cellStyle name="Note 9 6 12" xfId="16825" xr:uid="{00000000-0005-0000-0000-000019410000}"/>
    <cellStyle name="Note 9 6 12 2" xfId="16826" xr:uid="{00000000-0005-0000-0000-00001A410000}"/>
    <cellStyle name="Note 9 6 13" xfId="16827" xr:uid="{00000000-0005-0000-0000-00001B410000}"/>
    <cellStyle name="Note 9 6 13 2" xfId="16828" xr:uid="{00000000-0005-0000-0000-00001C410000}"/>
    <cellStyle name="Note 9 6 14" xfId="16829" xr:uid="{00000000-0005-0000-0000-00001D410000}"/>
    <cellStyle name="Note 9 6 14 2" xfId="16830" xr:uid="{00000000-0005-0000-0000-00001E410000}"/>
    <cellStyle name="Note 9 6 15" xfId="16831" xr:uid="{00000000-0005-0000-0000-00001F410000}"/>
    <cellStyle name="Note 9 6 15 2" xfId="16832" xr:uid="{00000000-0005-0000-0000-000020410000}"/>
    <cellStyle name="Note 9 6 16" xfId="16833" xr:uid="{00000000-0005-0000-0000-000021410000}"/>
    <cellStyle name="Note 9 6 16 2" xfId="16834" xr:uid="{00000000-0005-0000-0000-000022410000}"/>
    <cellStyle name="Note 9 6 17" xfId="16835" xr:uid="{00000000-0005-0000-0000-000023410000}"/>
    <cellStyle name="Note 9 6 17 2" xfId="16836" xr:uid="{00000000-0005-0000-0000-000024410000}"/>
    <cellStyle name="Note 9 6 18" xfId="16837" xr:uid="{00000000-0005-0000-0000-000025410000}"/>
    <cellStyle name="Note 9 6 18 2" xfId="16838" xr:uid="{00000000-0005-0000-0000-000026410000}"/>
    <cellStyle name="Note 9 6 19" xfId="16839" xr:uid="{00000000-0005-0000-0000-000027410000}"/>
    <cellStyle name="Note 9 6 2" xfId="16840" xr:uid="{00000000-0005-0000-0000-000028410000}"/>
    <cellStyle name="Note 9 6 2 10" xfId="16841" xr:uid="{00000000-0005-0000-0000-000029410000}"/>
    <cellStyle name="Note 9 6 2 10 2" xfId="16842" xr:uid="{00000000-0005-0000-0000-00002A410000}"/>
    <cellStyle name="Note 9 6 2 11" xfId="16843" xr:uid="{00000000-0005-0000-0000-00002B410000}"/>
    <cellStyle name="Note 9 6 2 11 2" xfId="16844" xr:uid="{00000000-0005-0000-0000-00002C410000}"/>
    <cellStyle name="Note 9 6 2 12" xfId="16845" xr:uid="{00000000-0005-0000-0000-00002D410000}"/>
    <cellStyle name="Note 9 6 2 12 2" xfId="16846" xr:uid="{00000000-0005-0000-0000-00002E410000}"/>
    <cellStyle name="Note 9 6 2 13" xfId="16847" xr:uid="{00000000-0005-0000-0000-00002F410000}"/>
    <cellStyle name="Note 9 6 2 13 2" xfId="16848" xr:uid="{00000000-0005-0000-0000-000030410000}"/>
    <cellStyle name="Note 9 6 2 14" xfId="16849" xr:uid="{00000000-0005-0000-0000-000031410000}"/>
    <cellStyle name="Note 9 6 2 14 2" xfId="16850" xr:uid="{00000000-0005-0000-0000-000032410000}"/>
    <cellStyle name="Note 9 6 2 15" xfId="16851" xr:uid="{00000000-0005-0000-0000-000033410000}"/>
    <cellStyle name="Note 9 6 2 15 2" xfId="16852" xr:uid="{00000000-0005-0000-0000-000034410000}"/>
    <cellStyle name="Note 9 6 2 16" xfId="16853" xr:uid="{00000000-0005-0000-0000-000035410000}"/>
    <cellStyle name="Note 9 6 2 16 2" xfId="16854" xr:uid="{00000000-0005-0000-0000-000036410000}"/>
    <cellStyle name="Note 9 6 2 17" xfId="16855" xr:uid="{00000000-0005-0000-0000-000037410000}"/>
    <cellStyle name="Note 9 6 2 17 2" xfId="16856" xr:uid="{00000000-0005-0000-0000-000038410000}"/>
    <cellStyle name="Note 9 6 2 18" xfId="16857" xr:uid="{00000000-0005-0000-0000-000039410000}"/>
    <cellStyle name="Note 9 6 2 2" xfId="16858" xr:uid="{00000000-0005-0000-0000-00003A410000}"/>
    <cellStyle name="Note 9 6 2 2 2" xfId="16859" xr:uid="{00000000-0005-0000-0000-00003B410000}"/>
    <cellStyle name="Note 9 6 2 3" xfId="16860" xr:uid="{00000000-0005-0000-0000-00003C410000}"/>
    <cellStyle name="Note 9 6 2 3 2" xfId="16861" xr:uid="{00000000-0005-0000-0000-00003D410000}"/>
    <cellStyle name="Note 9 6 2 4" xfId="16862" xr:uid="{00000000-0005-0000-0000-00003E410000}"/>
    <cellStyle name="Note 9 6 2 4 2" xfId="16863" xr:uid="{00000000-0005-0000-0000-00003F410000}"/>
    <cellStyle name="Note 9 6 2 5" xfId="16864" xr:uid="{00000000-0005-0000-0000-000040410000}"/>
    <cellStyle name="Note 9 6 2 5 2" xfId="16865" xr:uid="{00000000-0005-0000-0000-000041410000}"/>
    <cellStyle name="Note 9 6 2 6" xfId="16866" xr:uid="{00000000-0005-0000-0000-000042410000}"/>
    <cellStyle name="Note 9 6 2 6 2" xfId="16867" xr:uid="{00000000-0005-0000-0000-000043410000}"/>
    <cellStyle name="Note 9 6 2 7" xfId="16868" xr:uid="{00000000-0005-0000-0000-000044410000}"/>
    <cellStyle name="Note 9 6 2 7 2" xfId="16869" xr:uid="{00000000-0005-0000-0000-000045410000}"/>
    <cellStyle name="Note 9 6 2 8" xfId="16870" xr:uid="{00000000-0005-0000-0000-000046410000}"/>
    <cellStyle name="Note 9 6 2 8 2" xfId="16871" xr:uid="{00000000-0005-0000-0000-000047410000}"/>
    <cellStyle name="Note 9 6 2 9" xfId="16872" xr:uid="{00000000-0005-0000-0000-000048410000}"/>
    <cellStyle name="Note 9 6 2 9 2" xfId="16873" xr:uid="{00000000-0005-0000-0000-000049410000}"/>
    <cellStyle name="Note 9 6 3" xfId="16874" xr:uid="{00000000-0005-0000-0000-00004A410000}"/>
    <cellStyle name="Note 9 6 3 10" xfId="16875" xr:uid="{00000000-0005-0000-0000-00004B410000}"/>
    <cellStyle name="Note 9 6 3 10 2" xfId="16876" xr:uid="{00000000-0005-0000-0000-00004C410000}"/>
    <cellStyle name="Note 9 6 3 11" xfId="16877" xr:uid="{00000000-0005-0000-0000-00004D410000}"/>
    <cellStyle name="Note 9 6 3 11 2" xfId="16878" xr:uid="{00000000-0005-0000-0000-00004E410000}"/>
    <cellStyle name="Note 9 6 3 12" xfId="16879" xr:uid="{00000000-0005-0000-0000-00004F410000}"/>
    <cellStyle name="Note 9 6 3 12 2" xfId="16880" xr:uid="{00000000-0005-0000-0000-000050410000}"/>
    <cellStyle name="Note 9 6 3 13" xfId="16881" xr:uid="{00000000-0005-0000-0000-000051410000}"/>
    <cellStyle name="Note 9 6 3 13 2" xfId="16882" xr:uid="{00000000-0005-0000-0000-000052410000}"/>
    <cellStyle name="Note 9 6 3 14" xfId="16883" xr:uid="{00000000-0005-0000-0000-000053410000}"/>
    <cellStyle name="Note 9 6 3 14 2" xfId="16884" xr:uid="{00000000-0005-0000-0000-000054410000}"/>
    <cellStyle name="Note 9 6 3 15" xfId="16885" xr:uid="{00000000-0005-0000-0000-000055410000}"/>
    <cellStyle name="Note 9 6 3 15 2" xfId="16886" xr:uid="{00000000-0005-0000-0000-000056410000}"/>
    <cellStyle name="Note 9 6 3 16" xfId="16887" xr:uid="{00000000-0005-0000-0000-000057410000}"/>
    <cellStyle name="Note 9 6 3 2" xfId="16888" xr:uid="{00000000-0005-0000-0000-000058410000}"/>
    <cellStyle name="Note 9 6 3 2 2" xfId="16889" xr:uid="{00000000-0005-0000-0000-000059410000}"/>
    <cellStyle name="Note 9 6 3 3" xfId="16890" xr:uid="{00000000-0005-0000-0000-00005A410000}"/>
    <cellStyle name="Note 9 6 3 3 2" xfId="16891" xr:uid="{00000000-0005-0000-0000-00005B410000}"/>
    <cellStyle name="Note 9 6 3 4" xfId="16892" xr:uid="{00000000-0005-0000-0000-00005C410000}"/>
    <cellStyle name="Note 9 6 3 4 2" xfId="16893" xr:uid="{00000000-0005-0000-0000-00005D410000}"/>
    <cellStyle name="Note 9 6 3 5" xfId="16894" xr:uid="{00000000-0005-0000-0000-00005E410000}"/>
    <cellStyle name="Note 9 6 3 5 2" xfId="16895" xr:uid="{00000000-0005-0000-0000-00005F410000}"/>
    <cellStyle name="Note 9 6 3 6" xfId="16896" xr:uid="{00000000-0005-0000-0000-000060410000}"/>
    <cellStyle name="Note 9 6 3 6 2" xfId="16897" xr:uid="{00000000-0005-0000-0000-000061410000}"/>
    <cellStyle name="Note 9 6 3 7" xfId="16898" xr:uid="{00000000-0005-0000-0000-000062410000}"/>
    <cellStyle name="Note 9 6 3 7 2" xfId="16899" xr:uid="{00000000-0005-0000-0000-000063410000}"/>
    <cellStyle name="Note 9 6 3 8" xfId="16900" xr:uid="{00000000-0005-0000-0000-000064410000}"/>
    <cellStyle name="Note 9 6 3 8 2" xfId="16901" xr:uid="{00000000-0005-0000-0000-000065410000}"/>
    <cellStyle name="Note 9 6 3 9" xfId="16902" xr:uid="{00000000-0005-0000-0000-000066410000}"/>
    <cellStyle name="Note 9 6 3 9 2" xfId="16903" xr:uid="{00000000-0005-0000-0000-000067410000}"/>
    <cellStyle name="Note 9 6 4" xfId="16904" xr:uid="{00000000-0005-0000-0000-000068410000}"/>
    <cellStyle name="Note 9 6 4 10" xfId="16905" xr:uid="{00000000-0005-0000-0000-000069410000}"/>
    <cellStyle name="Note 9 6 4 10 2" xfId="16906" xr:uid="{00000000-0005-0000-0000-00006A410000}"/>
    <cellStyle name="Note 9 6 4 11" xfId="16907" xr:uid="{00000000-0005-0000-0000-00006B410000}"/>
    <cellStyle name="Note 9 6 4 11 2" xfId="16908" xr:uid="{00000000-0005-0000-0000-00006C410000}"/>
    <cellStyle name="Note 9 6 4 12" xfId="16909" xr:uid="{00000000-0005-0000-0000-00006D410000}"/>
    <cellStyle name="Note 9 6 4 12 2" xfId="16910" xr:uid="{00000000-0005-0000-0000-00006E410000}"/>
    <cellStyle name="Note 9 6 4 13" xfId="16911" xr:uid="{00000000-0005-0000-0000-00006F410000}"/>
    <cellStyle name="Note 9 6 4 13 2" xfId="16912" xr:uid="{00000000-0005-0000-0000-000070410000}"/>
    <cellStyle name="Note 9 6 4 14" xfId="16913" xr:uid="{00000000-0005-0000-0000-000071410000}"/>
    <cellStyle name="Note 9 6 4 14 2" xfId="16914" xr:uid="{00000000-0005-0000-0000-000072410000}"/>
    <cellStyle name="Note 9 6 4 15" xfId="16915" xr:uid="{00000000-0005-0000-0000-000073410000}"/>
    <cellStyle name="Note 9 6 4 15 2" xfId="16916" xr:uid="{00000000-0005-0000-0000-000074410000}"/>
    <cellStyle name="Note 9 6 4 16" xfId="16917" xr:uid="{00000000-0005-0000-0000-000075410000}"/>
    <cellStyle name="Note 9 6 4 2" xfId="16918" xr:uid="{00000000-0005-0000-0000-000076410000}"/>
    <cellStyle name="Note 9 6 4 2 2" xfId="16919" xr:uid="{00000000-0005-0000-0000-000077410000}"/>
    <cellStyle name="Note 9 6 4 3" xfId="16920" xr:uid="{00000000-0005-0000-0000-000078410000}"/>
    <cellStyle name="Note 9 6 4 3 2" xfId="16921" xr:uid="{00000000-0005-0000-0000-000079410000}"/>
    <cellStyle name="Note 9 6 4 4" xfId="16922" xr:uid="{00000000-0005-0000-0000-00007A410000}"/>
    <cellStyle name="Note 9 6 4 4 2" xfId="16923" xr:uid="{00000000-0005-0000-0000-00007B410000}"/>
    <cellStyle name="Note 9 6 4 5" xfId="16924" xr:uid="{00000000-0005-0000-0000-00007C410000}"/>
    <cellStyle name="Note 9 6 4 5 2" xfId="16925" xr:uid="{00000000-0005-0000-0000-00007D410000}"/>
    <cellStyle name="Note 9 6 4 6" xfId="16926" xr:uid="{00000000-0005-0000-0000-00007E410000}"/>
    <cellStyle name="Note 9 6 4 6 2" xfId="16927" xr:uid="{00000000-0005-0000-0000-00007F410000}"/>
    <cellStyle name="Note 9 6 4 7" xfId="16928" xr:uid="{00000000-0005-0000-0000-000080410000}"/>
    <cellStyle name="Note 9 6 4 7 2" xfId="16929" xr:uid="{00000000-0005-0000-0000-000081410000}"/>
    <cellStyle name="Note 9 6 4 8" xfId="16930" xr:uid="{00000000-0005-0000-0000-000082410000}"/>
    <cellStyle name="Note 9 6 4 8 2" xfId="16931" xr:uid="{00000000-0005-0000-0000-000083410000}"/>
    <cellStyle name="Note 9 6 4 9" xfId="16932" xr:uid="{00000000-0005-0000-0000-000084410000}"/>
    <cellStyle name="Note 9 6 4 9 2" xfId="16933" xr:uid="{00000000-0005-0000-0000-000085410000}"/>
    <cellStyle name="Note 9 6 5" xfId="16934" xr:uid="{00000000-0005-0000-0000-000086410000}"/>
    <cellStyle name="Note 9 6 5 10" xfId="16935" xr:uid="{00000000-0005-0000-0000-000087410000}"/>
    <cellStyle name="Note 9 6 5 10 2" xfId="16936" xr:uid="{00000000-0005-0000-0000-000088410000}"/>
    <cellStyle name="Note 9 6 5 11" xfId="16937" xr:uid="{00000000-0005-0000-0000-000089410000}"/>
    <cellStyle name="Note 9 6 5 11 2" xfId="16938" xr:uid="{00000000-0005-0000-0000-00008A410000}"/>
    <cellStyle name="Note 9 6 5 12" xfId="16939" xr:uid="{00000000-0005-0000-0000-00008B410000}"/>
    <cellStyle name="Note 9 6 5 12 2" xfId="16940" xr:uid="{00000000-0005-0000-0000-00008C410000}"/>
    <cellStyle name="Note 9 6 5 13" xfId="16941" xr:uid="{00000000-0005-0000-0000-00008D410000}"/>
    <cellStyle name="Note 9 6 5 13 2" xfId="16942" xr:uid="{00000000-0005-0000-0000-00008E410000}"/>
    <cellStyle name="Note 9 6 5 14" xfId="16943" xr:uid="{00000000-0005-0000-0000-00008F410000}"/>
    <cellStyle name="Note 9 6 5 14 2" xfId="16944" xr:uid="{00000000-0005-0000-0000-000090410000}"/>
    <cellStyle name="Note 9 6 5 15" xfId="16945" xr:uid="{00000000-0005-0000-0000-000091410000}"/>
    <cellStyle name="Note 9 6 5 2" xfId="16946" xr:uid="{00000000-0005-0000-0000-000092410000}"/>
    <cellStyle name="Note 9 6 5 2 2" xfId="16947" xr:uid="{00000000-0005-0000-0000-000093410000}"/>
    <cellStyle name="Note 9 6 5 3" xfId="16948" xr:uid="{00000000-0005-0000-0000-000094410000}"/>
    <cellStyle name="Note 9 6 5 3 2" xfId="16949" xr:uid="{00000000-0005-0000-0000-000095410000}"/>
    <cellStyle name="Note 9 6 5 4" xfId="16950" xr:uid="{00000000-0005-0000-0000-000096410000}"/>
    <cellStyle name="Note 9 6 5 4 2" xfId="16951" xr:uid="{00000000-0005-0000-0000-000097410000}"/>
    <cellStyle name="Note 9 6 5 5" xfId="16952" xr:uid="{00000000-0005-0000-0000-000098410000}"/>
    <cellStyle name="Note 9 6 5 5 2" xfId="16953" xr:uid="{00000000-0005-0000-0000-000099410000}"/>
    <cellStyle name="Note 9 6 5 6" xfId="16954" xr:uid="{00000000-0005-0000-0000-00009A410000}"/>
    <cellStyle name="Note 9 6 5 6 2" xfId="16955" xr:uid="{00000000-0005-0000-0000-00009B410000}"/>
    <cellStyle name="Note 9 6 5 7" xfId="16956" xr:uid="{00000000-0005-0000-0000-00009C410000}"/>
    <cellStyle name="Note 9 6 5 7 2" xfId="16957" xr:uid="{00000000-0005-0000-0000-00009D410000}"/>
    <cellStyle name="Note 9 6 5 8" xfId="16958" xr:uid="{00000000-0005-0000-0000-00009E410000}"/>
    <cellStyle name="Note 9 6 5 8 2" xfId="16959" xr:uid="{00000000-0005-0000-0000-00009F410000}"/>
    <cellStyle name="Note 9 6 5 9" xfId="16960" xr:uid="{00000000-0005-0000-0000-0000A0410000}"/>
    <cellStyle name="Note 9 6 5 9 2" xfId="16961" xr:uid="{00000000-0005-0000-0000-0000A1410000}"/>
    <cellStyle name="Note 9 6 6" xfId="16962" xr:uid="{00000000-0005-0000-0000-0000A2410000}"/>
    <cellStyle name="Note 9 6 6 2" xfId="16963" xr:uid="{00000000-0005-0000-0000-0000A3410000}"/>
    <cellStyle name="Note 9 6 7" xfId="16964" xr:uid="{00000000-0005-0000-0000-0000A4410000}"/>
    <cellStyle name="Note 9 6 7 2" xfId="16965" xr:uid="{00000000-0005-0000-0000-0000A5410000}"/>
    <cellStyle name="Note 9 6 8" xfId="16966" xr:uid="{00000000-0005-0000-0000-0000A6410000}"/>
    <cellStyle name="Note 9 6 8 2" xfId="16967" xr:uid="{00000000-0005-0000-0000-0000A7410000}"/>
    <cellStyle name="Note 9 6 9" xfId="16968" xr:uid="{00000000-0005-0000-0000-0000A8410000}"/>
    <cellStyle name="Note 9 6 9 2" xfId="16969" xr:uid="{00000000-0005-0000-0000-0000A9410000}"/>
    <cellStyle name="Note 9 7" xfId="16970" xr:uid="{00000000-0005-0000-0000-0000AA410000}"/>
    <cellStyle name="Note 9 7 10" xfId="16971" xr:uid="{00000000-0005-0000-0000-0000AB410000}"/>
    <cellStyle name="Note 9 7 10 2" xfId="16972" xr:uid="{00000000-0005-0000-0000-0000AC410000}"/>
    <cellStyle name="Note 9 7 11" xfId="16973" xr:uid="{00000000-0005-0000-0000-0000AD410000}"/>
    <cellStyle name="Note 9 7 11 2" xfId="16974" xr:uid="{00000000-0005-0000-0000-0000AE410000}"/>
    <cellStyle name="Note 9 7 12" xfId="16975" xr:uid="{00000000-0005-0000-0000-0000AF410000}"/>
    <cellStyle name="Note 9 7 12 2" xfId="16976" xr:uid="{00000000-0005-0000-0000-0000B0410000}"/>
    <cellStyle name="Note 9 7 13" xfId="16977" xr:uid="{00000000-0005-0000-0000-0000B1410000}"/>
    <cellStyle name="Note 9 7 13 2" xfId="16978" xr:uid="{00000000-0005-0000-0000-0000B2410000}"/>
    <cellStyle name="Note 9 7 14" xfId="16979" xr:uid="{00000000-0005-0000-0000-0000B3410000}"/>
    <cellStyle name="Note 9 7 14 2" xfId="16980" xr:uid="{00000000-0005-0000-0000-0000B4410000}"/>
    <cellStyle name="Note 9 7 15" xfId="16981" xr:uid="{00000000-0005-0000-0000-0000B5410000}"/>
    <cellStyle name="Note 9 7 15 2" xfId="16982" xr:uid="{00000000-0005-0000-0000-0000B6410000}"/>
    <cellStyle name="Note 9 7 16" xfId="16983" xr:uid="{00000000-0005-0000-0000-0000B7410000}"/>
    <cellStyle name="Note 9 7 16 2" xfId="16984" xr:uid="{00000000-0005-0000-0000-0000B8410000}"/>
    <cellStyle name="Note 9 7 17" xfId="16985" xr:uid="{00000000-0005-0000-0000-0000B9410000}"/>
    <cellStyle name="Note 9 7 17 2" xfId="16986" xr:uid="{00000000-0005-0000-0000-0000BA410000}"/>
    <cellStyle name="Note 9 7 18" xfId="16987" xr:uid="{00000000-0005-0000-0000-0000BB410000}"/>
    <cellStyle name="Note 9 7 18 2" xfId="16988" xr:uid="{00000000-0005-0000-0000-0000BC410000}"/>
    <cellStyle name="Note 9 7 19" xfId="16989" xr:uid="{00000000-0005-0000-0000-0000BD410000}"/>
    <cellStyle name="Note 9 7 2" xfId="16990" xr:uid="{00000000-0005-0000-0000-0000BE410000}"/>
    <cellStyle name="Note 9 7 2 10" xfId="16991" xr:uid="{00000000-0005-0000-0000-0000BF410000}"/>
    <cellStyle name="Note 9 7 2 10 2" xfId="16992" xr:uid="{00000000-0005-0000-0000-0000C0410000}"/>
    <cellStyle name="Note 9 7 2 11" xfId="16993" xr:uid="{00000000-0005-0000-0000-0000C1410000}"/>
    <cellStyle name="Note 9 7 2 11 2" xfId="16994" xr:uid="{00000000-0005-0000-0000-0000C2410000}"/>
    <cellStyle name="Note 9 7 2 12" xfId="16995" xr:uid="{00000000-0005-0000-0000-0000C3410000}"/>
    <cellStyle name="Note 9 7 2 12 2" xfId="16996" xr:uid="{00000000-0005-0000-0000-0000C4410000}"/>
    <cellStyle name="Note 9 7 2 13" xfId="16997" xr:uid="{00000000-0005-0000-0000-0000C5410000}"/>
    <cellStyle name="Note 9 7 2 13 2" xfId="16998" xr:uid="{00000000-0005-0000-0000-0000C6410000}"/>
    <cellStyle name="Note 9 7 2 14" xfId="16999" xr:uid="{00000000-0005-0000-0000-0000C7410000}"/>
    <cellStyle name="Note 9 7 2 14 2" xfId="17000" xr:uid="{00000000-0005-0000-0000-0000C8410000}"/>
    <cellStyle name="Note 9 7 2 15" xfId="17001" xr:uid="{00000000-0005-0000-0000-0000C9410000}"/>
    <cellStyle name="Note 9 7 2 15 2" xfId="17002" xr:uid="{00000000-0005-0000-0000-0000CA410000}"/>
    <cellStyle name="Note 9 7 2 16" xfId="17003" xr:uid="{00000000-0005-0000-0000-0000CB410000}"/>
    <cellStyle name="Note 9 7 2 16 2" xfId="17004" xr:uid="{00000000-0005-0000-0000-0000CC410000}"/>
    <cellStyle name="Note 9 7 2 17" xfId="17005" xr:uid="{00000000-0005-0000-0000-0000CD410000}"/>
    <cellStyle name="Note 9 7 2 17 2" xfId="17006" xr:uid="{00000000-0005-0000-0000-0000CE410000}"/>
    <cellStyle name="Note 9 7 2 18" xfId="17007" xr:uid="{00000000-0005-0000-0000-0000CF410000}"/>
    <cellStyle name="Note 9 7 2 2" xfId="17008" xr:uid="{00000000-0005-0000-0000-0000D0410000}"/>
    <cellStyle name="Note 9 7 2 2 2" xfId="17009" xr:uid="{00000000-0005-0000-0000-0000D1410000}"/>
    <cellStyle name="Note 9 7 2 3" xfId="17010" xr:uid="{00000000-0005-0000-0000-0000D2410000}"/>
    <cellStyle name="Note 9 7 2 3 2" xfId="17011" xr:uid="{00000000-0005-0000-0000-0000D3410000}"/>
    <cellStyle name="Note 9 7 2 4" xfId="17012" xr:uid="{00000000-0005-0000-0000-0000D4410000}"/>
    <cellStyle name="Note 9 7 2 4 2" xfId="17013" xr:uid="{00000000-0005-0000-0000-0000D5410000}"/>
    <cellStyle name="Note 9 7 2 5" xfId="17014" xr:uid="{00000000-0005-0000-0000-0000D6410000}"/>
    <cellStyle name="Note 9 7 2 5 2" xfId="17015" xr:uid="{00000000-0005-0000-0000-0000D7410000}"/>
    <cellStyle name="Note 9 7 2 6" xfId="17016" xr:uid="{00000000-0005-0000-0000-0000D8410000}"/>
    <cellStyle name="Note 9 7 2 6 2" xfId="17017" xr:uid="{00000000-0005-0000-0000-0000D9410000}"/>
    <cellStyle name="Note 9 7 2 7" xfId="17018" xr:uid="{00000000-0005-0000-0000-0000DA410000}"/>
    <cellStyle name="Note 9 7 2 7 2" xfId="17019" xr:uid="{00000000-0005-0000-0000-0000DB410000}"/>
    <cellStyle name="Note 9 7 2 8" xfId="17020" xr:uid="{00000000-0005-0000-0000-0000DC410000}"/>
    <cellStyle name="Note 9 7 2 8 2" xfId="17021" xr:uid="{00000000-0005-0000-0000-0000DD410000}"/>
    <cellStyle name="Note 9 7 2 9" xfId="17022" xr:uid="{00000000-0005-0000-0000-0000DE410000}"/>
    <cellStyle name="Note 9 7 2 9 2" xfId="17023" xr:uid="{00000000-0005-0000-0000-0000DF410000}"/>
    <cellStyle name="Note 9 7 3" xfId="17024" xr:uid="{00000000-0005-0000-0000-0000E0410000}"/>
    <cellStyle name="Note 9 7 3 10" xfId="17025" xr:uid="{00000000-0005-0000-0000-0000E1410000}"/>
    <cellStyle name="Note 9 7 3 10 2" xfId="17026" xr:uid="{00000000-0005-0000-0000-0000E2410000}"/>
    <cellStyle name="Note 9 7 3 11" xfId="17027" xr:uid="{00000000-0005-0000-0000-0000E3410000}"/>
    <cellStyle name="Note 9 7 3 11 2" xfId="17028" xr:uid="{00000000-0005-0000-0000-0000E4410000}"/>
    <cellStyle name="Note 9 7 3 12" xfId="17029" xr:uid="{00000000-0005-0000-0000-0000E5410000}"/>
    <cellStyle name="Note 9 7 3 12 2" xfId="17030" xr:uid="{00000000-0005-0000-0000-0000E6410000}"/>
    <cellStyle name="Note 9 7 3 13" xfId="17031" xr:uid="{00000000-0005-0000-0000-0000E7410000}"/>
    <cellStyle name="Note 9 7 3 13 2" xfId="17032" xr:uid="{00000000-0005-0000-0000-0000E8410000}"/>
    <cellStyle name="Note 9 7 3 14" xfId="17033" xr:uid="{00000000-0005-0000-0000-0000E9410000}"/>
    <cellStyle name="Note 9 7 3 14 2" xfId="17034" xr:uid="{00000000-0005-0000-0000-0000EA410000}"/>
    <cellStyle name="Note 9 7 3 15" xfId="17035" xr:uid="{00000000-0005-0000-0000-0000EB410000}"/>
    <cellStyle name="Note 9 7 3 15 2" xfId="17036" xr:uid="{00000000-0005-0000-0000-0000EC410000}"/>
    <cellStyle name="Note 9 7 3 16" xfId="17037" xr:uid="{00000000-0005-0000-0000-0000ED410000}"/>
    <cellStyle name="Note 9 7 3 2" xfId="17038" xr:uid="{00000000-0005-0000-0000-0000EE410000}"/>
    <cellStyle name="Note 9 7 3 2 2" xfId="17039" xr:uid="{00000000-0005-0000-0000-0000EF410000}"/>
    <cellStyle name="Note 9 7 3 3" xfId="17040" xr:uid="{00000000-0005-0000-0000-0000F0410000}"/>
    <cellStyle name="Note 9 7 3 3 2" xfId="17041" xr:uid="{00000000-0005-0000-0000-0000F1410000}"/>
    <cellStyle name="Note 9 7 3 4" xfId="17042" xr:uid="{00000000-0005-0000-0000-0000F2410000}"/>
    <cellStyle name="Note 9 7 3 4 2" xfId="17043" xr:uid="{00000000-0005-0000-0000-0000F3410000}"/>
    <cellStyle name="Note 9 7 3 5" xfId="17044" xr:uid="{00000000-0005-0000-0000-0000F4410000}"/>
    <cellStyle name="Note 9 7 3 5 2" xfId="17045" xr:uid="{00000000-0005-0000-0000-0000F5410000}"/>
    <cellStyle name="Note 9 7 3 6" xfId="17046" xr:uid="{00000000-0005-0000-0000-0000F6410000}"/>
    <cellStyle name="Note 9 7 3 6 2" xfId="17047" xr:uid="{00000000-0005-0000-0000-0000F7410000}"/>
    <cellStyle name="Note 9 7 3 7" xfId="17048" xr:uid="{00000000-0005-0000-0000-0000F8410000}"/>
    <cellStyle name="Note 9 7 3 7 2" xfId="17049" xr:uid="{00000000-0005-0000-0000-0000F9410000}"/>
    <cellStyle name="Note 9 7 3 8" xfId="17050" xr:uid="{00000000-0005-0000-0000-0000FA410000}"/>
    <cellStyle name="Note 9 7 3 8 2" xfId="17051" xr:uid="{00000000-0005-0000-0000-0000FB410000}"/>
    <cellStyle name="Note 9 7 3 9" xfId="17052" xr:uid="{00000000-0005-0000-0000-0000FC410000}"/>
    <cellStyle name="Note 9 7 3 9 2" xfId="17053" xr:uid="{00000000-0005-0000-0000-0000FD410000}"/>
    <cellStyle name="Note 9 7 4" xfId="17054" xr:uid="{00000000-0005-0000-0000-0000FE410000}"/>
    <cellStyle name="Note 9 7 4 10" xfId="17055" xr:uid="{00000000-0005-0000-0000-0000FF410000}"/>
    <cellStyle name="Note 9 7 4 10 2" xfId="17056" xr:uid="{00000000-0005-0000-0000-000000420000}"/>
    <cellStyle name="Note 9 7 4 11" xfId="17057" xr:uid="{00000000-0005-0000-0000-000001420000}"/>
    <cellStyle name="Note 9 7 4 11 2" xfId="17058" xr:uid="{00000000-0005-0000-0000-000002420000}"/>
    <cellStyle name="Note 9 7 4 12" xfId="17059" xr:uid="{00000000-0005-0000-0000-000003420000}"/>
    <cellStyle name="Note 9 7 4 12 2" xfId="17060" xr:uid="{00000000-0005-0000-0000-000004420000}"/>
    <cellStyle name="Note 9 7 4 13" xfId="17061" xr:uid="{00000000-0005-0000-0000-000005420000}"/>
    <cellStyle name="Note 9 7 4 13 2" xfId="17062" xr:uid="{00000000-0005-0000-0000-000006420000}"/>
    <cellStyle name="Note 9 7 4 14" xfId="17063" xr:uid="{00000000-0005-0000-0000-000007420000}"/>
    <cellStyle name="Note 9 7 4 14 2" xfId="17064" xr:uid="{00000000-0005-0000-0000-000008420000}"/>
    <cellStyle name="Note 9 7 4 15" xfId="17065" xr:uid="{00000000-0005-0000-0000-000009420000}"/>
    <cellStyle name="Note 9 7 4 15 2" xfId="17066" xr:uid="{00000000-0005-0000-0000-00000A420000}"/>
    <cellStyle name="Note 9 7 4 16" xfId="17067" xr:uid="{00000000-0005-0000-0000-00000B420000}"/>
    <cellStyle name="Note 9 7 4 2" xfId="17068" xr:uid="{00000000-0005-0000-0000-00000C420000}"/>
    <cellStyle name="Note 9 7 4 2 2" xfId="17069" xr:uid="{00000000-0005-0000-0000-00000D420000}"/>
    <cellStyle name="Note 9 7 4 3" xfId="17070" xr:uid="{00000000-0005-0000-0000-00000E420000}"/>
    <cellStyle name="Note 9 7 4 3 2" xfId="17071" xr:uid="{00000000-0005-0000-0000-00000F420000}"/>
    <cellStyle name="Note 9 7 4 4" xfId="17072" xr:uid="{00000000-0005-0000-0000-000010420000}"/>
    <cellStyle name="Note 9 7 4 4 2" xfId="17073" xr:uid="{00000000-0005-0000-0000-000011420000}"/>
    <cellStyle name="Note 9 7 4 5" xfId="17074" xr:uid="{00000000-0005-0000-0000-000012420000}"/>
    <cellStyle name="Note 9 7 4 5 2" xfId="17075" xr:uid="{00000000-0005-0000-0000-000013420000}"/>
    <cellStyle name="Note 9 7 4 6" xfId="17076" xr:uid="{00000000-0005-0000-0000-000014420000}"/>
    <cellStyle name="Note 9 7 4 6 2" xfId="17077" xr:uid="{00000000-0005-0000-0000-000015420000}"/>
    <cellStyle name="Note 9 7 4 7" xfId="17078" xr:uid="{00000000-0005-0000-0000-000016420000}"/>
    <cellStyle name="Note 9 7 4 7 2" xfId="17079" xr:uid="{00000000-0005-0000-0000-000017420000}"/>
    <cellStyle name="Note 9 7 4 8" xfId="17080" xr:uid="{00000000-0005-0000-0000-000018420000}"/>
    <cellStyle name="Note 9 7 4 8 2" xfId="17081" xr:uid="{00000000-0005-0000-0000-000019420000}"/>
    <cellStyle name="Note 9 7 4 9" xfId="17082" xr:uid="{00000000-0005-0000-0000-00001A420000}"/>
    <cellStyle name="Note 9 7 4 9 2" xfId="17083" xr:uid="{00000000-0005-0000-0000-00001B420000}"/>
    <cellStyle name="Note 9 7 5" xfId="17084" xr:uid="{00000000-0005-0000-0000-00001C420000}"/>
    <cellStyle name="Note 9 7 5 10" xfId="17085" xr:uid="{00000000-0005-0000-0000-00001D420000}"/>
    <cellStyle name="Note 9 7 5 10 2" xfId="17086" xr:uid="{00000000-0005-0000-0000-00001E420000}"/>
    <cellStyle name="Note 9 7 5 11" xfId="17087" xr:uid="{00000000-0005-0000-0000-00001F420000}"/>
    <cellStyle name="Note 9 7 5 11 2" xfId="17088" xr:uid="{00000000-0005-0000-0000-000020420000}"/>
    <cellStyle name="Note 9 7 5 12" xfId="17089" xr:uid="{00000000-0005-0000-0000-000021420000}"/>
    <cellStyle name="Note 9 7 5 12 2" xfId="17090" xr:uid="{00000000-0005-0000-0000-000022420000}"/>
    <cellStyle name="Note 9 7 5 13" xfId="17091" xr:uid="{00000000-0005-0000-0000-000023420000}"/>
    <cellStyle name="Note 9 7 5 13 2" xfId="17092" xr:uid="{00000000-0005-0000-0000-000024420000}"/>
    <cellStyle name="Note 9 7 5 14" xfId="17093" xr:uid="{00000000-0005-0000-0000-000025420000}"/>
    <cellStyle name="Note 9 7 5 14 2" xfId="17094" xr:uid="{00000000-0005-0000-0000-000026420000}"/>
    <cellStyle name="Note 9 7 5 15" xfId="17095" xr:uid="{00000000-0005-0000-0000-000027420000}"/>
    <cellStyle name="Note 9 7 5 2" xfId="17096" xr:uid="{00000000-0005-0000-0000-000028420000}"/>
    <cellStyle name="Note 9 7 5 2 2" xfId="17097" xr:uid="{00000000-0005-0000-0000-000029420000}"/>
    <cellStyle name="Note 9 7 5 3" xfId="17098" xr:uid="{00000000-0005-0000-0000-00002A420000}"/>
    <cellStyle name="Note 9 7 5 3 2" xfId="17099" xr:uid="{00000000-0005-0000-0000-00002B420000}"/>
    <cellStyle name="Note 9 7 5 4" xfId="17100" xr:uid="{00000000-0005-0000-0000-00002C420000}"/>
    <cellStyle name="Note 9 7 5 4 2" xfId="17101" xr:uid="{00000000-0005-0000-0000-00002D420000}"/>
    <cellStyle name="Note 9 7 5 5" xfId="17102" xr:uid="{00000000-0005-0000-0000-00002E420000}"/>
    <cellStyle name="Note 9 7 5 5 2" xfId="17103" xr:uid="{00000000-0005-0000-0000-00002F420000}"/>
    <cellStyle name="Note 9 7 5 6" xfId="17104" xr:uid="{00000000-0005-0000-0000-000030420000}"/>
    <cellStyle name="Note 9 7 5 6 2" xfId="17105" xr:uid="{00000000-0005-0000-0000-000031420000}"/>
    <cellStyle name="Note 9 7 5 7" xfId="17106" xr:uid="{00000000-0005-0000-0000-000032420000}"/>
    <cellStyle name="Note 9 7 5 7 2" xfId="17107" xr:uid="{00000000-0005-0000-0000-000033420000}"/>
    <cellStyle name="Note 9 7 5 8" xfId="17108" xr:uid="{00000000-0005-0000-0000-000034420000}"/>
    <cellStyle name="Note 9 7 5 8 2" xfId="17109" xr:uid="{00000000-0005-0000-0000-000035420000}"/>
    <cellStyle name="Note 9 7 5 9" xfId="17110" xr:uid="{00000000-0005-0000-0000-000036420000}"/>
    <cellStyle name="Note 9 7 5 9 2" xfId="17111" xr:uid="{00000000-0005-0000-0000-000037420000}"/>
    <cellStyle name="Note 9 7 6" xfId="17112" xr:uid="{00000000-0005-0000-0000-000038420000}"/>
    <cellStyle name="Note 9 7 6 2" xfId="17113" xr:uid="{00000000-0005-0000-0000-000039420000}"/>
    <cellStyle name="Note 9 7 7" xfId="17114" xr:uid="{00000000-0005-0000-0000-00003A420000}"/>
    <cellStyle name="Note 9 7 7 2" xfId="17115" xr:uid="{00000000-0005-0000-0000-00003B420000}"/>
    <cellStyle name="Note 9 7 8" xfId="17116" xr:uid="{00000000-0005-0000-0000-00003C420000}"/>
    <cellStyle name="Note 9 7 8 2" xfId="17117" xr:uid="{00000000-0005-0000-0000-00003D420000}"/>
    <cellStyle name="Note 9 7 9" xfId="17118" xr:uid="{00000000-0005-0000-0000-00003E420000}"/>
    <cellStyle name="Note 9 7 9 2" xfId="17119" xr:uid="{00000000-0005-0000-0000-00003F420000}"/>
    <cellStyle name="Note 9 8" xfId="17120" xr:uid="{00000000-0005-0000-0000-000040420000}"/>
    <cellStyle name="Note 9 8 10" xfId="17121" xr:uid="{00000000-0005-0000-0000-000041420000}"/>
    <cellStyle name="Note 9 8 10 2" xfId="17122" xr:uid="{00000000-0005-0000-0000-000042420000}"/>
    <cellStyle name="Note 9 8 11" xfId="17123" xr:uid="{00000000-0005-0000-0000-000043420000}"/>
    <cellStyle name="Note 9 8 11 2" xfId="17124" xr:uid="{00000000-0005-0000-0000-000044420000}"/>
    <cellStyle name="Note 9 8 12" xfId="17125" xr:uid="{00000000-0005-0000-0000-000045420000}"/>
    <cellStyle name="Note 9 8 12 2" xfId="17126" xr:uid="{00000000-0005-0000-0000-000046420000}"/>
    <cellStyle name="Note 9 8 13" xfId="17127" xr:uid="{00000000-0005-0000-0000-000047420000}"/>
    <cellStyle name="Note 9 8 13 2" xfId="17128" xr:uid="{00000000-0005-0000-0000-000048420000}"/>
    <cellStyle name="Note 9 8 14" xfId="17129" xr:uid="{00000000-0005-0000-0000-000049420000}"/>
    <cellStyle name="Note 9 8 14 2" xfId="17130" xr:uid="{00000000-0005-0000-0000-00004A420000}"/>
    <cellStyle name="Note 9 8 15" xfId="17131" xr:uid="{00000000-0005-0000-0000-00004B420000}"/>
    <cellStyle name="Note 9 8 15 2" xfId="17132" xr:uid="{00000000-0005-0000-0000-00004C420000}"/>
    <cellStyle name="Note 9 8 16" xfId="17133" xr:uid="{00000000-0005-0000-0000-00004D420000}"/>
    <cellStyle name="Note 9 8 16 2" xfId="17134" xr:uid="{00000000-0005-0000-0000-00004E420000}"/>
    <cellStyle name="Note 9 8 17" xfId="17135" xr:uid="{00000000-0005-0000-0000-00004F420000}"/>
    <cellStyle name="Note 9 8 17 2" xfId="17136" xr:uid="{00000000-0005-0000-0000-000050420000}"/>
    <cellStyle name="Note 9 8 18" xfId="17137" xr:uid="{00000000-0005-0000-0000-000051420000}"/>
    <cellStyle name="Note 9 8 2" xfId="17138" xr:uid="{00000000-0005-0000-0000-000052420000}"/>
    <cellStyle name="Note 9 8 2 10" xfId="17139" xr:uid="{00000000-0005-0000-0000-000053420000}"/>
    <cellStyle name="Note 9 8 2 10 2" xfId="17140" xr:uid="{00000000-0005-0000-0000-000054420000}"/>
    <cellStyle name="Note 9 8 2 11" xfId="17141" xr:uid="{00000000-0005-0000-0000-000055420000}"/>
    <cellStyle name="Note 9 8 2 11 2" xfId="17142" xr:uid="{00000000-0005-0000-0000-000056420000}"/>
    <cellStyle name="Note 9 8 2 12" xfId="17143" xr:uid="{00000000-0005-0000-0000-000057420000}"/>
    <cellStyle name="Note 9 8 2 12 2" xfId="17144" xr:uid="{00000000-0005-0000-0000-000058420000}"/>
    <cellStyle name="Note 9 8 2 13" xfId="17145" xr:uid="{00000000-0005-0000-0000-000059420000}"/>
    <cellStyle name="Note 9 8 2 13 2" xfId="17146" xr:uid="{00000000-0005-0000-0000-00005A420000}"/>
    <cellStyle name="Note 9 8 2 14" xfId="17147" xr:uid="{00000000-0005-0000-0000-00005B420000}"/>
    <cellStyle name="Note 9 8 2 14 2" xfId="17148" xr:uid="{00000000-0005-0000-0000-00005C420000}"/>
    <cellStyle name="Note 9 8 2 15" xfId="17149" xr:uid="{00000000-0005-0000-0000-00005D420000}"/>
    <cellStyle name="Note 9 8 2 15 2" xfId="17150" xr:uid="{00000000-0005-0000-0000-00005E420000}"/>
    <cellStyle name="Note 9 8 2 16" xfId="17151" xr:uid="{00000000-0005-0000-0000-00005F420000}"/>
    <cellStyle name="Note 9 8 2 16 2" xfId="17152" xr:uid="{00000000-0005-0000-0000-000060420000}"/>
    <cellStyle name="Note 9 8 2 17" xfId="17153" xr:uid="{00000000-0005-0000-0000-000061420000}"/>
    <cellStyle name="Note 9 8 2 17 2" xfId="17154" xr:uid="{00000000-0005-0000-0000-000062420000}"/>
    <cellStyle name="Note 9 8 2 18" xfId="17155" xr:uid="{00000000-0005-0000-0000-000063420000}"/>
    <cellStyle name="Note 9 8 2 2" xfId="17156" xr:uid="{00000000-0005-0000-0000-000064420000}"/>
    <cellStyle name="Note 9 8 2 2 2" xfId="17157" xr:uid="{00000000-0005-0000-0000-000065420000}"/>
    <cellStyle name="Note 9 8 2 3" xfId="17158" xr:uid="{00000000-0005-0000-0000-000066420000}"/>
    <cellStyle name="Note 9 8 2 3 2" xfId="17159" xr:uid="{00000000-0005-0000-0000-000067420000}"/>
    <cellStyle name="Note 9 8 2 4" xfId="17160" xr:uid="{00000000-0005-0000-0000-000068420000}"/>
    <cellStyle name="Note 9 8 2 4 2" xfId="17161" xr:uid="{00000000-0005-0000-0000-000069420000}"/>
    <cellStyle name="Note 9 8 2 5" xfId="17162" xr:uid="{00000000-0005-0000-0000-00006A420000}"/>
    <cellStyle name="Note 9 8 2 5 2" xfId="17163" xr:uid="{00000000-0005-0000-0000-00006B420000}"/>
    <cellStyle name="Note 9 8 2 6" xfId="17164" xr:uid="{00000000-0005-0000-0000-00006C420000}"/>
    <cellStyle name="Note 9 8 2 6 2" xfId="17165" xr:uid="{00000000-0005-0000-0000-00006D420000}"/>
    <cellStyle name="Note 9 8 2 7" xfId="17166" xr:uid="{00000000-0005-0000-0000-00006E420000}"/>
    <cellStyle name="Note 9 8 2 7 2" xfId="17167" xr:uid="{00000000-0005-0000-0000-00006F420000}"/>
    <cellStyle name="Note 9 8 2 8" xfId="17168" xr:uid="{00000000-0005-0000-0000-000070420000}"/>
    <cellStyle name="Note 9 8 2 8 2" xfId="17169" xr:uid="{00000000-0005-0000-0000-000071420000}"/>
    <cellStyle name="Note 9 8 2 9" xfId="17170" xr:uid="{00000000-0005-0000-0000-000072420000}"/>
    <cellStyle name="Note 9 8 2 9 2" xfId="17171" xr:uid="{00000000-0005-0000-0000-000073420000}"/>
    <cellStyle name="Note 9 8 3" xfId="17172" xr:uid="{00000000-0005-0000-0000-000074420000}"/>
    <cellStyle name="Note 9 8 3 10" xfId="17173" xr:uid="{00000000-0005-0000-0000-000075420000}"/>
    <cellStyle name="Note 9 8 3 10 2" xfId="17174" xr:uid="{00000000-0005-0000-0000-000076420000}"/>
    <cellStyle name="Note 9 8 3 11" xfId="17175" xr:uid="{00000000-0005-0000-0000-000077420000}"/>
    <cellStyle name="Note 9 8 3 11 2" xfId="17176" xr:uid="{00000000-0005-0000-0000-000078420000}"/>
    <cellStyle name="Note 9 8 3 12" xfId="17177" xr:uid="{00000000-0005-0000-0000-000079420000}"/>
    <cellStyle name="Note 9 8 3 12 2" xfId="17178" xr:uid="{00000000-0005-0000-0000-00007A420000}"/>
    <cellStyle name="Note 9 8 3 13" xfId="17179" xr:uid="{00000000-0005-0000-0000-00007B420000}"/>
    <cellStyle name="Note 9 8 3 13 2" xfId="17180" xr:uid="{00000000-0005-0000-0000-00007C420000}"/>
    <cellStyle name="Note 9 8 3 14" xfId="17181" xr:uid="{00000000-0005-0000-0000-00007D420000}"/>
    <cellStyle name="Note 9 8 3 14 2" xfId="17182" xr:uid="{00000000-0005-0000-0000-00007E420000}"/>
    <cellStyle name="Note 9 8 3 15" xfId="17183" xr:uid="{00000000-0005-0000-0000-00007F420000}"/>
    <cellStyle name="Note 9 8 3 15 2" xfId="17184" xr:uid="{00000000-0005-0000-0000-000080420000}"/>
    <cellStyle name="Note 9 8 3 16" xfId="17185" xr:uid="{00000000-0005-0000-0000-000081420000}"/>
    <cellStyle name="Note 9 8 3 2" xfId="17186" xr:uid="{00000000-0005-0000-0000-000082420000}"/>
    <cellStyle name="Note 9 8 3 2 2" xfId="17187" xr:uid="{00000000-0005-0000-0000-000083420000}"/>
    <cellStyle name="Note 9 8 3 3" xfId="17188" xr:uid="{00000000-0005-0000-0000-000084420000}"/>
    <cellStyle name="Note 9 8 3 3 2" xfId="17189" xr:uid="{00000000-0005-0000-0000-000085420000}"/>
    <cellStyle name="Note 9 8 3 4" xfId="17190" xr:uid="{00000000-0005-0000-0000-000086420000}"/>
    <cellStyle name="Note 9 8 3 4 2" xfId="17191" xr:uid="{00000000-0005-0000-0000-000087420000}"/>
    <cellStyle name="Note 9 8 3 5" xfId="17192" xr:uid="{00000000-0005-0000-0000-000088420000}"/>
    <cellStyle name="Note 9 8 3 5 2" xfId="17193" xr:uid="{00000000-0005-0000-0000-000089420000}"/>
    <cellStyle name="Note 9 8 3 6" xfId="17194" xr:uid="{00000000-0005-0000-0000-00008A420000}"/>
    <cellStyle name="Note 9 8 3 6 2" xfId="17195" xr:uid="{00000000-0005-0000-0000-00008B420000}"/>
    <cellStyle name="Note 9 8 3 7" xfId="17196" xr:uid="{00000000-0005-0000-0000-00008C420000}"/>
    <cellStyle name="Note 9 8 3 7 2" xfId="17197" xr:uid="{00000000-0005-0000-0000-00008D420000}"/>
    <cellStyle name="Note 9 8 3 8" xfId="17198" xr:uid="{00000000-0005-0000-0000-00008E420000}"/>
    <cellStyle name="Note 9 8 3 8 2" xfId="17199" xr:uid="{00000000-0005-0000-0000-00008F420000}"/>
    <cellStyle name="Note 9 8 3 9" xfId="17200" xr:uid="{00000000-0005-0000-0000-000090420000}"/>
    <cellStyle name="Note 9 8 3 9 2" xfId="17201" xr:uid="{00000000-0005-0000-0000-000091420000}"/>
    <cellStyle name="Note 9 8 4" xfId="17202" xr:uid="{00000000-0005-0000-0000-000092420000}"/>
    <cellStyle name="Note 9 8 4 10" xfId="17203" xr:uid="{00000000-0005-0000-0000-000093420000}"/>
    <cellStyle name="Note 9 8 4 10 2" xfId="17204" xr:uid="{00000000-0005-0000-0000-000094420000}"/>
    <cellStyle name="Note 9 8 4 11" xfId="17205" xr:uid="{00000000-0005-0000-0000-000095420000}"/>
    <cellStyle name="Note 9 8 4 11 2" xfId="17206" xr:uid="{00000000-0005-0000-0000-000096420000}"/>
    <cellStyle name="Note 9 8 4 12" xfId="17207" xr:uid="{00000000-0005-0000-0000-000097420000}"/>
    <cellStyle name="Note 9 8 4 12 2" xfId="17208" xr:uid="{00000000-0005-0000-0000-000098420000}"/>
    <cellStyle name="Note 9 8 4 13" xfId="17209" xr:uid="{00000000-0005-0000-0000-000099420000}"/>
    <cellStyle name="Note 9 8 4 13 2" xfId="17210" xr:uid="{00000000-0005-0000-0000-00009A420000}"/>
    <cellStyle name="Note 9 8 4 14" xfId="17211" xr:uid="{00000000-0005-0000-0000-00009B420000}"/>
    <cellStyle name="Note 9 8 4 14 2" xfId="17212" xr:uid="{00000000-0005-0000-0000-00009C420000}"/>
    <cellStyle name="Note 9 8 4 15" xfId="17213" xr:uid="{00000000-0005-0000-0000-00009D420000}"/>
    <cellStyle name="Note 9 8 4 15 2" xfId="17214" xr:uid="{00000000-0005-0000-0000-00009E420000}"/>
    <cellStyle name="Note 9 8 4 16" xfId="17215" xr:uid="{00000000-0005-0000-0000-00009F420000}"/>
    <cellStyle name="Note 9 8 4 2" xfId="17216" xr:uid="{00000000-0005-0000-0000-0000A0420000}"/>
    <cellStyle name="Note 9 8 4 2 2" xfId="17217" xr:uid="{00000000-0005-0000-0000-0000A1420000}"/>
    <cellStyle name="Note 9 8 4 3" xfId="17218" xr:uid="{00000000-0005-0000-0000-0000A2420000}"/>
    <cellStyle name="Note 9 8 4 3 2" xfId="17219" xr:uid="{00000000-0005-0000-0000-0000A3420000}"/>
    <cellStyle name="Note 9 8 4 4" xfId="17220" xr:uid="{00000000-0005-0000-0000-0000A4420000}"/>
    <cellStyle name="Note 9 8 4 4 2" xfId="17221" xr:uid="{00000000-0005-0000-0000-0000A5420000}"/>
    <cellStyle name="Note 9 8 4 5" xfId="17222" xr:uid="{00000000-0005-0000-0000-0000A6420000}"/>
    <cellStyle name="Note 9 8 4 5 2" xfId="17223" xr:uid="{00000000-0005-0000-0000-0000A7420000}"/>
    <cellStyle name="Note 9 8 4 6" xfId="17224" xr:uid="{00000000-0005-0000-0000-0000A8420000}"/>
    <cellStyle name="Note 9 8 4 6 2" xfId="17225" xr:uid="{00000000-0005-0000-0000-0000A9420000}"/>
    <cellStyle name="Note 9 8 4 7" xfId="17226" xr:uid="{00000000-0005-0000-0000-0000AA420000}"/>
    <cellStyle name="Note 9 8 4 7 2" xfId="17227" xr:uid="{00000000-0005-0000-0000-0000AB420000}"/>
    <cellStyle name="Note 9 8 4 8" xfId="17228" xr:uid="{00000000-0005-0000-0000-0000AC420000}"/>
    <cellStyle name="Note 9 8 4 8 2" xfId="17229" xr:uid="{00000000-0005-0000-0000-0000AD420000}"/>
    <cellStyle name="Note 9 8 4 9" xfId="17230" xr:uid="{00000000-0005-0000-0000-0000AE420000}"/>
    <cellStyle name="Note 9 8 4 9 2" xfId="17231" xr:uid="{00000000-0005-0000-0000-0000AF420000}"/>
    <cellStyle name="Note 9 8 5" xfId="17232" xr:uid="{00000000-0005-0000-0000-0000B0420000}"/>
    <cellStyle name="Note 9 8 5 10" xfId="17233" xr:uid="{00000000-0005-0000-0000-0000B1420000}"/>
    <cellStyle name="Note 9 8 5 10 2" xfId="17234" xr:uid="{00000000-0005-0000-0000-0000B2420000}"/>
    <cellStyle name="Note 9 8 5 11" xfId="17235" xr:uid="{00000000-0005-0000-0000-0000B3420000}"/>
    <cellStyle name="Note 9 8 5 11 2" xfId="17236" xr:uid="{00000000-0005-0000-0000-0000B4420000}"/>
    <cellStyle name="Note 9 8 5 12" xfId="17237" xr:uid="{00000000-0005-0000-0000-0000B5420000}"/>
    <cellStyle name="Note 9 8 5 12 2" xfId="17238" xr:uid="{00000000-0005-0000-0000-0000B6420000}"/>
    <cellStyle name="Note 9 8 5 13" xfId="17239" xr:uid="{00000000-0005-0000-0000-0000B7420000}"/>
    <cellStyle name="Note 9 8 5 13 2" xfId="17240" xr:uid="{00000000-0005-0000-0000-0000B8420000}"/>
    <cellStyle name="Note 9 8 5 14" xfId="17241" xr:uid="{00000000-0005-0000-0000-0000B9420000}"/>
    <cellStyle name="Note 9 8 5 2" xfId="17242" xr:uid="{00000000-0005-0000-0000-0000BA420000}"/>
    <cellStyle name="Note 9 8 5 2 2" xfId="17243" xr:uid="{00000000-0005-0000-0000-0000BB420000}"/>
    <cellStyle name="Note 9 8 5 3" xfId="17244" xr:uid="{00000000-0005-0000-0000-0000BC420000}"/>
    <cellStyle name="Note 9 8 5 3 2" xfId="17245" xr:uid="{00000000-0005-0000-0000-0000BD420000}"/>
    <cellStyle name="Note 9 8 5 4" xfId="17246" xr:uid="{00000000-0005-0000-0000-0000BE420000}"/>
    <cellStyle name="Note 9 8 5 4 2" xfId="17247" xr:uid="{00000000-0005-0000-0000-0000BF420000}"/>
    <cellStyle name="Note 9 8 5 5" xfId="17248" xr:uid="{00000000-0005-0000-0000-0000C0420000}"/>
    <cellStyle name="Note 9 8 5 5 2" xfId="17249" xr:uid="{00000000-0005-0000-0000-0000C1420000}"/>
    <cellStyle name="Note 9 8 5 6" xfId="17250" xr:uid="{00000000-0005-0000-0000-0000C2420000}"/>
    <cellStyle name="Note 9 8 5 6 2" xfId="17251" xr:uid="{00000000-0005-0000-0000-0000C3420000}"/>
    <cellStyle name="Note 9 8 5 7" xfId="17252" xr:uid="{00000000-0005-0000-0000-0000C4420000}"/>
    <cellStyle name="Note 9 8 5 7 2" xfId="17253" xr:uid="{00000000-0005-0000-0000-0000C5420000}"/>
    <cellStyle name="Note 9 8 5 8" xfId="17254" xr:uid="{00000000-0005-0000-0000-0000C6420000}"/>
    <cellStyle name="Note 9 8 5 8 2" xfId="17255" xr:uid="{00000000-0005-0000-0000-0000C7420000}"/>
    <cellStyle name="Note 9 8 5 9" xfId="17256" xr:uid="{00000000-0005-0000-0000-0000C8420000}"/>
    <cellStyle name="Note 9 8 5 9 2" xfId="17257" xr:uid="{00000000-0005-0000-0000-0000C9420000}"/>
    <cellStyle name="Note 9 8 6" xfId="17258" xr:uid="{00000000-0005-0000-0000-0000CA420000}"/>
    <cellStyle name="Note 9 8 6 2" xfId="17259" xr:uid="{00000000-0005-0000-0000-0000CB420000}"/>
    <cellStyle name="Note 9 8 7" xfId="17260" xr:uid="{00000000-0005-0000-0000-0000CC420000}"/>
    <cellStyle name="Note 9 8 7 2" xfId="17261" xr:uid="{00000000-0005-0000-0000-0000CD420000}"/>
    <cellStyle name="Note 9 8 8" xfId="17262" xr:uid="{00000000-0005-0000-0000-0000CE420000}"/>
    <cellStyle name="Note 9 8 8 2" xfId="17263" xr:uid="{00000000-0005-0000-0000-0000CF420000}"/>
    <cellStyle name="Note 9 8 9" xfId="17264" xr:uid="{00000000-0005-0000-0000-0000D0420000}"/>
    <cellStyle name="Note 9 8 9 2" xfId="17265" xr:uid="{00000000-0005-0000-0000-0000D1420000}"/>
    <cellStyle name="Note 9 9" xfId="17266" xr:uid="{00000000-0005-0000-0000-0000D2420000}"/>
    <cellStyle name="Note 9 9 10" xfId="17267" xr:uid="{00000000-0005-0000-0000-0000D3420000}"/>
    <cellStyle name="Note 9 9 10 2" xfId="17268" xr:uid="{00000000-0005-0000-0000-0000D4420000}"/>
    <cellStyle name="Note 9 9 11" xfId="17269" xr:uid="{00000000-0005-0000-0000-0000D5420000}"/>
    <cellStyle name="Note 9 9 11 2" xfId="17270" xr:uid="{00000000-0005-0000-0000-0000D6420000}"/>
    <cellStyle name="Note 9 9 12" xfId="17271" xr:uid="{00000000-0005-0000-0000-0000D7420000}"/>
    <cellStyle name="Note 9 9 12 2" xfId="17272" xr:uid="{00000000-0005-0000-0000-0000D8420000}"/>
    <cellStyle name="Note 9 9 13" xfId="17273" xr:uid="{00000000-0005-0000-0000-0000D9420000}"/>
    <cellStyle name="Note 9 9 13 2" xfId="17274" xr:uid="{00000000-0005-0000-0000-0000DA420000}"/>
    <cellStyle name="Note 9 9 14" xfId="17275" xr:uid="{00000000-0005-0000-0000-0000DB420000}"/>
    <cellStyle name="Note 9 9 14 2" xfId="17276" xr:uid="{00000000-0005-0000-0000-0000DC420000}"/>
    <cellStyle name="Note 9 9 15" xfId="17277" xr:uid="{00000000-0005-0000-0000-0000DD420000}"/>
    <cellStyle name="Note 9 9 15 2" xfId="17278" xr:uid="{00000000-0005-0000-0000-0000DE420000}"/>
    <cellStyle name="Note 9 9 16" xfId="17279" xr:uid="{00000000-0005-0000-0000-0000DF420000}"/>
    <cellStyle name="Note 9 9 16 2" xfId="17280" xr:uid="{00000000-0005-0000-0000-0000E0420000}"/>
    <cellStyle name="Note 9 9 17" xfId="17281" xr:uid="{00000000-0005-0000-0000-0000E1420000}"/>
    <cellStyle name="Note 9 9 17 2" xfId="17282" xr:uid="{00000000-0005-0000-0000-0000E2420000}"/>
    <cellStyle name="Note 9 9 18" xfId="17283" xr:uid="{00000000-0005-0000-0000-0000E3420000}"/>
    <cellStyle name="Note 9 9 2" xfId="17284" xr:uid="{00000000-0005-0000-0000-0000E4420000}"/>
    <cellStyle name="Note 9 9 2 10" xfId="17285" xr:uid="{00000000-0005-0000-0000-0000E5420000}"/>
    <cellStyle name="Note 9 9 2 10 2" xfId="17286" xr:uid="{00000000-0005-0000-0000-0000E6420000}"/>
    <cellStyle name="Note 9 9 2 11" xfId="17287" xr:uid="{00000000-0005-0000-0000-0000E7420000}"/>
    <cellStyle name="Note 9 9 2 11 2" xfId="17288" xr:uid="{00000000-0005-0000-0000-0000E8420000}"/>
    <cellStyle name="Note 9 9 2 12" xfId="17289" xr:uid="{00000000-0005-0000-0000-0000E9420000}"/>
    <cellStyle name="Note 9 9 2 12 2" xfId="17290" xr:uid="{00000000-0005-0000-0000-0000EA420000}"/>
    <cellStyle name="Note 9 9 2 13" xfId="17291" xr:uid="{00000000-0005-0000-0000-0000EB420000}"/>
    <cellStyle name="Note 9 9 2 13 2" xfId="17292" xr:uid="{00000000-0005-0000-0000-0000EC420000}"/>
    <cellStyle name="Note 9 9 2 14" xfId="17293" xr:uid="{00000000-0005-0000-0000-0000ED420000}"/>
    <cellStyle name="Note 9 9 2 14 2" xfId="17294" xr:uid="{00000000-0005-0000-0000-0000EE420000}"/>
    <cellStyle name="Note 9 9 2 15" xfId="17295" xr:uid="{00000000-0005-0000-0000-0000EF420000}"/>
    <cellStyle name="Note 9 9 2 15 2" xfId="17296" xr:uid="{00000000-0005-0000-0000-0000F0420000}"/>
    <cellStyle name="Note 9 9 2 16" xfId="17297" xr:uid="{00000000-0005-0000-0000-0000F1420000}"/>
    <cellStyle name="Note 9 9 2 16 2" xfId="17298" xr:uid="{00000000-0005-0000-0000-0000F2420000}"/>
    <cellStyle name="Note 9 9 2 17" xfId="17299" xr:uid="{00000000-0005-0000-0000-0000F3420000}"/>
    <cellStyle name="Note 9 9 2 17 2" xfId="17300" xr:uid="{00000000-0005-0000-0000-0000F4420000}"/>
    <cellStyle name="Note 9 9 2 18" xfId="17301" xr:uid="{00000000-0005-0000-0000-0000F5420000}"/>
    <cellStyle name="Note 9 9 2 2" xfId="17302" xr:uid="{00000000-0005-0000-0000-0000F6420000}"/>
    <cellStyle name="Note 9 9 2 2 2" xfId="17303" xr:uid="{00000000-0005-0000-0000-0000F7420000}"/>
    <cellStyle name="Note 9 9 2 3" xfId="17304" xr:uid="{00000000-0005-0000-0000-0000F8420000}"/>
    <cellStyle name="Note 9 9 2 3 2" xfId="17305" xr:uid="{00000000-0005-0000-0000-0000F9420000}"/>
    <cellStyle name="Note 9 9 2 4" xfId="17306" xr:uid="{00000000-0005-0000-0000-0000FA420000}"/>
    <cellStyle name="Note 9 9 2 4 2" xfId="17307" xr:uid="{00000000-0005-0000-0000-0000FB420000}"/>
    <cellStyle name="Note 9 9 2 5" xfId="17308" xr:uid="{00000000-0005-0000-0000-0000FC420000}"/>
    <cellStyle name="Note 9 9 2 5 2" xfId="17309" xr:uid="{00000000-0005-0000-0000-0000FD420000}"/>
    <cellStyle name="Note 9 9 2 6" xfId="17310" xr:uid="{00000000-0005-0000-0000-0000FE420000}"/>
    <cellStyle name="Note 9 9 2 6 2" xfId="17311" xr:uid="{00000000-0005-0000-0000-0000FF420000}"/>
    <cellStyle name="Note 9 9 2 7" xfId="17312" xr:uid="{00000000-0005-0000-0000-000000430000}"/>
    <cellStyle name="Note 9 9 2 7 2" xfId="17313" xr:uid="{00000000-0005-0000-0000-000001430000}"/>
    <cellStyle name="Note 9 9 2 8" xfId="17314" xr:uid="{00000000-0005-0000-0000-000002430000}"/>
    <cellStyle name="Note 9 9 2 8 2" xfId="17315" xr:uid="{00000000-0005-0000-0000-000003430000}"/>
    <cellStyle name="Note 9 9 2 9" xfId="17316" xr:uid="{00000000-0005-0000-0000-000004430000}"/>
    <cellStyle name="Note 9 9 2 9 2" xfId="17317" xr:uid="{00000000-0005-0000-0000-000005430000}"/>
    <cellStyle name="Note 9 9 3" xfId="17318" xr:uid="{00000000-0005-0000-0000-000006430000}"/>
    <cellStyle name="Note 9 9 3 10" xfId="17319" xr:uid="{00000000-0005-0000-0000-000007430000}"/>
    <cellStyle name="Note 9 9 3 10 2" xfId="17320" xr:uid="{00000000-0005-0000-0000-000008430000}"/>
    <cellStyle name="Note 9 9 3 11" xfId="17321" xr:uid="{00000000-0005-0000-0000-000009430000}"/>
    <cellStyle name="Note 9 9 3 11 2" xfId="17322" xr:uid="{00000000-0005-0000-0000-00000A430000}"/>
    <cellStyle name="Note 9 9 3 12" xfId="17323" xr:uid="{00000000-0005-0000-0000-00000B430000}"/>
    <cellStyle name="Note 9 9 3 12 2" xfId="17324" xr:uid="{00000000-0005-0000-0000-00000C430000}"/>
    <cellStyle name="Note 9 9 3 13" xfId="17325" xr:uid="{00000000-0005-0000-0000-00000D430000}"/>
    <cellStyle name="Note 9 9 3 13 2" xfId="17326" xr:uid="{00000000-0005-0000-0000-00000E430000}"/>
    <cellStyle name="Note 9 9 3 14" xfId="17327" xr:uid="{00000000-0005-0000-0000-00000F430000}"/>
    <cellStyle name="Note 9 9 3 14 2" xfId="17328" xr:uid="{00000000-0005-0000-0000-000010430000}"/>
    <cellStyle name="Note 9 9 3 15" xfId="17329" xr:uid="{00000000-0005-0000-0000-000011430000}"/>
    <cellStyle name="Note 9 9 3 15 2" xfId="17330" xr:uid="{00000000-0005-0000-0000-000012430000}"/>
    <cellStyle name="Note 9 9 3 16" xfId="17331" xr:uid="{00000000-0005-0000-0000-000013430000}"/>
    <cellStyle name="Note 9 9 3 2" xfId="17332" xr:uid="{00000000-0005-0000-0000-000014430000}"/>
    <cellStyle name="Note 9 9 3 2 2" xfId="17333" xr:uid="{00000000-0005-0000-0000-000015430000}"/>
    <cellStyle name="Note 9 9 3 3" xfId="17334" xr:uid="{00000000-0005-0000-0000-000016430000}"/>
    <cellStyle name="Note 9 9 3 3 2" xfId="17335" xr:uid="{00000000-0005-0000-0000-000017430000}"/>
    <cellStyle name="Note 9 9 3 4" xfId="17336" xr:uid="{00000000-0005-0000-0000-000018430000}"/>
    <cellStyle name="Note 9 9 3 4 2" xfId="17337" xr:uid="{00000000-0005-0000-0000-000019430000}"/>
    <cellStyle name="Note 9 9 3 5" xfId="17338" xr:uid="{00000000-0005-0000-0000-00001A430000}"/>
    <cellStyle name="Note 9 9 3 5 2" xfId="17339" xr:uid="{00000000-0005-0000-0000-00001B430000}"/>
    <cellStyle name="Note 9 9 3 6" xfId="17340" xr:uid="{00000000-0005-0000-0000-00001C430000}"/>
    <cellStyle name="Note 9 9 3 6 2" xfId="17341" xr:uid="{00000000-0005-0000-0000-00001D430000}"/>
    <cellStyle name="Note 9 9 3 7" xfId="17342" xr:uid="{00000000-0005-0000-0000-00001E430000}"/>
    <cellStyle name="Note 9 9 3 7 2" xfId="17343" xr:uid="{00000000-0005-0000-0000-00001F430000}"/>
    <cellStyle name="Note 9 9 3 8" xfId="17344" xr:uid="{00000000-0005-0000-0000-000020430000}"/>
    <cellStyle name="Note 9 9 3 8 2" xfId="17345" xr:uid="{00000000-0005-0000-0000-000021430000}"/>
    <cellStyle name="Note 9 9 3 9" xfId="17346" xr:uid="{00000000-0005-0000-0000-000022430000}"/>
    <cellStyle name="Note 9 9 3 9 2" xfId="17347" xr:uid="{00000000-0005-0000-0000-000023430000}"/>
    <cellStyle name="Note 9 9 4" xfId="17348" xr:uid="{00000000-0005-0000-0000-000024430000}"/>
    <cellStyle name="Note 9 9 4 10" xfId="17349" xr:uid="{00000000-0005-0000-0000-000025430000}"/>
    <cellStyle name="Note 9 9 4 10 2" xfId="17350" xr:uid="{00000000-0005-0000-0000-000026430000}"/>
    <cellStyle name="Note 9 9 4 11" xfId="17351" xr:uid="{00000000-0005-0000-0000-000027430000}"/>
    <cellStyle name="Note 9 9 4 11 2" xfId="17352" xr:uid="{00000000-0005-0000-0000-000028430000}"/>
    <cellStyle name="Note 9 9 4 12" xfId="17353" xr:uid="{00000000-0005-0000-0000-000029430000}"/>
    <cellStyle name="Note 9 9 4 12 2" xfId="17354" xr:uid="{00000000-0005-0000-0000-00002A430000}"/>
    <cellStyle name="Note 9 9 4 13" xfId="17355" xr:uid="{00000000-0005-0000-0000-00002B430000}"/>
    <cellStyle name="Note 9 9 4 13 2" xfId="17356" xr:uid="{00000000-0005-0000-0000-00002C430000}"/>
    <cellStyle name="Note 9 9 4 14" xfId="17357" xr:uid="{00000000-0005-0000-0000-00002D430000}"/>
    <cellStyle name="Note 9 9 4 14 2" xfId="17358" xr:uid="{00000000-0005-0000-0000-00002E430000}"/>
    <cellStyle name="Note 9 9 4 15" xfId="17359" xr:uid="{00000000-0005-0000-0000-00002F430000}"/>
    <cellStyle name="Note 9 9 4 15 2" xfId="17360" xr:uid="{00000000-0005-0000-0000-000030430000}"/>
    <cellStyle name="Note 9 9 4 16" xfId="17361" xr:uid="{00000000-0005-0000-0000-000031430000}"/>
    <cellStyle name="Note 9 9 4 2" xfId="17362" xr:uid="{00000000-0005-0000-0000-000032430000}"/>
    <cellStyle name="Note 9 9 4 2 2" xfId="17363" xr:uid="{00000000-0005-0000-0000-000033430000}"/>
    <cellStyle name="Note 9 9 4 3" xfId="17364" xr:uid="{00000000-0005-0000-0000-000034430000}"/>
    <cellStyle name="Note 9 9 4 3 2" xfId="17365" xr:uid="{00000000-0005-0000-0000-000035430000}"/>
    <cellStyle name="Note 9 9 4 4" xfId="17366" xr:uid="{00000000-0005-0000-0000-000036430000}"/>
    <cellStyle name="Note 9 9 4 4 2" xfId="17367" xr:uid="{00000000-0005-0000-0000-000037430000}"/>
    <cellStyle name="Note 9 9 4 5" xfId="17368" xr:uid="{00000000-0005-0000-0000-000038430000}"/>
    <cellStyle name="Note 9 9 4 5 2" xfId="17369" xr:uid="{00000000-0005-0000-0000-000039430000}"/>
    <cellStyle name="Note 9 9 4 6" xfId="17370" xr:uid="{00000000-0005-0000-0000-00003A430000}"/>
    <cellStyle name="Note 9 9 4 6 2" xfId="17371" xr:uid="{00000000-0005-0000-0000-00003B430000}"/>
    <cellStyle name="Note 9 9 4 7" xfId="17372" xr:uid="{00000000-0005-0000-0000-00003C430000}"/>
    <cellStyle name="Note 9 9 4 7 2" xfId="17373" xr:uid="{00000000-0005-0000-0000-00003D430000}"/>
    <cellStyle name="Note 9 9 4 8" xfId="17374" xr:uid="{00000000-0005-0000-0000-00003E430000}"/>
    <cellStyle name="Note 9 9 4 8 2" xfId="17375" xr:uid="{00000000-0005-0000-0000-00003F430000}"/>
    <cellStyle name="Note 9 9 4 9" xfId="17376" xr:uid="{00000000-0005-0000-0000-000040430000}"/>
    <cellStyle name="Note 9 9 4 9 2" xfId="17377" xr:uid="{00000000-0005-0000-0000-000041430000}"/>
    <cellStyle name="Note 9 9 5" xfId="17378" xr:uid="{00000000-0005-0000-0000-000042430000}"/>
    <cellStyle name="Note 9 9 5 10" xfId="17379" xr:uid="{00000000-0005-0000-0000-000043430000}"/>
    <cellStyle name="Note 9 9 5 10 2" xfId="17380" xr:uid="{00000000-0005-0000-0000-000044430000}"/>
    <cellStyle name="Note 9 9 5 11" xfId="17381" xr:uid="{00000000-0005-0000-0000-000045430000}"/>
    <cellStyle name="Note 9 9 5 11 2" xfId="17382" xr:uid="{00000000-0005-0000-0000-000046430000}"/>
    <cellStyle name="Note 9 9 5 12" xfId="17383" xr:uid="{00000000-0005-0000-0000-000047430000}"/>
    <cellStyle name="Note 9 9 5 12 2" xfId="17384" xr:uid="{00000000-0005-0000-0000-000048430000}"/>
    <cellStyle name="Note 9 9 5 13" xfId="17385" xr:uid="{00000000-0005-0000-0000-000049430000}"/>
    <cellStyle name="Note 9 9 5 13 2" xfId="17386" xr:uid="{00000000-0005-0000-0000-00004A430000}"/>
    <cellStyle name="Note 9 9 5 14" xfId="17387" xr:uid="{00000000-0005-0000-0000-00004B430000}"/>
    <cellStyle name="Note 9 9 5 2" xfId="17388" xr:uid="{00000000-0005-0000-0000-00004C430000}"/>
    <cellStyle name="Note 9 9 5 2 2" xfId="17389" xr:uid="{00000000-0005-0000-0000-00004D430000}"/>
    <cellStyle name="Note 9 9 5 3" xfId="17390" xr:uid="{00000000-0005-0000-0000-00004E430000}"/>
    <cellStyle name="Note 9 9 5 3 2" xfId="17391" xr:uid="{00000000-0005-0000-0000-00004F430000}"/>
    <cellStyle name="Note 9 9 5 4" xfId="17392" xr:uid="{00000000-0005-0000-0000-000050430000}"/>
    <cellStyle name="Note 9 9 5 4 2" xfId="17393" xr:uid="{00000000-0005-0000-0000-000051430000}"/>
    <cellStyle name="Note 9 9 5 5" xfId="17394" xr:uid="{00000000-0005-0000-0000-000052430000}"/>
    <cellStyle name="Note 9 9 5 5 2" xfId="17395" xr:uid="{00000000-0005-0000-0000-000053430000}"/>
    <cellStyle name="Note 9 9 5 6" xfId="17396" xr:uid="{00000000-0005-0000-0000-000054430000}"/>
    <cellStyle name="Note 9 9 5 6 2" xfId="17397" xr:uid="{00000000-0005-0000-0000-000055430000}"/>
    <cellStyle name="Note 9 9 5 7" xfId="17398" xr:uid="{00000000-0005-0000-0000-000056430000}"/>
    <cellStyle name="Note 9 9 5 7 2" xfId="17399" xr:uid="{00000000-0005-0000-0000-000057430000}"/>
    <cellStyle name="Note 9 9 5 8" xfId="17400" xr:uid="{00000000-0005-0000-0000-000058430000}"/>
    <cellStyle name="Note 9 9 5 8 2" xfId="17401" xr:uid="{00000000-0005-0000-0000-000059430000}"/>
    <cellStyle name="Note 9 9 5 9" xfId="17402" xr:uid="{00000000-0005-0000-0000-00005A430000}"/>
    <cellStyle name="Note 9 9 5 9 2" xfId="17403" xr:uid="{00000000-0005-0000-0000-00005B430000}"/>
    <cellStyle name="Note 9 9 6" xfId="17404" xr:uid="{00000000-0005-0000-0000-00005C430000}"/>
    <cellStyle name="Note 9 9 6 2" xfId="17405" xr:uid="{00000000-0005-0000-0000-00005D430000}"/>
    <cellStyle name="Note 9 9 7" xfId="17406" xr:uid="{00000000-0005-0000-0000-00005E430000}"/>
    <cellStyle name="Note 9 9 7 2" xfId="17407" xr:uid="{00000000-0005-0000-0000-00005F430000}"/>
    <cellStyle name="Note 9 9 8" xfId="17408" xr:uid="{00000000-0005-0000-0000-000060430000}"/>
    <cellStyle name="Note 9 9 8 2" xfId="17409" xr:uid="{00000000-0005-0000-0000-000061430000}"/>
    <cellStyle name="Note 9 9 9" xfId="17410" xr:uid="{00000000-0005-0000-0000-000062430000}"/>
    <cellStyle name="Note 9 9 9 2" xfId="17411" xr:uid="{00000000-0005-0000-0000-000063430000}"/>
    <cellStyle name="Output 10" xfId="17412" xr:uid="{00000000-0005-0000-0000-000064430000}"/>
    <cellStyle name="Output 2" xfId="689" xr:uid="{00000000-0005-0000-0000-000065430000}"/>
    <cellStyle name="Output 2 2" xfId="690" xr:uid="{00000000-0005-0000-0000-000066430000}"/>
    <cellStyle name="Output 2 2 2" xfId="691" xr:uid="{00000000-0005-0000-0000-000067430000}"/>
    <cellStyle name="Output 2 2 2 2" xfId="692" xr:uid="{00000000-0005-0000-0000-000068430000}"/>
    <cellStyle name="Output 2 2 2 2 2" xfId="693" xr:uid="{00000000-0005-0000-0000-000069430000}"/>
    <cellStyle name="Output 2 2 2 3" xfId="694" xr:uid="{00000000-0005-0000-0000-00006A430000}"/>
    <cellStyle name="Output 2 2 2 4" xfId="695" xr:uid="{00000000-0005-0000-0000-00006B430000}"/>
    <cellStyle name="Output 2 2 3" xfId="696" xr:uid="{00000000-0005-0000-0000-00006C430000}"/>
    <cellStyle name="Output 2 2 3 2" xfId="697" xr:uid="{00000000-0005-0000-0000-00006D430000}"/>
    <cellStyle name="Output 2 2 4" xfId="698" xr:uid="{00000000-0005-0000-0000-00006E430000}"/>
    <cellStyle name="Output 2 2 5" xfId="699" xr:uid="{00000000-0005-0000-0000-00006F430000}"/>
    <cellStyle name="Output 2 3" xfId="700" xr:uid="{00000000-0005-0000-0000-000070430000}"/>
    <cellStyle name="Output 2 3 2" xfId="701" xr:uid="{00000000-0005-0000-0000-000071430000}"/>
    <cellStyle name="Output 2 3 2 2" xfId="702" xr:uid="{00000000-0005-0000-0000-000072430000}"/>
    <cellStyle name="Output 2 3 3" xfId="703" xr:uid="{00000000-0005-0000-0000-000073430000}"/>
    <cellStyle name="Output 2 3 4" xfId="704" xr:uid="{00000000-0005-0000-0000-000074430000}"/>
    <cellStyle name="Output 2 4" xfId="705" xr:uid="{00000000-0005-0000-0000-000075430000}"/>
    <cellStyle name="Output 2 5" xfId="706" xr:uid="{00000000-0005-0000-0000-000076430000}"/>
    <cellStyle name="Output 2 5 2" xfId="707" xr:uid="{00000000-0005-0000-0000-000077430000}"/>
    <cellStyle name="Output 2 6" xfId="708" xr:uid="{00000000-0005-0000-0000-000078430000}"/>
    <cellStyle name="Output 2 7" xfId="709" xr:uid="{00000000-0005-0000-0000-000079430000}"/>
    <cellStyle name="Output 2 8" xfId="17413" xr:uid="{00000000-0005-0000-0000-00007A430000}"/>
    <cellStyle name="Output 3" xfId="710" xr:uid="{00000000-0005-0000-0000-00007B430000}"/>
    <cellStyle name="Output 3 2" xfId="711" xr:uid="{00000000-0005-0000-0000-00007C430000}"/>
    <cellStyle name="Output 3 2 2" xfId="712" xr:uid="{00000000-0005-0000-0000-00007D430000}"/>
    <cellStyle name="Output 3 2 2 2" xfId="713" xr:uid="{00000000-0005-0000-0000-00007E430000}"/>
    <cellStyle name="Output 3 2 3" xfId="714" xr:uid="{00000000-0005-0000-0000-00007F430000}"/>
    <cellStyle name="Output 3 2 4" xfId="715" xr:uid="{00000000-0005-0000-0000-000080430000}"/>
    <cellStyle name="Output 3 3" xfId="716" xr:uid="{00000000-0005-0000-0000-000081430000}"/>
    <cellStyle name="Output 3 3 2" xfId="717" xr:uid="{00000000-0005-0000-0000-000082430000}"/>
    <cellStyle name="Output 3 4" xfId="718" xr:uid="{00000000-0005-0000-0000-000083430000}"/>
    <cellStyle name="Output 3 5" xfId="719" xr:uid="{00000000-0005-0000-0000-000084430000}"/>
    <cellStyle name="Output 3 6" xfId="17414" xr:uid="{00000000-0005-0000-0000-000085430000}"/>
    <cellStyle name="Output 4" xfId="720" xr:uid="{00000000-0005-0000-0000-000086430000}"/>
    <cellStyle name="Output 4 2" xfId="721" xr:uid="{00000000-0005-0000-0000-000087430000}"/>
    <cellStyle name="Output 4 2 2" xfId="722" xr:uid="{00000000-0005-0000-0000-000088430000}"/>
    <cellStyle name="Output 4 3" xfId="723" xr:uid="{00000000-0005-0000-0000-000089430000}"/>
    <cellStyle name="Output 4 4" xfId="724" xr:uid="{00000000-0005-0000-0000-00008A430000}"/>
    <cellStyle name="Output 4 5" xfId="17415" xr:uid="{00000000-0005-0000-0000-00008B430000}"/>
    <cellStyle name="Output 5" xfId="725" xr:uid="{00000000-0005-0000-0000-00008C430000}"/>
    <cellStyle name="Output 5 2" xfId="726" xr:uid="{00000000-0005-0000-0000-00008D430000}"/>
    <cellStyle name="Output 5 3" xfId="17416" xr:uid="{00000000-0005-0000-0000-00008E430000}"/>
    <cellStyle name="Output 6" xfId="17417" xr:uid="{00000000-0005-0000-0000-00008F430000}"/>
    <cellStyle name="Output 7" xfId="17418" xr:uid="{00000000-0005-0000-0000-000090430000}"/>
    <cellStyle name="Output 8" xfId="17419" xr:uid="{00000000-0005-0000-0000-000091430000}"/>
    <cellStyle name="Output 8 10" xfId="17420" xr:uid="{00000000-0005-0000-0000-000092430000}"/>
    <cellStyle name="Output 8 10 10" xfId="17421" xr:uid="{00000000-0005-0000-0000-000093430000}"/>
    <cellStyle name="Output 8 10 10 2" xfId="17422" xr:uid="{00000000-0005-0000-0000-000094430000}"/>
    <cellStyle name="Output 8 10 11" xfId="17423" xr:uid="{00000000-0005-0000-0000-000095430000}"/>
    <cellStyle name="Output 8 10 11 2" xfId="17424" xr:uid="{00000000-0005-0000-0000-000096430000}"/>
    <cellStyle name="Output 8 10 12" xfId="17425" xr:uid="{00000000-0005-0000-0000-000097430000}"/>
    <cellStyle name="Output 8 10 12 2" xfId="17426" xr:uid="{00000000-0005-0000-0000-000098430000}"/>
    <cellStyle name="Output 8 10 13" xfId="17427" xr:uid="{00000000-0005-0000-0000-000099430000}"/>
    <cellStyle name="Output 8 10 13 2" xfId="17428" xr:uid="{00000000-0005-0000-0000-00009A430000}"/>
    <cellStyle name="Output 8 10 14" xfId="17429" xr:uid="{00000000-0005-0000-0000-00009B430000}"/>
    <cellStyle name="Output 8 10 14 2" xfId="17430" xr:uid="{00000000-0005-0000-0000-00009C430000}"/>
    <cellStyle name="Output 8 10 15" xfId="17431" xr:uid="{00000000-0005-0000-0000-00009D430000}"/>
    <cellStyle name="Output 8 10 15 2" xfId="17432" xr:uid="{00000000-0005-0000-0000-00009E430000}"/>
    <cellStyle name="Output 8 10 16" xfId="17433" xr:uid="{00000000-0005-0000-0000-00009F430000}"/>
    <cellStyle name="Output 8 10 16 2" xfId="17434" xr:uid="{00000000-0005-0000-0000-0000A0430000}"/>
    <cellStyle name="Output 8 10 17" xfId="17435" xr:uid="{00000000-0005-0000-0000-0000A1430000}"/>
    <cellStyle name="Output 8 10 17 2" xfId="17436" xr:uid="{00000000-0005-0000-0000-0000A2430000}"/>
    <cellStyle name="Output 8 10 18" xfId="17437" xr:uid="{00000000-0005-0000-0000-0000A3430000}"/>
    <cellStyle name="Output 8 10 2" xfId="17438" xr:uid="{00000000-0005-0000-0000-0000A4430000}"/>
    <cellStyle name="Output 8 10 2 2" xfId="17439" xr:uid="{00000000-0005-0000-0000-0000A5430000}"/>
    <cellStyle name="Output 8 10 3" xfId="17440" xr:uid="{00000000-0005-0000-0000-0000A6430000}"/>
    <cellStyle name="Output 8 10 3 2" xfId="17441" xr:uid="{00000000-0005-0000-0000-0000A7430000}"/>
    <cellStyle name="Output 8 10 4" xfId="17442" xr:uid="{00000000-0005-0000-0000-0000A8430000}"/>
    <cellStyle name="Output 8 10 4 2" xfId="17443" xr:uid="{00000000-0005-0000-0000-0000A9430000}"/>
    <cellStyle name="Output 8 10 5" xfId="17444" xr:uid="{00000000-0005-0000-0000-0000AA430000}"/>
    <cellStyle name="Output 8 10 5 2" xfId="17445" xr:uid="{00000000-0005-0000-0000-0000AB430000}"/>
    <cellStyle name="Output 8 10 6" xfId="17446" xr:uid="{00000000-0005-0000-0000-0000AC430000}"/>
    <cellStyle name="Output 8 10 6 2" xfId="17447" xr:uid="{00000000-0005-0000-0000-0000AD430000}"/>
    <cellStyle name="Output 8 10 7" xfId="17448" xr:uid="{00000000-0005-0000-0000-0000AE430000}"/>
    <cellStyle name="Output 8 10 7 2" xfId="17449" xr:uid="{00000000-0005-0000-0000-0000AF430000}"/>
    <cellStyle name="Output 8 10 8" xfId="17450" xr:uid="{00000000-0005-0000-0000-0000B0430000}"/>
    <cellStyle name="Output 8 10 8 2" xfId="17451" xr:uid="{00000000-0005-0000-0000-0000B1430000}"/>
    <cellStyle name="Output 8 10 9" xfId="17452" xr:uid="{00000000-0005-0000-0000-0000B2430000}"/>
    <cellStyle name="Output 8 10 9 2" xfId="17453" xr:uid="{00000000-0005-0000-0000-0000B3430000}"/>
    <cellStyle name="Output 8 11" xfId="17454" xr:uid="{00000000-0005-0000-0000-0000B4430000}"/>
    <cellStyle name="Output 8 11 10" xfId="17455" xr:uid="{00000000-0005-0000-0000-0000B5430000}"/>
    <cellStyle name="Output 8 11 10 2" xfId="17456" xr:uid="{00000000-0005-0000-0000-0000B6430000}"/>
    <cellStyle name="Output 8 11 11" xfId="17457" xr:uid="{00000000-0005-0000-0000-0000B7430000}"/>
    <cellStyle name="Output 8 11 11 2" xfId="17458" xr:uid="{00000000-0005-0000-0000-0000B8430000}"/>
    <cellStyle name="Output 8 11 12" xfId="17459" xr:uid="{00000000-0005-0000-0000-0000B9430000}"/>
    <cellStyle name="Output 8 11 12 2" xfId="17460" xr:uid="{00000000-0005-0000-0000-0000BA430000}"/>
    <cellStyle name="Output 8 11 13" xfId="17461" xr:uid="{00000000-0005-0000-0000-0000BB430000}"/>
    <cellStyle name="Output 8 11 13 2" xfId="17462" xr:uid="{00000000-0005-0000-0000-0000BC430000}"/>
    <cellStyle name="Output 8 11 14" xfId="17463" xr:uid="{00000000-0005-0000-0000-0000BD430000}"/>
    <cellStyle name="Output 8 11 14 2" xfId="17464" xr:uid="{00000000-0005-0000-0000-0000BE430000}"/>
    <cellStyle name="Output 8 11 15" xfId="17465" xr:uid="{00000000-0005-0000-0000-0000BF430000}"/>
    <cellStyle name="Output 8 11 15 2" xfId="17466" xr:uid="{00000000-0005-0000-0000-0000C0430000}"/>
    <cellStyle name="Output 8 11 16" xfId="17467" xr:uid="{00000000-0005-0000-0000-0000C1430000}"/>
    <cellStyle name="Output 8 11 16 2" xfId="17468" xr:uid="{00000000-0005-0000-0000-0000C2430000}"/>
    <cellStyle name="Output 8 11 17" xfId="17469" xr:uid="{00000000-0005-0000-0000-0000C3430000}"/>
    <cellStyle name="Output 8 11 17 2" xfId="17470" xr:uid="{00000000-0005-0000-0000-0000C4430000}"/>
    <cellStyle name="Output 8 11 18" xfId="17471" xr:uid="{00000000-0005-0000-0000-0000C5430000}"/>
    <cellStyle name="Output 8 11 2" xfId="17472" xr:uid="{00000000-0005-0000-0000-0000C6430000}"/>
    <cellStyle name="Output 8 11 2 2" xfId="17473" xr:uid="{00000000-0005-0000-0000-0000C7430000}"/>
    <cellStyle name="Output 8 11 3" xfId="17474" xr:uid="{00000000-0005-0000-0000-0000C8430000}"/>
    <cellStyle name="Output 8 11 3 2" xfId="17475" xr:uid="{00000000-0005-0000-0000-0000C9430000}"/>
    <cellStyle name="Output 8 11 4" xfId="17476" xr:uid="{00000000-0005-0000-0000-0000CA430000}"/>
    <cellStyle name="Output 8 11 4 2" xfId="17477" xr:uid="{00000000-0005-0000-0000-0000CB430000}"/>
    <cellStyle name="Output 8 11 5" xfId="17478" xr:uid="{00000000-0005-0000-0000-0000CC430000}"/>
    <cellStyle name="Output 8 11 5 2" xfId="17479" xr:uid="{00000000-0005-0000-0000-0000CD430000}"/>
    <cellStyle name="Output 8 11 6" xfId="17480" xr:uid="{00000000-0005-0000-0000-0000CE430000}"/>
    <cellStyle name="Output 8 11 6 2" xfId="17481" xr:uid="{00000000-0005-0000-0000-0000CF430000}"/>
    <cellStyle name="Output 8 11 7" xfId="17482" xr:uid="{00000000-0005-0000-0000-0000D0430000}"/>
    <cellStyle name="Output 8 11 7 2" xfId="17483" xr:uid="{00000000-0005-0000-0000-0000D1430000}"/>
    <cellStyle name="Output 8 11 8" xfId="17484" xr:uid="{00000000-0005-0000-0000-0000D2430000}"/>
    <cellStyle name="Output 8 11 8 2" xfId="17485" xr:uid="{00000000-0005-0000-0000-0000D3430000}"/>
    <cellStyle name="Output 8 11 9" xfId="17486" xr:uid="{00000000-0005-0000-0000-0000D4430000}"/>
    <cellStyle name="Output 8 11 9 2" xfId="17487" xr:uid="{00000000-0005-0000-0000-0000D5430000}"/>
    <cellStyle name="Output 8 12" xfId="17488" xr:uid="{00000000-0005-0000-0000-0000D6430000}"/>
    <cellStyle name="Output 8 12 10" xfId="17489" xr:uid="{00000000-0005-0000-0000-0000D7430000}"/>
    <cellStyle name="Output 8 12 10 2" xfId="17490" xr:uid="{00000000-0005-0000-0000-0000D8430000}"/>
    <cellStyle name="Output 8 12 11" xfId="17491" xr:uid="{00000000-0005-0000-0000-0000D9430000}"/>
    <cellStyle name="Output 8 12 11 2" xfId="17492" xr:uid="{00000000-0005-0000-0000-0000DA430000}"/>
    <cellStyle name="Output 8 12 12" xfId="17493" xr:uid="{00000000-0005-0000-0000-0000DB430000}"/>
    <cellStyle name="Output 8 12 12 2" xfId="17494" xr:uid="{00000000-0005-0000-0000-0000DC430000}"/>
    <cellStyle name="Output 8 12 13" xfId="17495" xr:uid="{00000000-0005-0000-0000-0000DD430000}"/>
    <cellStyle name="Output 8 12 13 2" xfId="17496" xr:uid="{00000000-0005-0000-0000-0000DE430000}"/>
    <cellStyle name="Output 8 12 14" xfId="17497" xr:uid="{00000000-0005-0000-0000-0000DF430000}"/>
    <cellStyle name="Output 8 12 14 2" xfId="17498" xr:uid="{00000000-0005-0000-0000-0000E0430000}"/>
    <cellStyle name="Output 8 12 15" xfId="17499" xr:uid="{00000000-0005-0000-0000-0000E1430000}"/>
    <cellStyle name="Output 8 12 15 2" xfId="17500" xr:uid="{00000000-0005-0000-0000-0000E2430000}"/>
    <cellStyle name="Output 8 12 16" xfId="17501" xr:uid="{00000000-0005-0000-0000-0000E3430000}"/>
    <cellStyle name="Output 8 12 2" xfId="17502" xr:uid="{00000000-0005-0000-0000-0000E4430000}"/>
    <cellStyle name="Output 8 12 2 2" xfId="17503" xr:uid="{00000000-0005-0000-0000-0000E5430000}"/>
    <cellStyle name="Output 8 12 3" xfId="17504" xr:uid="{00000000-0005-0000-0000-0000E6430000}"/>
    <cellStyle name="Output 8 12 3 2" xfId="17505" xr:uid="{00000000-0005-0000-0000-0000E7430000}"/>
    <cellStyle name="Output 8 12 4" xfId="17506" xr:uid="{00000000-0005-0000-0000-0000E8430000}"/>
    <cellStyle name="Output 8 12 4 2" xfId="17507" xr:uid="{00000000-0005-0000-0000-0000E9430000}"/>
    <cellStyle name="Output 8 12 5" xfId="17508" xr:uid="{00000000-0005-0000-0000-0000EA430000}"/>
    <cellStyle name="Output 8 12 5 2" xfId="17509" xr:uid="{00000000-0005-0000-0000-0000EB430000}"/>
    <cellStyle name="Output 8 12 6" xfId="17510" xr:uid="{00000000-0005-0000-0000-0000EC430000}"/>
    <cellStyle name="Output 8 12 6 2" xfId="17511" xr:uid="{00000000-0005-0000-0000-0000ED430000}"/>
    <cellStyle name="Output 8 12 7" xfId="17512" xr:uid="{00000000-0005-0000-0000-0000EE430000}"/>
    <cellStyle name="Output 8 12 7 2" xfId="17513" xr:uid="{00000000-0005-0000-0000-0000EF430000}"/>
    <cellStyle name="Output 8 12 8" xfId="17514" xr:uid="{00000000-0005-0000-0000-0000F0430000}"/>
    <cellStyle name="Output 8 12 8 2" xfId="17515" xr:uid="{00000000-0005-0000-0000-0000F1430000}"/>
    <cellStyle name="Output 8 12 9" xfId="17516" xr:uid="{00000000-0005-0000-0000-0000F2430000}"/>
    <cellStyle name="Output 8 12 9 2" xfId="17517" xr:uid="{00000000-0005-0000-0000-0000F3430000}"/>
    <cellStyle name="Output 8 13" xfId="17518" xr:uid="{00000000-0005-0000-0000-0000F4430000}"/>
    <cellStyle name="Output 8 13 10" xfId="17519" xr:uid="{00000000-0005-0000-0000-0000F5430000}"/>
    <cellStyle name="Output 8 13 10 2" xfId="17520" xr:uid="{00000000-0005-0000-0000-0000F6430000}"/>
    <cellStyle name="Output 8 13 11" xfId="17521" xr:uid="{00000000-0005-0000-0000-0000F7430000}"/>
    <cellStyle name="Output 8 13 11 2" xfId="17522" xr:uid="{00000000-0005-0000-0000-0000F8430000}"/>
    <cellStyle name="Output 8 13 12" xfId="17523" xr:uid="{00000000-0005-0000-0000-0000F9430000}"/>
    <cellStyle name="Output 8 13 12 2" xfId="17524" xr:uid="{00000000-0005-0000-0000-0000FA430000}"/>
    <cellStyle name="Output 8 13 13" xfId="17525" xr:uid="{00000000-0005-0000-0000-0000FB430000}"/>
    <cellStyle name="Output 8 13 13 2" xfId="17526" xr:uid="{00000000-0005-0000-0000-0000FC430000}"/>
    <cellStyle name="Output 8 13 14" xfId="17527" xr:uid="{00000000-0005-0000-0000-0000FD430000}"/>
    <cellStyle name="Output 8 13 14 2" xfId="17528" xr:uid="{00000000-0005-0000-0000-0000FE430000}"/>
    <cellStyle name="Output 8 13 15" xfId="17529" xr:uid="{00000000-0005-0000-0000-0000FF430000}"/>
    <cellStyle name="Output 8 13 15 2" xfId="17530" xr:uid="{00000000-0005-0000-0000-000000440000}"/>
    <cellStyle name="Output 8 13 16" xfId="17531" xr:uid="{00000000-0005-0000-0000-000001440000}"/>
    <cellStyle name="Output 8 13 2" xfId="17532" xr:uid="{00000000-0005-0000-0000-000002440000}"/>
    <cellStyle name="Output 8 13 2 2" xfId="17533" xr:uid="{00000000-0005-0000-0000-000003440000}"/>
    <cellStyle name="Output 8 13 3" xfId="17534" xr:uid="{00000000-0005-0000-0000-000004440000}"/>
    <cellStyle name="Output 8 13 3 2" xfId="17535" xr:uid="{00000000-0005-0000-0000-000005440000}"/>
    <cellStyle name="Output 8 13 4" xfId="17536" xr:uid="{00000000-0005-0000-0000-000006440000}"/>
    <cellStyle name="Output 8 13 4 2" xfId="17537" xr:uid="{00000000-0005-0000-0000-000007440000}"/>
    <cellStyle name="Output 8 13 5" xfId="17538" xr:uid="{00000000-0005-0000-0000-000008440000}"/>
    <cellStyle name="Output 8 13 5 2" xfId="17539" xr:uid="{00000000-0005-0000-0000-000009440000}"/>
    <cellStyle name="Output 8 13 6" xfId="17540" xr:uid="{00000000-0005-0000-0000-00000A440000}"/>
    <cellStyle name="Output 8 13 6 2" xfId="17541" xr:uid="{00000000-0005-0000-0000-00000B440000}"/>
    <cellStyle name="Output 8 13 7" xfId="17542" xr:uid="{00000000-0005-0000-0000-00000C440000}"/>
    <cellStyle name="Output 8 13 7 2" xfId="17543" xr:uid="{00000000-0005-0000-0000-00000D440000}"/>
    <cellStyle name="Output 8 13 8" xfId="17544" xr:uid="{00000000-0005-0000-0000-00000E440000}"/>
    <cellStyle name="Output 8 13 8 2" xfId="17545" xr:uid="{00000000-0005-0000-0000-00000F440000}"/>
    <cellStyle name="Output 8 13 9" xfId="17546" xr:uid="{00000000-0005-0000-0000-000010440000}"/>
    <cellStyle name="Output 8 13 9 2" xfId="17547" xr:uid="{00000000-0005-0000-0000-000011440000}"/>
    <cellStyle name="Output 8 14" xfId="17548" xr:uid="{00000000-0005-0000-0000-000012440000}"/>
    <cellStyle name="Output 8 14 10" xfId="17549" xr:uid="{00000000-0005-0000-0000-000013440000}"/>
    <cellStyle name="Output 8 14 10 2" xfId="17550" xr:uid="{00000000-0005-0000-0000-000014440000}"/>
    <cellStyle name="Output 8 14 11" xfId="17551" xr:uid="{00000000-0005-0000-0000-000015440000}"/>
    <cellStyle name="Output 8 14 11 2" xfId="17552" xr:uid="{00000000-0005-0000-0000-000016440000}"/>
    <cellStyle name="Output 8 14 12" xfId="17553" xr:uid="{00000000-0005-0000-0000-000017440000}"/>
    <cellStyle name="Output 8 14 12 2" xfId="17554" xr:uid="{00000000-0005-0000-0000-000018440000}"/>
    <cellStyle name="Output 8 14 13" xfId="17555" xr:uid="{00000000-0005-0000-0000-000019440000}"/>
    <cellStyle name="Output 8 14 13 2" xfId="17556" xr:uid="{00000000-0005-0000-0000-00001A440000}"/>
    <cellStyle name="Output 8 14 14" xfId="17557" xr:uid="{00000000-0005-0000-0000-00001B440000}"/>
    <cellStyle name="Output 8 14 14 2" xfId="17558" xr:uid="{00000000-0005-0000-0000-00001C440000}"/>
    <cellStyle name="Output 8 14 15" xfId="17559" xr:uid="{00000000-0005-0000-0000-00001D440000}"/>
    <cellStyle name="Output 8 14 2" xfId="17560" xr:uid="{00000000-0005-0000-0000-00001E440000}"/>
    <cellStyle name="Output 8 14 2 2" xfId="17561" xr:uid="{00000000-0005-0000-0000-00001F440000}"/>
    <cellStyle name="Output 8 14 3" xfId="17562" xr:uid="{00000000-0005-0000-0000-000020440000}"/>
    <cellStyle name="Output 8 14 3 2" xfId="17563" xr:uid="{00000000-0005-0000-0000-000021440000}"/>
    <cellStyle name="Output 8 14 4" xfId="17564" xr:uid="{00000000-0005-0000-0000-000022440000}"/>
    <cellStyle name="Output 8 14 4 2" xfId="17565" xr:uid="{00000000-0005-0000-0000-000023440000}"/>
    <cellStyle name="Output 8 14 5" xfId="17566" xr:uid="{00000000-0005-0000-0000-000024440000}"/>
    <cellStyle name="Output 8 14 5 2" xfId="17567" xr:uid="{00000000-0005-0000-0000-000025440000}"/>
    <cellStyle name="Output 8 14 6" xfId="17568" xr:uid="{00000000-0005-0000-0000-000026440000}"/>
    <cellStyle name="Output 8 14 6 2" xfId="17569" xr:uid="{00000000-0005-0000-0000-000027440000}"/>
    <cellStyle name="Output 8 14 7" xfId="17570" xr:uid="{00000000-0005-0000-0000-000028440000}"/>
    <cellStyle name="Output 8 14 7 2" xfId="17571" xr:uid="{00000000-0005-0000-0000-000029440000}"/>
    <cellStyle name="Output 8 14 8" xfId="17572" xr:uid="{00000000-0005-0000-0000-00002A440000}"/>
    <cellStyle name="Output 8 14 8 2" xfId="17573" xr:uid="{00000000-0005-0000-0000-00002B440000}"/>
    <cellStyle name="Output 8 14 9" xfId="17574" xr:uid="{00000000-0005-0000-0000-00002C440000}"/>
    <cellStyle name="Output 8 14 9 2" xfId="17575" xr:uid="{00000000-0005-0000-0000-00002D440000}"/>
    <cellStyle name="Output 8 15" xfId="17576" xr:uid="{00000000-0005-0000-0000-00002E440000}"/>
    <cellStyle name="Output 8 15 2" xfId="17577" xr:uid="{00000000-0005-0000-0000-00002F440000}"/>
    <cellStyle name="Output 8 16" xfId="17578" xr:uid="{00000000-0005-0000-0000-000030440000}"/>
    <cellStyle name="Output 8 16 2" xfId="17579" xr:uid="{00000000-0005-0000-0000-000031440000}"/>
    <cellStyle name="Output 8 17" xfId="17580" xr:uid="{00000000-0005-0000-0000-000032440000}"/>
    <cellStyle name="Output 8 17 2" xfId="17581" xr:uid="{00000000-0005-0000-0000-000033440000}"/>
    <cellStyle name="Output 8 18" xfId="17582" xr:uid="{00000000-0005-0000-0000-000034440000}"/>
    <cellStyle name="Output 8 18 2" xfId="17583" xr:uid="{00000000-0005-0000-0000-000035440000}"/>
    <cellStyle name="Output 8 19" xfId="17584" xr:uid="{00000000-0005-0000-0000-000036440000}"/>
    <cellStyle name="Output 8 19 2" xfId="17585" xr:uid="{00000000-0005-0000-0000-000037440000}"/>
    <cellStyle name="Output 8 2" xfId="17586" xr:uid="{00000000-0005-0000-0000-000038440000}"/>
    <cellStyle name="Output 8 2 10" xfId="17587" xr:uid="{00000000-0005-0000-0000-000039440000}"/>
    <cellStyle name="Output 8 2 10 10" xfId="17588" xr:uid="{00000000-0005-0000-0000-00003A440000}"/>
    <cellStyle name="Output 8 2 10 10 2" xfId="17589" xr:uid="{00000000-0005-0000-0000-00003B440000}"/>
    <cellStyle name="Output 8 2 10 11" xfId="17590" xr:uid="{00000000-0005-0000-0000-00003C440000}"/>
    <cellStyle name="Output 8 2 10 11 2" xfId="17591" xr:uid="{00000000-0005-0000-0000-00003D440000}"/>
    <cellStyle name="Output 8 2 10 12" xfId="17592" xr:uid="{00000000-0005-0000-0000-00003E440000}"/>
    <cellStyle name="Output 8 2 10 12 2" xfId="17593" xr:uid="{00000000-0005-0000-0000-00003F440000}"/>
    <cellStyle name="Output 8 2 10 13" xfId="17594" xr:uid="{00000000-0005-0000-0000-000040440000}"/>
    <cellStyle name="Output 8 2 10 13 2" xfId="17595" xr:uid="{00000000-0005-0000-0000-000041440000}"/>
    <cellStyle name="Output 8 2 10 14" xfId="17596" xr:uid="{00000000-0005-0000-0000-000042440000}"/>
    <cellStyle name="Output 8 2 10 14 2" xfId="17597" xr:uid="{00000000-0005-0000-0000-000043440000}"/>
    <cellStyle name="Output 8 2 10 15" xfId="17598" xr:uid="{00000000-0005-0000-0000-000044440000}"/>
    <cellStyle name="Output 8 2 10 15 2" xfId="17599" xr:uid="{00000000-0005-0000-0000-000045440000}"/>
    <cellStyle name="Output 8 2 10 16" xfId="17600" xr:uid="{00000000-0005-0000-0000-000046440000}"/>
    <cellStyle name="Output 8 2 10 16 2" xfId="17601" xr:uid="{00000000-0005-0000-0000-000047440000}"/>
    <cellStyle name="Output 8 2 10 17" xfId="17602" xr:uid="{00000000-0005-0000-0000-000048440000}"/>
    <cellStyle name="Output 8 2 10 17 2" xfId="17603" xr:uid="{00000000-0005-0000-0000-000049440000}"/>
    <cellStyle name="Output 8 2 10 18" xfId="17604" xr:uid="{00000000-0005-0000-0000-00004A440000}"/>
    <cellStyle name="Output 8 2 10 2" xfId="17605" xr:uid="{00000000-0005-0000-0000-00004B440000}"/>
    <cellStyle name="Output 8 2 10 2 2" xfId="17606" xr:uid="{00000000-0005-0000-0000-00004C440000}"/>
    <cellStyle name="Output 8 2 10 3" xfId="17607" xr:uid="{00000000-0005-0000-0000-00004D440000}"/>
    <cellStyle name="Output 8 2 10 3 2" xfId="17608" xr:uid="{00000000-0005-0000-0000-00004E440000}"/>
    <cellStyle name="Output 8 2 10 4" xfId="17609" xr:uid="{00000000-0005-0000-0000-00004F440000}"/>
    <cellStyle name="Output 8 2 10 4 2" xfId="17610" xr:uid="{00000000-0005-0000-0000-000050440000}"/>
    <cellStyle name="Output 8 2 10 5" xfId="17611" xr:uid="{00000000-0005-0000-0000-000051440000}"/>
    <cellStyle name="Output 8 2 10 5 2" xfId="17612" xr:uid="{00000000-0005-0000-0000-000052440000}"/>
    <cellStyle name="Output 8 2 10 6" xfId="17613" xr:uid="{00000000-0005-0000-0000-000053440000}"/>
    <cellStyle name="Output 8 2 10 6 2" xfId="17614" xr:uid="{00000000-0005-0000-0000-000054440000}"/>
    <cellStyle name="Output 8 2 10 7" xfId="17615" xr:uid="{00000000-0005-0000-0000-000055440000}"/>
    <cellStyle name="Output 8 2 10 7 2" xfId="17616" xr:uid="{00000000-0005-0000-0000-000056440000}"/>
    <cellStyle name="Output 8 2 10 8" xfId="17617" xr:uid="{00000000-0005-0000-0000-000057440000}"/>
    <cellStyle name="Output 8 2 10 8 2" xfId="17618" xr:uid="{00000000-0005-0000-0000-000058440000}"/>
    <cellStyle name="Output 8 2 10 9" xfId="17619" xr:uid="{00000000-0005-0000-0000-000059440000}"/>
    <cellStyle name="Output 8 2 10 9 2" xfId="17620" xr:uid="{00000000-0005-0000-0000-00005A440000}"/>
    <cellStyle name="Output 8 2 11" xfId="17621" xr:uid="{00000000-0005-0000-0000-00005B440000}"/>
    <cellStyle name="Output 8 2 11 10" xfId="17622" xr:uid="{00000000-0005-0000-0000-00005C440000}"/>
    <cellStyle name="Output 8 2 11 10 2" xfId="17623" xr:uid="{00000000-0005-0000-0000-00005D440000}"/>
    <cellStyle name="Output 8 2 11 11" xfId="17624" xr:uid="{00000000-0005-0000-0000-00005E440000}"/>
    <cellStyle name="Output 8 2 11 11 2" xfId="17625" xr:uid="{00000000-0005-0000-0000-00005F440000}"/>
    <cellStyle name="Output 8 2 11 12" xfId="17626" xr:uid="{00000000-0005-0000-0000-000060440000}"/>
    <cellStyle name="Output 8 2 11 12 2" xfId="17627" xr:uid="{00000000-0005-0000-0000-000061440000}"/>
    <cellStyle name="Output 8 2 11 13" xfId="17628" xr:uid="{00000000-0005-0000-0000-000062440000}"/>
    <cellStyle name="Output 8 2 11 13 2" xfId="17629" xr:uid="{00000000-0005-0000-0000-000063440000}"/>
    <cellStyle name="Output 8 2 11 14" xfId="17630" xr:uid="{00000000-0005-0000-0000-000064440000}"/>
    <cellStyle name="Output 8 2 11 14 2" xfId="17631" xr:uid="{00000000-0005-0000-0000-000065440000}"/>
    <cellStyle name="Output 8 2 11 15" xfId="17632" xr:uid="{00000000-0005-0000-0000-000066440000}"/>
    <cellStyle name="Output 8 2 11 15 2" xfId="17633" xr:uid="{00000000-0005-0000-0000-000067440000}"/>
    <cellStyle name="Output 8 2 11 16" xfId="17634" xr:uid="{00000000-0005-0000-0000-000068440000}"/>
    <cellStyle name="Output 8 2 11 2" xfId="17635" xr:uid="{00000000-0005-0000-0000-000069440000}"/>
    <cellStyle name="Output 8 2 11 2 2" xfId="17636" xr:uid="{00000000-0005-0000-0000-00006A440000}"/>
    <cellStyle name="Output 8 2 11 3" xfId="17637" xr:uid="{00000000-0005-0000-0000-00006B440000}"/>
    <cellStyle name="Output 8 2 11 3 2" xfId="17638" xr:uid="{00000000-0005-0000-0000-00006C440000}"/>
    <cellStyle name="Output 8 2 11 4" xfId="17639" xr:uid="{00000000-0005-0000-0000-00006D440000}"/>
    <cellStyle name="Output 8 2 11 4 2" xfId="17640" xr:uid="{00000000-0005-0000-0000-00006E440000}"/>
    <cellStyle name="Output 8 2 11 5" xfId="17641" xr:uid="{00000000-0005-0000-0000-00006F440000}"/>
    <cellStyle name="Output 8 2 11 5 2" xfId="17642" xr:uid="{00000000-0005-0000-0000-000070440000}"/>
    <cellStyle name="Output 8 2 11 6" xfId="17643" xr:uid="{00000000-0005-0000-0000-000071440000}"/>
    <cellStyle name="Output 8 2 11 6 2" xfId="17644" xr:uid="{00000000-0005-0000-0000-000072440000}"/>
    <cellStyle name="Output 8 2 11 7" xfId="17645" xr:uid="{00000000-0005-0000-0000-000073440000}"/>
    <cellStyle name="Output 8 2 11 7 2" xfId="17646" xr:uid="{00000000-0005-0000-0000-000074440000}"/>
    <cellStyle name="Output 8 2 11 8" xfId="17647" xr:uid="{00000000-0005-0000-0000-000075440000}"/>
    <cellStyle name="Output 8 2 11 8 2" xfId="17648" xr:uid="{00000000-0005-0000-0000-000076440000}"/>
    <cellStyle name="Output 8 2 11 9" xfId="17649" xr:uid="{00000000-0005-0000-0000-000077440000}"/>
    <cellStyle name="Output 8 2 11 9 2" xfId="17650" xr:uid="{00000000-0005-0000-0000-000078440000}"/>
    <cellStyle name="Output 8 2 12" xfId="17651" xr:uid="{00000000-0005-0000-0000-000079440000}"/>
    <cellStyle name="Output 8 2 12 10" xfId="17652" xr:uid="{00000000-0005-0000-0000-00007A440000}"/>
    <cellStyle name="Output 8 2 12 10 2" xfId="17653" xr:uid="{00000000-0005-0000-0000-00007B440000}"/>
    <cellStyle name="Output 8 2 12 11" xfId="17654" xr:uid="{00000000-0005-0000-0000-00007C440000}"/>
    <cellStyle name="Output 8 2 12 11 2" xfId="17655" xr:uid="{00000000-0005-0000-0000-00007D440000}"/>
    <cellStyle name="Output 8 2 12 12" xfId="17656" xr:uid="{00000000-0005-0000-0000-00007E440000}"/>
    <cellStyle name="Output 8 2 12 12 2" xfId="17657" xr:uid="{00000000-0005-0000-0000-00007F440000}"/>
    <cellStyle name="Output 8 2 12 13" xfId="17658" xr:uid="{00000000-0005-0000-0000-000080440000}"/>
    <cellStyle name="Output 8 2 12 13 2" xfId="17659" xr:uid="{00000000-0005-0000-0000-000081440000}"/>
    <cellStyle name="Output 8 2 12 14" xfId="17660" xr:uid="{00000000-0005-0000-0000-000082440000}"/>
    <cellStyle name="Output 8 2 12 14 2" xfId="17661" xr:uid="{00000000-0005-0000-0000-000083440000}"/>
    <cellStyle name="Output 8 2 12 15" xfId="17662" xr:uid="{00000000-0005-0000-0000-000084440000}"/>
    <cellStyle name="Output 8 2 12 15 2" xfId="17663" xr:uid="{00000000-0005-0000-0000-000085440000}"/>
    <cellStyle name="Output 8 2 12 16" xfId="17664" xr:uid="{00000000-0005-0000-0000-000086440000}"/>
    <cellStyle name="Output 8 2 12 2" xfId="17665" xr:uid="{00000000-0005-0000-0000-000087440000}"/>
    <cellStyle name="Output 8 2 12 2 2" xfId="17666" xr:uid="{00000000-0005-0000-0000-000088440000}"/>
    <cellStyle name="Output 8 2 12 3" xfId="17667" xr:uid="{00000000-0005-0000-0000-000089440000}"/>
    <cellStyle name="Output 8 2 12 3 2" xfId="17668" xr:uid="{00000000-0005-0000-0000-00008A440000}"/>
    <cellStyle name="Output 8 2 12 4" xfId="17669" xr:uid="{00000000-0005-0000-0000-00008B440000}"/>
    <cellStyle name="Output 8 2 12 4 2" xfId="17670" xr:uid="{00000000-0005-0000-0000-00008C440000}"/>
    <cellStyle name="Output 8 2 12 5" xfId="17671" xr:uid="{00000000-0005-0000-0000-00008D440000}"/>
    <cellStyle name="Output 8 2 12 5 2" xfId="17672" xr:uid="{00000000-0005-0000-0000-00008E440000}"/>
    <cellStyle name="Output 8 2 12 6" xfId="17673" xr:uid="{00000000-0005-0000-0000-00008F440000}"/>
    <cellStyle name="Output 8 2 12 6 2" xfId="17674" xr:uid="{00000000-0005-0000-0000-000090440000}"/>
    <cellStyle name="Output 8 2 12 7" xfId="17675" xr:uid="{00000000-0005-0000-0000-000091440000}"/>
    <cellStyle name="Output 8 2 12 7 2" xfId="17676" xr:uid="{00000000-0005-0000-0000-000092440000}"/>
    <cellStyle name="Output 8 2 12 8" xfId="17677" xr:uid="{00000000-0005-0000-0000-000093440000}"/>
    <cellStyle name="Output 8 2 12 8 2" xfId="17678" xr:uid="{00000000-0005-0000-0000-000094440000}"/>
    <cellStyle name="Output 8 2 12 9" xfId="17679" xr:uid="{00000000-0005-0000-0000-000095440000}"/>
    <cellStyle name="Output 8 2 12 9 2" xfId="17680" xr:uid="{00000000-0005-0000-0000-000096440000}"/>
    <cellStyle name="Output 8 2 13" xfId="17681" xr:uid="{00000000-0005-0000-0000-000097440000}"/>
    <cellStyle name="Output 8 2 13 10" xfId="17682" xr:uid="{00000000-0005-0000-0000-000098440000}"/>
    <cellStyle name="Output 8 2 13 10 2" xfId="17683" xr:uid="{00000000-0005-0000-0000-000099440000}"/>
    <cellStyle name="Output 8 2 13 11" xfId="17684" xr:uid="{00000000-0005-0000-0000-00009A440000}"/>
    <cellStyle name="Output 8 2 13 11 2" xfId="17685" xr:uid="{00000000-0005-0000-0000-00009B440000}"/>
    <cellStyle name="Output 8 2 13 12" xfId="17686" xr:uid="{00000000-0005-0000-0000-00009C440000}"/>
    <cellStyle name="Output 8 2 13 12 2" xfId="17687" xr:uid="{00000000-0005-0000-0000-00009D440000}"/>
    <cellStyle name="Output 8 2 13 13" xfId="17688" xr:uid="{00000000-0005-0000-0000-00009E440000}"/>
    <cellStyle name="Output 8 2 13 13 2" xfId="17689" xr:uid="{00000000-0005-0000-0000-00009F440000}"/>
    <cellStyle name="Output 8 2 13 14" xfId="17690" xr:uid="{00000000-0005-0000-0000-0000A0440000}"/>
    <cellStyle name="Output 8 2 13 14 2" xfId="17691" xr:uid="{00000000-0005-0000-0000-0000A1440000}"/>
    <cellStyle name="Output 8 2 13 15" xfId="17692" xr:uid="{00000000-0005-0000-0000-0000A2440000}"/>
    <cellStyle name="Output 8 2 13 2" xfId="17693" xr:uid="{00000000-0005-0000-0000-0000A3440000}"/>
    <cellStyle name="Output 8 2 13 2 2" xfId="17694" xr:uid="{00000000-0005-0000-0000-0000A4440000}"/>
    <cellStyle name="Output 8 2 13 3" xfId="17695" xr:uid="{00000000-0005-0000-0000-0000A5440000}"/>
    <cellStyle name="Output 8 2 13 3 2" xfId="17696" xr:uid="{00000000-0005-0000-0000-0000A6440000}"/>
    <cellStyle name="Output 8 2 13 4" xfId="17697" xr:uid="{00000000-0005-0000-0000-0000A7440000}"/>
    <cellStyle name="Output 8 2 13 4 2" xfId="17698" xr:uid="{00000000-0005-0000-0000-0000A8440000}"/>
    <cellStyle name="Output 8 2 13 5" xfId="17699" xr:uid="{00000000-0005-0000-0000-0000A9440000}"/>
    <cellStyle name="Output 8 2 13 5 2" xfId="17700" xr:uid="{00000000-0005-0000-0000-0000AA440000}"/>
    <cellStyle name="Output 8 2 13 6" xfId="17701" xr:uid="{00000000-0005-0000-0000-0000AB440000}"/>
    <cellStyle name="Output 8 2 13 6 2" xfId="17702" xr:uid="{00000000-0005-0000-0000-0000AC440000}"/>
    <cellStyle name="Output 8 2 13 7" xfId="17703" xr:uid="{00000000-0005-0000-0000-0000AD440000}"/>
    <cellStyle name="Output 8 2 13 7 2" xfId="17704" xr:uid="{00000000-0005-0000-0000-0000AE440000}"/>
    <cellStyle name="Output 8 2 13 8" xfId="17705" xr:uid="{00000000-0005-0000-0000-0000AF440000}"/>
    <cellStyle name="Output 8 2 13 8 2" xfId="17706" xr:uid="{00000000-0005-0000-0000-0000B0440000}"/>
    <cellStyle name="Output 8 2 13 9" xfId="17707" xr:uid="{00000000-0005-0000-0000-0000B1440000}"/>
    <cellStyle name="Output 8 2 13 9 2" xfId="17708" xr:uid="{00000000-0005-0000-0000-0000B2440000}"/>
    <cellStyle name="Output 8 2 14" xfId="17709" xr:uid="{00000000-0005-0000-0000-0000B3440000}"/>
    <cellStyle name="Output 8 2 14 2" xfId="17710" xr:uid="{00000000-0005-0000-0000-0000B4440000}"/>
    <cellStyle name="Output 8 2 15" xfId="17711" xr:uid="{00000000-0005-0000-0000-0000B5440000}"/>
    <cellStyle name="Output 8 2 15 2" xfId="17712" xr:uid="{00000000-0005-0000-0000-0000B6440000}"/>
    <cellStyle name="Output 8 2 16" xfId="17713" xr:uid="{00000000-0005-0000-0000-0000B7440000}"/>
    <cellStyle name="Output 8 2 16 2" xfId="17714" xr:uid="{00000000-0005-0000-0000-0000B8440000}"/>
    <cellStyle name="Output 8 2 17" xfId="17715" xr:uid="{00000000-0005-0000-0000-0000B9440000}"/>
    <cellStyle name="Output 8 2 17 2" xfId="17716" xr:uid="{00000000-0005-0000-0000-0000BA440000}"/>
    <cellStyle name="Output 8 2 18" xfId="17717" xr:uid="{00000000-0005-0000-0000-0000BB440000}"/>
    <cellStyle name="Output 8 2 18 2" xfId="17718" xr:uid="{00000000-0005-0000-0000-0000BC440000}"/>
    <cellStyle name="Output 8 2 19" xfId="17719" xr:uid="{00000000-0005-0000-0000-0000BD440000}"/>
    <cellStyle name="Output 8 2 19 2" xfId="17720" xr:uid="{00000000-0005-0000-0000-0000BE440000}"/>
    <cellStyle name="Output 8 2 2" xfId="17721" xr:uid="{00000000-0005-0000-0000-0000BF440000}"/>
    <cellStyle name="Output 8 2 2 10" xfId="17722" xr:uid="{00000000-0005-0000-0000-0000C0440000}"/>
    <cellStyle name="Output 8 2 2 10 2" xfId="17723" xr:uid="{00000000-0005-0000-0000-0000C1440000}"/>
    <cellStyle name="Output 8 2 2 11" xfId="17724" xr:uid="{00000000-0005-0000-0000-0000C2440000}"/>
    <cellStyle name="Output 8 2 2 11 2" xfId="17725" xr:uid="{00000000-0005-0000-0000-0000C3440000}"/>
    <cellStyle name="Output 8 2 2 12" xfId="17726" xr:uid="{00000000-0005-0000-0000-0000C4440000}"/>
    <cellStyle name="Output 8 2 2 12 2" xfId="17727" xr:uid="{00000000-0005-0000-0000-0000C5440000}"/>
    <cellStyle name="Output 8 2 2 13" xfId="17728" xr:uid="{00000000-0005-0000-0000-0000C6440000}"/>
    <cellStyle name="Output 8 2 2 13 2" xfId="17729" xr:uid="{00000000-0005-0000-0000-0000C7440000}"/>
    <cellStyle name="Output 8 2 2 14" xfId="17730" xr:uid="{00000000-0005-0000-0000-0000C8440000}"/>
    <cellStyle name="Output 8 2 2 14 2" xfId="17731" xr:uid="{00000000-0005-0000-0000-0000C9440000}"/>
    <cellStyle name="Output 8 2 2 15" xfId="17732" xr:uid="{00000000-0005-0000-0000-0000CA440000}"/>
    <cellStyle name="Output 8 2 2 15 2" xfId="17733" xr:uid="{00000000-0005-0000-0000-0000CB440000}"/>
    <cellStyle name="Output 8 2 2 16" xfId="17734" xr:uid="{00000000-0005-0000-0000-0000CC440000}"/>
    <cellStyle name="Output 8 2 2 16 2" xfId="17735" xr:uid="{00000000-0005-0000-0000-0000CD440000}"/>
    <cellStyle name="Output 8 2 2 17" xfId="17736" xr:uid="{00000000-0005-0000-0000-0000CE440000}"/>
    <cellStyle name="Output 8 2 2 17 2" xfId="17737" xr:uid="{00000000-0005-0000-0000-0000CF440000}"/>
    <cellStyle name="Output 8 2 2 18" xfId="17738" xr:uid="{00000000-0005-0000-0000-0000D0440000}"/>
    <cellStyle name="Output 8 2 2 18 2" xfId="17739" xr:uid="{00000000-0005-0000-0000-0000D1440000}"/>
    <cellStyle name="Output 8 2 2 19" xfId="17740" xr:uid="{00000000-0005-0000-0000-0000D2440000}"/>
    <cellStyle name="Output 8 2 2 19 2" xfId="17741" xr:uid="{00000000-0005-0000-0000-0000D3440000}"/>
    <cellStyle name="Output 8 2 2 2" xfId="17742" xr:uid="{00000000-0005-0000-0000-0000D4440000}"/>
    <cellStyle name="Output 8 2 2 2 10" xfId="17743" xr:uid="{00000000-0005-0000-0000-0000D5440000}"/>
    <cellStyle name="Output 8 2 2 2 10 2" xfId="17744" xr:uid="{00000000-0005-0000-0000-0000D6440000}"/>
    <cellStyle name="Output 8 2 2 2 11" xfId="17745" xr:uid="{00000000-0005-0000-0000-0000D7440000}"/>
    <cellStyle name="Output 8 2 2 2 11 2" xfId="17746" xr:uid="{00000000-0005-0000-0000-0000D8440000}"/>
    <cellStyle name="Output 8 2 2 2 12" xfId="17747" xr:uid="{00000000-0005-0000-0000-0000D9440000}"/>
    <cellStyle name="Output 8 2 2 2 12 2" xfId="17748" xr:uid="{00000000-0005-0000-0000-0000DA440000}"/>
    <cellStyle name="Output 8 2 2 2 13" xfId="17749" xr:uid="{00000000-0005-0000-0000-0000DB440000}"/>
    <cellStyle name="Output 8 2 2 2 13 2" xfId="17750" xr:uid="{00000000-0005-0000-0000-0000DC440000}"/>
    <cellStyle name="Output 8 2 2 2 14" xfId="17751" xr:uid="{00000000-0005-0000-0000-0000DD440000}"/>
    <cellStyle name="Output 8 2 2 2 14 2" xfId="17752" xr:uid="{00000000-0005-0000-0000-0000DE440000}"/>
    <cellStyle name="Output 8 2 2 2 15" xfId="17753" xr:uid="{00000000-0005-0000-0000-0000DF440000}"/>
    <cellStyle name="Output 8 2 2 2 15 2" xfId="17754" xr:uid="{00000000-0005-0000-0000-0000E0440000}"/>
    <cellStyle name="Output 8 2 2 2 16" xfId="17755" xr:uid="{00000000-0005-0000-0000-0000E1440000}"/>
    <cellStyle name="Output 8 2 2 2 16 2" xfId="17756" xr:uid="{00000000-0005-0000-0000-0000E2440000}"/>
    <cellStyle name="Output 8 2 2 2 17" xfId="17757" xr:uid="{00000000-0005-0000-0000-0000E3440000}"/>
    <cellStyle name="Output 8 2 2 2 17 2" xfId="17758" xr:uid="{00000000-0005-0000-0000-0000E4440000}"/>
    <cellStyle name="Output 8 2 2 2 18" xfId="17759" xr:uid="{00000000-0005-0000-0000-0000E5440000}"/>
    <cellStyle name="Output 8 2 2 2 18 2" xfId="17760" xr:uid="{00000000-0005-0000-0000-0000E6440000}"/>
    <cellStyle name="Output 8 2 2 2 19" xfId="17761" xr:uid="{00000000-0005-0000-0000-0000E7440000}"/>
    <cellStyle name="Output 8 2 2 2 2" xfId="17762" xr:uid="{00000000-0005-0000-0000-0000E8440000}"/>
    <cellStyle name="Output 8 2 2 2 2 2" xfId="17763" xr:uid="{00000000-0005-0000-0000-0000E9440000}"/>
    <cellStyle name="Output 8 2 2 2 3" xfId="17764" xr:uid="{00000000-0005-0000-0000-0000EA440000}"/>
    <cellStyle name="Output 8 2 2 2 3 2" xfId="17765" xr:uid="{00000000-0005-0000-0000-0000EB440000}"/>
    <cellStyle name="Output 8 2 2 2 4" xfId="17766" xr:uid="{00000000-0005-0000-0000-0000EC440000}"/>
    <cellStyle name="Output 8 2 2 2 4 2" xfId="17767" xr:uid="{00000000-0005-0000-0000-0000ED440000}"/>
    <cellStyle name="Output 8 2 2 2 5" xfId="17768" xr:uid="{00000000-0005-0000-0000-0000EE440000}"/>
    <cellStyle name="Output 8 2 2 2 5 2" xfId="17769" xr:uid="{00000000-0005-0000-0000-0000EF440000}"/>
    <cellStyle name="Output 8 2 2 2 6" xfId="17770" xr:uid="{00000000-0005-0000-0000-0000F0440000}"/>
    <cellStyle name="Output 8 2 2 2 6 2" xfId="17771" xr:uid="{00000000-0005-0000-0000-0000F1440000}"/>
    <cellStyle name="Output 8 2 2 2 7" xfId="17772" xr:uid="{00000000-0005-0000-0000-0000F2440000}"/>
    <cellStyle name="Output 8 2 2 2 7 2" xfId="17773" xr:uid="{00000000-0005-0000-0000-0000F3440000}"/>
    <cellStyle name="Output 8 2 2 2 8" xfId="17774" xr:uid="{00000000-0005-0000-0000-0000F4440000}"/>
    <cellStyle name="Output 8 2 2 2 8 2" xfId="17775" xr:uid="{00000000-0005-0000-0000-0000F5440000}"/>
    <cellStyle name="Output 8 2 2 2 9" xfId="17776" xr:uid="{00000000-0005-0000-0000-0000F6440000}"/>
    <cellStyle name="Output 8 2 2 2 9 2" xfId="17777" xr:uid="{00000000-0005-0000-0000-0000F7440000}"/>
    <cellStyle name="Output 8 2 2 20" xfId="17778" xr:uid="{00000000-0005-0000-0000-0000F8440000}"/>
    <cellStyle name="Output 8 2 2 3" xfId="17779" xr:uid="{00000000-0005-0000-0000-0000F9440000}"/>
    <cellStyle name="Output 8 2 2 3 10" xfId="17780" xr:uid="{00000000-0005-0000-0000-0000FA440000}"/>
    <cellStyle name="Output 8 2 2 3 10 2" xfId="17781" xr:uid="{00000000-0005-0000-0000-0000FB440000}"/>
    <cellStyle name="Output 8 2 2 3 11" xfId="17782" xr:uid="{00000000-0005-0000-0000-0000FC440000}"/>
    <cellStyle name="Output 8 2 2 3 11 2" xfId="17783" xr:uid="{00000000-0005-0000-0000-0000FD440000}"/>
    <cellStyle name="Output 8 2 2 3 12" xfId="17784" xr:uid="{00000000-0005-0000-0000-0000FE440000}"/>
    <cellStyle name="Output 8 2 2 3 12 2" xfId="17785" xr:uid="{00000000-0005-0000-0000-0000FF440000}"/>
    <cellStyle name="Output 8 2 2 3 13" xfId="17786" xr:uid="{00000000-0005-0000-0000-000000450000}"/>
    <cellStyle name="Output 8 2 2 3 13 2" xfId="17787" xr:uid="{00000000-0005-0000-0000-000001450000}"/>
    <cellStyle name="Output 8 2 2 3 14" xfId="17788" xr:uid="{00000000-0005-0000-0000-000002450000}"/>
    <cellStyle name="Output 8 2 2 3 14 2" xfId="17789" xr:uid="{00000000-0005-0000-0000-000003450000}"/>
    <cellStyle name="Output 8 2 2 3 15" xfId="17790" xr:uid="{00000000-0005-0000-0000-000004450000}"/>
    <cellStyle name="Output 8 2 2 3 15 2" xfId="17791" xr:uid="{00000000-0005-0000-0000-000005450000}"/>
    <cellStyle name="Output 8 2 2 3 16" xfId="17792" xr:uid="{00000000-0005-0000-0000-000006450000}"/>
    <cellStyle name="Output 8 2 2 3 16 2" xfId="17793" xr:uid="{00000000-0005-0000-0000-000007450000}"/>
    <cellStyle name="Output 8 2 2 3 17" xfId="17794" xr:uid="{00000000-0005-0000-0000-000008450000}"/>
    <cellStyle name="Output 8 2 2 3 17 2" xfId="17795" xr:uid="{00000000-0005-0000-0000-000009450000}"/>
    <cellStyle name="Output 8 2 2 3 18" xfId="17796" xr:uid="{00000000-0005-0000-0000-00000A450000}"/>
    <cellStyle name="Output 8 2 2 3 18 2" xfId="17797" xr:uid="{00000000-0005-0000-0000-00000B450000}"/>
    <cellStyle name="Output 8 2 2 3 19" xfId="17798" xr:uid="{00000000-0005-0000-0000-00000C450000}"/>
    <cellStyle name="Output 8 2 2 3 2" xfId="17799" xr:uid="{00000000-0005-0000-0000-00000D450000}"/>
    <cellStyle name="Output 8 2 2 3 2 2" xfId="17800" xr:uid="{00000000-0005-0000-0000-00000E450000}"/>
    <cellStyle name="Output 8 2 2 3 3" xfId="17801" xr:uid="{00000000-0005-0000-0000-00000F450000}"/>
    <cellStyle name="Output 8 2 2 3 3 2" xfId="17802" xr:uid="{00000000-0005-0000-0000-000010450000}"/>
    <cellStyle name="Output 8 2 2 3 4" xfId="17803" xr:uid="{00000000-0005-0000-0000-000011450000}"/>
    <cellStyle name="Output 8 2 2 3 4 2" xfId="17804" xr:uid="{00000000-0005-0000-0000-000012450000}"/>
    <cellStyle name="Output 8 2 2 3 5" xfId="17805" xr:uid="{00000000-0005-0000-0000-000013450000}"/>
    <cellStyle name="Output 8 2 2 3 5 2" xfId="17806" xr:uid="{00000000-0005-0000-0000-000014450000}"/>
    <cellStyle name="Output 8 2 2 3 6" xfId="17807" xr:uid="{00000000-0005-0000-0000-000015450000}"/>
    <cellStyle name="Output 8 2 2 3 6 2" xfId="17808" xr:uid="{00000000-0005-0000-0000-000016450000}"/>
    <cellStyle name="Output 8 2 2 3 7" xfId="17809" xr:uid="{00000000-0005-0000-0000-000017450000}"/>
    <cellStyle name="Output 8 2 2 3 7 2" xfId="17810" xr:uid="{00000000-0005-0000-0000-000018450000}"/>
    <cellStyle name="Output 8 2 2 3 8" xfId="17811" xr:uid="{00000000-0005-0000-0000-000019450000}"/>
    <cellStyle name="Output 8 2 2 3 8 2" xfId="17812" xr:uid="{00000000-0005-0000-0000-00001A450000}"/>
    <cellStyle name="Output 8 2 2 3 9" xfId="17813" xr:uid="{00000000-0005-0000-0000-00001B450000}"/>
    <cellStyle name="Output 8 2 2 3 9 2" xfId="17814" xr:uid="{00000000-0005-0000-0000-00001C450000}"/>
    <cellStyle name="Output 8 2 2 4" xfId="17815" xr:uid="{00000000-0005-0000-0000-00001D450000}"/>
    <cellStyle name="Output 8 2 2 4 10" xfId="17816" xr:uid="{00000000-0005-0000-0000-00001E450000}"/>
    <cellStyle name="Output 8 2 2 4 10 2" xfId="17817" xr:uid="{00000000-0005-0000-0000-00001F450000}"/>
    <cellStyle name="Output 8 2 2 4 11" xfId="17818" xr:uid="{00000000-0005-0000-0000-000020450000}"/>
    <cellStyle name="Output 8 2 2 4 11 2" xfId="17819" xr:uid="{00000000-0005-0000-0000-000021450000}"/>
    <cellStyle name="Output 8 2 2 4 12" xfId="17820" xr:uid="{00000000-0005-0000-0000-000022450000}"/>
    <cellStyle name="Output 8 2 2 4 12 2" xfId="17821" xr:uid="{00000000-0005-0000-0000-000023450000}"/>
    <cellStyle name="Output 8 2 2 4 13" xfId="17822" xr:uid="{00000000-0005-0000-0000-000024450000}"/>
    <cellStyle name="Output 8 2 2 4 13 2" xfId="17823" xr:uid="{00000000-0005-0000-0000-000025450000}"/>
    <cellStyle name="Output 8 2 2 4 14" xfId="17824" xr:uid="{00000000-0005-0000-0000-000026450000}"/>
    <cellStyle name="Output 8 2 2 4 14 2" xfId="17825" xr:uid="{00000000-0005-0000-0000-000027450000}"/>
    <cellStyle name="Output 8 2 2 4 15" xfId="17826" xr:uid="{00000000-0005-0000-0000-000028450000}"/>
    <cellStyle name="Output 8 2 2 4 15 2" xfId="17827" xr:uid="{00000000-0005-0000-0000-000029450000}"/>
    <cellStyle name="Output 8 2 2 4 16" xfId="17828" xr:uid="{00000000-0005-0000-0000-00002A450000}"/>
    <cellStyle name="Output 8 2 2 4 2" xfId="17829" xr:uid="{00000000-0005-0000-0000-00002B450000}"/>
    <cellStyle name="Output 8 2 2 4 2 2" xfId="17830" xr:uid="{00000000-0005-0000-0000-00002C450000}"/>
    <cellStyle name="Output 8 2 2 4 3" xfId="17831" xr:uid="{00000000-0005-0000-0000-00002D450000}"/>
    <cellStyle name="Output 8 2 2 4 3 2" xfId="17832" xr:uid="{00000000-0005-0000-0000-00002E450000}"/>
    <cellStyle name="Output 8 2 2 4 4" xfId="17833" xr:uid="{00000000-0005-0000-0000-00002F450000}"/>
    <cellStyle name="Output 8 2 2 4 4 2" xfId="17834" xr:uid="{00000000-0005-0000-0000-000030450000}"/>
    <cellStyle name="Output 8 2 2 4 5" xfId="17835" xr:uid="{00000000-0005-0000-0000-000031450000}"/>
    <cellStyle name="Output 8 2 2 4 5 2" xfId="17836" xr:uid="{00000000-0005-0000-0000-000032450000}"/>
    <cellStyle name="Output 8 2 2 4 6" xfId="17837" xr:uid="{00000000-0005-0000-0000-000033450000}"/>
    <cellStyle name="Output 8 2 2 4 6 2" xfId="17838" xr:uid="{00000000-0005-0000-0000-000034450000}"/>
    <cellStyle name="Output 8 2 2 4 7" xfId="17839" xr:uid="{00000000-0005-0000-0000-000035450000}"/>
    <cellStyle name="Output 8 2 2 4 7 2" xfId="17840" xr:uid="{00000000-0005-0000-0000-000036450000}"/>
    <cellStyle name="Output 8 2 2 4 8" xfId="17841" xr:uid="{00000000-0005-0000-0000-000037450000}"/>
    <cellStyle name="Output 8 2 2 4 8 2" xfId="17842" xr:uid="{00000000-0005-0000-0000-000038450000}"/>
    <cellStyle name="Output 8 2 2 4 9" xfId="17843" xr:uid="{00000000-0005-0000-0000-000039450000}"/>
    <cellStyle name="Output 8 2 2 4 9 2" xfId="17844" xr:uid="{00000000-0005-0000-0000-00003A450000}"/>
    <cellStyle name="Output 8 2 2 5" xfId="17845" xr:uid="{00000000-0005-0000-0000-00003B450000}"/>
    <cellStyle name="Output 8 2 2 5 10" xfId="17846" xr:uid="{00000000-0005-0000-0000-00003C450000}"/>
    <cellStyle name="Output 8 2 2 5 10 2" xfId="17847" xr:uid="{00000000-0005-0000-0000-00003D450000}"/>
    <cellStyle name="Output 8 2 2 5 11" xfId="17848" xr:uid="{00000000-0005-0000-0000-00003E450000}"/>
    <cellStyle name="Output 8 2 2 5 11 2" xfId="17849" xr:uid="{00000000-0005-0000-0000-00003F450000}"/>
    <cellStyle name="Output 8 2 2 5 12" xfId="17850" xr:uid="{00000000-0005-0000-0000-000040450000}"/>
    <cellStyle name="Output 8 2 2 5 12 2" xfId="17851" xr:uid="{00000000-0005-0000-0000-000041450000}"/>
    <cellStyle name="Output 8 2 2 5 13" xfId="17852" xr:uid="{00000000-0005-0000-0000-000042450000}"/>
    <cellStyle name="Output 8 2 2 5 13 2" xfId="17853" xr:uid="{00000000-0005-0000-0000-000043450000}"/>
    <cellStyle name="Output 8 2 2 5 14" xfId="17854" xr:uid="{00000000-0005-0000-0000-000044450000}"/>
    <cellStyle name="Output 8 2 2 5 14 2" xfId="17855" xr:uid="{00000000-0005-0000-0000-000045450000}"/>
    <cellStyle name="Output 8 2 2 5 15" xfId="17856" xr:uid="{00000000-0005-0000-0000-000046450000}"/>
    <cellStyle name="Output 8 2 2 5 15 2" xfId="17857" xr:uid="{00000000-0005-0000-0000-000047450000}"/>
    <cellStyle name="Output 8 2 2 5 16" xfId="17858" xr:uid="{00000000-0005-0000-0000-000048450000}"/>
    <cellStyle name="Output 8 2 2 5 2" xfId="17859" xr:uid="{00000000-0005-0000-0000-000049450000}"/>
    <cellStyle name="Output 8 2 2 5 2 2" xfId="17860" xr:uid="{00000000-0005-0000-0000-00004A450000}"/>
    <cellStyle name="Output 8 2 2 5 3" xfId="17861" xr:uid="{00000000-0005-0000-0000-00004B450000}"/>
    <cellStyle name="Output 8 2 2 5 3 2" xfId="17862" xr:uid="{00000000-0005-0000-0000-00004C450000}"/>
    <cellStyle name="Output 8 2 2 5 4" xfId="17863" xr:uid="{00000000-0005-0000-0000-00004D450000}"/>
    <cellStyle name="Output 8 2 2 5 4 2" xfId="17864" xr:uid="{00000000-0005-0000-0000-00004E450000}"/>
    <cellStyle name="Output 8 2 2 5 5" xfId="17865" xr:uid="{00000000-0005-0000-0000-00004F450000}"/>
    <cellStyle name="Output 8 2 2 5 5 2" xfId="17866" xr:uid="{00000000-0005-0000-0000-000050450000}"/>
    <cellStyle name="Output 8 2 2 5 6" xfId="17867" xr:uid="{00000000-0005-0000-0000-000051450000}"/>
    <cellStyle name="Output 8 2 2 5 6 2" xfId="17868" xr:uid="{00000000-0005-0000-0000-000052450000}"/>
    <cellStyle name="Output 8 2 2 5 7" xfId="17869" xr:uid="{00000000-0005-0000-0000-000053450000}"/>
    <cellStyle name="Output 8 2 2 5 7 2" xfId="17870" xr:uid="{00000000-0005-0000-0000-000054450000}"/>
    <cellStyle name="Output 8 2 2 5 8" xfId="17871" xr:uid="{00000000-0005-0000-0000-000055450000}"/>
    <cellStyle name="Output 8 2 2 5 8 2" xfId="17872" xr:uid="{00000000-0005-0000-0000-000056450000}"/>
    <cellStyle name="Output 8 2 2 5 9" xfId="17873" xr:uid="{00000000-0005-0000-0000-000057450000}"/>
    <cellStyle name="Output 8 2 2 5 9 2" xfId="17874" xr:uid="{00000000-0005-0000-0000-000058450000}"/>
    <cellStyle name="Output 8 2 2 6" xfId="17875" xr:uid="{00000000-0005-0000-0000-000059450000}"/>
    <cellStyle name="Output 8 2 2 6 10" xfId="17876" xr:uid="{00000000-0005-0000-0000-00005A450000}"/>
    <cellStyle name="Output 8 2 2 6 10 2" xfId="17877" xr:uid="{00000000-0005-0000-0000-00005B450000}"/>
    <cellStyle name="Output 8 2 2 6 11" xfId="17878" xr:uid="{00000000-0005-0000-0000-00005C450000}"/>
    <cellStyle name="Output 8 2 2 6 11 2" xfId="17879" xr:uid="{00000000-0005-0000-0000-00005D450000}"/>
    <cellStyle name="Output 8 2 2 6 12" xfId="17880" xr:uid="{00000000-0005-0000-0000-00005E450000}"/>
    <cellStyle name="Output 8 2 2 6 12 2" xfId="17881" xr:uid="{00000000-0005-0000-0000-00005F450000}"/>
    <cellStyle name="Output 8 2 2 6 13" xfId="17882" xr:uid="{00000000-0005-0000-0000-000060450000}"/>
    <cellStyle name="Output 8 2 2 6 13 2" xfId="17883" xr:uid="{00000000-0005-0000-0000-000061450000}"/>
    <cellStyle name="Output 8 2 2 6 14" xfId="17884" xr:uid="{00000000-0005-0000-0000-000062450000}"/>
    <cellStyle name="Output 8 2 2 6 14 2" xfId="17885" xr:uid="{00000000-0005-0000-0000-000063450000}"/>
    <cellStyle name="Output 8 2 2 6 15" xfId="17886" xr:uid="{00000000-0005-0000-0000-000064450000}"/>
    <cellStyle name="Output 8 2 2 6 2" xfId="17887" xr:uid="{00000000-0005-0000-0000-000065450000}"/>
    <cellStyle name="Output 8 2 2 6 2 2" xfId="17888" xr:uid="{00000000-0005-0000-0000-000066450000}"/>
    <cellStyle name="Output 8 2 2 6 3" xfId="17889" xr:uid="{00000000-0005-0000-0000-000067450000}"/>
    <cellStyle name="Output 8 2 2 6 3 2" xfId="17890" xr:uid="{00000000-0005-0000-0000-000068450000}"/>
    <cellStyle name="Output 8 2 2 6 4" xfId="17891" xr:uid="{00000000-0005-0000-0000-000069450000}"/>
    <cellStyle name="Output 8 2 2 6 4 2" xfId="17892" xr:uid="{00000000-0005-0000-0000-00006A450000}"/>
    <cellStyle name="Output 8 2 2 6 5" xfId="17893" xr:uid="{00000000-0005-0000-0000-00006B450000}"/>
    <cellStyle name="Output 8 2 2 6 5 2" xfId="17894" xr:uid="{00000000-0005-0000-0000-00006C450000}"/>
    <cellStyle name="Output 8 2 2 6 6" xfId="17895" xr:uid="{00000000-0005-0000-0000-00006D450000}"/>
    <cellStyle name="Output 8 2 2 6 6 2" xfId="17896" xr:uid="{00000000-0005-0000-0000-00006E450000}"/>
    <cellStyle name="Output 8 2 2 6 7" xfId="17897" xr:uid="{00000000-0005-0000-0000-00006F450000}"/>
    <cellStyle name="Output 8 2 2 6 7 2" xfId="17898" xr:uid="{00000000-0005-0000-0000-000070450000}"/>
    <cellStyle name="Output 8 2 2 6 8" xfId="17899" xr:uid="{00000000-0005-0000-0000-000071450000}"/>
    <cellStyle name="Output 8 2 2 6 8 2" xfId="17900" xr:uid="{00000000-0005-0000-0000-000072450000}"/>
    <cellStyle name="Output 8 2 2 6 9" xfId="17901" xr:uid="{00000000-0005-0000-0000-000073450000}"/>
    <cellStyle name="Output 8 2 2 6 9 2" xfId="17902" xr:uid="{00000000-0005-0000-0000-000074450000}"/>
    <cellStyle name="Output 8 2 2 7" xfId="17903" xr:uid="{00000000-0005-0000-0000-000075450000}"/>
    <cellStyle name="Output 8 2 2 7 2" xfId="17904" xr:uid="{00000000-0005-0000-0000-000076450000}"/>
    <cellStyle name="Output 8 2 2 8" xfId="17905" xr:uid="{00000000-0005-0000-0000-000077450000}"/>
    <cellStyle name="Output 8 2 2 8 2" xfId="17906" xr:uid="{00000000-0005-0000-0000-000078450000}"/>
    <cellStyle name="Output 8 2 2 9" xfId="17907" xr:uid="{00000000-0005-0000-0000-000079450000}"/>
    <cellStyle name="Output 8 2 2 9 2" xfId="17908" xr:uid="{00000000-0005-0000-0000-00007A450000}"/>
    <cellStyle name="Output 8 2 20" xfId="17909" xr:uid="{00000000-0005-0000-0000-00007B450000}"/>
    <cellStyle name="Output 8 2 20 2" xfId="17910" xr:uid="{00000000-0005-0000-0000-00007C450000}"/>
    <cellStyle name="Output 8 2 21" xfId="17911" xr:uid="{00000000-0005-0000-0000-00007D450000}"/>
    <cellStyle name="Output 8 2 21 2" xfId="17912" xr:uid="{00000000-0005-0000-0000-00007E450000}"/>
    <cellStyle name="Output 8 2 22" xfId="17913" xr:uid="{00000000-0005-0000-0000-00007F450000}"/>
    <cellStyle name="Output 8 2 22 2" xfId="17914" xr:uid="{00000000-0005-0000-0000-000080450000}"/>
    <cellStyle name="Output 8 2 23" xfId="17915" xr:uid="{00000000-0005-0000-0000-000081450000}"/>
    <cellStyle name="Output 8 2 23 2" xfId="17916" xr:uid="{00000000-0005-0000-0000-000082450000}"/>
    <cellStyle name="Output 8 2 24" xfId="17917" xr:uid="{00000000-0005-0000-0000-000083450000}"/>
    <cellStyle name="Output 8 2 24 2" xfId="17918" xr:uid="{00000000-0005-0000-0000-000084450000}"/>
    <cellStyle name="Output 8 2 25" xfId="17919" xr:uid="{00000000-0005-0000-0000-000085450000}"/>
    <cellStyle name="Output 8 2 25 2" xfId="17920" xr:uid="{00000000-0005-0000-0000-000086450000}"/>
    <cellStyle name="Output 8 2 26" xfId="17921" xr:uid="{00000000-0005-0000-0000-000087450000}"/>
    <cellStyle name="Output 8 2 26 2" xfId="17922" xr:uid="{00000000-0005-0000-0000-000088450000}"/>
    <cellStyle name="Output 8 2 27" xfId="17923" xr:uid="{00000000-0005-0000-0000-000089450000}"/>
    <cellStyle name="Output 8 2 3" xfId="17924" xr:uid="{00000000-0005-0000-0000-00008A450000}"/>
    <cellStyle name="Output 8 2 3 10" xfId="17925" xr:uid="{00000000-0005-0000-0000-00008B450000}"/>
    <cellStyle name="Output 8 2 3 10 2" xfId="17926" xr:uid="{00000000-0005-0000-0000-00008C450000}"/>
    <cellStyle name="Output 8 2 3 11" xfId="17927" xr:uid="{00000000-0005-0000-0000-00008D450000}"/>
    <cellStyle name="Output 8 2 3 11 2" xfId="17928" xr:uid="{00000000-0005-0000-0000-00008E450000}"/>
    <cellStyle name="Output 8 2 3 12" xfId="17929" xr:uid="{00000000-0005-0000-0000-00008F450000}"/>
    <cellStyle name="Output 8 2 3 12 2" xfId="17930" xr:uid="{00000000-0005-0000-0000-000090450000}"/>
    <cellStyle name="Output 8 2 3 13" xfId="17931" xr:uid="{00000000-0005-0000-0000-000091450000}"/>
    <cellStyle name="Output 8 2 3 13 2" xfId="17932" xr:uid="{00000000-0005-0000-0000-000092450000}"/>
    <cellStyle name="Output 8 2 3 14" xfId="17933" xr:uid="{00000000-0005-0000-0000-000093450000}"/>
    <cellStyle name="Output 8 2 3 14 2" xfId="17934" xr:uid="{00000000-0005-0000-0000-000094450000}"/>
    <cellStyle name="Output 8 2 3 15" xfId="17935" xr:uid="{00000000-0005-0000-0000-000095450000}"/>
    <cellStyle name="Output 8 2 3 15 2" xfId="17936" xr:uid="{00000000-0005-0000-0000-000096450000}"/>
    <cellStyle name="Output 8 2 3 16" xfId="17937" xr:uid="{00000000-0005-0000-0000-000097450000}"/>
    <cellStyle name="Output 8 2 3 16 2" xfId="17938" xr:uid="{00000000-0005-0000-0000-000098450000}"/>
    <cellStyle name="Output 8 2 3 17" xfId="17939" xr:uid="{00000000-0005-0000-0000-000099450000}"/>
    <cellStyle name="Output 8 2 3 17 2" xfId="17940" xr:uid="{00000000-0005-0000-0000-00009A450000}"/>
    <cellStyle name="Output 8 2 3 18" xfId="17941" xr:uid="{00000000-0005-0000-0000-00009B450000}"/>
    <cellStyle name="Output 8 2 3 18 2" xfId="17942" xr:uid="{00000000-0005-0000-0000-00009C450000}"/>
    <cellStyle name="Output 8 2 3 19" xfId="17943" xr:uid="{00000000-0005-0000-0000-00009D450000}"/>
    <cellStyle name="Output 8 2 3 19 2" xfId="17944" xr:uid="{00000000-0005-0000-0000-00009E450000}"/>
    <cellStyle name="Output 8 2 3 2" xfId="17945" xr:uid="{00000000-0005-0000-0000-00009F450000}"/>
    <cellStyle name="Output 8 2 3 2 10" xfId="17946" xr:uid="{00000000-0005-0000-0000-0000A0450000}"/>
    <cellStyle name="Output 8 2 3 2 10 2" xfId="17947" xr:uid="{00000000-0005-0000-0000-0000A1450000}"/>
    <cellStyle name="Output 8 2 3 2 11" xfId="17948" xr:uid="{00000000-0005-0000-0000-0000A2450000}"/>
    <cellStyle name="Output 8 2 3 2 11 2" xfId="17949" xr:uid="{00000000-0005-0000-0000-0000A3450000}"/>
    <cellStyle name="Output 8 2 3 2 12" xfId="17950" xr:uid="{00000000-0005-0000-0000-0000A4450000}"/>
    <cellStyle name="Output 8 2 3 2 12 2" xfId="17951" xr:uid="{00000000-0005-0000-0000-0000A5450000}"/>
    <cellStyle name="Output 8 2 3 2 13" xfId="17952" xr:uid="{00000000-0005-0000-0000-0000A6450000}"/>
    <cellStyle name="Output 8 2 3 2 13 2" xfId="17953" xr:uid="{00000000-0005-0000-0000-0000A7450000}"/>
    <cellStyle name="Output 8 2 3 2 14" xfId="17954" xr:uid="{00000000-0005-0000-0000-0000A8450000}"/>
    <cellStyle name="Output 8 2 3 2 14 2" xfId="17955" xr:uid="{00000000-0005-0000-0000-0000A9450000}"/>
    <cellStyle name="Output 8 2 3 2 15" xfId="17956" xr:uid="{00000000-0005-0000-0000-0000AA450000}"/>
    <cellStyle name="Output 8 2 3 2 15 2" xfId="17957" xr:uid="{00000000-0005-0000-0000-0000AB450000}"/>
    <cellStyle name="Output 8 2 3 2 16" xfId="17958" xr:uid="{00000000-0005-0000-0000-0000AC450000}"/>
    <cellStyle name="Output 8 2 3 2 16 2" xfId="17959" xr:uid="{00000000-0005-0000-0000-0000AD450000}"/>
    <cellStyle name="Output 8 2 3 2 17" xfId="17960" xr:uid="{00000000-0005-0000-0000-0000AE450000}"/>
    <cellStyle name="Output 8 2 3 2 17 2" xfId="17961" xr:uid="{00000000-0005-0000-0000-0000AF450000}"/>
    <cellStyle name="Output 8 2 3 2 18" xfId="17962" xr:uid="{00000000-0005-0000-0000-0000B0450000}"/>
    <cellStyle name="Output 8 2 3 2 18 2" xfId="17963" xr:uid="{00000000-0005-0000-0000-0000B1450000}"/>
    <cellStyle name="Output 8 2 3 2 19" xfId="17964" xr:uid="{00000000-0005-0000-0000-0000B2450000}"/>
    <cellStyle name="Output 8 2 3 2 2" xfId="17965" xr:uid="{00000000-0005-0000-0000-0000B3450000}"/>
    <cellStyle name="Output 8 2 3 2 2 2" xfId="17966" xr:uid="{00000000-0005-0000-0000-0000B4450000}"/>
    <cellStyle name="Output 8 2 3 2 3" xfId="17967" xr:uid="{00000000-0005-0000-0000-0000B5450000}"/>
    <cellStyle name="Output 8 2 3 2 3 2" xfId="17968" xr:uid="{00000000-0005-0000-0000-0000B6450000}"/>
    <cellStyle name="Output 8 2 3 2 4" xfId="17969" xr:uid="{00000000-0005-0000-0000-0000B7450000}"/>
    <cellStyle name="Output 8 2 3 2 4 2" xfId="17970" xr:uid="{00000000-0005-0000-0000-0000B8450000}"/>
    <cellStyle name="Output 8 2 3 2 5" xfId="17971" xr:uid="{00000000-0005-0000-0000-0000B9450000}"/>
    <cellStyle name="Output 8 2 3 2 5 2" xfId="17972" xr:uid="{00000000-0005-0000-0000-0000BA450000}"/>
    <cellStyle name="Output 8 2 3 2 6" xfId="17973" xr:uid="{00000000-0005-0000-0000-0000BB450000}"/>
    <cellStyle name="Output 8 2 3 2 6 2" xfId="17974" xr:uid="{00000000-0005-0000-0000-0000BC450000}"/>
    <cellStyle name="Output 8 2 3 2 7" xfId="17975" xr:uid="{00000000-0005-0000-0000-0000BD450000}"/>
    <cellStyle name="Output 8 2 3 2 7 2" xfId="17976" xr:uid="{00000000-0005-0000-0000-0000BE450000}"/>
    <cellStyle name="Output 8 2 3 2 8" xfId="17977" xr:uid="{00000000-0005-0000-0000-0000BF450000}"/>
    <cellStyle name="Output 8 2 3 2 8 2" xfId="17978" xr:uid="{00000000-0005-0000-0000-0000C0450000}"/>
    <cellStyle name="Output 8 2 3 2 9" xfId="17979" xr:uid="{00000000-0005-0000-0000-0000C1450000}"/>
    <cellStyle name="Output 8 2 3 2 9 2" xfId="17980" xr:uid="{00000000-0005-0000-0000-0000C2450000}"/>
    <cellStyle name="Output 8 2 3 20" xfId="17981" xr:uid="{00000000-0005-0000-0000-0000C3450000}"/>
    <cellStyle name="Output 8 2 3 3" xfId="17982" xr:uid="{00000000-0005-0000-0000-0000C4450000}"/>
    <cellStyle name="Output 8 2 3 3 10" xfId="17983" xr:uid="{00000000-0005-0000-0000-0000C5450000}"/>
    <cellStyle name="Output 8 2 3 3 10 2" xfId="17984" xr:uid="{00000000-0005-0000-0000-0000C6450000}"/>
    <cellStyle name="Output 8 2 3 3 11" xfId="17985" xr:uid="{00000000-0005-0000-0000-0000C7450000}"/>
    <cellStyle name="Output 8 2 3 3 11 2" xfId="17986" xr:uid="{00000000-0005-0000-0000-0000C8450000}"/>
    <cellStyle name="Output 8 2 3 3 12" xfId="17987" xr:uid="{00000000-0005-0000-0000-0000C9450000}"/>
    <cellStyle name="Output 8 2 3 3 12 2" xfId="17988" xr:uid="{00000000-0005-0000-0000-0000CA450000}"/>
    <cellStyle name="Output 8 2 3 3 13" xfId="17989" xr:uid="{00000000-0005-0000-0000-0000CB450000}"/>
    <cellStyle name="Output 8 2 3 3 13 2" xfId="17990" xr:uid="{00000000-0005-0000-0000-0000CC450000}"/>
    <cellStyle name="Output 8 2 3 3 14" xfId="17991" xr:uid="{00000000-0005-0000-0000-0000CD450000}"/>
    <cellStyle name="Output 8 2 3 3 14 2" xfId="17992" xr:uid="{00000000-0005-0000-0000-0000CE450000}"/>
    <cellStyle name="Output 8 2 3 3 15" xfId="17993" xr:uid="{00000000-0005-0000-0000-0000CF450000}"/>
    <cellStyle name="Output 8 2 3 3 15 2" xfId="17994" xr:uid="{00000000-0005-0000-0000-0000D0450000}"/>
    <cellStyle name="Output 8 2 3 3 16" xfId="17995" xr:uid="{00000000-0005-0000-0000-0000D1450000}"/>
    <cellStyle name="Output 8 2 3 3 16 2" xfId="17996" xr:uid="{00000000-0005-0000-0000-0000D2450000}"/>
    <cellStyle name="Output 8 2 3 3 17" xfId="17997" xr:uid="{00000000-0005-0000-0000-0000D3450000}"/>
    <cellStyle name="Output 8 2 3 3 17 2" xfId="17998" xr:uid="{00000000-0005-0000-0000-0000D4450000}"/>
    <cellStyle name="Output 8 2 3 3 18" xfId="17999" xr:uid="{00000000-0005-0000-0000-0000D5450000}"/>
    <cellStyle name="Output 8 2 3 3 18 2" xfId="18000" xr:uid="{00000000-0005-0000-0000-0000D6450000}"/>
    <cellStyle name="Output 8 2 3 3 19" xfId="18001" xr:uid="{00000000-0005-0000-0000-0000D7450000}"/>
    <cellStyle name="Output 8 2 3 3 2" xfId="18002" xr:uid="{00000000-0005-0000-0000-0000D8450000}"/>
    <cellStyle name="Output 8 2 3 3 2 2" xfId="18003" xr:uid="{00000000-0005-0000-0000-0000D9450000}"/>
    <cellStyle name="Output 8 2 3 3 3" xfId="18004" xr:uid="{00000000-0005-0000-0000-0000DA450000}"/>
    <cellStyle name="Output 8 2 3 3 3 2" xfId="18005" xr:uid="{00000000-0005-0000-0000-0000DB450000}"/>
    <cellStyle name="Output 8 2 3 3 4" xfId="18006" xr:uid="{00000000-0005-0000-0000-0000DC450000}"/>
    <cellStyle name="Output 8 2 3 3 4 2" xfId="18007" xr:uid="{00000000-0005-0000-0000-0000DD450000}"/>
    <cellStyle name="Output 8 2 3 3 5" xfId="18008" xr:uid="{00000000-0005-0000-0000-0000DE450000}"/>
    <cellStyle name="Output 8 2 3 3 5 2" xfId="18009" xr:uid="{00000000-0005-0000-0000-0000DF450000}"/>
    <cellStyle name="Output 8 2 3 3 6" xfId="18010" xr:uid="{00000000-0005-0000-0000-0000E0450000}"/>
    <cellStyle name="Output 8 2 3 3 6 2" xfId="18011" xr:uid="{00000000-0005-0000-0000-0000E1450000}"/>
    <cellStyle name="Output 8 2 3 3 7" xfId="18012" xr:uid="{00000000-0005-0000-0000-0000E2450000}"/>
    <cellStyle name="Output 8 2 3 3 7 2" xfId="18013" xr:uid="{00000000-0005-0000-0000-0000E3450000}"/>
    <cellStyle name="Output 8 2 3 3 8" xfId="18014" xr:uid="{00000000-0005-0000-0000-0000E4450000}"/>
    <cellStyle name="Output 8 2 3 3 8 2" xfId="18015" xr:uid="{00000000-0005-0000-0000-0000E5450000}"/>
    <cellStyle name="Output 8 2 3 3 9" xfId="18016" xr:uid="{00000000-0005-0000-0000-0000E6450000}"/>
    <cellStyle name="Output 8 2 3 3 9 2" xfId="18017" xr:uid="{00000000-0005-0000-0000-0000E7450000}"/>
    <cellStyle name="Output 8 2 3 4" xfId="18018" xr:uid="{00000000-0005-0000-0000-0000E8450000}"/>
    <cellStyle name="Output 8 2 3 4 10" xfId="18019" xr:uid="{00000000-0005-0000-0000-0000E9450000}"/>
    <cellStyle name="Output 8 2 3 4 10 2" xfId="18020" xr:uid="{00000000-0005-0000-0000-0000EA450000}"/>
    <cellStyle name="Output 8 2 3 4 11" xfId="18021" xr:uid="{00000000-0005-0000-0000-0000EB450000}"/>
    <cellStyle name="Output 8 2 3 4 11 2" xfId="18022" xr:uid="{00000000-0005-0000-0000-0000EC450000}"/>
    <cellStyle name="Output 8 2 3 4 12" xfId="18023" xr:uid="{00000000-0005-0000-0000-0000ED450000}"/>
    <cellStyle name="Output 8 2 3 4 12 2" xfId="18024" xr:uid="{00000000-0005-0000-0000-0000EE450000}"/>
    <cellStyle name="Output 8 2 3 4 13" xfId="18025" xr:uid="{00000000-0005-0000-0000-0000EF450000}"/>
    <cellStyle name="Output 8 2 3 4 13 2" xfId="18026" xr:uid="{00000000-0005-0000-0000-0000F0450000}"/>
    <cellStyle name="Output 8 2 3 4 14" xfId="18027" xr:uid="{00000000-0005-0000-0000-0000F1450000}"/>
    <cellStyle name="Output 8 2 3 4 14 2" xfId="18028" xr:uid="{00000000-0005-0000-0000-0000F2450000}"/>
    <cellStyle name="Output 8 2 3 4 15" xfId="18029" xr:uid="{00000000-0005-0000-0000-0000F3450000}"/>
    <cellStyle name="Output 8 2 3 4 15 2" xfId="18030" xr:uid="{00000000-0005-0000-0000-0000F4450000}"/>
    <cellStyle name="Output 8 2 3 4 16" xfId="18031" xr:uid="{00000000-0005-0000-0000-0000F5450000}"/>
    <cellStyle name="Output 8 2 3 4 2" xfId="18032" xr:uid="{00000000-0005-0000-0000-0000F6450000}"/>
    <cellStyle name="Output 8 2 3 4 2 2" xfId="18033" xr:uid="{00000000-0005-0000-0000-0000F7450000}"/>
    <cellStyle name="Output 8 2 3 4 3" xfId="18034" xr:uid="{00000000-0005-0000-0000-0000F8450000}"/>
    <cellStyle name="Output 8 2 3 4 3 2" xfId="18035" xr:uid="{00000000-0005-0000-0000-0000F9450000}"/>
    <cellStyle name="Output 8 2 3 4 4" xfId="18036" xr:uid="{00000000-0005-0000-0000-0000FA450000}"/>
    <cellStyle name="Output 8 2 3 4 4 2" xfId="18037" xr:uid="{00000000-0005-0000-0000-0000FB450000}"/>
    <cellStyle name="Output 8 2 3 4 5" xfId="18038" xr:uid="{00000000-0005-0000-0000-0000FC450000}"/>
    <cellStyle name="Output 8 2 3 4 5 2" xfId="18039" xr:uid="{00000000-0005-0000-0000-0000FD450000}"/>
    <cellStyle name="Output 8 2 3 4 6" xfId="18040" xr:uid="{00000000-0005-0000-0000-0000FE450000}"/>
    <cellStyle name="Output 8 2 3 4 6 2" xfId="18041" xr:uid="{00000000-0005-0000-0000-0000FF450000}"/>
    <cellStyle name="Output 8 2 3 4 7" xfId="18042" xr:uid="{00000000-0005-0000-0000-000000460000}"/>
    <cellStyle name="Output 8 2 3 4 7 2" xfId="18043" xr:uid="{00000000-0005-0000-0000-000001460000}"/>
    <cellStyle name="Output 8 2 3 4 8" xfId="18044" xr:uid="{00000000-0005-0000-0000-000002460000}"/>
    <cellStyle name="Output 8 2 3 4 8 2" xfId="18045" xr:uid="{00000000-0005-0000-0000-000003460000}"/>
    <cellStyle name="Output 8 2 3 4 9" xfId="18046" xr:uid="{00000000-0005-0000-0000-000004460000}"/>
    <cellStyle name="Output 8 2 3 4 9 2" xfId="18047" xr:uid="{00000000-0005-0000-0000-000005460000}"/>
    <cellStyle name="Output 8 2 3 5" xfId="18048" xr:uid="{00000000-0005-0000-0000-000006460000}"/>
    <cellStyle name="Output 8 2 3 5 10" xfId="18049" xr:uid="{00000000-0005-0000-0000-000007460000}"/>
    <cellStyle name="Output 8 2 3 5 10 2" xfId="18050" xr:uid="{00000000-0005-0000-0000-000008460000}"/>
    <cellStyle name="Output 8 2 3 5 11" xfId="18051" xr:uid="{00000000-0005-0000-0000-000009460000}"/>
    <cellStyle name="Output 8 2 3 5 11 2" xfId="18052" xr:uid="{00000000-0005-0000-0000-00000A460000}"/>
    <cellStyle name="Output 8 2 3 5 12" xfId="18053" xr:uid="{00000000-0005-0000-0000-00000B460000}"/>
    <cellStyle name="Output 8 2 3 5 12 2" xfId="18054" xr:uid="{00000000-0005-0000-0000-00000C460000}"/>
    <cellStyle name="Output 8 2 3 5 13" xfId="18055" xr:uid="{00000000-0005-0000-0000-00000D460000}"/>
    <cellStyle name="Output 8 2 3 5 13 2" xfId="18056" xr:uid="{00000000-0005-0000-0000-00000E460000}"/>
    <cellStyle name="Output 8 2 3 5 14" xfId="18057" xr:uid="{00000000-0005-0000-0000-00000F460000}"/>
    <cellStyle name="Output 8 2 3 5 14 2" xfId="18058" xr:uid="{00000000-0005-0000-0000-000010460000}"/>
    <cellStyle name="Output 8 2 3 5 15" xfId="18059" xr:uid="{00000000-0005-0000-0000-000011460000}"/>
    <cellStyle name="Output 8 2 3 5 15 2" xfId="18060" xr:uid="{00000000-0005-0000-0000-000012460000}"/>
    <cellStyle name="Output 8 2 3 5 16" xfId="18061" xr:uid="{00000000-0005-0000-0000-000013460000}"/>
    <cellStyle name="Output 8 2 3 5 2" xfId="18062" xr:uid="{00000000-0005-0000-0000-000014460000}"/>
    <cellStyle name="Output 8 2 3 5 2 2" xfId="18063" xr:uid="{00000000-0005-0000-0000-000015460000}"/>
    <cellStyle name="Output 8 2 3 5 3" xfId="18064" xr:uid="{00000000-0005-0000-0000-000016460000}"/>
    <cellStyle name="Output 8 2 3 5 3 2" xfId="18065" xr:uid="{00000000-0005-0000-0000-000017460000}"/>
    <cellStyle name="Output 8 2 3 5 4" xfId="18066" xr:uid="{00000000-0005-0000-0000-000018460000}"/>
    <cellStyle name="Output 8 2 3 5 4 2" xfId="18067" xr:uid="{00000000-0005-0000-0000-000019460000}"/>
    <cellStyle name="Output 8 2 3 5 5" xfId="18068" xr:uid="{00000000-0005-0000-0000-00001A460000}"/>
    <cellStyle name="Output 8 2 3 5 5 2" xfId="18069" xr:uid="{00000000-0005-0000-0000-00001B460000}"/>
    <cellStyle name="Output 8 2 3 5 6" xfId="18070" xr:uid="{00000000-0005-0000-0000-00001C460000}"/>
    <cellStyle name="Output 8 2 3 5 6 2" xfId="18071" xr:uid="{00000000-0005-0000-0000-00001D460000}"/>
    <cellStyle name="Output 8 2 3 5 7" xfId="18072" xr:uid="{00000000-0005-0000-0000-00001E460000}"/>
    <cellStyle name="Output 8 2 3 5 7 2" xfId="18073" xr:uid="{00000000-0005-0000-0000-00001F460000}"/>
    <cellStyle name="Output 8 2 3 5 8" xfId="18074" xr:uid="{00000000-0005-0000-0000-000020460000}"/>
    <cellStyle name="Output 8 2 3 5 8 2" xfId="18075" xr:uid="{00000000-0005-0000-0000-000021460000}"/>
    <cellStyle name="Output 8 2 3 5 9" xfId="18076" xr:uid="{00000000-0005-0000-0000-000022460000}"/>
    <cellStyle name="Output 8 2 3 5 9 2" xfId="18077" xr:uid="{00000000-0005-0000-0000-000023460000}"/>
    <cellStyle name="Output 8 2 3 6" xfId="18078" xr:uid="{00000000-0005-0000-0000-000024460000}"/>
    <cellStyle name="Output 8 2 3 6 10" xfId="18079" xr:uid="{00000000-0005-0000-0000-000025460000}"/>
    <cellStyle name="Output 8 2 3 6 10 2" xfId="18080" xr:uid="{00000000-0005-0000-0000-000026460000}"/>
    <cellStyle name="Output 8 2 3 6 11" xfId="18081" xr:uid="{00000000-0005-0000-0000-000027460000}"/>
    <cellStyle name="Output 8 2 3 6 11 2" xfId="18082" xr:uid="{00000000-0005-0000-0000-000028460000}"/>
    <cellStyle name="Output 8 2 3 6 12" xfId="18083" xr:uid="{00000000-0005-0000-0000-000029460000}"/>
    <cellStyle name="Output 8 2 3 6 12 2" xfId="18084" xr:uid="{00000000-0005-0000-0000-00002A460000}"/>
    <cellStyle name="Output 8 2 3 6 13" xfId="18085" xr:uid="{00000000-0005-0000-0000-00002B460000}"/>
    <cellStyle name="Output 8 2 3 6 13 2" xfId="18086" xr:uid="{00000000-0005-0000-0000-00002C460000}"/>
    <cellStyle name="Output 8 2 3 6 14" xfId="18087" xr:uid="{00000000-0005-0000-0000-00002D460000}"/>
    <cellStyle name="Output 8 2 3 6 14 2" xfId="18088" xr:uid="{00000000-0005-0000-0000-00002E460000}"/>
    <cellStyle name="Output 8 2 3 6 15" xfId="18089" xr:uid="{00000000-0005-0000-0000-00002F460000}"/>
    <cellStyle name="Output 8 2 3 6 2" xfId="18090" xr:uid="{00000000-0005-0000-0000-000030460000}"/>
    <cellStyle name="Output 8 2 3 6 2 2" xfId="18091" xr:uid="{00000000-0005-0000-0000-000031460000}"/>
    <cellStyle name="Output 8 2 3 6 3" xfId="18092" xr:uid="{00000000-0005-0000-0000-000032460000}"/>
    <cellStyle name="Output 8 2 3 6 3 2" xfId="18093" xr:uid="{00000000-0005-0000-0000-000033460000}"/>
    <cellStyle name="Output 8 2 3 6 4" xfId="18094" xr:uid="{00000000-0005-0000-0000-000034460000}"/>
    <cellStyle name="Output 8 2 3 6 4 2" xfId="18095" xr:uid="{00000000-0005-0000-0000-000035460000}"/>
    <cellStyle name="Output 8 2 3 6 5" xfId="18096" xr:uid="{00000000-0005-0000-0000-000036460000}"/>
    <cellStyle name="Output 8 2 3 6 5 2" xfId="18097" xr:uid="{00000000-0005-0000-0000-000037460000}"/>
    <cellStyle name="Output 8 2 3 6 6" xfId="18098" xr:uid="{00000000-0005-0000-0000-000038460000}"/>
    <cellStyle name="Output 8 2 3 6 6 2" xfId="18099" xr:uid="{00000000-0005-0000-0000-000039460000}"/>
    <cellStyle name="Output 8 2 3 6 7" xfId="18100" xr:uid="{00000000-0005-0000-0000-00003A460000}"/>
    <cellStyle name="Output 8 2 3 6 7 2" xfId="18101" xr:uid="{00000000-0005-0000-0000-00003B460000}"/>
    <cellStyle name="Output 8 2 3 6 8" xfId="18102" xr:uid="{00000000-0005-0000-0000-00003C460000}"/>
    <cellStyle name="Output 8 2 3 6 8 2" xfId="18103" xr:uid="{00000000-0005-0000-0000-00003D460000}"/>
    <cellStyle name="Output 8 2 3 6 9" xfId="18104" xr:uid="{00000000-0005-0000-0000-00003E460000}"/>
    <cellStyle name="Output 8 2 3 6 9 2" xfId="18105" xr:uid="{00000000-0005-0000-0000-00003F460000}"/>
    <cellStyle name="Output 8 2 3 7" xfId="18106" xr:uid="{00000000-0005-0000-0000-000040460000}"/>
    <cellStyle name="Output 8 2 3 7 2" xfId="18107" xr:uid="{00000000-0005-0000-0000-000041460000}"/>
    <cellStyle name="Output 8 2 3 8" xfId="18108" xr:uid="{00000000-0005-0000-0000-000042460000}"/>
    <cellStyle name="Output 8 2 3 8 2" xfId="18109" xr:uid="{00000000-0005-0000-0000-000043460000}"/>
    <cellStyle name="Output 8 2 3 9" xfId="18110" xr:uid="{00000000-0005-0000-0000-000044460000}"/>
    <cellStyle name="Output 8 2 3 9 2" xfId="18111" xr:uid="{00000000-0005-0000-0000-000045460000}"/>
    <cellStyle name="Output 8 2 4" xfId="18112" xr:uid="{00000000-0005-0000-0000-000046460000}"/>
    <cellStyle name="Output 8 2 4 10" xfId="18113" xr:uid="{00000000-0005-0000-0000-000047460000}"/>
    <cellStyle name="Output 8 2 4 10 2" xfId="18114" xr:uid="{00000000-0005-0000-0000-000048460000}"/>
    <cellStyle name="Output 8 2 4 11" xfId="18115" xr:uid="{00000000-0005-0000-0000-000049460000}"/>
    <cellStyle name="Output 8 2 4 11 2" xfId="18116" xr:uid="{00000000-0005-0000-0000-00004A460000}"/>
    <cellStyle name="Output 8 2 4 12" xfId="18117" xr:uid="{00000000-0005-0000-0000-00004B460000}"/>
    <cellStyle name="Output 8 2 4 12 2" xfId="18118" xr:uid="{00000000-0005-0000-0000-00004C460000}"/>
    <cellStyle name="Output 8 2 4 13" xfId="18119" xr:uid="{00000000-0005-0000-0000-00004D460000}"/>
    <cellStyle name="Output 8 2 4 13 2" xfId="18120" xr:uid="{00000000-0005-0000-0000-00004E460000}"/>
    <cellStyle name="Output 8 2 4 14" xfId="18121" xr:uid="{00000000-0005-0000-0000-00004F460000}"/>
    <cellStyle name="Output 8 2 4 14 2" xfId="18122" xr:uid="{00000000-0005-0000-0000-000050460000}"/>
    <cellStyle name="Output 8 2 4 15" xfId="18123" xr:uid="{00000000-0005-0000-0000-000051460000}"/>
    <cellStyle name="Output 8 2 4 15 2" xfId="18124" xr:uid="{00000000-0005-0000-0000-000052460000}"/>
    <cellStyle name="Output 8 2 4 16" xfId="18125" xr:uid="{00000000-0005-0000-0000-000053460000}"/>
    <cellStyle name="Output 8 2 4 16 2" xfId="18126" xr:uid="{00000000-0005-0000-0000-000054460000}"/>
    <cellStyle name="Output 8 2 4 17" xfId="18127" xr:uid="{00000000-0005-0000-0000-000055460000}"/>
    <cellStyle name="Output 8 2 4 17 2" xfId="18128" xr:uid="{00000000-0005-0000-0000-000056460000}"/>
    <cellStyle name="Output 8 2 4 18" xfId="18129" xr:uid="{00000000-0005-0000-0000-000057460000}"/>
    <cellStyle name="Output 8 2 4 18 2" xfId="18130" xr:uid="{00000000-0005-0000-0000-000058460000}"/>
    <cellStyle name="Output 8 2 4 19" xfId="18131" xr:uid="{00000000-0005-0000-0000-000059460000}"/>
    <cellStyle name="Output 8 2 4 19 2" xfId="18132" xr:uid="{00000000-0005-0000-0000-00005A460000}"/>
    <cellStyle name="Output 8 2 4 2" xfId="18133" xr:uid="{00000000-0005-0000-0000-00005B460000}"/>
    <cellStyle name="Output 8 2 4 2 10" xfId="18134" xr:uid="{00000000-0005-0000-0000-00005C460000}"/>
    <cellStyle name="Output 8 2 4 2 10 2" xfId="18135" xr:uid="{00000000-0005-0000-0000-00005D460000}"/>
    <cellStyle name="Output 8 2 4 2 11" xfId="18136" xr:uid="{00000000-0005-0000-0000-00005E460000}"/>
    <cellStyle name="Output 8 2 4 2 11 2" xfId="18137" xr:uid="{00000000-0005-0000-0000-00005F460000}"/>
    <cellStyle name="Output 8 2 4 2 12" xfId="18138" xr:uid="{00000000-0005-0000-0000-000060460000}"/>
    <cellStyle name="Output 8 2 4 2 12 2" xfId="18139" xr:uid="{00000000-0005-0000-0000-000061460000}"/>
    <cellStyle name="Output 8 2 4 2 13" xfId="18140" xr:uid="{00000000-0005-0000-0000-000062460000}"/>
    <cellStyle name="Output 8 2 4 2 13 2" xfId="18141" xr:uid="{00000000-0005-0000-0000-000063460000}"/>
    <cellStyle name="Output 8 2 4 2 14" xfId="18142" xr:uid="{00000000-0005-0000-0000-000064460000}"/>
    <cellStyle name="Output 8 2 4 2 14 2" xfId="18143" xr:uid="{00000000-0005-0000-0000-000065460000}"/>
    <cellStyle name="Output 8 2 4 2 15" xfId="18144" xr:uid="{00000000-0005-0000-0000-000066460000}"/>
    <cellStyle name="Output 8 2 4 2 15 2" xfId="18145" xr:uid="{00000000-0005-0000-0000-000067460000}"/>
    <cellStyle name="Output 8 2 4 2 16" xfId="18146" xr:uid="{00000000-0005-0000-0000-000068460000}"/>
    <cellStyle name="Output 8 2 4 2 16 2" xfId="18147" xr:uid="{00000000-0005-0000-0000-000069460000}"/>
    <cellStyle name="Output 8 2 4 2 17" xfId="18148" xr:uid="{00000000-0005-0000-0000-00006A460000}"/>
    <cellStyle name="Output 8 2 4 2 17 2" xfId="18149" xr:uid="{00000000-0005-0000-0000-00006B460000}"/>
    <cellStyle name="Output 8 2 4 2 18" xfId="18150" xr:uid="{00000000-0005-0000-0000-00006C460000}"/>
    <cellStyle name="Output 8 2 4 2 18 2" xfId="18151" xr:uid="{00000000-0005-0000-0000-00006D460000}"/>
    <cellStyle name="Output 8 2 4 2 19" xfId="18152" xr:uid="{00000000-0005-0000-0000-00006E460000}"/>
    <cellStyle name="Output 8 2 4 2 2" xfId="18153" xr:uid="{00000000-0005-0000-0000-00006F460000}"/>
    <cellStyle name="Output 8 2 4 2 2 2" xfId="18154" xr:uid="{00000000-0005-0000-0000-000070460000}"/>
    <cellStyle name="Output 8 2 4 2 3" xfId="18155" xr:uid="{00000000-0005-0000-0000-000071460000}"/>
    <cellStyle name="Output 8 2 4 2 3 2" xfId="18156" xr:uid="{00000000-0005-0000-0000-000072460000}"/>
    <cellStyle name="Output 8 2 4 2 4" xfId="18157" xr:uid="{00000000-0005-0000-0000-000073460000}"/>
    <cellStyle name="Output 8 2 4 2 4 2" xfId="18158" xr:uid="{00000000-0005-0000-0000-000074460000}"/>
    <cellStyle name="Output 8 2 4 2 5" xfId="18159" xr:uid="{00000000-0005-0000-0000-000075460000}"/>
    <cellStyle name="Output 8 2 4 2 5 2" xfId="18160" xr:uid="{00000000-0005-0000-0000-000076460000}"/>
    <cellStyle name="Output 8 2 4 2 6" xfId="18161" xr:uid="{00000000-0005-0000-0000-000077460000}"/>
    <cellStyle name="Output 8 2 4 2 6 2" xfId="18162" xr:uid="{00000000-0005-0000-0000-000078460000}"/>
    <cellStyle name="Output 8 2 4 2 7" xfId="18163" xr:uid="{00000000-0005-0000-0000-000079460000}"/>
    <cellStyle name="Output 8 2 4 2 7 2" xfId="18164" xr:uid="{00000000-0005-0000-0000-00007A460000}"/>
    <cellStyle name="Output 8 2 4 2 8" xfId="18165" xr:uid="{00000000-0005-0000-0000-00007B460000}"/>
    <cellStyle name="Output 8 2 4 2 8 2" xfId="18166" xr:uid="{00000000-0005-0000-0000-00007C460000}"/>
    <cellStyle name="Output 8 2 4 2 9" xfId="18167" xr:uid="{00000000-0005-0000-0000-00007D460000}"/>
    <cellStyle name="Output 8 2 4 2 9 2" xfId="18168" xr:uid="{00000000-0005-0000-0000-00007E460000}"/>
    <cellStyle name="Output 8 2 4 20" xfId="18169" xr:uid="{00000000-0005-0000-0000-00007F460000}"/>
    <cellStyle name="Output 8 2 4 3" xfId="18170" xr:uid="{00000000-0005-0000-0000-000080460000}"/>
    <cellStyle name="Output 8 2 4 3 10" xfId="18171" xr:uid="{00000000-0005-0000-0000-000081460000}"/>
    <cellStyle name="Output 8 2 4 3 10 2" xfId="18172" xr:uid="{00000000-0005-0000-0000-000082460000}"/>
    <cellStyle name="Output 8 2 4 3 11" xfId="18173" xr:uid="{00000000-0005-0000-0000-000083460000}"/>
    <cellStyle name="Output 8 2 4 3 11 2" xfId="18174" xr:uid="{00000000-0005-0000-0000-000084460000}"/>
    <cellStyle name="Output 8 2 4 3 12" xfId="18175" xr:uid="{00000000-0005-0000-0000-000085460000}"/>
    <cellStyle name="Output 8 2 4 3 12 2" xfId="18176" xr:uid="{00000000-0005-0000-0000-000086460000}"/>
    <cellStyle name="Output 8 2 4 3 13" xfId="18177" xr:uid="{00000000-0005-0000-0000-000087460000}"/>
    <cellStyle name="Output 8 2 4 3 13 2" xfId="18178" xr:uid="{00000000-0005-0000-0000-000088460000}"/>
    <cellStyle name="Output 8 2 4 3 14" xfId="18179" xr:uid="{00000000-0005-0000-0000-000089460000}"/>
    <cellStyle name="Output 8 2 4 3 14 2" xfId="18180" xr:uid="{00000000-0005-0000-0000-00008A460000}"/>
    <cellStyle name="Output 8 2 4 3 15" xfId="18181" xr:uid="{00000000-0005-0000-0000-00008B460000}"/>
    <cellStyle name="Output 8 2 4 3 15 2" xfId="18182" xr:uid="{00000000-0005-0000-0000-00008C460000}"/>
    <cellStyle name="Output 8 2 4 3 16" xfId="18183" xr:uid="{00000000-0005-0000-0000-00008D460000}"/>
    <cellStyle name="Output 8 2 4 3 16 2" xfId="18184" xr:uid="{00000000-0005-0000-0000-00008E460000}"/>
    <cellStyle name="Output 8 2 4 3 17" xfId="18185" xr:uid="{00000000-0005-0000-0000-00008F460000}"/>
    <cellStyle name="Output 8 2 4 3 17 2" xfId="18186" xr:uid="{00000000-0005-0000-0000-000090460000}"/>
    <cellStyle name="Output 8 2 4 3 18" xfId="18187" xr:uid="{00000000-0005-0000-0000-000091460000}"/>
    <cellStyle name="Output 8 2 4 3 2" xfId="18188" xr:uid="{00000000-0005-0000-0000-000092460000}"/>
    <cellStyle name="Output 8 2 4 3 2 2" xfId="18189" xr:uid="{00000000-0005-0000-0000-000093460000}"/>
    <cellStyle name="Output 8 2 4 3 3" xfId="18190" xr:uid="{00000000-0005-0000-0000-000094460000}"/>
    <cellStyle name="Output 8 2 4 3 3 2" xfId="18191" xr:uid="{00000000-0005-0000-0000-000095460000}"/>
    <cellStyle name="Output 8 2 4 3 4" xfId="18192" xr:uid="{00000000-0005-0000-0000-000096460000}"/>
    <cellStyle name="Output 8 2 4 3 4 2" xfId="18193" xr:uid="{00000000-0005-0000-0000-000097460000}"/>
    <cellStyle name="Output 8 2 4 3 5" xfId="18194" xr:uid="{00000000-0005-0000-0000-000098460000}"/>
    <cellStyle name="Output 8 2 4 3 5 2" xfId="18195" xr:uid="{00000000-0005-0000-0000-000099460000}"/>
    <cellStyle name="Output 8 2 4 3 6" xfId="18196" xr:uid="{00000000-0005-0000-0000-00009A460000}"/>
    <cellStyle name="Output 8 2 4 3 6 2" xfId="18197" xr:uid="{00000000-0005-0000-0000-00009B460000}"/>
    <cellStyle name="Output 8 2 4 3 7" xfId="18198" xr:uid="{00000000-0005-0000-0000-00009C460000}"/>
    <cellStyle name="Output 8 2 4 3 7 2" xfId="18199" xr:uid="{00000000-0005-0000-0000-00009D460000}"/>
    <cellStyle name="Output 8 2 4 3 8" xfId="18200" xr:uid="{00000000-0005-0000-0000-00009E460000}"/>
    <cellStyle name="Output 8 2 4 3 8 2" xfId="18201" xr:uid="{00000000-0005-0000-0000-00009F460000}"/>
    <cellStyle name="Output 8 2 4 3 9" xfId="18202" xr:uid="{00000000-0005-0000-0000-0000A0460000}"/>
    <cellStyle name="Output 8 2 4 3 9 2" xfId="18203" xr:uid="{00000000-0005-0000-0000-0000A1460000}"/>
    <cellStyle name="Output 8 2 4 4" xfId="18204" xr:uid="{00000000-0005-0000-0000-0000A2460000}"/>
    <cellStyle name="Output 8 2 4 4 10" xfId="18205" xr:uid="{00000000-0005-0000-0000-0000A3460000}"/>
    <cellStyle name="Output 8 2 4 4 10 2" xfId="18206" xr:uid="{00000000-0005-0000-0000-0000A4460000}"/>
    <cellStyle name="Output 8 2 4 4 11" xfId="18207" xr:uid="{00000000-0005-0000-0000-0000A5460000}"/>
    <cellStyle name="Output 8 2 4 4 11 2" xfId="18208" xr:uid="{00000000-0005-0000-0000-0000A6460000}"/>
    <cellStyle name="Output 8 2 4 4 12" xfId="18209" xr:uid="{00000000-0005-0000-0000-0000A7460000}"/>
    <cellStyle name="Output 8 2 4 4 12 2" xfId="18210" xr:uid="{00000000-0005-0000-0000-0000A8460000}"/>
    <cellStyle name="Output 8 2 4 4 13" xfId="18211" xr:uid="{00000000-0005-0000-0000-0000A9460000}"/>
    <cellStyle name="Output 8 2 4 4 13 2" xfId="18212" xr:uid="{00000000-0005-0000-0000-0000AA460000}"/>
    <cellStyle name="Output 8 2 4 4 14" xfId="18213" xr:uid="{00000000-0005-0000-0000-0000AB460000}"/>
    <cellStyle name="Output 8 2 4 4 14 2" xfId="18214" xr:uid="{00000000-0005-0000-0000-0000AC460000}"/>
    <cellStyle name="Output 8 2 4 4 15" xfId="18215" xr:uid="{00000000-0005-0000-0000-0000AD460000}"/>
    <cellStyle name="Output 8 2 4 4 15 2" xfId="18216" xr:uid="{00000000-0005-0000-0000-0000AE460000}"/>
    <cellStyle name="Output 8 2 4 4 16" xfId="18217" xr:uid="{00000000-0005-0000-0000-0000AF460000}"/>
    <cellStyle name="Output 8 2 4 4 2" xfId="18218" xr:uid="{00000000-0005-0000-0000-0000B0460000}"/>
    <cellStyle name="Output 8 2 4 4 2 2" xfId="18219" xr:uid="{00000000-0005-0000-0000-0000B1460000}"/>
    <cellStyle name="Output 8 2 4 4 3" xfId="18220" xr:uid="{00000000-0005-0000-0000-0000B2460000}"/>
    <cellStyle name="Output 8 2 4 4 3 2" xfId="18221" xr:uid="{00000000-0005-0000-0000-0000B3460000}"/>
    <cellStyle name="Output 8 2 4 4 4" xfId="18222" xr:uid="{00000000-0005-0000-0000-0000B4460000}"/>
    <cellStyle name="Output 8 2 4 4 4 2" xfId="18223" xr:uid="{00000000-0005-0000-0000-0000B5460000}"/>
    <cellStyle name="Output 8 2 4 4 5" xfId="18224" xr:uid="{00000000-0005-0000-0000-0000B6460000}"/>
    <cellStyle name="Output 8 2 4 4 5 2" xfId="18225" xr:uid="{00000000-0005-0000-0000-0000B7460000}"/>
    <cellStyle name="Output 8 2 4 4 6" xfId="18226" xr:uid="{00000000-0005-0000-0000-0000B8460000}"/>
    <cellStyle name="Output 8 2 4 4 6 2" xfId="18227" xr:uid="{00000000-0005-0000-0000-0000B9460000}"/>
    <cellStyle name="Output 8 2 4 4 7" xfId="18228" xr:uid="{00000000-0005-0000-0000-0000BA460000}"/>
    <cellStyle name="Output 8 2 4 4 7 2" xfId="18229" xr:uid="{00000000-0005-0000-0000-0000BB460000}"/>
    <cellStyle name="Output 8 2 4 4 8" xfId="18230" xr:uid="{00000000-0005-0000-0000-0000BC460000}"/>
    <cellStyle name="Output 8 2 4 4 8 2" xfId="18231" xr:uid="{00000000-0005-0000-0000-0000BD460000}"/>
    <cellStyle name="Output 8 2 4 4 9" xfId="18232" xr:uid="{00000000-0005-0000-0000-0000BE460000}"/>
    <cellStyle name="Output 8 2 4 4 9 2" xfId="18233" xr:uid="{00000000-0005-0000-0000-0000BF460000}"/>
    <cellStyle name="Output 8 2 4 5" xfId="18234" xr:uid="{00000000-0005-0000-0000-0000C0460000}"/>
    <cellStyle name="Output 8 2 4 5 10" xfId="18235" xr:uid="{00000000-0005-0000-0000-0000C1460000}"/>
    <cellStyle name="Output 8 2 4 5 10 2" xfId="18236" xr:uid="{00000000-0005-0000-0000-0000C2460000}"/>
    <cellStyle name="Output 8 2 4 5 11" xfId="18237" xr:uid="{00000000-0005-0000-0000-0000C3460000}"/>
    <cellStyle name="Output 8 2 4 5 11 2" xfId="18238" xr:uid="{00000000-0005-0000-0000-0000C4460000}"/>
    <cellStyle name="Output 8 2 4 5 12" xfId="18239" xr:uid="{00000000-0005-0000-0000-0000C5460000}"/>
    <cellStyle name="Output 8 2 4 5 12 2" xfId="18240" xr:uid="{00000000-0005-0000-0000-0000C6460000}"/>
    <cellStyle name="Output 8 2 4 5 13" xfId="18241" xr:uid="{00000000-0005-0000-0000-0000C7460000}"/>
    <cellStyle name="Output 8 2 4 5 13 2" xfId="18242" xr:uid="{00000000-0005-0000-0000-0000C8460000}"/>
    <cellStyle name="Output 8 2 4 5 14" xfId="18243" xr:uid="{00000000-0005-0000-0000-0000C9460000}"/>
    <cellStyle name="Output 8 2 4 5 14 2" xfId="18244" xr:uid="{00000000-0005-0000-0000-0000CA460000}"/>
    <cellStyle name="Output 8 2 4 5 15" xfId="18245" xr:uid="{00000000-0005-0000-0000-0000CB460000}"/>
    <cellStyle name="Output 8 2 4 5 15 2" xfId="18246" xr:uid="{00000000-0005-0000-0000-0000CC460000}"/>
    <cellStyle name="Output 8 2 4 5 16" xfId="18247" xr:uid="{00000000-0005-0000-0000-0000CD460000}"/>
    <cellStyle name="Output 8 2 4 5 2" xfId="18248" xr:uid="{00000000-0005-0000-0000-0000CE460000}"/>
    <cellStyle name="Output 8 2 4 5 2 2" xfId="18249" xr:uid="{00000000-0005-0000-0000-0000CF460000}"/>
    <cellStyle name="Output 8 2 4 5 3" xfId="18250" xr:uid="{00000000-0005-0000-0000-0000D0460000}"/>
    <cellStyle name="Output 8 2 4 5 3 2" xfId="18251" xr:uid="{00000000-0005-0000-0000-0000D1460000}"/>
    <cellStyle name="Output 8 2 4 5 4" xfId="18252" xr:uid="{00000000-0005-0000-0000-0000D2460000}"/>
    <cellStyle name="Output 8 2 4 5 4 2" xfId="18253" xr:uid="{00000000-0005-0000-0000-0000D3460000}"/>
    <cellStyle name="Output 8 2 4 5 5" xfId="18254" xr:uid="{00000000-0005-0000-0000-0000D4460000}"/>
    <cellStyle name="Output 8 2 4 5 5 2" xfId="18255" xr:uid="{00000000-0005-0000-0000-0000D5460000}"/>
    <cellStyle name="Output 8 2 4 5 6" xfId="18256" xr:uid="{00000000-0005-0000-0000-0000D6460000}"/>
    <cellStyle name="Output 8 2 4 5 6 2" xfId="18257" xr:uid="{00000000-0005-0000-0000-0000D7460000}"/>
    <cellStyle name="Output 8 2 4 5 7" xfId="18258" xr:uid="{00000000-0005-0000-0000-0000D8460000}"/>
    <cellStyle name="Output 8 2 4 5 7 2" xfId="18259" xr:uid="{00000000-0005-0000-0000-0000D9460000}"/>
    <cellStyle name="Output 8 2 4 5 8" xfId="18260" xr:uid="{00000000-0005-0000-0000-0000DA460000}"/>
    <cellStyle name="Output 8 2 4 5 8 2" xfId="18261" xr:uid="{00000000-0005-0000-0000-0000DB460000}"/>
    <cellStyle name="Output 8 2 4 5 9" xfId="18262" xr:uid="{00000000-0005-0000-0000-0000DC460000}"/>
    <cellStyle name="Output 8 2 4 5 9 2" xfId="18263" xr:uid="{00000000-0005-0000-0000-0000DD460000}"/>
    <cellStyle name="Output 8 2 4 6" xfId="18264" xr:uid="{00000000-0005-0000-0000-0000DE460000}"/>
    <cellStyle name="Output 8 2 4 6 10" xfId="18265" xr:uid="{00000000-0005-0000-0000-0000DF460000}"/>
    <cellStyle name="Output 8 2 4 6 10 2" xfId="18266" xr:uid="{00000000-0005-0000-0000-0000E0460000}"/>
    <cellStyle name="Output 8 2 4 6 11" xfId="18267" xr:uid="{00000000-0005-0000-0000-0000E1460000}"/>
    <cellStyle name="Output 8 2 4 6 11 2" xfId="18268" xr:uid="{00000000-0005-0000-0000-0000E2460000}"/>
    <cellStyle name="Output 8 2 4 6 12" xfId="18269" xr:uid="{00000000-0005-0000-0000-0000E3460000}"/>
    <cellStyle name="Output 8 2 4 6 12 2" xfId="18270" xr:uid="{00000000-0005-0000-0000-0000E4460000}"/>
    <cellStyle name="Output 8 2 4 6 13" xfId="18271" xr:uid="{00000000-0005-0000-0000-0000E5460000}"/>
    <cellStyle name="Output 8 2 4 6 13 2" xfId="18272" xr:uid="{00000000-0005-0000-0000-0000E6460000}"/>
    <cellStyle name="Output 8 2 4 6 14" xfId="18273" xr:uid="{00000000-0005-0000-0000-0000E7460000}"/>
    <cellStyle name="Output 8 2 4 6 14 2" xfId="18274" xr:uid="{00000000-0005-0000-0000-0000E8460000}"/>
    <cellStyle name="Output 8 2 4 6 15" xfId="18275" xr:uid="{00000000-0005-0000-0000-0000E9460000}"/>
    <cellStyle name="Output 8 2 4 6 2" xfId="18276" xr:uid="{00000000-0005-0000-0000-0000EA460000}"/>
    <cellStyle name="Output 8 2 4 6 2 2" xfId="18277" xr:uid="{00000000-0005-0000-0000-0000EB460000}"/>
    <cellStyle name="Output 8 2 4 6 3" xfId="18278" xr:uid="{00000000-0005-0000-0000-0000EC460000}"/>
    <cellStyle name="Output 8 2 4 6 3 2" xfId="18279" xr:uid="{00000000-0005-0000-0000-0000ED460000}"/>
    <cellStyle name="Output 8 2 4 6 4" xfId="18280" xr:uid="{00000000-0005-0000-0000-0000EE460000}"/>
    <cellStyle name="Output 8 2 4 6 4 2" xfId="18281" xr:uid="{00000000-0005-0000-0000-0000EF460000}"/>
    <cellStyle name="Output 8 2 4 6 5" xfId="18282" xr:uid="{00000000-0005-0000-0000-0000F0460000}"/>
    <cellStyle name="Output 8 2 4 6 5 2" xfId="18283" xr:uid="{00000000-0005-0000-0000-0000F1460000}"/>
    <cellStyle name="Output 8 2 4 6 6" xfId="18284" xr:uid="{00000000-0005-0000-0000-0000F2460000}"/>
    <cellStyle name="Output 8 2 4 6 6 2" xfId="18285" xr:uid="{00000000-0005-0000-0000-0000F3460000}"/>
    <cellStyle name="Output 8 2 4 6 7" xfId="18286" xr:uid="{00000000-0005-0000-0000-0000F4460000}"/>
    <cellStyle name="Output 8 2 4 6 7 2" xfId="18287" xr:uid="{00000000-0005-0000-0000-0000F5460000}"/>
    <cellStyle name="Output 8 2 4 6 8" xfId="18288" xr:uid="{00000000-0005-0000-0000-0000F6460000}"/>
    <cellStyle name="Output 8 2 4 6 8 2" xfId="18289" xr:uid="{00000000-0005-0000-0000-0000F7460000}"/>
    <cellStyle name="Output 8 2 4 6 9" xfId="18290" xr:uid="{00000000-0005-0000-0000-0000F8460000}"/>
    <cellStyle name="Output 8 2 4 6 9 2" xfId="18291" xr:uid="{00000000-0005-0000-0000-0000F9460000}"/>
    <cellStyle name="Output 8 2 4 7" xfId="18292" xr:uid="{00000000-0005-0000-0000-0000FA460000}"/>
    <cellStyle name="Output 8 2 4 7 2" xfId="18293" xr:uid="{00000000-0005-0000-0000-0000FB460000}"/>
    <cellStyle name="Output 8 2 4 8" xfId="18294" xr:uid="{00000000-0005-0000-0000-0000FC460000}"/>
    <cellStyle name="Output 8 2 4 8 2" xfId="18295" xr:uid="{00000000-0005-0000-0000-0000FD460000}"/>
    <cellStyle name="Output 8 2 4 9" xfId="18296" xr:uid="{00000000-0005-0000-0000-0000FE460000}"/>
    <cellStyle name="Output 8 2 4 9 2" xfId="18297" xr:uid="{00000000-0005-0000-0000-0000FF460000}"/>
    <cellStyle name="Output 8 2 5" xfId="18298" xr:uid="{00000000-0005-0000-0000-000000470000}"/>
    <cellStyle name="Output 8 2 5 10" xfId="18299" xr:uid="{00000000-0005-0000-0000-000001470000}"/>
    <cellStyle name="Output 8 2 5 10 2" xfId="18300" xr:uid="{00000000-0005-0000-0000-000002470000}"/>
    <cellStyle name="Output 8 2 5 11" xfId="18301" xr:uid="{00000000-0005-0000-0000-000003470000}"/>
    <cellStyle name="Output 8 2 5 11 2" xfId="18302" xr:uid="{00000000-0005-0000-0000-000004470000}"/>
    <cellStyle name="Output 8 2 5 12" xfId="18303" xr:uid="{00000000-0005-0000-0000-000005470000}"/>
    <cellStyle name="Output 8 2 5 12 2" xfId="18304" xr:uid="{00000000-0005-0000-0000-000006470000}"/>
    <cellStyle name="Output 8 2 5 13" xfId="18305" xr:uid="{00000000-0005-0000-0000-000007470000}"/>
    <cellStyle name="Output 8 2 5 13 2" xfId="18306" xr:uid="{00000000-0005-0000-0000-000008470000}"/>
    <cellStyle name="Output 8 2 5 14" xfId="18307" xr:uid="{00000000-0005-0000-0000-000009470000}"/>
    <cellStyle name="Output 8 2 5 14 2" xfId="18308" xr:uid="{00000000-0005-0000-0000-00000A470000}"/>
    <cellStyle name="Output 8 2 5 15" xfId="18309" xr:uid="{00000000-0005-0000-0000-00000B470000}"/>
    <cellStyle name="Output 8 2 5 15 2" xfId="18310" xr:uid="{00000000-0005-0000-0000-00000C470000}"/>
    <cellStyle name="Output 8 2 5 16" xfId="18311" xr:uid="{00000000-0005-0000-0000-00000D470000}"/>
    <cellStyle name="Output 8 2 5 16 2" xfId="18312" xr:uid="{00000000-0005-0000-0000-00000E470000}"/>
    <cellStyle name="Output 8 2 5 17" xfId="18313" xr:uid="{00000000-0005-0000-0000-00000F470000}"/>
    <cellStyle name="Output 8 2 5 17 2" xfId="18314" xr:uid="{00000000-0005-0000-0000-000010470000}"/>
    <cellStyle name="Output 8 2 5 18" xfId="18315" xr:uid="{00000000-0005-0000-0000-000011470000}"/>
    <cellStyle name="Output 8 2 5 18 2" xfId="18316" xr:uid="{00000000-0005-0000-0000-000012470000}"/>
    <cellStyle name="Output 8 2 5 19" xfId="18317" xr:uid="{00000000-0005-0000-0000-000013470000}"/>
    <cellStyle name="Output 8 2 5 2" xfId="18318" xr:uid="{00000000-0005-0000-0000-000014470000}"/>
    <cellStyle name="Output 8 2 5 2 10" xfId="18319" xr:uid="{00000000-0005-0000-0000-000015470000}"/>
    <cellStyle name="Output 8 2 5 2 10 2" xfId="18320" xr:uid="{00000000-0005-0000-0000-000016470000}"/>
    <cellStyle name="Output 8 2 5 2 11" xfId="18321" xr:uid="{00000000-0005-0000-0000-000017470000}"/>
    <cellStyle name="Output 8 2 5 2 11 2" xfId="18322" xr:uid="{00000000-0005-0000-0000-000018470000}"/>
    <cellStyle name="Output 8 2 5 2 12" xfId="18323" xr:uid="{00000000-0005-0000-0000-000019470000}"/>
    <cellStyle name="Output 8 2 5 2 12 2" xfId="18324" xr:uid="{00000000-0005-0000-0000-00001A470000}"/>
    <cellStyle name="Output 8 2 5 2 13" xfId="18325" xr:uid="{00000000-0005-0000-0000-00001B470000}"/>
    <cellStyle name="Output 8 2 5 2 13 2" xfId="18326" xr:uid="{00000000-0005-0000-0000-00001C470000}"/>
    <cellStyle name="Output 8 2 5 2 14" xfId="18327" xr:uid="{00000000-0005-0000-0000-00001D470000}"/>
    <cellStyle name="Output 8 2 5 2 14 2" xfId="18328" xr:uid="{00000000-0005-0000-0000-00001E470000}"/>
    <cellStyle name="Output 8 2 5 2 15" xfId="18329" xr:uid="{00000000-0005-0000-0000-00001F470000}"/>
    <cellStyle name="Output 8 2 5 2 15 2" xfId="18330" xr:uid="{00000000-0005-0000-0000-000020470000}"/>
    <cellStyle name="Output 8 2 5 2 16" xfId="18331" xr:uid="{00000000-0005-0000-0000-000021470000}"/>
    <cellStyle name="Output 8 2 5 2 16 2" xfId="18332" xr:uid="{00000000-0005-0000-0000-000022470000}"/>
    <cellStyle name="Output 8 2 5 2 17" xfId="18333" xr:uid="{00000000-0005-0000-0000-000023470000}"/>
    <cellStyle name="Output 8 2 5 2 17 2" xfId="18334" xr:uid="{00000000-0005-0000-0000-000024470000}"/>
    <cellStyle name="Output 8 2 5 2 18" xfId="18335" xr:uid="{00000000-0005-0000-0000-000025470000}"/>
    <cellStyle name="Output 8 2 5 2 2" xfId="18336" xr:uid="{00000000-0005-0000-0000-000026470000}"/>
    <cellStyle name="Output 8 2 5 2 2 2" xfId="18337" xr:uid="{00000000-0005-0000-0000-000027470000}"/>
    <cellStyle name="Output 8 2 5 2 3" xfId="18338" xr:uid="{00000000-0005-0000-0000-000028470000}"/>
    <cellStyle name="Output 8 2 5 2 3 2" xfId="18339" xr:uid="{00000000-0005-0000-0000-000029470000}"/>
    <cellStyle name="Output 8 2 5 2 4" xfId="18340" xr:uid="{00000000-0005-0000-0000-00002A470000}"/>
    <cellStyle name="Output 8 2 5 2 4 2" xfId="18341" xr:uid="{00000000-0005-0000-0000-00002B470000}"/>
    <cellStyle name="Output 8 2 5 2 5" xfId="18342" xr:uid="{00000000-0005-0000-0000-00002C470000}"/>
    <cellStyle name="Output 8 2 5 2 5 2" xfId="18343" xr:uid="{00000000-0005-0000-0000-00002D470000}"/>
    <cellStyle name="Output 8 2 5 2 6" xfId="18344" xr:uid="{00000000-0005-0000-0000-00002E470000}"/>
    <cellStyle name="Output 8 2 5 2 6 2" xfId="18345" xr:uid="{00000000-0005-0000-0000-00002F470000}"/>
    <cellStyle name="Output 8 2 5 2 7" xfId="18346" xr:uid="{00000000-0005-0000-0000-000030470000}"/>
    <cellStyle name="Output 8 2 5 2 7 2" xfId="18347" xr:uid="{00000000-0005-0000-0000-000031470000}"/>
    <cellStyle name="Output 8 2 5 2 8" xfId="18348" xr:uid="{00000000-0005-0000-0000-000032470000}"/>
    <cellStyle name="Output 8 2 5 2 8 2" xfId="18349" xr:uid="{00000000-0005-0000-0000-000033470000}"/>
    <cellStyle name="Output 8 2 5 2 9" xfId="18350" xr:uid="{00000000-0005-0000-0000-000034470000}"/>
    <cellStyle name="Output 8 2 5 2 9 2" xfId="18351" xr:uid="{00000000-0005-0000-0000-000035470000}"/>
    <cellStyle name="Output 8 2 5 3" xfId="18352" xr:uid="{00000000-0005-0000-0000-000036470000}"/>
    <cellStyle name="Output 8 2 5 3 10" xfId="18353" xr:uid="{00000000-0005-0000-0000-000037470000}"/>
    <cellStyle name="Output 8 2 5 3 10 2" xfId="18354" xr:uid="{00000000-0005-0000-0000-000038470000}"/>
    <cellStyle name="Output 8 2 5 3 11" xfId="18355" xr:uid="{00000000-0005-0000-0000-000039470000}"/>
    <cellStyle name="Output 8 2 5 3 11 2" xfId="18356" xr:uid="{00000000-0005-0000-0000-00003A470000}"/>
    <cellStyle name="Output 8 2 5 3 12" xfId="18357" xr:uid="{00000000-0005-0000-0000-00003B470000}"/>
    <cellStyle name="Output 8 2 5 3 12 2" xfId="18358" xr:uid="{00000000-0005-0000-0000-00003C470000}"/>
    <cellStyle name="Output 8 2 5 3 13" xfId="18359" xr:uid="{00000000-0005-0000-0000-00003D470000}"/>
    <cellStyle name="Output 8 2 5 3 13 2" xfId="18360" xr:uid="{00000000-0005-0000-0000-00003E470000}"/>
    <cellStyle name="Output 8 2 5 3 14" xfId="18361" xr:uid="{00000000-0005-0000-0000-00003F470000}"/>
    <cellStyle name="Output 8 2 5 3 14 2" xfId="18362" xr:uid="{00000000-0005-0000-0000-000040470000}"/>
    <cellStyle name="Output 8 2 5 3 15" xfId="18363" xr:uid="{00000000-0005-0000-0000-000041470000}"/>
    <cellStyle name="Output 8 2 5 3 15 2" xfId="18364" xr:uid="{00000000-0005-0000-0000-000042470000}"/>
    <cellStyle name="Output 8 2 5 3 16" xfId="18365" xr:uid="{00000000-0005-0000-0000-000043470000}"/>
    <cellStyle name="Output 8 2 5 3 2" xfId="18366" xr:uid="{00000000-0005-0000-0000-000044470000}"/>
    <cellStyle name="Output 8 2 5 3 2 2" xfId="18367" xr:uid="{00000000-0005-0000-0000-000045470000}"/>
    <cellStyle name="Output 8 2 5 3 3" xfId="18368" xr:uid="{00000000-0005-0000-0000-000046470000}"/>
    <cellStyle name="Output 8 2 5 3 3 2" xfId="18369" xr:uid="{00000000-0005-0000-0000-000047470000}"/>
    <cellStyle name="Output 8 2 5 3 4" xfId="18370" xr:uid="{00000000-0005-0000-0000-000048470000}"/>
    <cellStyle name="Output 8 2 5 3 4 2" xfId="18371" xr:uid="{00000000-0005-0000-0000-000049470000}"/>
    <cellStyle name="Output 8 2 5 3 5" xfId="18372" xr:uid="{00000000-0005-0000-0000-00004A470000}"/>
    <cellStyle name="Output 8 2 5 3 5 2" xfId="18373" xr:uid="{00000000-0005-0000-0000-00004B470000}"/>
    <cellStyle name="Output 8 2 5 3 6" xfId="18374" xr:uid="{00000000-0005-0000-0000-00004C470000}"/>
    <cellStyle name="Output 8 2 5 3 6 2" xfId="18375" xr:uid="{00000000-0005-0000-0000-00004D470000}"/>
    <cellStyle name="Output 8 2 5 3 7" xfId="18376" xr:uid="{00000000-0005-0000-0000-00004E470000}"/>
    <cellStyle name="Output 8 2 5 3 7 2" xfId="18377" xr:uid="{00000000-0005-0000-0000-00004F470000}"/>
    <cellStyle name="Output 8 2 5 3 8" xfId="18378" xr:uid="{00000000-0005-0000-0000-000050470000}"/>
    <cellStyle name="Output 8 2 5 3 8 2" xfId="18379" xr:uid="{00000000-0005-0000-0000-000051470000}"/>
    <cellStyle name="Output 8 2 5 3 9" xfId="18380" xr:uid="{00000000-0005-0000-0000-000052470000}"/>
    <cellStyle name="Output 8 2 5 3 9 2" xfId="18381" xr:uid="{00000000-0005-0000-0000-000053470000}"/>
    <cellStyle name="Output 8 2 5 4" xfId="18382" xr:uid="{00000000-0005-0000-0000-000054470000}"/>
    <cellStyle name="Output 8 2 5 4 10" xfId="18383" xr:uid="{00000000-0005-0000-0000-000055470000}"/>
    <cellStyle name="Output 8 2 5 4 10 2" xfId="18384" xr:uid="{00000000-0005-0000-0000-000056470000}"/>
    <cellStyle name="Output 8 2 5 4 11" xfId="18385" xr:uid="{00000000-0005-0000-0000-000057470000}"/>
    <cellStyle name="Output 8 2 5 4 11 2" xfId="18386" xr:uid="{00000000-0005-0000-0000-000058470000}"/>
    <cellStyle name="Output 8 2 5 4 12" xfId="18387" xr:uid="{00000000-0005-0000-0000-000059470000}"/>
    <cellStyle name="Output 8 2 5 4 12 2" xfId="18388" xr:uid="{00000000-0005-0000-0000-00005A470000}"/>
    <cellStyle name="Output 8 2 5 4 13" xfId="18389" xr:uid="{00000000-0005-0000-0000-00005B470000}"/>
    <cellStyle name="Output 8 2 5 4 13 2" xfId="18390" xr:uid="{00000000-0005-0000-0000-00005C470000}"/>
    <cellStyle name="Output 8 2 5 4 14" xfId="18391" xr:uid="{00000000-0005-0000-0000-00005D470000}"/>
    <cellStyle name="Output 8 2 5 4 14 2" xfId="18392" xr:uid="{00000000-0005-0000-0000-00005E470000}"/>
    <cellStyle name="Output 8 2 5 4 15" xfId="18393" xr:uid="{00000000-0005-0000-0000-00005F470000}"/>
    <cellStyle name="Output 8 2 5 4 15 2" xfId="18394" xr:uid="{00000000-0005-0000-0000-000060470000}"/>
    <cellStyle name="Output 8 2 5 4 16" xfId="18395" xr:uid="{00000000-0005-0000-0000-000061470000}"/>
    <cellStyle name="Output 8 2 5 4 2" xfId="18396" xr:uid="{00000000-0005-0000-0000-000062470000}"/>
    <cellStyle name="Output 8 2 5 4 2 2" xfId="18397" xr:uid="{00000000-0005-0000-0000-000063470000}"/>
    <cellStyle name="Output 8 2 5 4 3" xfId="18398" xr:uid="{00000000-0005-0000-0000-000064470000}"/>
    <cellStyle name="Output 8 2 5 4 3 2" xfId="18399" xr:uid="{00000000-0005-0000-0000-000065470000}"/>
    <cellStyle name="Output 8 2 5 4 4" xfId="18400" xr:uid="{00000000-0005-0000-0000-000066470000}"/>
    <cellStyle name="Output 8 2 5 4 4 2" xfId="18401" xr:uid="{00000000-0005-0000-0000-000067470000}"/>
    <cellStyle name="Output 8 2 5 4 5" xfId="18402" xr:uid="{00000000-0005-0000-0000-000068470000}"/>
    <cellStyle name="Output 8 2 5 4 5 2" xfId="18403" xr:uid="{00000000-0005-0000-0000-000069470000}"/>
    <cellStyle name="Output 8 2 5 4 6" xfId="18404" xr:uid="{00000000-0005-0000-0000-00006A470000}"/>
    <cellStyle name="Output 8 2 5 4 6 2" xfId="18405" xr:uid="{00000000-0005-0000-0000-00006B470000}"/>
    <cellStyle name="Output 8 2 5 4 7" xfId="18406" xr:uid="{00000000-0005-0000-0000-00006C470000}"/>
    <cellStyle name="Output 8 2 5 4 7 2" xfId="18407" xr:uid="{00000000-0005-0000-0000-00006D470000}"/>
    <cellStyle name="Output 8 2 5 4 8" xfId="18408" xr:uid="{00000000-0005-0000-0000-00006E470000}"/>
    <cellStyle name="Output 8 2 5 4 8 2" xfId="18409" xr:uid="{00000000-0005-0000-0000-00006F470000}"/>
    <cellStyle name="Output 8 2 5 4 9" xfId="18410" xr:uid="{00000000-0005-0000-0000-000070470000}"/>
    <cellStyle name="Output 8 2 5 4 9 2" xfId="18411" xr:uid="{00000000-0005-0000-0000-000071470000}"/>
    <cellStyle name="Output 8 2 5 5" xfId="18412" xr:uid="{00000000-0005-0000-0000-000072470000}"/>
    <cellStyle name="Output 8 2 5 5 10" xfId="18413" xr:uid="{00000000-0005-0000-0000-000073470000}"/>
    <cellStyle name="Output 8 2 5 5 10 2" xfId="18414" xr:uid="{00000000-0005-0000-0000-000074470000}"/>
    <cellStyle name="Output 8 2 5 5 11" xfId="18415" xr:uid="{00000000-0005-0000-0000-000075470000}"/>
    <cellStyle name="Output 8 2 5 5 11 2" xfId="18416" xr:uid="{00000000-0005-0000-0000-000076470000}"/>
    <cellStyle name="Output 8 2 5 5 12" xfId="18417" xr:uid="{00000000-0005-0000-0000-000077470000}"/>
    <cellStyle name="Output 8 2 5 5 12 2" xfId="18418" xr:uid="{00000000-0005-0000-0000-000078470000}"/>
    <cellStyle name="Output 8 2 5 5 13" xfId="18419" xr:uid="{00000000-0005-0000-0000-000079470000}"/>
    <cellStyle name="Output 8 2 5 5 13 2" xfId="18420" xr:uid="{00000000-0005-0000-0000-00007A470000}"/>
    <cellStyle name="Output 8 2 5 5 14" xfId="18421" xr:uid="{00000000-0005-0000-0000-00007B470000}"/>
    <cellStyle name="Output 8 2 5 5 14 2" xfId="18422" xr:uid="{00000000-0005-0000-0000-00007C470000}"/>
    <cellStyle name="Output 8 2 5 5 15" xfId="18423" xr:uid="{00000000-0005-0000-0000-00007D470000}"/>
    <cellStyle name="Output 8 2 5 5 2" xfId="18424" xr:uid="{00000000-0005-0000-0000-00007E470000}"/>
    <cellStyle name="Output 8 2 5 5 2 2" xfId="18425" xr:uid="{00000000-0005-0000-0000-00007F470000}"/>
    <cellStyle name="Output 8 2 5 5 3" xfId="18426" xr:uid="{00000000-0005-0000-0000-000080470000}"/>
    <cellStyle name="Output 8 2 5 5 3 2" xfId="18427" xr:uid="{00000000-0005-0000-0000-000081470000}"/>
    <cellStyle name="Output 8 2 5 5 4" xfId="18428" xr:uid="{00000000-0005-0000-0000-000082470000}"/>
    <cellStyle name="Output 8 2 5 5 4 2" xfId="18429" xr:uid="{00000000-0005-0000-0000-000083470000}"/>
    <cellStyle name="Output 8 2 5 5 5" xfId="18430" xr:uid="{00000000-0005-0000-0000-000084470000}"/>
    <cellStyle name="Output 8 2 5 5 5 2" xfId="18431" xr:uid="{00000000-0005-0000-0000-000085470000}"/>
    <cellStyle name="Output 8 2 5 5 6" xfId="18432" xr:uid="{00000000-0005-0000-0000-000086470000}"/>
    <cellStyle name="Output 8 2 5 5 6 2" xfId="18433" xr:uid="{00000000-0005-0000-0000-000087470000}"/>
    <cellStyle name="Output 8 2 5 5 7" xfId="18434" xr:uid="{00000000-0005-0000-0000-000088470000}"/>
    <cellStyle name="Output 8 2 5 5 7 2" xfId="18435" xr:uid="{00000000-0005-0000-0000-000089470000}"/>
    <cellStyle name="Output 8 2 5 5 8" xfId="18436" xr:uid="{00000000-0005-0000-0000-00008A470000}"/>
    <cellStyle name="Output 8 2 5 5 8 2" xfId="18437" xr:uid="{00000000-0005-0000-0000-00008B470000}"/>
    <cellStyle name="Output 8 2 5 5 9" xfId="18438" xr:uid="{00000000-0005-0000-0000-00008C470000}"/>
    <cellStyle name="Output 8 2 5 5 9 2" xfId="18439" xr:uid="{00000000-0005-0000-0000-00008D470000}"/>
    <cellStyle name="Output 8 2 5 6" xfId="18440" xr:uid="{00000000-0005-0000-0000-00008E470000}"/>
    <cellStyle name="Output 8 2 5 6 2" xfId="18441" xr:uid="{00000000-0005-0000-0000-00008F470000}"/>
    <cellStyle name="Output 8 2 5 7" xfId="18442" xr:uid="{00000000-0005-0000-0000-000090470000}"/>
    <cellStyle name="Output 8 2 5 7 2" xfId="18443" xr:uid="{00000000-0005-0000-0000-000091470000}"/>
    <cellStyle name="Output 8 2 5 8" xfId="18444" xr:uid="{00000000-0005-0000-0000-000092470000}"/>
    <cellStyle name="Output 8 2 5 8 2" xfId="18445" xr:uid="{00000000-0005-0000-0000-000093470000}"/>
    <cellStyle name="Output 8 2 5 9" xfId="18446" xr:uid="{00000000-0005-0000-0000-000094470000}"/>
    <cellStyle name="Output 8 2 5 9 2" xfId="18447" xr:uid="{00000000-0005-0000-0000-000095470000}"/>
    <cellStyle name="Output 8 2 6" xfId="18448" xr:uid="{00000000-0005-0000-0000-000096470000}"/>
    <cellStyle name="Output 8 2 6 10" xfId="18449" xr:uid="{00000000-0005-0000-0000-000097470000}"/>
    <cellStyle name="Output 8 2 6 10 2" xfId="18450" xr:uid="{00000000-0005-0000-0000-000098470000}"/>
    <cellStyle name="Output 8 2 6 11" xfId="18451" xr:uid="{00000000-0005-0000-0000-000099470000}"/>
    <cellStyle name="Output 8 2 6 11 2" xfId="18452" xr:uid="{00000000-0005-0000-0000-00009A470000}"/>
    <cellStyle name="Output 8 2 6 12" xfId="18453" xr:uid="{00000000-0005-0000-0000-00009B470000}"/>
    <cellStyle name="Output 8 2 6 12 2" xfId="18454" xr:uid="{00000000-0005-0000-0000-00009C470000}"/>
    <cellStyle name="Output 8 2 6 13" xfId="18455" xr:uid="{00000000-0005-0000-0000-00009D470000}"/>
    <cellStyle name="Output 8 2 6 13 2" xfId="18456" xr:uid="{00000000-0005-0000-0000-00009E470000}"/>
    <cellStyle name="Output 8 2 6 14" xfId="18457" xr:uid="{00000000-0005-0000-0000-00009F470000}"/>
    <cellStyle name="Output 8 2 6 14 2" xfId="18458" xr:uid="{00000000-0005-0000-0000-0000A0470000}"/>
    <cellStyle name="Output 8 2 6 15" xfId="18459" xr:uid="{00000000-0005-0000-0000-0000A1470000}"/>
    <cellStyle name="Output 8 2 6 15 2" xfId="18460" xr:uid="{00000000-0005-0000-0000-0000A2470000}"/>
    <cellStyle name="Output 8 2 6 16" xfId="18461" xr:uid="{00000000-0005-0000-0000-0000A3470000}"/>
    <cellStyle name="Output 8 2 6 16 2" xfId="18462" xr:uid="{00000000-0005-0000-0000-0000A4470000}"/>
    <cellStyle name="Output 8 2 6 17" xfId="18463" xr:uid="{00000000-0005-0000-0000-0000A5470000}"/>
    <cellStyle name="Output 8 2 6 17 2" xfId="18464" xr:uid="{00000000-0005-0000-0000-0000A6470000}"/>
    <cellStyle name="Output 8 2 6 18" xfId="18465" xr:uid="{00000000-0005-0000-0000-0000A7470000}"/>
    <cellStyle name="Output 8 2 6 18 2" xfId="18466" xr:uid="{00000000-0005-0000-0000-0000A8470000}"/>
    <cellStyle name="Output 8 2 6 19" xfId="18467" xr:uid="{00000000-0005-0000-0000-0000A9470000}"/>
    <cellStyle name="Output 8 2 6 2" xfId="18468" xr:uid="{00000000-0005-0000-0000-0000AA470000}"/>
    <cellStyle name="Output 8 2 6 2 10" xfId="18469" xr:uid="{00000000-0005-0000-0000-0000AB470000}"/>
    <cellStyle name="Output 8 2 6 2 10 2" xfId="18470" xr:uid="{00000000-0005-0000-0000-0000AC470000}"/>
    <cellStyle name="Output 8 2 6 2 11" xfId="18471" xr:uid="{00000000-0005-0000-0000-0000AD470000}"/>
    <cellStyle name="Output 8 2 6 2 11 2" xfId="18472" xr:uid="{00000000-0005-0000-0000-0000AE470000}"/>
    <cellStyle name="Output 8 2 6 2 12" xfId="18473" xr:uid="{00000000-0005-0000-0000-0000AF470000}"/>
    <cellStyle name="Output 8 2 6 2 12 2" xfId="18474" xr:uid="{00000000-0005-0000-0000-0000B0470000}"/>
    <cellStyle name="Output 8 2 6 2 13" xfId="18475" xr:uid="{00000000-0005-0000-0000-0000B1470000}"/>
    <cellStyle name="Output 8 2 6 2 13 2" xfId="18476" xr:uid="{00000000-0005-0000-0000-0000B2470000}"/>
    <cellStyle name="Output 8 2 6 2 14" xfId="18477" xr:uid="{00000000-0005-0000-0000-0000B3470000}"/>
    <cellStyle name="Output 8 2 6 2 14 2" xfId="18478" xr:uid="{00000000-0005-0000-0000-0000B4470000}"/>
    <cellStyle name="Output 8 2 6 2 15" xfId="18479" xr:uid="{00000000-0005-0000-0000-0000B5470000}"/>
    <cellStyle name="Output 8 2 6 2 15 2" xfId="18480" xr:uid="{00000000-0005-0000-0000-0000B6470000}"/>
    <cellStyle name="Output 8 2 6 2 16" xfId="18481" xr:uid="{00000000-0005-0000-0000-0000B7470000}"/>
    <cellStyle name="Output 8 2 6 2 16 2" xfId="18482" xr:uid="{00000000-0005-0000-0000-0000B8470000}"/>
    <cellStyle name="Output 8 2 6 2 17" xfId="18483" xr:uid="{00000000-0005-0000-0000-0000B9470000}"/>
    <cellStyle name="Output 8 2 6 2 17 2" xfId="18484" xr:uid="{00000000-0005-0000-0000-0000BA470000}"/>
    <cellStyle name="Output 8 2 6 2 18" xfId="18485" xr:uid="{00000000-0005-0000-0000-0000BB470000}"/>
    <cellStyle name="Output 8 2 6 2 2" xfId="18486" xr:uid="{00000000-0005-0000-0000-0000BC470000}"/>
    <cellStyle name="Output 8 2 6 2 2 2" xfId="18487" xr:uid="{00000000-0005-0000-0000-0000BD470000}"/>
    <cellStyle name="Output 8 2 6 2 3" xfId="18488" xr:uid="{00000000-0005-0000-0000-0000BE470000}"/>
    <cellStyle name="Output 8 2 6 2 3 2" xfId="18489" xr:uid="{00000000-0005-0000-0000-0000BF470000}"/>
    <cellStyle name="Output 8 2 6 2 4" xfId="18490" xr:uid="{00000000-0005-0000-0000-0000C0470000}"/>
    <cellStyle name="Output 8 2 6 2 4 2" xfId="18491" xr:uid="{00000000-0005-0000-0000-0000C1470000}"/>
    <cellStyle name="Output 8 2 6 2 5" xfId="18492" xr:uid="{00000000-0005-0000-0000-0000C2470000}"/>
    <cellStyle name="Output 8 2 6 2 5 2" xfId="18493" xr:uid="{00000000-0005-0000-0000-0000C3470000}"/>
    <cellStyle name="Output 8 2 6 2 6" xfId="18494" xr:uid="{00000000-0005-0000-0000-0000C4470000}"/>
    <cellStyle name="Output 8 2 6 2 6 2" xfId="18495" xr:uid="{00000000-0005-0000-0000-0000C5470000}"/>
    <cellStyle name="Output 8 2 6 2 7" xfId="18496" xr:uid="{00000000-0005-0000-0000-0000C6470000}"/>
    <cellStyle name="Output 8 2 6 2 7 2" xfId="18497" xr:uid="{00000000-0005-0000-0000-0000C7470000}"/>
    <cellStyle name="Output 8 2 6 2 8" xfId="18498" xr:uid="{00000000-0005-0000-0000-0000C8470000}"/>
    <cellStyle name="Output 8 2 6 2 8 2" xfId="18499" xr:uid="{00000000-0005-0000-0000-0000C9470000}"/>
    <cellStyle name="Output 8 2 6 2 9" xfId="18500" xr:uid="{00000000-0005-0000-0000-0000CA470000}"/>
    <cellStyle name="Output 8 2 6 2 9 2" xfId="18501" xr:uid="{00000000-0005-0000-0000-0000CB470000}"/>
    <cellStyle name="Output 8 2 6 3" xfId="18502" xr:uid="{00000000-0005-0000-0000-0000CC470000}"/>
    <cellStyle name="Output 8 2 6 3 10" xfId="18503" xr:uid="{00000000-0005-0000-0000-0000CD470000}"/>
    <cellStyle name="Output 8 2 6 3 10 2" xfId="18504" xr:uid="{00000000-0005-0000-0000-0000CE470000}"/>
    <cellStyle name="Output 8 2 6 3 11" xfId="18505" xr:uid="{00000000-0005-0000-0000-0000CF470000}"/>
    <cellStyle name="Output 8 2 6 3 11 2" xfId="18506" xr:uid="{00000000-0005-0000-0000-0000D0470000}"/>
    <cellStyle name="Output 8 2 6 3 12" xfId="18507" xr:uid="{00000000-0005-0000-0000-0000D1470000}"/>
    <cellStyle name="Output 8 2 6 3 12 2" xfId="18508" xr:uid="{00000000-0005-0000-0000-0000D2470000}"/>
    <cellStyle name="Output 8 2 6 3 13" xfId="18509" xr:uid="{00000000-0005-0000-0000-0000D3470000}"/>
    <cellStyle name="Output 8 2 6 3 13 2" xfId="18510" xr:uid="{00000000-0005-0000-0000-0000D4470000}"/>
    <cellStyle name="Output 8 2 6 3 14" xfId="18511" xr:uid="{00000000-0005-0000-0000-0000D5470000}"/>
    <cellStyle name="Output 8 2 6 3 14 2" xfId="18512" xr:uid="{00000000-0005-0000-0000-0000D6470000}"/>
    <cellStyle name="Output 8 2 6 3 15" xfId="18513" xr:uid="{00000000-0005-0000-0000-0000D7470000}"/>
    <cellStyle name="Output 8 2 6 3 15 2" xfId="18514" xr:uid="{00000000-0005-0000-0000-0000D8470000}"/>
    <cellStyle name="Output 8 2 6 3 16" xfId="18515" xr:uid="{00000000-0005-0000-0000-0000D9470000}"/>
    <cellStyle name="Output 8 2 6 3 2" xfId="18516" xr:uid="{00000000-0005-0000-0000-0000DA470000}"/>
    <cellStyle name="Output 8 2 6 3 2 2" xfId="18517" xr:uid="{00000000-0005-0000-0000-0000DB470000}"/>
    <cellStyle name="Output 8 2 6 3 3" xfId="18518" xr:uid="{00000000-0005-0000-0000-0000DC470000}"/>
    <cellStyle name="Output 8 2 6 3 3 2" xfId="18519" xr:uid="{00000000-0005-0000-0000-0000DD470000}"/>
    <cellStyle name="Output 8 2 6 3 4" xfId="18520" xr:uid="{00000000-0005-0000-0000-0000DE470000}"/>
    <cellStyle name="Output 8 2 6 3 4 2" xfId="18521" xr:uid="{00000000-0005-0000-0000-0000DF470000}"/>
    <cellStyle name="Output 8 2 6 3 5" xfId="18522" xr:uid="{00000000-0005-0000-0000-0000E0470000}"/>
    <cellStyle name="Output 8 2 6 3 5 2" xfId="18523" xr:uid="{00000000-0005-0000-0000-0000E1470000}"/>
    <cellStyle name="Output 8 2 6 3 6" xfId="18524" xr:uid="{00000000-0005-0000-0000-0000E2470000}"/>
    <cellStyle name="Output 8 2 6 3 6 2" xfId="18525" xr:uid="{00000000-0005-0000-0000-0000E3470000}"/>
    <cellStyle name="Output 8 2 6 3 7" xfId="18526" xr:uid="{00000000-0005-0000-0000-0000E4470000}"/>
    <cellStyle name="Output 8 2 6 3 7 2" xfId="18527" xr:uid="{00000000-0005-0000-0000-0000E5470000}"/>
    <cellStyle name="Output 8 2 6 3 8" xfId="18528" xr:uid="{00000000-0005-0000-0000-0000E6470000}"/>
    <cellStyle name="Output 8 2 6 3 8 2" xfId="18529" xr:uid="{00000000-0005-0000-0000-0000E7470000}"/>
    <cellStyle name="Output 8 2 6 3 9" xfId="18530" xr:uid="{00000000-0005-0000-0000-0000E8470000}"/>
    <cellStyle name="Output 8 2 6 3 9 2" xfId="18531" xr:uid="{00000000-0005-0000-0000-0000E9470000}"/>
    <cellStyle name="Output 8 2 6 4" xfId="18532" xr:uid="{00000000-0005-0000-0000-0000EA470000}"/>
    <cellStyle name="Output 8 2 6 4 10" xfId="18533" xr:uid="{00000000-0005-0000-0000-0000EB470000}"/>
    <cellStyle name="Output 8 2 6 4 10 2" xfId="18534" xr:uid="{00000000-0005-0000-0000-0000EC470000}"/>
    <cellStyle name="Output 8 2 6 4 11" xfId="18535" xr:uid="{00000000-0005-0000-0000-0000ED470000}"/>
    <cellStyle name="Output 8 2 6 4 11 2" xfId="18536" xr:uid="{00000000-0005-0000-0000-0000EE470000}"/>
    <cellStyle name="Output 8 2 6 4 12" xfId="18537" xr:uid="{00000000-0005-0000-0000-0000EF470000}"/>
    <cellStyle name="Output 8 2 6 4 12 2" xfId="18538" xr:uid="{00000000-0005-0000-0000-0000F0470000}"/>
    <cellStyle name="Output 8 2 6 4 13" xfId="18539" xr:uid="{00000000-0005-0000-0000-0000F1470000}"/>
    <cellStyle name="Output 8 2 6 4 13 2" xfId="18540" xr:uid="{00000000-0005-0000-0000-0000F2470000}"/>
    <cellStyle name="Output 8 2 6 4 14" xfId="18541" xr:uid="{00000000-0005-0000-0000-0000F3470000}"/>
    <cellStyle name="Output 8 2 6 4 14 2" xfId="18542" xr:uid="{00000000-0005-0000-0000-0000F4470000}"/>
    <cellStyle name="Output 8 2 6 4 15" xfId="18543" xr:uid="{00000000-0005-0000-0000-0000F5470000}"/>
    <cellStyle name="Output 8 2 6 4 15 2" xfId="18544" xr:uid="{00000000-0005-0000-0000-0000F6470000}"/>
    <cellStyle name="Output 8 2 6 4 16" xfId="18545" xr:uid="{00000000-0005-0000-0000-0000F7470000}"/>
    <cellStyle name="Output 8 2 6 4 2" xfId="18546" xr:uid="{00000000-0005-0000-0000-0000F8470000}"/>
    <cellStyle name="Output 8 2 6 4 2 2" xfId="18547" xr:uid="{00000000-0005-0000-0000-0000F9470000}"/>
    <cellStyle name="Output 8 2 6 4 3" xfId="18548" xr:uid="{00000000-0005-0000-0000-0000FA470000}"/>
    <cellStyle name="Output 8 2 6 4 3 2" xfId="18549" xr:uid="{00000000-0005-0000-0000-0000FB470000}"/>
    <cellStyle name="Output 8 2 6 4 4" xfId="18550" xr:uid="{00000000-0005-0000-0000-0000FC470000}"/>
    <cellStyle name="Output 8 2 6 4 4 2" xfId="18551" xr:uid="{00000000-0005-0000-0000-0000FD470000}"/>
    <cellStyle name="Output 8 2 6 4 5" xfId="18552" xr:uid="{00000000-0005-0000-0000-0000FE470000}"/>
    <cellStyle name="Output 8 2 6 4 5 2" xfId="18553" xr:uid="{00000000-0005-0000-0000-0000FF470000}"/>
    <cellStyle name="Output 8 2 6 4 6" xfId="18554" xr:uid="{00000000-0005-0000-0000-000000480000}"/>
    <cellStyle name="Output 8 2 6 4 6 2" xfId="18555" xr:uid="{00000000-0005-0000-0000-000001480000}"/>
    <cellStyle name="Output 8 2 6 4 7" xfId="18556" xr:uid="{00000000-0005-0000-0000-000002480000}"/>
    <cellStyle name="Output 8 2 6 4 7 2" xfId="18557" xr:uid="{00000000-0005-0000-0000-000003480000}"/>
    <cellStyle name="Output 8 2 6 4 8" xfId="18558" xr:uid="{00000000-0005-0000-0000-000004480000}"/>
    <cellStyle name="Output 8 2 6 4 8 2" xfId="18559" xr:uid="{00000000-0005-0000-0000-000005480000}"/>
    <cellStyle name="Output 8 2 6 4 9" xfId="18560" xr:uid="{00000000-0005-0000-0000-000006480000}"/>
    <cellStyle name="Output 8 2 6 4 9 2" xfId="18561" xr:uid="{00000000-0005-0000-0000-000007480000}"/>
    <cellStyle name="Output 8 2 6 5" xfId="18562" xr:uid="{00000000-0005-0000-0000-000008480000}"/>
    <cellStyle name="Output 8 2 6 5 10" xfId="18563" xr:uid="{00000000-0005-0000-0000-000009480000}"/>
    <cellStyle name="Output 8 2 6 5 10 2" xfId="18564" xr:uid="{00000000-0005-0000-0000-00000A480000}"/>
    <cellStyle name="Output 8 2 6 5 11" xfId="18565" xr:uid="{00000000-0005-0000-0000-00000B480000}"/>
    <cellStyle name="Output 8 2 6 5 11 2" xfId="18566" xr:uid="{00000000-0005-0000-0000-00000C480000}"/>
    <cellStyle name="Output 8 2 6 5 12" xfId="18567" xr:uid="{00000000-0005-0000-0000-00000D480000}"/>
    <cellStyle name="Output 8 2 6 5 12 2" xfId="18568" xr:uid="{00000000-0005-0000-0000-00000E480000}"/>
    <cellStyle name="Output 8 2 6 5 13" xfId="18569" xr:uid="{00000000-0005-0000-0000-00000F480000}"/>
    <cellStyle name="Output 8 2 6 5 13 2" xfId="18570" xr:uid="{00000000-0005-0000-0000-000010480000}"/>
    <cellStyle name="Output 8 2 6 5 14" xfId="18571" xr:uid="{00000000-0005-0000-0000-000011480000}"/>
    <cellStyle name="Output 8 2 6 5 14 2" xfId="18572" xr:uid="{00000000-0005-0000-0000-000012480000}"/>
    <cellStyle name="Output 8 2 6 5 15" xfId="18573" xr:uid="{00000000-0005-0000-0000-000013480000}"/>
    <cellStyle name="Output 8 2 6 5 2" xfId="18574" xr:uid="{00000000-0005-0000-0000-000014480000}"/>
    <cellStyle name="Output 8 2 6 5 2 2" xfId="18575" xr:uid="{00000000-0005-0000-0000-000015480000}"/>
    <cellStyle name="Output 8 2 6 5 3" xfId="18576" xr:uid="{00000000-0005-0000-0000-000016480000}"/>
    <cellStyle name="Output 8 2 6 5 3 2" xfId="18577" xr:uid="{00000000-0005-0000-0000-000017480000}"/>
    <cellStyle name="Output 8 2 6 5 4" xfId="18578" xr:uid="{00000000-0005-0000-0000-000018480000}"/>
    <cellStyle name="Output 8 2 6 5 4 2" xfId="18579" xr:uid="{00000000-0005-0000-0000-000019480000}"/>
    <cellStyle name="Output 8 2 6 5 5" xfId="18580" xr:uid="{00000000-0005-0000-0000-00001A480000}"/>
    <cellStyle name="Output 8 2 6 5 5 2" xfId="18581" xr:uid="{00000000-0005-0000-0000-00001B480000}"/>
    <cellStyle name="Output 8 2 6 5 6" xfId="18582" xr:uid="{00000000-0005-0000-0000-00001C480000}"/>
    <cellStyle name="Output 8 2 6 5 6 2" xfId="18583" xr:uid="{00000000-0005-0000-0000-00001D480000}"/>
    <cellStyle name="Output 8 2 6 5 7" xfId="18584" xr:uid="{00000000-0005-0000-0000-00001E480000}"/>
    <cellStyle name="Output 8 2 6 5 7 2" xfId="18585" xr:uid="{00000000-0005-0000-0000-00001F480000}"/>
    <cellStyle name="Output 8 2 6 5 8" xfId="18586" xr:uid="{00000000-0005-0000-0000-000020480000}"/>
    <cellStyle name="Output 8 2 6 5 8 2" xfId="18587" xr:uid="{00000000-0005-0000-0000-000021480000}"/>
    <cellStyle name="Output 8 2 6 5 9" xfId="18588" xr:uid="{00000000-0005-0000-0000-000022480000}"/>
    <cellStyle name="Output 8 2 6 5 9 2" xfId="18589" xr:uid="{00000000-0005-0000-0000-000023480000}"/>
    <cellStyle name="Output 8 2 6 6" xfId="18590" xr:uid="{00000000-0005-0000-0000-000024480000}"/>
    <cellStyle name="Output 8 2 6 6 2" xfId="18591" xr:uid="{00000000-0005-0000-0000-000025480000}"/>
    <cellStyle name="Output 8 2 6 7" xfId="18592" xr:uid="{00000000-0005-0000-0000-000026480000}"/>
    <cellStyle name="Output 8 2 6 7 2" xfId="18593" xr:uid="{00000000-0005-0000-0000-000027480000}"/>
    <cellStyle name="Output 8 2 6 8" xfId="18594" xr:uid="{00000000-0005-0000-0000-000028480000}"/>
    <cellStyle name="Output 8 2 6 8 2" xfId="18595" xr:uid="{00000000-0005-0000-0000-000029480000}"/>
    <cellStyle name="Output 8 2 6 9" xfId="18596" xr:uid="{00000000-0005-0000-0000-00002A480000}"/>
    <cellStyle name="Output 8 2 6 9 2" xfId="18597" xr:uid="{00000000-0005-0000-0000-00002B480000}"/>
    <cellStyle name="Output 8 2 7" xfId="18598" xr:uid="{00000000-0005-0000-0000-00002C480000}"/>
    <cellStyle name="Output 8 2 7 10" xfId="18599" xr:uid="{00000000-0005-0000-0000-00002D480000}"/>
    <cellStyle name="Output 8 2 7 10 2" xfId="18600" xr:uid="{00000000-0005-0000-0000-00002E480000}"/>
    <cellStyle name="Output 8 2 7 11" xfId="18601" xr:uid="{00000000-0005-0000-0000-00002F480000}"/>
    <cellStyle name="Output 8 2 7 11 2" xfId="18602" xr:uid="{00000000-0005-0000-0000-000030480000}"/>
    <cellStyle name="Output 8 2 7 12" xfId="18603" xr:uid="{00000000-0005-0000-0000-000031480000}"/>
    <cellStyle name="Output 8 2 7 12 2" xfId="18604" xr:uid="{00000000-0005-0000-0000-000032480000}"/>
    <cellStyle name="Output 8 2 7 13" xfId="18605" xr:uid="{00000000-0005-0000-0000-000033480000}"/>
    <cellStyle name="Output 8 2 7 13 2" xfId="18606" xr:uid="{00000000-0005-0000-0000-000034480000}"/>
    <cellStyle name="Output 8 2 7 14" xfId="18607" xr:uid="{00000000-0005-0000-0000-000035480000}"/>
    <cellStyle name="Output 8 2 7 14 2" xfId="18608" xr:uid="{00000000-0005-0000-0000-000036480000}"/>
    <cellStyle name="Output 8 2 7 15" xfId="18609" xr:uid="{00000000-0005-0000-0000-000037480000}"/>
    <cellStyle name="Output 8 2 7 15 2" xfId="18610" xr:uid="{00000000-0005-0000-0000-000038480000}"/>
    <cellStyle name="Output 8 2 7 16" xfId="18611" xr:uid="{00000000-0005-0000-0000-000039480000}"/>
    <cellStyle name="Output 8 2 7 16 2" xfId="18612" xr:uid="{00000000-0005-0000-0000-00003A480000}"/>
    <cellStyle name="Output 8 2 7 17" xfId="18613" xr:uid="{00000000-0005-0000-0000-00003B480000}"/>
    <cellStyle name="Output 8 2 7 17 2" xfId="18614" xr:uid="{00000000-0005-0000-0000-00003C480000}"/>
    <cellStyle name="Output 8 2 7 18" xfId="18615" xr:uid="{00000000-0005-0000-0000-00003D480000}"/>
    <cellStyle name="Output 8 2 7 2" xfId="18616" xr:uid="{00000000-0005-0000-0000-00003E480000}"/>
    <cellStyle name="Output 8 2 7 2 10" xfId="18617" xr:uid="{00000000-0005-0000-0000-00003F480000}"/>
    <cellStyle name="Output 8 2 7 2 10 2" xfId="18618" xr:uid="{00000000-0005-0000-0000-000040480000}"/>
    <cellStyle name="Output 8 2 7 2 11" xfId="18619" xr:uid="{00000000-0005-0000-0000-000041480000}"/>
    <cellStyle name="Output 8 2 7 2 11 2" xfId="18620" xr:uid="{00000000-0005-0000-0000-000042480000}"/>
    <cellStyle name="Output 8 2 7 2 12" xfId="18621" xr:uid="{00000000-0005-0000-0000-000043480000}"/>
    <cellStyle name="Output 8 2 7 2 12 2" xfId="18622" xr:uid="{00000000-0005-0000-0000-000044480000}"/>
    <cellStyle name="Output 8 2 7 2 13" xfId="18623" xr:uid="{00000000-0005-0000-0000-000045480000}"/>
    <cellStyle name="Output 8 2 7 2 13 2" xfId="18624" xr:uid="{00000000-0005-0000-0000-000046480000}"/>
    <cellStyle name="Output 8 2 7 2 14" xfId="18625" xr:uid="{00000000-0005-0000-0000-000047480000}"/>
    <cellStyle name="Output 8 2 7 2 14 2" xfId="18626" xr:uid="{00000000-0005-0000-0000-000048480000}"/>
    <cellStyle name="Output 8 2 7 2 15" xfId="18627" xr:uid="{00000000-0005-0000-0000-000049480000}"/>
    <cellStyle name="Output 8 2 7 2 15 2" xfId="18628" xr:uid="{00000000-0005-0000-0000-00004A480000}"/>
    <cellStyle name="Output 8 2 7 2 16" xfId="18629" xr:uid="{00000000-0005-0000-0000-00004B480000}"/>
    <cellStyle name="Output 8 2 7 2 16 2" xfId="18630" xr:uid="{00000000-0005-0000-0000-00004C480000}"/>
    <cellStyle name="Output 8 2 7 2 17" xfId="18631" xr:uid="{00000000-0005-0000-0000-00004D480000}"/>
    <cellStyle name="Output 8 2 7 2 17 2" xfId="18632" xr:uid="{00000000-0005-0000-0000-00004E480000}"/>
    <cellStyle name="Output 8 2 7 2 18" xfId="18633" xr:uid="{00000000-0005-0000-0000-00004F480000}"/>
    <cellStyle name="Output 8 2 7 2 2" xfId="18634" xr:uid="{00000000-0005-0000-0000-000050480000}"/>
    <cellStyle name="Output 8 2 7 2 2 2" xfId="18635" xr:uid="{00000000-0005-0000-0000-000051480000}"/>
    <cellStyle name="Output 8 2 7 2 3" xfId="18636" xr:uid="{00000000-0005-0000-0000-000052480000}"/>
    <cellStyle name="Output 8 2 7 2 3 2" xfId="18637" xr:uid="{00000000-0005-0000-0000-000053480000}"/>
    <cellStyle name="Output 8 2 7 2 4" xfId="18638" xr:uid="{00000000-0005-0000-0000-000054480000}"/>
    <cellStyle name="Output 8 2 7 2 4 2" xfId="18639" xr:uid="{00000000-0005-0000-0000-000055480000}"/>
    <cellStyle name="Output 8 2 7 2 5" xfId="18640" xr:uid="{00000000-0005-0000-0000-000056480000}"/>
    <cellStyle name="Output 8 2 7 2 5 2" xfId="18641" xr:uid="{00000000-0005-0000-0000-000057480000}"/>
    <cellStyle name="Output 8 2 7 2 6" xfId="18642" xr:uid="{00000000-0005-0000-0000-000058480000}"/>
    <cellStyle name="Output 8 2 7 2 6 2" xfId="18643" xr:uid="{00000000-0005-0000-0000-000059480000}"/>
    <cellStyle name="Output 8 2 7 2 7" xfId="18644" xr:uid="{00000000-0005-0000-0000-00005A480000}"/>
    <cellStyle name="Output 8 2 7 2 7 2" xfId="18645" xr:uid="{00000000-0005-0000-0000-00005B480000}"/>
    <cellStyle name="Output 8 2 7 2 8" xfId="18646" xr:uid="{00000000-0005-0000-0000-00005C480000}"/>
    <cellStyle name="Output 8 2 7 2 8 2" xfId="18647" xr:uid="{00000000-0005-0000-0000-00005D480000}"/>
    <cellStyle name="Output 8 2 7 2 9" xfId="18648" xr:uid="{00000000-0005-0000-0000-00005E480000}"/>
    <cellStyle name="Output 8 2 7 2 9 2" xfId="18649" xr:uid="{00000000-0005-0000-0000-00005F480000}"/>
    <cellStyle name="Output 8 2 7 3" xfId="18650" xr:uid="{00000000-0005-0000-0000-000060480000}"/>
    <cellStyle name="Output 8 2 7 3 10" xfId="18651" xr:uid="{00000000-0005-0000-0000-000061480000}"/>
    <cellStyle name="Output 8 2 7 3 10 2" xfId="18652" xr:uid="{00000000-0005-0000-0000-000062480000}"/>
    <cellStyle name="Output 8 2 7 3 11" xfId="18653" xr:uid="{00000000-0005-0000-0000-000063480000}"/>
    <cellStyle name="Output 8 2 7 3 11 2" xfId="18654" xr:uid="{00000000-0005-0000-0000-000064480000}"/>
    <cellStyle name="Output 8 2 7 3 12" xfId="18655" xr:uid="{00000000-0005-0000-0000-000065480000}"/>
    <cellStyle name="Output 8 2 7 3 12 2" xfId="18656" xr:uid="{00000000-0005-0000-0000-000066480000}"/>
    <cellStyle name="Output 8 2 7 3 13" xfId="18657" xr:uid="{00000000-0005-0000-0000-000067480000}"/>
    <cellStyle name="Output 8 2 7 3 13 2" xfId="18658" xr:uid="{00000000-0005-0000-0000-000068480000}"/>
    <cellStyle name="Output 8 2 7 3 14" xfId="18659" xr:uid="{00000000-0005-0000-0000-000069480000}"/>
    <cellStyle name="Output 8 2 7 3 14 2" xfId="18660" xr:uid="{00000000-0005-0000-0000-00006A480000}"/>
    <cellStyle name="Output 8 2 7 3 15" xfId="18661" xr:uid="{00000000-0005-0000-0000-00006B480000}"/>
    <cellStyle name="Output 8 2 7 3 15 2" xfId="18662" xr:uid="{00000000-0005-0000-0000-00006C480000}"/>
    <cellStyle name="Output 8 2 7 3 16" xfId="18663" xr:uid="{00000000-0005-0000-0000-00006D480000}"/>
    <cellStyle name="Output 8 2 7 3 2" xfId="18664" xr:uid="{00000000-0005-0000-0000-00006E480000}"/>
    <cellStyle name="Output 8 2 7 3 2 2" xfId="18665" xr:uid="{00000000-0005-0000-0000-00006F480000}"/>
    <cellStyle name="Output 8 2 7 3 3" xfId="18666" xr:uid="{00000000-0005-0000-0000-000070480000}"/>
    <cellStyle name="Output 8 2 7 3 3 2" xfId="18667" xr:uid="{00000000-0005-0000-0000-000071480000}"/>
    <cellStyle name="Output 8 2 7 3 4" xfId="18668" xr:uid="{00000000-0005-0000-0000-000072480000}"/>
    <cellStyle name="Output 8 2 7 3 4 2" xfId="18669" xr:uid="{00000000-0005-0000-0000-000073480000}"/>
    <cellStyle name="Output 8 2 7 3 5" xfId="18670" xr:uid="{00000000-0005-0000-0000-000074480000}"/>
    <cellStyle name="Output 8 2 7 3 5 2" xfId="18671" xr:uid="{00000000-0005-0000-0000-000075480000}"/>
    <cellStyle name="Output 8 2 7 3 6" xfId="18672" xr:uid="{00000000-0005-0000-0000-000076480000}"/>
    <cellStyle name="Output 8 2 7 3 6 2" xfId="18673" xr:uid="{00000000-0005-0000-0000-000077480000}"/>
    <cellStyle name="Output 8 2 7 3 7" xfId="18674" xr:uid="{00000000-0005-0000-0000-000078480000}"/>
    <cellStyle name="Output 8 2 7 3 7 2" xfId="18675" xr:uid="{00000000-0005-0000-0000-000079480000}"/>
    <cellStyle name="Output 8 2 7 3 8" xfId="18676" xr:uid="{00000000-0005-0000-0000-00007A480000}"/>
    <cellStyle name="Output 8 2 7 3 8 2" xfId="18677" xr:uid="{00000000-0005-0000-0000-00007B480000}"/>
    <cellStyle name="Output 8 2 7 3 9" xfId="18678" xr:uid="{00000000-0005-0000-0000-00007C480000}"/>
    <cellStyle name="Output 8 2 7 3 9 2" xfId="18679" xr:uid="{00000000-0005-0000-0000-00007D480000}"/>
    <cellStyle name="Output 8 2 7 4" xfId="18680" xr:uid="{00000000-0005-0000-0000-00007E480000}"/>
    <cellStyle name="Output 8 2 7 4 10" xfId="18681" xr:uid="{00000000-0005-0000-0000-00007F480000}"/>
    <cellStyle name="Output 8 2 7 4 10 2" xfId="18682" xr:uid="{00000000-0005-0000-0000-000080480000}"/>
    <cellStyle name="Output 8 2 7 4 11" xfId="18683" xr:uid="{00000000-0005-0000-0000-000081480000}"/>
    <cellStyle name="Output 8 2 7 4 11 2" xfId="18684" xr:uid="{00000000-0005-0000-0000-000082480000}"/>
    <cellStyle name="Output 8 2 7 4 12" xfId="18685" xr:uid="{00000000-0005-0000-0000-000083480000}"/>
    <cellStyle name="Output 8 2 7 4 12 2" xfId="18686" xr:uid="{00000000-0005-0000-0000-000084480000}"/>
    <cellStyle name="Output 8 2 7 4 13" xfId="18687" xr:uid="{00000000-0005-0000-0000-000085480000}"/>
    <cellStyle name="Output 8 2 7 4 13 2" xfId="18688" xr:uid="{00000000-0005-0000-0000-000086480000}"/>
    <cellStyle name="Output 8 2 7 4 14" xfId="18689" xr:uid="{00000000-0005-0000-0000-000087480000}"/>
    <cellStyle name="Output 8 2 7 4 14 2" xfId="18690" xr:uid="{00000000-0005-0000-0000-000088480000}"/>
    <cellStyle name="Output 8 2 7 4 15" xfId="18691" xr:uid="{00000000-0005-0000-0000-000089480000}"/>
    <cellStyle name="Output 8 2 7 4 15 2" xfId="18692" xr:uid="{00000000-0005-0000-0000-00008A480000}"/>
    <cellStyle name="Output 8 2 7 4 16" xfId="18693" xr:uid="{00000000-0005-0000-0000-00008B480000}"/>
    <cellStyle name="Output 8 2 7 4 2" xfId="18694" xr:uid="{00000000-0005-0000-0000-00008C480000}"/>
    <cellStyle name="Output 8 2 7 4 2 2" xfId="18695" xr:uid="{00000000-0005-0000-0000-00008D480000}"/>
    <cellStyle name="Output 8 2 7 4 3" xfId="18696" xr:uid="{00000000-0005-0000-0000-00008E480000}"/>
    <cellStyle name="Output 8 2 7 4 3 2" xfId="18697" xr:uid="{00000000-0005-0000-0000-00008F480000}"/>
    <cellStyle name="Output 8 2 7 4 4" xfId="18698" xr:uid="{00000000-0005-0000-0000-000090480000}"/>
    <cellStyle name="Output 8 2 7 4 4 2" xfId="18699" xr:uid="{00000000-0005-0000-0000-000091480000}"/>
    <cellStyle name="Output 8 2 7 4 5" xfId="18700" xr:uid="{00000000-0005-0000-0000-000092480000}"/>
    <cellStyle name="Output 8 2 7 4 5 2" xfId="18701" xr:uid="{00000000-0005-0000-0000-000093480000}"/>
    <cellStyle name="Output 8 2 7 4 6" xfId="18702" xr:uid="{00000000-0005-0000-0000-000094480000}"/>
    <cellStyle name="Output 8 2 7 4 6 2" xfId="18703" xr:uid="{00000000-0005-0000-0000-000095480000}"/>
    <cellStyle name="Output 8 2 7 4 7" xfId="18704" xr:uid="{00000000-0005-0000-0000-000096480000}"/>
    <cellStyle name="Output 8 2 7 4 7 2" xfId="18705" xr:uid="{00000000-0005-0000-0000-000097480000}"/>
    <cellStyle name="Output 8 2 7 4 8" xfId="18706" xr:uid="{00000000-0005-0000-0000-000098480000}"/>
    <cellStyle name="Output 8 2 7 4 8 2" xfId="18707" xr:uid="{00000000-0005-0000-0000-000099480000}"/>
    <cellStyle name="Output 8 2 7 4 9" xfId="18708" xr:uid="{00000000-0005-0000-0000-00009A480000}"/>
    <cellStyle name="Output 8 2 7 4 9 2" xfId="18709" xr:uid="{00000000-0005-0000-0000-00009B480000}"/>
    <cellStyle name="Output 8 2 7 5" xfId="18710" xr:uid="{00000000-0005-0000-0000-00009C480000}"/>
    <cellStyle name="Output 8 2 7 5 10" xfId="18711" xr:uid="{00000000-0005-0000-0000-00009D480000}"/>
    <cellStyle name="Output 8 2 7 5 10 2" xfId="18712" xr:uid="{00000000-0005-0000-0000-00009E480000}"/>
    <cellStyle name="Output 8 2 7 5 11" xfId="18713" xr:uid="{00000000-0005-0000-0000-00009F480000}"/>
    <cellStyle name="Output 8 2 7 5 11 2" xfId="18714" xr:uid="{00000000-0005-0000-0000-0000A0480000}"/>
    <cellStyle name="Output 8 2 7 5 12" xfId="18715" xr:uid="{00000000-0005-0000-0000-0000A1480000}"/>
    <cellStyle name="Output 8 2 7 5 12 2" xfId="18716" xr:uid="{00000000-0005-0000-0000-0000A2480000}"/>
    <cellStyle name="Output 8 2 7 5 13" xfId="18717" xr:uid="{00000000-0005-0000-0000-0000A3480000}"/>
    <cellStyle name="Output 8 2 7 5 13 2" xfId="18718" xr:uid="{00000000-0005-0000-0000-0000A4480000}"/>
    <cellStyle name="Output 8 2 7 5 14" xfId="18719" xr:uid="{00000000-0005-0000-0000-0000A5480000}"/>
    <cellStyle name="Output 8 2 7 5 2" xfId="18720" xr:uid="{00000000-0005-0000-0000-0000A6480000}"/>
    <cellStyle name="Output 8 2 7 5 2 2" xfId="18721" xr:uid="{00000000-0005-0000-0000-0000A7480000}"/>
    <cellStyle name="Output 8 2 7 5 3" xfId="18722" xr:uid="{00000000-0005-0000-0000-0000A8480000}"/>
    <cellStyle name="Output 8 2 7 5 3 2" xfId="18723" xr:uid="{00000000-0005-0000-0000-0000A9480000}"/>
    <cellStyle name="Output 8 2 7 5 4" xfId="18724" xr:uid="{00000000-0005-0000-0000-0000AA480000}"/>
    <cellStyle name="Output 8 2 7 5 4 2" xfId="18725" xr:uid="{00000000-0005-0000-0000-0000AB480000}"/>
    <cellStyle name="Output 8 2 7 5 5" xfId="18726" xr:uid="{00000000-0005-0000-0000-0000AC480000}"/>
    <cellStyle name="Output 8 2 7 5 5 2" xfId="18727" xr:uid="{00000000-0005-0000-0000-0000AD480000}"/>
    <cellStyle name="Output 8 2 7 5 6" xfId="18728" xr:uid="{00000000-0005-0000-0000-0000AE480000}"/>
    <cellStyle name="Output 8 2 7 5 6 2" xfId="18729" xr:uid="{00000000-0005-0000-0000-0000AF480000}"/>
    <cellStyle name="Output 8 2 7 5 7" xfId="18730" xr:uid="{00000000-0005-0000-0000-0000B0480000}"/>
    <cellStyle name="Output 8 2 7 5 7 2" xfId="18731" xr:uid="{00000000-0005-0000-0000-0000B1480000}"/>
    <cellStyle name="Output 8 2 7 5 8" xfId="18732" xr:uid="{00000000-0005-0000-0000-0000B2480000}"/>
    <cellStyle name="Output 8 2 7 5 8 2" xfId="18733" xr:uid="{00000000-0005-0000-0000-0000B3480000}"/>
    <cellStyle name="Output 8 2 7 5 9" xfId="18734" xr:uid="{00000000-0005-0000-0000-0000B4480000}"/>
    <cellStyle name="Output 8 2 7 5 9 2" xfId="18735" xr:uid="{00000000-0005-0000-0000-0000B5480000}"/>
    <cellStyle name="Output 8 2 7 6" xfId="18736" xr:uid="{00000000-0005-0000-0000-0000B6480000}"/>
    <cellStyle name="Output 8 2 7 6 2" xfId="18737" xr:uid="{00000000-0005-0000-0000-0000B7480000}"/>
    <cellStyle name="Output 8 2 7 7" xfId="18738" xr:uid="{00000000-0005-0000-0000-0000B8480000}"/>
    <cellStyle name="Output 8 2 7 7 2" xfId="18739" xr:uid="{00000000-0005-0000-0000-0000B9480000}"/>
    <cellStyle name="Output 8 2 7 8" xfId="18740" xr:uid="{00000000-0005-0000-0000-0000BA480000}"/>
    <cellStyle name="Output 8 2 7 8 2" xfId="18741" xr:uid="{00000000-0005-0000-0000-0000BB480000}"/>
    <cellStyle name="Output 8 2 7 9" xfId="18742" xr:uid="{00000000-0005-0000-0000-0000BC480000}"/>
    <cellStyle name="Output 8 2 7 9 2" xfId="18743" xr:uid="{00000000-0005-0000-0000-0000BD480000}"/>
    <cellStyle name="Output 8 2 8" xfId="18744" xr:uid="{00000000-0005-0000-0000-0000BE480000}"/>
    <cellStyle name="Output 8 2 8 10" xfId="18745" xr:uid="{00000000-0005-0000-0000-0000BF480000}"/>
    <cellStyle name="Output 8 2 8 10 2" xfId="18746" xr:uid="{00000000-0005-0000-0000-0000C0480000}"/>
    <cellStyle name="Output 8 2 8 11" xfId="18747" xr:uid="{00000000-0005-0000-0000-0000C1480000}"/>
    <cellStyle name="Output 8 2 8 11 2" xfId="18748" xr:uid="{00000000-0005-0000-0000-0000C2480000}"/>
    <cellStyle name="Output 8 2 8 12" xfId="18749" xr:uid="{00000000-0005-0000-0000-0000C3480000}"/>
    <cellStyle name="Output 8 2 8 12 2" xfId="18750" xr:uid="{00000000-0005-0000-0000-0000C4480000}"/>
    <cellStyle name="Output 8 2 8 13" xfId="18751" xr:uid="{00000000-0005-0000-0000-0000C5480000}"/>
    <cellStyle name="Output 8 2 8 13 2" xfId="18752" xr:uid="{00000000-0005-0000-0000-0000C6480000}"/>
    <cellStyle name="Output 8 2 8 14" xfId="18753" xr:uid="{00000000-0005-0000-0000-0000C7480000}"/>
    <cellStyle name="Output 8 2 8 14 2" xfId="18754" xr:uid="{00000000-0005-0000-0000-0000C8480000}"/>
    <cellStyle name="Output 8 2 8 15" xfId="18755" xr:uid="{00000000-0005-0000-0000-0000C9480000}"/>
    <cellStyle name="Output 8 2 8 15 2" xfId="18756" xr:uid="{00000000-0005-0000-0000-0000CA480000}"/>
    <cellStyle name="Output 8 2 8 16" xfId="18757" xr:uid="{00000000-0005-0000-0000-0000CB480000}"/>
    <cellStyle name="Output 8 2 8 16 2" xfId="18758" xr:uid="{00000000-0005-0000-0000-0000CC480000}"/>
    <cellStyle name="Output 8 2 8 17" xfId="18759" xr:uid="{00000000-0005-0000-0000-0000CD480000}"/>
    <cellStyle name="Output 8 2 8 17 2" xfId="18760" xr:uid="{00000000-0005-0000-0000-0000CE480000}"/>
    <cellStyle name="Output 8 2 8 18" xfId="18761" xr:uid="{00000000-0005-0000-0000-0000CF480000}"/>
    <cellStyle name="Output 8 2 8 2" xfId="18762" xr:uid="{00000000-0005-0000-0000-0000D0480000}"/>
    <cellStyle name="Output 8 2 8 2 10" xfId="18763" xr:uid="{00000000-0005-0000-0000-0000D1480000}"/>
    <cellStyle name="Output 8 2 8 2 10 2" xfId="18764" xr:uid="{00000000-0005-0000-0000-0000D2480000}"/>
    <cellStyle name="Output 8 2 8 2 11" xfId="18765" xr:uid="{00000000-0005-0000-0000-0000D3480000}"/>
    <cellStyle name="Output 8 2 8 2 11 2" xfId="18766" xr:uid="{00000000-0005-0000-0000-0000D4480000}"/>
    <cellStyle name="Output 8 2 8 2 12" xfId="18767" xr:uid="{00000000-0005-0000-0000-0000D5480000}"/>
    <cellStyle name="Output 8 2 8 2 12 2" xfId="18768" xr:uid="{00000000-0005-0000-0000-0000D6480000}"/>
    <cellStyle name="Output 8 2 8 2 13" xfId="18769" xr:uid="{00000000-0005-0000-0000-0000D7480000}"/>
    <cellStyle name="Output 8 2 8 2 13 2" xfId="18770" xr:uid="{00000000-0005-0000-0000-0000D8480000}"/>
    <cellStyle name="Output 8 2 8 2 14" xfId="18771" xr:uid="{00000000-0005-0000-0000-0000D9480000}"/>
    <cellStyle name="Output 8 2 8 2 14 2" xfId="18772" xr:uid="{00000000-0005-0000-0000-0000DA480000}"/>
    <cellStyle name="Output 8 2 8 2 15" xfId="18773" xr:uid="{00000000-0005-0000-0000-0000DB480000}"/>
    <cellStyle name="Output 8 2 8 2 15 2" xfId="18774" xr:uid="{00000000-0005-0000-0000-0000DC480000}"/>
    <cellStyle name="Output 8 2 8 2 16" xfId="18775" xr:uid="{00000000-0005-0000-0000-0000DD480000}"/>
    <cellStyle name="Output 8 2 8 2 16 2" xfId="18776" xr:uid="{00000000-0005-0000-0000-0000DE480000}"/>
    <cellStyle name="Output 8 2 8 2 17" xfId="18777" xr:uid="{00000000-0005-0000-0000-0000DF480000}"/>
    <cellStyle name="Output 8 2 8 2 17 2" xfId="18778" xr:uid="{00000000-0005-0000-0000-0000E0480000}"/>
    <cellStyle name="Output 8 2 8 2 18" xfId="18779" xr:uid="{00000000-0005-0000-0000-0000E1480000}"/>
    <cellStyle name="Output 8 2 8 2 2" xfId="18780" xr:uid="{00000000-0005-0000-0000-0000E2480000}"/>
    <cellStyle name="Output 8 2 8 2 2 2" xfId="18781" xr:uid="{00000000-0005-0000-0000-0000E3480000}"/>
    <cellStyle name="Output 8 2 8 2 3" xfId="18782" xr:uid="{00000000-0005-0000-0000-0000E4480000}"/>
    <cellStyle name="Output 8 2 8 2 3 2" xfId="18783" xr:uid="{00000000-0005-0000-0000-0000E5480000}"/>
    <cellStyle name="Output 8 2 8 2 4" xfId="18784" xr:uid="{00000000-0005-0000-0000-0000E6480000}"/>
    <cellStyle name="Output 8 2 8 2 4 2" xfId="18785" xr:uid="{00000000-0005-0000-0000-0000E7480000}"/>
    <cellStyle name="Output 8 2 8 2 5" xfId="18786" xr:uid="{00000000-0005-0000-0000-0000E8480000}"/>
    <cellStyle name="Output 8 2 8 2 5 2" xfId="18787" xr:uid="{00000000-0005-0000-0000-0000E9480000}"/>
    <cellStyle name="Output 8 2 8 2 6" xfId="18788" xr:uid="{00000000-0005-0000-0000-0000EA480000}"/>
    <cellStyle name="Output 8 2 8 2 6 2" xfId="18789" xr:uid="{00000000-0005-0000-0000-0000EB480000}"/>
    <cellStyle name="Output 8 2 8 2 7" xfId="18790" xr:uid="{00000000-0005-0000-0000-0000EC480000}"/>
    <cellStyle name="Output 8 2 8 2 7 2" xfId="18791" xr:uid="{00000000-0005-0000-0000-0000ED480000}"/>
    <cellStyle name="Output 8 2 8 2 8" xfId="18792" xr:uid="{00000000-0005-0000-0000-0000EE480000}"/>
    <cellStyle name="Output 8 2 8 2 8 2" xfId="18793" xr:uid="{00000000-0005-0000-0000-0000EF480000}"/>
    <cellStyle name="Output 8 2 8 2 9" xfId="18794" xr:uid="{00000000-0005-0000-0000-0000F0480000}"/>
    <cellStyle name="Output 8 2 8 2 9 2" xfId="18795" xr:uid="{00000000-0005-0000-0000-0000F1480000}"/>
    <cellStyle name="Output 8 2 8 3" xfId="18796" xr:uid="{00000000-0005-0000-0000-0000F2480000}"/>
    <cellStyle name="Output 8 2 8 3 10" xfId="18797" xr:uid="{00000000-0005-0000-0000-0000F3480000}"/>
    <cellStyle name="Output 8 2 8 3 10 2" xfId="18798" xr:uid="{00000000-0005-0000-0000-0000F4480000}"/>
    <cellStyle name="Output 8 2 8 3 11" xfId="18799" xr:uid="{00000000-0005-0000-0000-0000F5480000}"/>
    <cellStyle name="Output 8 2 8 3 11 2" xfId="18800" xr:uid="{00000000-0005-0000-0000-0000F6480000}"/>
    <cellStyle name="Output 8 2 8 3 12" xfId="18801" xr:uid="{00000000-0005-0000-0000-0000F7480000}"/>
    <cellStyle name="Output 8 2 8 3 12 2" xfId="18802" xr:uid="{00000000-0005-0000-0000-0000F8480000}"/>
    <cellStyle name="Output 8 2 8 3 13" xfId="18803" xr:uid="{00000000-0005-0000-0000-0000F9480000}"/>
    <cellStyle name="Output 8 2 8 3 13 2" xfId="18804" xr:uid="{00000000-0005-0000-0000-0000FA480000}"/>
    <cellStyle name="Output 8 2 8 3 14" xfId="18805" xr:uid="{00000000-0005-0000-0000-0000FB480000}"/>
    <cellStyle name="Output 8 2 8 3 14 2" xfId="18806" xr:uid="{00000000-0005-0000-0000-0000FC480000}"/>
    <cellStyle name="Output 8 2 8 3 15" xfId="18807" xr:uid="{00000000-0005-0000-0000-0000FD480000}"/>
    <cellStyle name="Output 8 2 8 3 15 2" xfId="18808" xr:uid="{00000000-0005-0000-0000-0000FE480000}"/>
    <cellStyle name="Output 8 2 8 3 16" xfId="18809" xr:uid="{00000000-0005-0000-0000-0000FF480000}"/>
    <cellStyle name="Output 8 2 8 3 2" xfId="18810" xr:uid="{00000000-0005-0000-0000-000000490000}"/>
    <cellStyle name="Output 8 2 8 3 2 2" xfId="18811" xr:uid="{00000000-0005-0000-0000-000001490000}"/>
    <cellStyle name="Output 8 2 8 3 3" xfId="18812" xr:uid="{00000000-0005-0000-0000-000002490000}"/>
    <cellStyle name="Output 8 2 8 3 3 2" xfId="18813" xr:uid="{00000000-0005-0000-0000-000003490000}"/>
    <cellStyle name="Output 8 2 8 3 4" xfId="18814" xr:uid="{00000000-0005-0000-0000-000004490000}"/>
    <cellStyle name="Output 8 2 8 3 4 2" xfId="18815" xr:uid="{00000000-0005-0000-0000-000005490000}"/>
    <cellStyle name="Output 8 2 8 3 5" xfId="18816" xr:uid="{00000000-0005-0000-0000-000006490000}"/>
    <cellStyle name="Output 8 2 8 3 5 2" xfId="18817" xr:uid="{00000000-0005-0000-0000-000007490000}"/>
    <cellStyle name="Output 8 2 8 3 6" xfId="18818" xr:uid="{00000000-0005-0000-0000-000008490000}"/>
    <cellStyle name="Output 8 2 8 3 6 2" xfId="18819" xr:uid="{00000000-0005-0000-0000-000009490000}"/>
    <cellStyle name="Output 8 2 8 3 7" xfId="18820" xr:uid="{00000000-0005-0000-0000-00000A490000}"/>
    <cellStyle name="Output 8 2 8 3 7 2" xfId="18821" xr:uid="{00000000-0005-0000-0000-00000B490000}"/>
    <cellStyle name="Output 8 2 8 3 8" xfId="18822" xr:uid="{00000000-0005-0000-0000-00000C490000}"/>
    <cellStyle name="Output 8 2 8 3 8 2" xfId="18823" xr:uid="{00000000-0005-0000-0000-00000D490000}"/>
    <cellStyle name="Output 8 2 8 3 9" xfId="18824" xr:uid="{00000000-0005-0000-0000-00000E490000}"/>
    <cellStyle name="Output 8 2 8 3 9 2" xfId="18825" xr:uid="{00000000-0005-0000-0000-00000F490000}"/>
    <cellStyle name="Output 8 2 8 4" xfId="18826" xr:uid="{00000000-0005-0000-0000-000010490000}"/>
    <cellStyle name="Output 8 2 8 4 10" xfId="18827" xr:uid="{00000000-0005-0000-0000-000011490000}"/>
    <cellStyle name="Output 8 2 8 4 10 2" xfId="18828" xr:uid="{00000000-0005-0000-0000-000012490000}"/>
    <cellStyle name="Output 8 2 8 4 11" xfId="18829" xr:uid="{00000000-0005-0000-0000-000013490000}"/>
    <cellStyle name="Output 8 2 8 4 11 2" xfId="18830" xr:uid="{00000000-0005-0000-0000-000014490000}"/>
    <cellStyle name="Output 8 2 8 4 12" xfId="18831" xr:uid="{00000000-0005-0000-0000-000015490000}"/>
    <cellStyle name="Output 8 2 8 4 12 2" xfId="18832" xr:uid="{00000000-0005-0000-0000-000016490000}"/>
    <cellStyle name="Output 8 2 8 4 13" xfId="18833" xr:uid="{00000000-0005-0000-0000-000017490000}"/>
    <cellStyle name="Output 8 2 8 4 13 2" xfId="18834" xr:uid="{00000000-0005-0000-0000-000018490000}"/>
    <cellStyle name="Output 8 2 8 4 14" xfId="18835" xr:uid="{00000000-0005-0000-0000-000019490000}"/>
    <cellStyle name="Output 8 2 8 4 14 2" xfId="18836" xr:uid="{00000000-0005-0000-0000-00001A490000}"/>
    <cellStyle name="Output 8 2 8 4 15" xfId="18837" xr:uid="{00000000-0005-0000-0000-00001B490000}"/>
    <cellStyle name="Output 8 2 8 4 15 2" xfId="18838" xr:uid="{00000000-0005-0000-0000-00001C490000}"/>
    <cellStyle name="Output 8 2 8 4 16" xfId="18839" xr:uid="{00000000-0005-0000-0000-00001D490000}"/>
    <cellStyle name="Output 8 2 8 4 2" xfId="18840" xr:uid="{00000000-0005-0000-0000-00001E490000}"/>
    <cellStyle name="Output 8 2 8 4 2 2" xfId="18841" xr:uid="{00000000-0005-0000-0000-00001F490000}"/>
    <cellStyle name="Output 8 2 8 4 3" xfId="18842" xr:uid="{00000000-0005-0000-0000-000020490000}"/>
    <cellStyle name="Output 8 2 8 4 3 2" xfId="18843" xr:uid="{00000000-0005-0000-0000-000021490000}"/>
    <cellStyle name="Output 8 2 8 4 4" xfId="18844" xr:uid="{00000000-0005-0000-0000-000022490000}"/>
    <cellStyle name="Output 8 2 8 4 4 2" xfId="18845" xr:uid="{00000000-0005-0000-0000-000023490000}"/>
    <cellStyle name="Output 8 2 8 4 5" xfId="18846" xr:uid="{00000000-0005-0000-0000-000024490000}"/>
    <cellStyle name="Output 8 2 8 4 5 2" xfId="18847" xr:uid="{00000000-0005-0000-0000-000025490000}"/>
    <cellStyle name="Output 8 2 8 4 6" xfId="18848" xr:uid="{00000000-0005-0000-0000-000026490000}"/>
    <cellStyle name="Output 8 2 8 4 6 2" xfId="18849" xr:uid="{00000000-0005-0000-0000-000027490000}"/>
    <cellStyle name="Output 8 2 8 4 7" xfId="18850" xr:uid="{00000000-0005-0000-0000-000028490000}"/>
    <cellStyle name="Output 8 2 8 4 7 2" xfId="18851" xr:uid="{00000000-0005-0000-0000-000029490000}"/>
    <cellStyle name="Output 8 2 8 4 8" xfId="18852" xr:uid="{00000000-0005-0000-0000-00002A490000}"/>
    <cellStyle name="Output 8 2 8 4 8 2" xfId="18853" xr:uid="{00000000-0005-0000-0000-00002B490000}"/>
    <cellStyle name="Output 8 2 8 4 9" xfId="18854" xr:uid="{00000000-0005-0000-0000-00002C490000}"/>
    <cellStyle name="Output 8 2 8 4 9 2" xfId="18855" xr:uid="{00000000-0005-0000-0000-00002D490000}"/>
    <cellStyle name="Output 8 2 8 5" xfId="18856" xr:uid="{00000000-0005-0000-0000-00002E490000}"/>
    <cellStyle name="Output 8 2 8 5 10" xfId="18857" xr:uid="{00000000-0005-0000-0000-00002F490000}"/>
    <cellStyle name="Output 8 2 8 5 10 2" xfId="18858" xr:uid="{00000000-0005-0000-0000-000030490000}"/>
    <cellStyle name="Output 8 2 8 5 11" xfId="18859" xr:uid="{00000000-0005-0000-0000-000031490000}"/>
    <cellStyle name="Output 8 2 8 5 11 2" xfId="18860" xr:uid="{00000000-0005-0000-0000-000032490000}"/>
    <cellStyle name="Output 8 2 8 5 12" xfId="18861" xr:uid="{00000000-0005-0000-0000-000033490000}"/>
    <cellStyle name="Output 8 2 8 5 12 2" xfId="18862" xr:uid="{00000000-0005-0000-0000-000034490000}"/>
    <cellStyle name="Output 8 2 8 5 13" xfId="18863" xr:uid="{00000000-0005-0000-0000-000035490000}"/>
    <cellStyle name="Output 8 2 8 5 13 2" xfId="18864" xr:uid="{00000000-0005-0000-0000-000036490000}"/>
    <cellStyle name="Output 8 2 8 5 14" xfId="18865" xr:uid="{00000000-0005-0000-0000-000037490000}"/>
    <cellStyle name="Output 8 2 8 5 2" xfId="18866" xr:uid="{00000000-0005-0000-0000-000038490000}"/>
    <cellStyle name="Output 8 2 8 5 2 2" xfId="18867" xr:uid="{00000000-0005-0000-0000-000039490000}"/>
    <cellStyle name="Output 8 2 8 5 3" xfId="18868" xr:uid="{00000000-0005-0000-0000-00003A490000}"/>
    <cellStyle name="Output 8 2 8 5 3 2" xfId="18869" xr:uid="{00000000-0005-0000-0000-00003B490000}"/>
    <cellStyle name="Output 8 2 8 5 4" xfId="18870" xr:uid="{00000000-0005-0000-0000-00003C490000}"/>
    <cellStyle name="Output 8 2 8 5 4 2" xfId="18871" xr:uid="{00000000-0005-0000-0000-00003D490000}"/>
    <cellStyle name="Output 8 2 8 5 5" xfId="18872" xr:uid="{00000000-0005-0000-0000-00003E490000}"/>
    <cellStyle name="Output 8 2 8 5 5 2" xfId="18873" xr:uid="{00000000-0005-0000-0000-00003F490000}"/>
    <cellStyle name="Output 8 2 8 5 6" xfId="18874" xr:uid="{00000000-0005-0000-0000-000040490000}"/>
    <cellStyle name="Output 8 2 8 5 6 2" xfId="18875" xr:uid="{00000000-0005-0000-0000-000041490000}"/>
    <cellStyle name="Output 8 2 8 5 7" xfId="18876" xr:uid="{00000000-0005-0000-0000-000042490000}"/>
    <cellStyle name="Output 8 2 8 5 7 2" xfId="18877" xr:uid="{00000000-0005-0000-0000-000043490000}"/>
    <cellStyle name="Output 8 2 8 5 8" xfId="18878" xr:uid="{00000000-0005-0000-0000-000044490000}"/>
    <cellStyle name="Output 8 2 8 5 8 2" xfId="18879" xr:uid="{00000000-0005-0000-0000-000045490000}"/>
    <cellStyle name="Output 8 2 8 5 9" xfId="18880" xr:uid="{00000000-0005-0000-0000-000046490000}"/>
    <cellStyle name="Output 8 2 8 5 9 2" xfId="18881" xr:uid="{00000000-0005-0000-0000-000047490000}"/>
    <cellStyle name="Output 8 2 8 6" xfId="18882" xr:uid="{00000000-0005-0000-0000-000048490000}"/>
    <cellStyle name="Output 8 2 8 6 2" xfId="18883" xr:uid="{00000000-0005-0000-0000-000049490000}"/>
    <cellStyle name="Output 8 2 8 7" xfId="18884" xr:uid="{00000000-0005-0000-0000-00004A490000}"/>
    <cellStyle name="Output 8 2 8 7 2" xfId="18885" xr:uid="{00000000-0005-0000-0000-00004B490000}"/>
    <cellStyle name="Output 8 2 8 8" xfId="18886" xr:uid="{00000000-0005-0000-0000-00004C490000}"/>
    <cellStyle name="Output 8 2 8 8 2" xfId="18887" xr:uid="{00000000-0005-0000-0000-00004D490000}"/>
    <cellStyle name="Output 8 2 8 9" xfId="18888" xr:uid="{00000000-0005-0000-0000-00004E490000}"/>
    <cellStyle name="Output 8 2 8 9 2" xfId="18889" xr:uid="{00000000-0005-0000-0000-00004F490000}"/>
    <cellStyle name="Output 8 2 9" xfId="18890" xr:uid="{00000000-0005-0000-0000-000050490000}"/>
    <cellStyle name="Output 8 2 9 10" xfId="18891" xr:uid="{00000000-0005-0000-0000-000051490000}"/>
    <cellStyle name="Output 8 2 9 10 2" xfId="18892" xr:uid="{00000000-0005-0000-0000-000052490000}"/>
    <cellStyle name="Output 8 2 9 11" xfId="18893" xr:uid="{00000000-0005-0000-0000-000053490000}"/>
    <cellStyle name="Output 8 2 9 11 2" xfId="18894" xr:uid="{00000000-0005-0000-0000-000054490000}"/>
    <cellStyle name="Output 8 2 9 12" xfId="18895" xr:uid="{00000000-0005-0000-0000-000055490000}"/>
    <cellStyle name="Output 8 2 9 12 2" xfId="18896" xr:uid="{00000000-0005-0000-0000-000056490000}"/>
    <cellStyle name="Output 8 2 9 13" xfId="18897" xr:uid="{00000000-0005-0000-0000-000057490000}"/>
    <cellStyle name="Output 8 2 9 13 2" xfId="18898" xr:uid="{00000000-0005-0000-0000-000058490000}"/>
    <cellStyle name="Output 8 2 9 14" xfId="18899" xr:uid="{00000000-0005-0000-0000-000059490000}"/>
    <cellStyle name="Output 8 2 9 14 2" xfId="18900" xr:uid="{00000000-0005-0000-0000-00005A490000}"/>
    <cellStyle name="Output 8 2 9 15" xfId="18901" xr:uid="{00000000-0005-0000-0000-00005B490000}"/>
    <cellStyle name="Output 8 2 9 15 2" xfId="18902" xr:uid="{00000000-0005-0000-0000-00005C490000}"/>
    <cellStyle name="Output 8 2 9 16" xfId="18903" xr:uid="{00000000-0005-0000-0000-00005D490000}"/>
    <cellStyle name="Output 8 2 9 16 2" xfId="18904" xr:uid="{00000000-0005-0000-0000-00005E490000}"/>
    <cellStyle name="Output 8 2 9 17" xfId="18905" xr:uid="{00000000-0005-0000-0000-00005F490000}"/>
    <cellStyle name="Output 8 2 9 17 2" xfId="18906" xr:uid="{00000000-0005-0000-0000-000060490000}"/>
    <cellStyle name="Output 8 2 9 18" xfId="18907" xr:uid="{00000000-0005-0000-0000-000061490000}"/>
    <cellStyle name="Output 8 2 9 2" xfId="18908" xr:uid="{00000000-0005-0000-0000-000062490000}"/>
    <cellStyle name="Output 8 2 9 2 2" xfId="18909" xr:uid="{00000000-0005-0000-0000-000063490000}"/>
    <cellStyle name="Output 8 2 9 3" xfId="18910" xr:uid="{00000000-0005-0000-0000-000064490000}"/>
    <cellStyle name="Output 8 2 9 3 2" xfId="18911" xr:uid="{00000000-0005-0000-0000-000065490000}"/>
    <cellStyle name="Output 8 2 9 4" xfId="18912" xr:uid="{00000000-0005-0000-0000-000066490000}"/>
    <cellStyle name="Output 8 2 9 4 2" xfId="18913" xr:uid="{00000000-0005-0000-0000-000067490000}"/>
    <cellStyle name="Output 8 2 9 5" xfId="18914" xr:uid="{00000000-0005-0000-0000-000068490000}"/>
    <cellStyle name="Output 8 2 9 5 2" xfId="18915" xr:uid="{00000000-0005-0000-0000-000069490000}"/>
    <cellStyle name="Output 8 2 9 6" xfId="18916" xr:uid="{00000000-0005-0000-0000-00006A490000}"/>
    <cellStyle name="Output 8 2 9 6 2" xfId="18917" xr:uid="{00000000-0005-0000-0000-00006B490000}"/>
    <cellStyle name="Output 8 2 9 7" xfId="18918" xr:uid="{00000000-0005-0000-0000-00006C490000}"/>
    <cellStyle name="Output 8 2 9 7 2" xfId="18919" xr:uid="{00000000-0005-0000-0000-00006D490000}"/>
    <cellStyle name="Output 8 2 9 8" xfId="18920" xr:uid="{00000000-0005-0000-0000-00006E490000}"/>
    <cellStyle name="Output 8 2 9 8 2" xfId="18921" xr:uid="{00000000-0005-0000-0000-00006F490000}"/>
    <cellStyle name="Output 8 2 9 9" xfId="18922" xr:uid="{00000000-0005-0000-0000-000070490000}"/>
    <cellStyle name="Output 8 2 9 9 2" xfId="18923" xr:uid="{00000000-0005-0000-0000-000071490000}"/>
    <cellStyle name="Output 8 20" xfId="18924" xr:uid="{00000000-0005-0000-0000-000072490000}"/>
    <cellStyle name="Output 8 20 2" xfId="18925" xr:uid="{00000000-0005-0000-0000-000073490000}"/>
    <cellStyle name="Output 8 21" xfId="18926" xr:uid="{00000000-0005-0000-0000-000074490000}"/>
    <cellStyle name="Output 8 21 2" xfId="18927" xr:uid="{00000000-0005-0000-0000-000075490000}"/>
    <cellStyle name="Output 8 22" xfId="18928" xr:uid="{00000000-0005-0000-0000-000076490000}"/>
    <cellStyle name="Output 8 22 2" xfId="18929" xr:uid="{00000000-0005-0000-0000-000077490000}"/>
    <cellStyle name="Output 8 23" xfId="18930" xr:uid="{00000000-0005-0000-0000-000078490000}"/>
    <cellStyle name="Output 8 23 2" xfId="18931" xr:uid="{00000000-0005-0000-0000-000079490000}"/>
    <cellStyle name="Output 8 24" xfId="18932" xr:uid="{00000000-0005-0000-0000-00007A490000}"/>
    <cellStyle name="Output 8 24 2" xfId="18933" xr:uid="{00000000-0005-0000-0000-00007B490000}"/>
    <cellStyle name="Output 8 25" xfId="18934" xr:uid="{00000000-0005-0000-0000-00007C490000}"/>
    <cellStyle name="Output 8 25 2" xfId="18935" xr:uid="{00000000-0005-0000-0000-00007D490000}"/>
    <cellStyle name="Output 8 26" xfId="18936" xr:uid="{00000000-0005-0000-0000-00007E490000}"/>
    <cellStyle name="Output 8 26 2" xfId="18937" xr:uid="{00000000-0005-0000-0000-00007F490000}"/>
    <cellStyle name="Output 8 27" xfId="18938" xr:uid="{00000000-0005-0000-0000-000080490000}"/>
    <cellStyle name="Output 8 27 2" xfId="18939" xr:uid="{00000000-0005-0000-0000-000081490000}"/>
    <cellStyle name="Output 8 28" xfId="18940" xr:uid="{00000000-0005-0000-0000-000082490000}"/>
    <cellStyle name="Output 8 3" xfId="18941" xr:uid="{00000000-0005-0000-0000-000083490000}"/>
    <cellStyle name="Output 8 3 10" xfId="18942" xr:uid="{00000000-0005-0000-0000-000084490000}"/>
    <cellStyle name="Output 8 3 10 2" xfId="18943" xr:uid="{00000000-0005-0000-0000-000085490000}"/>
    <cellStyle name="Output 8 3 11" xfId="18944" xr:uid="{00000000-0005-0000-0000-000086490000}"/>
    <cellStyle name="Output 8 3 11 2" xfId="18945" xr:uid="{00000000-0005-0000-0000-000087490000}"/>
    <cellStyle name="Output 8 3 12" xfId="18946" xr:uid="{00000000-0005-0000-0000-000088490000}"/>
    <cellStyle name="Output 8 3 12 2" xfId="18947" xr:uid="{00000000-0005-0000-0000-000089490000}"/>
    <cellStyle name="Output 8 3 13" xfId="18948" xr:uid="{00000000-0005-0000-0000-00008A490000}"/>
    <cellStyle name="Output 8 3 13 2" xfId="18949" xr:uid="{00000000-0005-0000-0000-00008B490000}"/>
    <cellStyle name="Output 8 3 14" xfId="18950" xr:uid="{00000000-0005-0000-0000-00008C490000}"/>
    <cellStyle name="Output 8 3 14 2" xfId="18951" xr:uid="{00000000-0005-0000-0000-00008D490000}"/>
    <cellStyle name="Output 8 3 15" xfId="18952" xr:uid="{00000000-0005-0000-0000-00008E490000}"/>
    <cellStyle name="Output 8 3 15 2" xfId="18953" xr:uid="{00000000-0005-0000-0000-00008F490000}"/>
    <cellStyle name="Output 8 3 16" xfId="18954" xr:uid="{00000000-0005-0000-0000-000090490000}"/>
    <cellStyle name="Output 8 3 16 2" xfId="18955" xr:uid="{00000000-0005-0000-0000-000091490000}"/>
    <cellStyle name="Output 8 3 17" xfId="18956" xr:uid="{00000000-0005-0000-0000-000092490000}"/>
    <cellStyle name="Output 8 3 17 2" xfId="18957" xr:uid="{00000000-0005-0000-0000-000093490000}"/>
    <cellStyle name="Output 8 3 18" xfId="18958" xr:uid="{00000000-0005-0000-0000-000094490000}"/>
    <cellStyle name="Output 8 3 18 2" xfId="18959" xr:uid="{00000000-0005-0000-0000-000095490000}"/>
    <cellStyle name="Output 8 3 19" xfId="18960" xr:uid="{00000000-0005-0000-0000-000096490000}"/>
    <cellStyle name="Output 8 3 19 2" xfId="18961" xr:uid="{00000000-0005-0000-0000-000097490000}"/>
    <cellStyle name="Output 8 3 2" xfId="18962" xr:uid="{00000000-0005-0000-0000-000098490000}"/>
    <cellStyle name="Output 8 3 2 10" xfId="18963" xr:uid="{00000000-0005-0000-0000-000099490000}"/>
    <cellStyle name="Output 8 3 2 10 2" xfId="18964" xr:uid="{00000000-0005-0000-0000-00009A490000}"/>
    <cellStyle name="Output 8 3 2 11" xfId="18965" xr:uid="{00000000-0005-0000-0000-00009B490000}"/>
    <cellStyle name="Output 8 3 2 11 2" xfId="18966" xr:uid="{00000000-0005-0000-0000-00009C490000}"/>
    <cellStyle name="Output 8 3 2 12" xfId="18967" xr:uid="{00000000-0005-0000-0000-00009D490000}"/>
    <cellStyle name="Output 8 3 2 12 2" xfId="18968" xr:uid="{00000000-0005-0000-0000-00009E490000}"/>
    <cellStyle name="Output 8 3 2 13" xfId="18969" xr:uid="{00000000-0005-0000-0000-00009F490000}"/>
    <cellStyle name="Output 8 3 2 13 2" xfId="18970" xr:uid="{00000000-0005-0000-0000-0000A0490000}"/>
    <cellStyle name="Output 8 3 2 14" xfId="18971" xr:uid="{00000000-0005-0000-0000-0000A1490000}"/>
    <cellStyle name="Output 8 3 2 14 2" xfId="18972" xr:uid="{00000000-0005-0000-0000-0000A2490000}"/>
    <cellStyle name="Output 8 3 2 15" xfId="18973" xr:uid="{00000000-0005-0000-0000-0000A3490000}"/>
    <cellStyle name="Output 8 3 2 15 2" xfId="18974" xr:uid="{00000000-0005-0000-0000-0000A4490000}"/>
    <cellStyle name="Output 8 3 2 16" xfId="18975" xr:uid="{00000000-0005-0000-0000-0000A5490000}"/>
    <cellStyle name="Output 8 3 2 16 2" xfId="18976" xr:uid="{00000000-0005-0000-0000-0000A6490000}"/>
    <cellStyle name="Output 8 3 2 17" xfId="18977" xr:uid="{00000000-0005-0000-0000-0000A7490000}"/>
    <cellStyle name="Output 8 3 2 17 2" xfId="18978" xr:uid="{00000000-0005-0000-0000-0000A8490000}"/>
    <cellStyle name="Output 8 3 2 18" xfId="18979" xr:uid="{00000000-0005-0000-0000-0000A9490000}"/>
    <cellStyle name="Output 8 3 2 18 2" xfId="18980" xr:uid="{00000000-0005-0000-0000-0000AA490000}"/>
    <cellStyle name="Output 8 3 2 19" xfId="18981" xr:uid="{00000000-0005-0000-0000-0000AB490000}"/>
    <cellStyle name="Output 8 3 2 2" xfId="18982" xr:uid="{00000000-0005-0000-0000-0000AC490000}"/>
    <cellStyle name="Output 8 3 2 2 2" xfId="18983" xr:uid="{00000000-0005-0000-0000-0000AD490000}"/>
    <cellStyle name="Output 8 3 2 3" xfId="18984" xr:uid="{00000000-0005-0000-0000-0000AE490000}"/>
    <cellStyle name="Output 8 3 2 3 2" xfId="18985" xr:uid="{00000000-0005-0000-0000-0000AF490000}"/>
    <cellStyle name="Output 8 3 2 4" xfId="18986" xr:uid="{00000000-0005-0000-0000-0000B0490000}"/>
    <cellStyle name="Output 8 3 2 4 2" xfId="18987" xr:uid="{00000000-0005-0000-0000-0000B1490000}"/>
    <cellStyle name="Output 8 3 2 5" xfId="18988" xr:uid="{00000000-0005-0000-0000-0000B2490000}"/>
    <cellStyle name="Output 8 3 2 5 2" xfId="18989" xr:uid="{00000000-0005-0000-0000-0000B3490000}"/>
    <cellStyle name="Output 8 3 2 6" xfId="18990" xr:uid="{00000000-0005-0000-0000-0000B4490000}"/>
    <cellStyle name="Output 8 3 2 6 2" xfId="18991" xr:uid="{00000000-0005-0000-0000-0000B5490000}"/>
    <cellStyle name="Output 8 3 2 7" xfId="18992" xr:uid="{00000000-0005-0000-0000-0000B6490000}"/>
    <cellStyle name="Output 8 3 2 7 2" xfId="18993" xr:uid="{00000000-0005-0000-0000-0000B7490000}"/>
    <cellStyle name="Output 8 3 2 8" xfId="18994" xr:uid="{00000000-0005-0000-0000-0000B8490000}"/>
    <cellStyle name="Output 8 3 2 8 2" xfId="18995" xr:uid="{00000000-0005-0000-0000-0000B9490000}"/>
    <cellStyle name="Output 8 3 2 9" xfId="18996" xr:uid="{00000000-0005-0000-0000-0000BA490000}"/>
    <cellStyle name="Output 8 3 2 9 2" xfId="18997" xr:uid="{00000000-0005-0000-0000-0000BB490000}"/>
    <cellStyle name="Output 8 3 20" xfId="18998" xr:uid="{00000000-0005-0000-0000-0000BC490000}"/>
    <cellStyle name="Output 8 3 3" xfId="18999" xr:uid="{00000000-0005-0000-0000-0000BD490000}"/>
    <cellStyle name="Output 8 3 3 10" xfId="19000" xr:uid="{00000000-0005-0000-0000-0000BE490000}"/>
    <cellStyle name="Output 8 3 3 10 2" xfId="19001" xr:uid="{00000000-0005-0000-0000-0000BF490000}"/>
    <cellStyle name="Output 8 3 3 11" xfId="19002" xr:uid="{00000000-0005-0000-0000-0000C0490000}"/>
    <cellStyle name="Output 8 3 3 11 2" xfId="19003" xr:uid="{00000000-0005-0000-0000-0000C1490000}"/>
    <cellStyle name="Output 8 3 3 12" xfId="19004" xr:uid="{00000000-0005-0000-0000-0000C2490000}"/>
    <cellStyle name="Output 8 3 3 12 2" xfId="19005" xr:uid="{00000000-0005-0000-0000-0000C3490000}"/>
    <cellStyle name="Output 8 3 3 13" xfId="19006" xr:uid="{00000000-0005-0000-0000-0000C4490000}"/>
    <cellStyle name="Output 8 3 3 13 2" xfId="19007" xr:uid="{00000000-0005-0000-0000-0000C5490000}"/>
    <cellStyle name="Output 8 3 3 14" xfId="19008" xr:uid="{00000000-0005-0000-0000-0000C6490000}"/>
    <cellStyle name="Output 8 3 3 14 2" xfId="19009" xr:uid="{00000000-0005-0000-0000-0000C7490000}"/>
    <cellStyle name="Output 8 3 3 15" xfId="19010" xr:uid="{00000000-0005-0000-0000-0000C8490000}"/>
    <cellStyle name="Output 8 3 3 15 2" xfId="19011" xr:uid="{00000000-0005-0000-0000-0000C9490000}"/>
    <cellStyle name="Output 8 3 3 16" xfId="19012" xr:uid="{00000000-0005-0000-0000-0000CA490000}"/>
    <cellStyle name="Output 8 3 3 16 2" xfId="19013" xr:uid="{00000000-0005-0000-0000-0000CB490000}"/>
    <cellStyle name="Output 8 3 3 17" xfId="19014" xr:uid="{00000000-0005-0000-0000-0000CC490000}"/>
    <cellStyle name="Output 8 3 3 17 2" xfId="19015" xr:uid="{00000000-0005-0000-0000-0000CD490000}"/>
    <cellStyle name="Output 8 3 3 18" xfId="19016" xr:uid="{00000000-0005-0000-0000-0000CE490000}"/>
    <cellStyle name="Output 8 3 3 18 2" xfId="19017" xr:uid="{00000000-0005-0000-0000-0000CF490000}"/>
    <cellStyle name="Output 8 3 3 19" xfId="19018" xr:uid="{00000000-0005-0000-0000-0000D0490000}"/>
    <cellStyle name="Output 8 3 3 2" xfId="19019" xr:uid="{00000000-0005-0000-0000-0000D1490000}"/>
    <cellStyle name="Output 8 3 3 2 2" xfId="19020" xr:uid="{00000000-0005-0000-0000-0000D2490000}"/>
    <cellStyle name="Output 8 3 3 3" xfId="19021" xr:uid="{00000000-0005-0000-0000-0000D3490000}"/>
    <cellStyle name="Output 8 3 3 3 2" xfId="19022" xr:uid="{00000000-0005-0000-0000-0000D4490000}"/>
    <cellStyle name="Output 8 3 3 4" xfId="19023" xr:uid="{00000000-0005-0000-0000-0000D5490000}"/>
    <cellStyle name="Output 8 3 3 4 2" xfId="19024" xr:uid="{00000000-0005-0000-0000-0000D6490000}"/>
    <cellStyle name="Output 8 3 3 5" xfId="19025" xr:uid="{00000000-0005-0000-0000-0000D7490000}"/>
    <cellStyle name="Output 8 3 3 5 2" xfId="19026" xr:uid="{00000000-0005-0000-0000-0000D8490000}"/>
    <cellStyle name="Output 8 3 3 6" xfId="19027" xr:uid="{00000000-0005-0000-0000-0000D9490000}"/>
    <cellStyle name="Output 8 3 3 6 2" xfId="19028" xr:uid="{00000000-0005-0000-0000-0000DA490000}"/>
    <cellStyle name="Output 8 3 3 7" xfId="19029" xr:uid="{00000000-0005-0000-0000-0000DB490000}"/>
    <cellStyle name="Output 8 3 3 7 2" xfId="19030" xr:uid="{00000000-0005-0000-0000-0000DC490000}"/>
    <cellStyle name="Output 8 3 3 8" xfId="19031" xr:uid="{00000000-0005-0000-0000-0000DD490000}"/>
    <cellStyle name="Output 8 3 3 8 2" xfId="19032" xr:uid="{00000000-0005-0000-0000-0000DE490000}"/>
    <cellStyle name="Output 8 3 3 9" xfId="19033" xr:uid="{00000000-0005-0000-0000-0000DF490000}"/>
    <cellStyle name="Output 8 3 3 9 2" xfId="19034" xr:uid="{00000000-0005-0000-0000-0000E0490000}"/>
    <cellStyle name="Output 8 3 4" xfId="19035" xr:uid="{00000000-0005-0000-0000-0000E1490000}"/>
    <cellStyle name="Output 8 3 4 10" xfId="19036" xr:uid="{00000000-0005-0000-0000-0000E2490000}"/>
    <cellStyle name="Output 8 3 4 10 2" xfId="19037" xr:uid="{00000000-0005-0000-0000-0000E3490000}"/>
    <cellStyle name="Output 8 3 4 11" xfId="19038" xr:uid="{00000000-0005-0000-0000-0000E4490000}"/>
    <cellStyle name="Output 8 3 4 11 2" xfId="19039" xr:uid="{00000000-0005-0000-0000-0000E5490000}"/>
    <cellStyle name="Output 8 3 4 12" xfId="19040" xr:uid="{00000000-0005-0000-0000-0000E6490000}"/>
    <cellStyle name="Output 8 3 4 12 2" xfId="19041" xr:uid="{00000000-0005-0000-0000-0000E7490000}"/>
    <cellStyle name="Output 8 3 4 13" xfId="19042" xr:uid="{00000000-0005-0000-0000-0000E8490000}"/>
    <cellStyle name="Output 8 3 4 13 2" xfId="19043" xr:uid="{00000000-0005-0000-0000-0000E9490000}"/>
    <cellStyle name="Output 8 3 4 14" xfId="19044" xr:uid="{00000000-0005-0000-0000-0000EA490000}"/>
    <cellStyle name="Output 8 3 4 14 2" xfId="19045" xr:uid="{00000000-0005-0000-0000-0000EB490000}"/>
    <cellStyle name="Output 8 3 4 15" xfId="19046" xr:uid="{00000000-0005-0000-0000-0000EC490000}"/>
    <cellStyle name="Output 8 3 4 15 2" xfId="19047" xr:uid="{00000000-0005-0000-0000-0000ED490000}"/>
    <cellStyle name="Output 8 3 4 16" xfId="19048" xr:uid="{00000000-0005-0000-0000-0000EE490000}"/>
    <cellStyle name="Output 8 3 4 2" xfId="19049" xr:uid="{00000000-0005-0000-0000-0000EF490000}"/>
    <cellStyle name="Output 8 3 4 2 2" xfId="19050" xr:uid="{00000000-0005-0000-0000-0000F0490000}"/>
    <cellStyle name="Output 8 3 4 3" xfId="19051" xr:uid="{00000000-0005-0000-0000-0000F1490000}"/>
    <cellStyle name="Output 8 3 4 3 2" xfId="19052" xr:uid="{00000000-0005-0000-0000-0000F2490000}"/>
    <cellStyle name="Output 8 3 4 4" xfId="19053" xr:uid="{00000000-0005-0000-0000-0000F3490000}"/>
    <cellStyle name="Output 8 3 4 4 2" xfId="19054" xr:uid="{00000000-0005-0000-0000-0000F4490000}"/>
    <cellStyle name="Output 8 3 4 5" xfId="19055" xr:uid="{00000000-0005-0000-0000-0000F5490000}"/>
    <cellStyle name="Output 8 3 4 5 2" xfId="19056" xr:uid="{00000000-0005-0000-0000-0000F6490000}"/>
    <cellStyle name="Output 8 3 4 6" xfId="19057" xr:uid="{00000000-0005-0000-0000-0000F7490000}"/>
    <cellStyle name="Output 8 3 4 6 2" xfId="19058" xr:uid="{00000000-0005-0000-0000-0000F8490000}"/>
    <cellStyle name="Output 8 3 4 7" xfId="19059" xr:uid="{00000000-0005-0000-0000-0000F9490000}"/>
    <cellStyle name="Output 8 3 4 7 2" xfId="19060" xr:uid="{00000000-0005-0000-0000-0000FA490000}"/>
    <cellStyle name="Output 8 3 4 8" xfId="19061" xr:uid="{00000000-0005-0000-0000-0000FB490000}"/>
    <cellStyle name="Output 8 3 4 8 2" xfId="19062" xr:uid="{00000000-0005-0000-0000-0000FC490000}"/>
    <cellStyle name="Output 8 3 4 9" xfId="19063" xr:uid="{00000000-0005-0000-0000-0000FD490000}"/>
    <cellStyle name="Output 8 3 4 9 2" xfId="19064" xr:uid="{00000000-0005-0000-0000-0000FE490000}"/>
    <cellStyle name="Output 8 3 5" xfId="19065" xr:uid="{00000000-0005-0000-0000-0000FF490000}"/>
    <cellStyle name="Output 8 3 5 10" xfId="19066" xr:uid="{00000000-0005-0000-0000-0000004A0000}"/>
    <cellStyle name="Output 8 3 5 10 2" xfId="19067" xr:uid="{00000000-0005-0000-0000-0000014A0000}"/>
    <cellStyle name="Output 8 3 5 11" xfId="19068" xr:uid="{00000000-0005-0000-0000-0000024A0000}"/>
    <cellStyle name="Output 8 3 5 11 2" xfId="19069" xr:uid="{00000000-0005-0000-0000-0000034A0000}"/>
    <cellStyle name="Output 8 3 5 12" xfId="19070" xr:uid="{00000000-0005-0000-0000-0000044A0000}"/>
    <cellStyle name="Output 8 3 5 12 2" xfId="19071" xr:uid="{00000000-0005-0000-0000-0000054A0000}"/>
    <cellStyle name="Output 8 3 5 13" xfId="19072" xr:uid="{00000000-0005-0000-0000-0000064A0000}"/>
    <cellStyle name="Output 8 3 5 13 2" xfId="19073" xr:uid="{00000000-0005-0000-0000-0000074A0000}"/>
    <cellStyle name="Output 8 3 5 14" xfId="19074" xr:uid="{00000000-0005-0000-0000-0000084A0000}"/>
    <cellStyle name="Output 8 3 5 14 2" xfId="19075" xr:uid="{00000000-0005-0000-0000-0000094A0000}"/>
    <cellStyle name="Output 8 3 5 15" xfId="19076" xr:uid="{00000000-0005-0000-0000-00000A4A0000}"/>
    <cellStyle name="Output 8 3 5 15 2" xfId="19077" xr:uid="{00000000-0005-0000-0000-00000B4A0000}"/>
    <cellStyle name="Output 8 3 5 16" xfId="19078" xr:uid="{00000000-0005-0000-0000-00000C4A0000}"/>
    <cellStyle name="Output 8 3 5 2" xfId="19079" xr:uid="{00000000-0005-0000-0000-00000D4A0000}"/>
    <cellStyle name="Output 8 3 5 2 2" xfId="19080" xr:uid="{00000000-0005-0000-0000-00000E4A0000}"/>
    <cellStyle name="Output 8 3 5 3" xfId="19081" xr:uid="{00000000-0005-0000-0000-00000F4A0000}"/>
    <cellStyle name="Output 8 3 5 3 2" xfId="19082" xr:uid="{00000000-0005-0000-0000-0000104A0000}"/>
    <cellStyle name="Output 8 3 5 4" xfId="19083" xr:uid="{00000000-0005-0000-0000-0000114A0000}"/>
    <cellStyle name="Output 8 3 5 4 2" xfId="19084" xr:uid="{00000000-0005-0000-0000-0000124A0000}"/>
    <cellStyle name="Output 8 3 5 5" xfId="19085" xr:uid="{00000000-0005-0000-0000-0000134A0000}"/>
    <cellStyle name="Output 8 3 5 5 2" xfId="19086" xr:uid="{00000000-0005-0000-0000-0000144A0000}"/>
    <cellStyle name="Output 8 3 5 6" xfId="19087" xr:uid="{00000000-0005-0000-0000-0000154A0000}"/>
    <cellStyle name="Output 8 3 5 6 2" xfId="19088" xr:uid="{00000000-0005-0000-0000-0000164A0000}"/>
    <cellStyle name="Output 8 3 5 7" xfId="19089" xr:uid="{00000000-0005-0000-0000-0000174A0000}"/>
    <cellStyle name="Output 8 3 5 7 2" xfId="19090" xr:uid="{00000000-0005-0000-0000-0000184A0000}"/>
    <cellStyle name="Output 8 3 5 8" xfId="19091" xr:uid="{00000000-0005-0000-0000-0000194A0000}"/>
    <cellStyle name="Output 8 3 5 8 2" xfId="19092" xr:uid="{00000000-0005-0000-0000-00001A4A0000}"/>
    <cellStyle name="Output 8 3 5 9" xfId="19093" xr:uid="{00000000-0005-0000-0000-00001B4A0000}"/>
    <cellStyle name="Output 8 3 5 9 2" xfId="19094" xr:uid="{00000000-0005-0000-0000-00001C4A0000}"/>
    <cellStyle name="Output 8 3 6" xfId="19095" xr:uid="{00000000-0005-0000-0000-00001D4A0000}"/>
    <cellStyle name="Output 8 3 6 10" xfId="19096" xr:uid="{00000000-0005-0000-0000-00001E4A0000}"/>
    <cellStyle name="Output 8 3 6 10 2" xfId="19097" xr:uid="{00000000-0005-0000-0000-00001F4A0000}"/>
    <cellStyle name="Output 8 3 6 11" xfId="19098" xr:uid="{00000000-0005-0000-0000-0000204A0000}"/>
    <cellStyle name="Output 8 3 6 11 2" xfId="19099" xr:uid="{00000000-0005-0000-0000-0000214A0000}"/>
    <cellStyle name="Output 8 3 6 12" xfId="19100" xr:uid="{00000000-0005-0000-0000-0000224A0000}"/>
    <cellStyle name="Output 8 3 6 12 2" xfId="19101" xr:uid="{00000000-0005-0000-0000-0000234A0000}"/>
    <cellStyle name="Output 8 3 6 13" xfId="19102" xr:uid="{00000000-0005-0000-0000-0000244A0000}"/>
    <cellStyle name="Output 8 3 6 13 2" xfId="19103" xr:uid="{00000000-0005-0000-0000-0000254A0000}"/>
    <cellStyle name="Output 8 3 6 14" xfId="19104" xr:uid="{00000000-0005-0000-0000-0000264A0000}"/>
    <cellStyle name="Output 8 3 6 14 2" xfId="19105" xr:uid="{00000000-0005-0000-0000-0000274A0000}"/>
    <cellStyle name="Output 8 3 6 15" xfId="19106" xr:uid="{00000000-0005-0000-0000-0000284A0000}"/>
    <cellStyle name="Output 8 3 6 2" xfId="19107" xr:uid="{00000000-0005-0000-0000-0000294A0000}"/>
    <cellStyle name="Output 8 3 6 2 2" xfId="19108" xr:uid="{00000000-0005-0000-0000-00002A4A0000}"/>
    <cellStyle name="Output 8 3 6 3" xfId="19109" xr:uid="{00000000-0005-0000-0000-00002B4A0000}"/>
    <cellStyle name="Output 8 3 6 3 2" xfId="19110" xr:uid="{00000000-0005-0000-0000-00002C4A0000}"/>
    <cellStyle name="Output 8 3 6 4" xfId="19111" xr:uid="{00000000-0005-0000-0000-00002D4A0000}"/>
    <cellStyle name="Output 8 3 6 4 2" xfId="19112" xr:uid="{00000000-0005-0000-0000-00002E4A0000}"/>
    <cellStyle name="Output 8 3 6 5" xfId="19113" xr:uid="{00000000-0005-0000-0000-00002F4A0000}"/>
    <cellStyle name="Output 8 3 6 5 2" xfId="19114" xr:uid="{00000000-0005-0000-0000-0000304A0000}"/>
    <cellStyle name="Output 8 3 6 6" xfId="19115" xr:uid="{00000000-0005-0000-0000-0000314A0000}"/>
    <cellStyle name="Output 8 3 6 6 2" xfId="19116" xr:uid="{00000000-0005-0000-0000-0000324A0000}"/>
    <cellStyle name="Output 8 3 6 7" xfId="19117" xr:uid="{00000000-0005-0000-0000-0000334A0000}"/>
    <cellStyle name="Output 8 3 6 7 2" xfId="19118" xr:uid="{00000000-0005-0000-0000-0000344A0000}"/>
    <cellStyle name="Output 8 3 6 8" xfId="19119" xr:uid="{00000000-0005-0000-0000-0000354A0000}"/>
    <cellStyle name="Output 8 3 6 8 2" xfId="19120" xr:uid="{00000000-0005-0000-0000-0000364A0000}"/>
    <cellStyle name="Output 8 3 6 9" xfId="19121" xr:uid="{00000000-0005-0000-0000-0000374A0000}"/>
    <cellStyle name="Output 8 3 6 9 2" xfId="19122" xr:uid="{00000000-0005-0000-0000-0000384A0000}"/>
    <cellStyle name="Output 8 3 7" xfId="19123" xr:uid="{00000000-0005-0000-0000-0000394A0000}"/>
    <cellStyle name="Output 8 3 7 2" xfId="19124" xr:uid="{00000000-0005-0000-0000-00003A4A0000}"/>
    <cellStyle name="Output 8 3 8" xfId="19125" xr:uid="{00000000-0005-0000-0000-00003B4A0000}"/>
    <cellStyle name="Output 8 3 8 2" xfId="19126" xr:uid="{00000000-0005-0000-0000-00003C4A0000}"/>
    <cellStyle name="Output 8 3 9" xfId="19127" xr:uid="{00000000-0005-0000-0000-00003D4A0000}"/>
    <cellStyle name="Output 8 3 9 2" xfId="19128" xr:uid="{00000000-0005-0000-0000-00003E4A0000}"/>
    <cellStyle name="Output 8 4" xfId="19129" xr:uid="{00000000-0005-0000-0000-00003F4A0000}"/>
    <cellStyle name="Output 8 4 10" xfId="19130" xr:uid="{00000000-0005-0000-0000-0000404A0000}"/>
    <cellStyle name="Output 8 4 10 2" xfId="19131" xr:uid="{00000000-0005-0000-0000-0000414A0000}"/>
    <cellStyle name="Output 8 4 11" xfId="19132" xr:uid="{00000000-0005-0000-0000-0000424A0000}"/>
    <cellStyle name="Output 8 4 11 2" xfId="19133" xr:uid="{00000000-0005-0000-0000-0000434A0000}"/>
    <cellStyle name="Output 8 4 12" xfId="19134" xr:uid="{00000000-0005-0000-0000-0000444A0000}"/>
    <cellStyle name="Output 8 4 12 2" xfId="19135" xr:uid="{00000000-0005-0000-0000-0000454A0000}"/>
    <cellStyle name="Output 8 4 13" xfId="19136" xr:uid="{00000000-0005-0000-0000-0000464A0000}"/>
    <cellStyle name="Output 8 4 13 2" xfId="19137" xr:uid="{00000000-0005-0000-0000-0000474A0000}"/>
    <cellStyle name="Output 8 4 14" xfId="19138" xr:uid="{00000000-0005-0000-0000-0000484A0000}"/>
    <cellStyle name="Output 8 4 14 2" xfId="19139" xr:uid="{00000000-0005-0000-0000-0000494A0000}"/>
    <cellStyle name="Output 8 4 15" xfId="19140" xr:uid="{00000000-0005-0000-0000-00004A4A0000}"/>
    <cellStyle name="Output 8 4 15 2" xfId="19141" xr:uid="{00000000-0005-0000-0000-00004B4A0000}"/>
    <cellStyle name="Output 8 4 16" xfId="19142" xr:uid="{00000000-0005-0000-0000-00004C4A0000}"/>
    <cellStyle name="Output 8 4 16 2" xfId="19143" xr:uid="{00000000-0005-0000-0000-00004D4A0000}"/>
    <cellStyle name="Output 8 4 17" xfId="19144" xr:uid="{00000000-0005-0000-0000-00004E4A0000}"/>
    <cellStyle name="Output 8 4 17 2" xfId="19145" xr:uid="{00000000-0005-0000-0000-00004F4A0000}"/>
    <cellStyle name="Output 8 4 18" xfId="19146" xr:uid="{00000000-0005-0000-0000-0000504A0000}"/>
    <cellStyle name="Output 8 4 18 2" xfId="19147" xr:uid="{00000000-0005-0000-0000-0000514A0000}"/>
    <cellStyle name="Output 8 4 19" xfId="19148" xr:uid="{00000000-0005-0000-0000-0000524A0000}"/>
    <cellStyle name="Output 8 4 19 2" xfId="19149" xr:uid="{00000000-0005-0000-0000-0000534A0000}"/>
    <cellStyle name="Output 8 4 2" xfId="19150" xr:uid="{00000000-0005-0000-0000-0000544A0000}"/>
    <cellStyle name="Output 8 4 2 10" xfId="19151" xr:uid="{00000000-0005-0000-0000-0000554A0000}"/>
    <cellStyle name="Output 8 4 2 10 2" xfId="19152" xr:uid="{00000000-0005-0000-0000-0000564A0000}"/>
    <cellStyle name="Output 8 4 2 11" xfId="19153" xr:uid="{00000000-0005-0000-0000-0000574A0000}"/>
    <cellStyle name="Output 8 4 2 11 2" xfId="19154" xr:uid="{00000000-0005-0000-0000-0000584A0000}"/>
    <cellStyle name="Output 8 4 2 12" xfId="19155" xr:uid="{00000000-0005-0000-0000-0000594A0000}"/>
    <cellStyle name="Output 8 4 2 12 2" xfId="19156" xr:uid="{00000000-0005-0000-0000-00005A4A0000}"/>
    <cellStyle name="Output 8 4 2 13" xfId="19157" xr:uid="{00000000-0005-0000-0000-00005B4A0000}"/>
    <cellStyle name="Output 8 4 2 13 2" xfId="19158" xr:uid="{00000000-0005-0000-0000-00005C4A0000}"/>
    <cellStyle name="Output 8 4 2 14" xfId="19159" xr:uid="{00000000-0005-0000-0000-00005D4A0000}"/>
    <cellStyle name="Output 8 4 2 14 2" xfId="19160" xr:uid="{00000000-0005-0000-0000-00005E4A0000}"/>
    <cellStyle name="Output 8 4 2 15" xfId="19161" xr:uid="{00000000-0005-0000-0000-00005F4A0000}"/>
    <cellStyle name="Output 8 4 2 15 2" xfId="19162" xr:uid="{00000000-0005-0000-0000-0000604A0000}"/>
    <cellStyle name="Output 8 4 2 16" xfId="19163" xr:uid="{00000000-0005-0000-0000-0000614A0000}"/>
    <cellStyle name="Output 8 4 2 16 2" xfId="19164" xr:uid="{00000000-0005-0000-0000-0000624A0000}"/>
    <cellStyle name="Output 8 4 2 17" xfId="19165" xr:uid="{00000000-0005-0000-0000-0000634A0000}"/>
    <cellStyle name="Output 8 4 2 17 2" xfId="19166" xr:uid="{00000000-0005-0000-0000-0000644A0000}"/>
    <cellStyle name="Output 8 4 2 18" xfId="19167" xr:uid="{00000000-0005-0000-0000-0000654A0000}"/>
    <cellStyle name="Output 8 4 2 18 2" xfId="19168" xr:uid="{00000000-0005-0000-0000-0000664A0000}"/>
    <cellStyle name="Output 8 4 2 19" xfId="19169" xr:uid="{00000000-0005-0000-0000-0000674A0000}"/>
    <cellStyle name="Output 8 4 2 2" xfId="19170" xr:uid="{00000000-0005-0000-0000-0000684A0000}"/>
    <cellStyle name="Output 8 4 2 2 2" xfId="19171" xr:uid="{00000000-0005-0000-0000-0000694A0000}"/>
    <cellStyle name="Output 8 4 2 3" xfId="19172" xr:uid="{00000000-0005-0000-0000-00006A4A0000}"/>
    <cellStyle name="Output 8 4 2 3 2" xfId="19173" xr:uid="{00000000-0005-0000-0000-00006B4A0000}"/>
    <cellStyle name="Output 8 4 2 4" xfId="19174" xr:uid="{00000000-0005-0000-0000-00006C4A0000}"/>
    <cellStyle name="Output 8 4 2 4 2" xfId="19175" xr:uid="{00000000-0005-0000-0000-00006D4A0000}"/>
    <cellStyle name="Output 8 4 2 5" xfId="19176" xr:uid="{00000000-0005-0000-0000-00006E4A0000}"/>
    <cellStyle name="Output 8 4 2 5 2" xfId="19177" xr:uid="{00000000-0005-0000-0000-00006F4A0000}"/>
    <cellStyle name="Output 8 4 2 6" xfId="19178" xr:uid="{00000000-0005-0000-0000-0000704A0000}"/>
    <cellStyle name="Output 8 4 2 6 2" xfId="19179" xr:uid="{00000000-0005-0000-0000-0000714A0000}"/>
    <cellStyle name="Output 8 4 2 7" xfId="19180" xr:uid="{00000000-0005-0000-0000-0000724A0000}"/>
    <cellStyle name="Output 8 4 2 7 2" xfId="19181" xr:uid="{00000000-0005-0000-0000-0000734A0000}"/>
    <cellStyle name="Output 8 4 2 8" xfId="19182" xr:uid="{00000000-0005-0000-0000-0000744A0000}"/>
    <cellStyle name="Output 8 4 2 8 2" xfId="19183" xr:uid="{00000000-0005-0000-0000-0000754A0000}"/>
    <cellStyle name="Output 8 4 2 9" xfId="19184" xr:uid="{00000000-0005-0000-0000-0000764A0000}"/>
    <cellStyle name="Output 8 4 2 9 2" xfId="19185" xr:uid="{00000000-0005-0000-0000-0000774A0000}"/>
    <cellStyle name="Output 8 4 20" xfId="19186" xr:uid="{00000000-0005-0000-0000-0000784A0000}"/>
    <cellStyle name="Output 8 4 3" xfId="19187" xr:uid="{00000000-0005-0000-0000-0000794A0000}"/>
    <cellStyle name="Output 8 4 3 10" xfId="19188" xr:uid="{00000000-0005-0000-0000-00007A4A0000}"/>
    <cellStyle name="Output 8 4 3 10 2" xfId="19189" xr:uid="{00000000-0005-0000-0000-00007B4A0000}"/>
    <cellStyle name="Output 8 4 3 11" xfId="19190" xr:uid="{00000000-0005-0000-0000-00007C4A0000}"/>
    <cellStyle name="Output 8 4 3 11 2" xfId="19191" xr:uid="{00000000-0005-0000-0000-00007D4A0000}"/>
    <cellStyle name="Output 8 4 3 12" xfId="19192" xr:uid="{00000000-0005-0000-0000-00007E4A0000}"/>
    <cellStyle name="Output 8 4 3 12 2" xfId="19193" xr:uid="{00000000-0005-0000-0000-00007F4A0000}"/>
    <cellStyle name="Output 8 4 3 13" xfId="19194" xr:uid="{00000000-0005-0000-0000-0000804A0000}"/>
    <cellStyle name="Output 8 4 3 13 2" xfId="19195" xr:uid="{00000000-0005-0000-0000-0000814A0000}"/>
    <cellStyle name="Output 8 4 3 14" xfId="19196" xr:uid="{00000000-0005-0000-0000-0000824A0000}"/>
    <cellStyle name="Output 8 4 3 14 2" xfId="19197" xr:uid="{00000000-0005-0000-0000-0000834A0000}"/>
    <cellStyle name="Output 8 4 3 15" xfId="19198" xr:uid="{00000000-0005-0000-0000-0000844A0000}"/>
    <cellStyle name="Output 8 4 3 15 2" xfId="19199" xr:uid="{00000000-0005-0000-0000-0000854A0000}"/>
    <cellStyle name="Output 8 4 3 16" xfId="19200" xr:uid="{00000000-0005-0000-0000-0000864A0000}"/>
    <cellStyle name="Output 8 4 3 16 2" xfId="19201" xr:uid="{00000000-0005-0000-0000-0000874A0000}"/>
    <cellStyle name="Output 8 4 3 17" xfId="19202" xr:uid="{00000000-0005-0000-0000-0000884A0000}"/>
    <cellStyle name="Output 8 4 3 17 2" xfId="19203" xr:uid="{00000000-0005-0000-0000-0000894A0000}"/>
    <cellStyle name="Output 8 4 3 18" xfId="19204" xr:uid="{00000000-0005-0000-0000-00008A4A0000}"/>
    <cellStyle name="Output 8 4 3 18 2" xfId="19205" xr:uid="{00000000-0005-0000-0000-00008B4A0000}"/>
    <cellStyle name="Output 8 4 3 19" xfId="19206" xr:uid="{00000000-0005-0000-0000-00008C4A0000}"/>
    <cellStyle name="Output 8 4 3 2" xfId="19207" xr:uid="{00000000-0005-0000-0000-00008D4A0000}"/>
    <cellStyle name="Output 8 4 3 2 2" xfId="19208" xr:uid="{00000000-0005-0000-0000-00008E4A0000}"/>
    <cellStyle name="Output 8 4 3 3" xfId="19209" xr:uid="{00000000-0005-0000-0000-00008F4A0000}"/>
    <cellStyle name="Output 8 4 3 3 2" xfId="19210" xr:uid="{00000000-0005-0000-0000-0000904A0000}"/>
    <cellStyle name="Output 8 4 3 4" xfId="19211" xr:uid="{00000000-0005-0000-0000-0000914A0000}"/>
    <cellStyle name="Output 8 4 3 4 2" xfId="19212" xr:uid="{00000000-0005-0000-0000-0000924A0000}"/>
    <cellStyle name="Output 8 4 3 5" xfId="19213" xr:uid="{00000000-0005-0000-0000-0000934A0000}"/>
    <cellStyle name="Output 8 4 3 5 2" xfId="19214" xr:uid="{00000000-0005-0000-0000-0000944A0000}"/>
    <cellStyle name="Output 8 4 3 6" xfId="19215" xr:uid="{00000000-0005-0000-0000-0000954A0000}"/>
    <cellStyle name="Output 8 4 3 6 2" xfId="19216" xr:uid="{00000000-0005-0000-0000-0000964A0000}"/>
    <cellStyle name="Output 8 4 3 7" xfId="19217" xr:uid="{00000000-0005-0000-0000-0000974A0000}"/>
    <cellStyle name="Output 8 4 3 7 2" xfId="19218" xr:uid="{00000000-0005-0000-0000-0000984A0000}"/>
    <cellStyle name="Output 8 4 3 8" xfId="19219" xr:uid="{00000000-0005-0000-0000-0000994A0000}"/>
    <cellStyle name="Output 8 4 3 8 2" xfId="19220" xr:uid="{00000000-0005-0000-0000-00009A4A0000}"/>
    <cellStyle name="Output 8 4 3 9" xfId="19221" xr:uid="{00000000-0005-0000-0000-00009B4A0000}"/>
    <cellStyle name="Output 8 4 3 9 2" xfId="19222" xr:uid="{00000000-0005-0000-0000-00009C4A0000}"/>
    <cellStyle name="Output 8 4 4" xfId="19223" xr:uid="{00000000-0005-0000-0000-00009D4A0000}"/>
    <cellStyle name="Output 8 4 4 10" xfId="19224" xr:uid="{00000000-0005-0000-0000-00009E4A0000}"/>
    <cellStyle name="Output 8 4 4 10 2" xfId="19225" xr:uid="{00000000-0005-0000-0000-00009F4A0000}"/>
    <cellStyle name="Output 8 4 4 11" xfId="19226" xr:uid="{00000000-0005-0000-0000-0000A04A0000}"/>
    <cellStyle name="Output 8 4 4 11 2" xfId="19227" xr:uid="{00000000-0005-0000-0000-0000A14A0000}"/>
    <cellStyle name="Output 8 4 4 12" xfId="19228" xr:uid="{00000000-0005-0000-0000-0000A24A0000}"/>
    <cellStyle name="Output 8 4 4 12 2" xfId="19229" xr:uid="{00000000-0005-0000-0000-0000A34A0000}"/>
    <cellStyle name="Output 8 4 4 13" xfId="19230" xr:uid="{00000000-0005-0000-0000-0000A44A0000}"/>
    <cellStyle name="Output 8 4 4 13 2" xfId="19231" xr:uid="{00000000-0005-0000-0000-0000A54A0000}"/>
    <cellStyle name="Output 8 4 4 14" xfId="19232" xr:uid="{00000000-0005-0000-0000-0000A64A0000}"/>
    <cellStyle name="Output 8 4 4 14 2" xfId="19233" xr:uid="{00000000-0005-0000-0000-0000A74A0000}"/>
    <cellStyle name="Output 8 4 4 15" xfId="19234" xr:uid="{00000000-0005-0000-0000-0000A84A0000}"/>
    <cellStyle name="Output 8 4 4 15 2" xfId="19235" xr:uid="{00000000-0005-0000-0000-0000A94A0000}"/>
    <cellStyle name="Output 8 4 4 16" xfId="19236" xr:uid="{00000000-0005-0000-0000-0000AA4A0000}"/>
    <cellStyle name="Output 8 4 4 2" xfId="19237" xr:uid="{00000000-0005-0000-0000-0000AB4A0000}"/>
    <cellStyle name="Output 8 4 4 2 2" xfId="19238" xr:uid="{00000000-0005-0000-0000-0000AC4A0000}"/>
    <cellStyle name="Output 8 4 4 3" xfId="19239" xr:uid="{00000000-0005-0000-0000-0000AD4A0000}"/>
    <cellStyle name="Output 8 4 4 3 2" xfId="19240" xr:uid="{00000000-0005-0000-0000-0000AE4A0000}"/>
    <cellStyle name="Output 8 4 4 4" xfId="19241" xr:uid="{00000000-0005-0000-0000-0000AF4A0000}"/>
    <cellStyle name="Output 8 4 4 4 2" xfId="19242" xr:uid="{00000000-0005-0000-0000-0000B04A0000}"/>
    <cellStyle name="Output 8 4 4 5" xfId="19243" xr:uid="{00000000-0005-0000-0000-0000B14A0000}"/>
    <cellStyle name="Output 8 4 4 5 2" xfId="19244" xr:uid="{00000000-0005-0000-0000-0000B24A0000}"/>
    <cellStyle name="Output 8 4 4 6" xfId="19245" xr:uid="{00000000-0005-0000-0000-0000B34A0000}"/>
    <cellStyle name="Output 8 4 4 6 2" xfId="19246" xr:uid="{00000000-0005-0000-0000-0000B44A0000}"/>
    <cellStyle name="Output 8 4 4 7" xfId="19247" xr:uid="{00000000-0005-0000-0000-0000B54A0000}"/>
    <cellStyle name="Output 8 4 4 7 2" xfId="19248" xr:uid="{00000000-0005-0000-0000-0000B64A0000}"/>
    <cellStyle name="Output 8 4 4 8" xfId="19249" xr:uid="{00000000-0005-0000-0000-0000B74A0000}"/>
    <cellStyle name="Output 8 4 4 8 2" xfId="19250" xr:uid="{00000000-0005-0000-0000-0000B84A0000}"/>
    <cellStyle name="Output 8 4 4 9" xfId="19251" xr:uid="{00000000-0005-0000-0000-0000B94A0000}"/>
    <cellStyle name="Output 8 4 4 9 2" xfId="19252" xr:uid="{00000000-0005-0000-0000-0000BA4A0000}"/>
    <cellStyle name="Output 8 4 5" xfId="19253" xr:uid="{00000000-0005-0000-0000-0000BB4A0000}"/>
    <cellStyle name="Output 8 4 5 10" xfId="19254" xr:uid="{00000000-0005-0000-0000-0000BC4A0000}"/>
    <cellStyle name="Output 8 4 5 10 2" xfId="19255" xr:uid="{00000000-0005-0000-0000-0000BD4A0000}"/>
    <cellStyle name="Output 8 4 5 11" xfId="19256" xr:uid="{00000000-0005-0000-0000-0000BE4A0000}"/>
    <cellStyle name="Output 8 4 5 11 2" xfId="19257" xr:uid="{00000000-0005-0000-0000-0000BF4A0000}"/>
    <cellStyle name="Output 8 4 5 12" xfId="19258" xr:uid="{00000000-0005-0000-0000-0000C04A0000}"/>
    <cellStyle name="Output 8 4 5 12 2" xfId="19259" xr:uid="{00000000-0005-0000-0000-0000C14A0000}"/>
    <cellStyle name="Output 8 4 5 13" xfId="19260" xr:uid="{00000000-0005-0000-0000-0000C24A0000}"/>
    <cellStyle name="Output 8 4 5 13 2" xfId="19261" xr:uid="{00000000-0005-0000-0000-0000C34A0000}"/>
    <cellStyle name="Output 8 4 5 14" xfId="19262" xr:uid="{00000000-0005-0000-0000-0000C44A0000}"/>
    <cellStyle name="Output 8 4 5 14 2" xfId="19263" xr:uid="{00000000-0005-0000-0000-0000C54A0000}"/>
    <cellStyle name="Output 8 4 5 15" xfId="19264" xr:uid="{00000000-0005-0000-0000-0000C64A0000}"/>
    <cellStyle name="Output 8 4 5 15 2" xfId="19265" xr:uid="{00000000-0005-0000-0000-0000C74A0000}"/>
    <cellStyle name="Output 8 4 5 16" xfId="19266" xr:uid="{00000000-0005-0000-0000-0000C84A0000}"/>
    <cellStyle name="Output 8 4 5 2" xfId="19267" xr:uid="{00000000-0005-0000-0000-0000C94A0000}"/>
    <cellStyle name="Output 8 4 5 2 2" xfId="19268" xr:uid="{00000000-0005-0000-0000-0000CA4A0000}"/>
    <cellStyle name="Output 8 4 5 3" xfId="19269" xr:uid="{00000000-0005-0000-0000-0000CB4A0000}"/>
    <cellStyle name="Output 8 4 5 3 2" xfId="19270" xr:uid="{00000000-0005-0000-0000-0000CC4A0000}"/>
    <cellStyle name="Output 8 4 5 4" xfId="19271" xr:uid="{00000000-0005-0000-0000-0000CD4A0000}"/>
    <cellStyle name="Output 8 4 5 4 2" xfId="19272" xr:uid="{00000000-0005-0000-0000-0000CE4A0000}"/>
    <cellStyle name="Output 8 4 5 5" xfId="19273" xr:uid="{00000000-0005-0000-0000-0000CF4A0000}"/>
    <cellStyle name="Output 8 4 5 5 2" xfId="19274" xr:uid="{00000000-0005-0000-0000-0000D04A0000}"/>
    <cellStyle name="Output 8 4 5 6" xfId="19275" xr:uid="{00000000-0005-0000-0000-0000D14A0000}"/>
    <cellStyle name="Output 8 4 5 6 2" xfId="19276" xr:uid="{00000000-0005-0000-0000-0000D24A0000}"/>
    <cellStyle name="Output 8 4 5 7" xfId="19277" xr:uid="{00000000-0005-0000-0000-0000D34A0000}"/>
    <cellStyle name="Output 8 4 5 7 2" xfId="19278" xr:uid="{00000000-0005-0000-0000-0000D44A0000}"/>
    <cellStyle name="Output 8 4 5 8" xfId="19279" xr:uid="{00000000-0005-0000-0000-0000D54A0000}"/>
    <cellStyle name="Output 8 4 5 8 2" xfId="19280" xr:uid="{00000000-0005-0000-0000-0000D64A0000}"/>
    <cellStyle name="Output 8 4 5 9" xfId="19281" xr:uid="{00000000-0005-0000-0000-0000D74A0000}"/>
    <cellStyle name="Output 8 4 5 9 2" xfId="19282" xr:uid="{00000000-0005-0000-0000-0000D84A0000}"/>
    <cellStyle name="Output 8 4 6" xfId="19283" xr:uid="{00000000-0005-0000-0000-0000D94A0000}"/>
    <cellStyle name="Output 8 4 6 10" xfId="19284" xr:uid="{00000000-0005-0000-0000-0000DA4A0000}"/>
    <cellStyle name="Output 8 4 6 10 2" xfId="19285" xr:uid="{00000000-0005-0000-0000-0000DB4A0000}"/>
    <cellStyle name="Output 8 4 6 11" xfId="19286" xr:uid="{00000000-0005-0000-0000-0000DC4A0000}"/>
    <cellStyle name="Output 8 4 6 11 2" xfId="19287" xr:uid="{00000000-0005-0000-0000-0000DD4A0000}"/>
    <cellStyle name="Output 8 4 6 12" xfId="19288" xr:uid="{00000000-0005-0000-0000-0000DE4A0000}"/>
    <cellStyle name="Output 8 4 6 12 2" xfId="19289" xr:uid="{00000000-0005-0000-0000-0000DF4A0000}"/>
    <cellStyle name="Output 8 4 6 13" xfId="19290" xr:uid="{00000000-0005-0000-0000-0000E04A0000}"/>
    <cellStyle name="Output 8 4 6 13 2" xfId="19291" xr:uid="{00000000-0005-0000-0000-0000E14A0000}"/>
    <cellStyle name="Output 8 4 6 14" xfId="19292" xr:uid="{00000000-0005-0000-0000-0000E24A0000}"/>
    <cellStyle name="Output 8 4 6 14 2" xfId="19293" xr:uid="{00000000-0005-0000-0000-0000E34A0000}"/>
    <cellStyle name="Output 8 4 6 15" xfId="19294" xr:uid="{00000000-0005-0000-0000-0000E44A0000}"/>
    <cellStyle name="Output 8 4 6 2" xfId="19295" xr:uid="{00000000-0005-0000-0000-0000E54A0000}"/>
    <cellStyle name="Output 8 4 6 2 2" xfId="19296" xr:uid="{00000000-0005-0000-0000-0000E64A0000}"/>
    <cellStyle name="Output 8 4 6 3" xfId="19297" xr:uid="{00000000-0005-0000-0000-0000E74A0000}"/>
    <cellStyle name="Output 8 4 6 3 2" xfId="19298" xr:uid="{00000000-0005-0000-0000-0000E84A0000}"/>
    <cellStyle name="Output 8 4 6 4" xfId="19299" xr:uid="{00000000-0005-0000-0000-0000E94A0000}"/>
    <cellStyle name="Output 8 4 6 4 2" xfId="19300" xr:uid="{00000000-0005-0000-0000-0000EA4A0000}"/>
    <cellStyle name="Output 8 4 6 5" xfId="19301" xr:uid="{00000000-0005-0000-0000-0000EB4A0000}"/>
    <cellStyle name="Output 8 4 6 5 2" xfId="19302" xr:uid="{00000000-0005-0000-0000-0000EC4A0000}"/>
    <cellStyle name="Output 8 4 6 6" xfId="19303" xr:uid="{00000000-0005-0000-0000-0000ED4A0000}"/>
    <cellStyle name="Output 8 4 6 6 2" xfId="19304" xr:uid="{00000000-0005-0000-0000-0000EE4A0000}"/>
    <cellStyle name="Output 8 4 6 7" xfId="19305" xr:uid="{00000000-0005-0000-0000-0000EF4A0000}"/>
    <cellStyle name="Output 8 4 6 7 2" xfId="19306" xr:uid="{00000000-0005-0000-0000-0000F04A0000}"/>
    <cellStyle name="Output 8 4 6 8" xfId="19307" xr:uid="{00000000-0005-0000-0000-0000F14A0000}"/>
    <cellStyle name="Output 8 4 6 8 2" xfId="19308" xr:uid="{00000000-0005-0000-0000-0000F24A0000}"/>
    <cellStyle name="Output 8 4 6 9" xfId="19309" xr:uid="{00000000-0005-0000-0000-0000F34A0000}"/>
    <cellStyle name="Output 8 4 6 9 2" xfId="19310" xr:uid="{00000000-0005-0000-0000-0000F44A0000}"/>
    <cellStyle name="Output 8 4 7" xfId="19311" xr:uid="{00000000-0005-0000-0000-0000F54A0000}"/>
    <cellStyle name="Output 8 4 7 2" xfId="19312" xr:uid="{00000000-0005-0000-0000-0000F64A0000}"/>
    <cellStyle name="Output 8 4 8" xfId="19313" xr:uid="{00000000-0005-0000-0000-0000F74A0000}"/>
    <cellStyle name="Output 8 4 8 2" xfId="19314" xr:uid="{00000000-0005-0000-0000-0000F84A0000}"/>
    <cellStyle name="Output 8 4 9" xfId="19315" xr:uid="{00000000-0005-0000-0000-0000F94A0000}"/>
    <cellStyle name="Output 8 4 9 2" xfId="19316" xr:uid="{00000000-0005-0000-0000-0000FA4A0000}"/>
    <cellStyle name="Output 8 5" xfId="19317" xr:uid="{00000000-0005-0000-0000-0000FB4A0000}"/>
    <cellStyle name="Output 8 5 10" xfId="19318" xr:uid="{00000000-0005-0000-0000-0000FC4A0000}"/>
    <cellStyle name="Output 8 5 10 2" xfId="19319" xr:uid="{00000000-0005-0000-0000-0000FD4A0000}"/>
    <cellStyle name="Output 8 5 11" xfId="19320" xr:uid="{00000000-0005-0000-0000-0000FE4A0000}"/>
    <cellStyle name="Output 8 5 11 2" xfId="19321" xr:uid="{00000000-0005-0000-0000-0000FF4A0000}"/>
    <cellStyle name="Output 8 5 12" xfId="19322" xr:uid="{00000000-0005-0000-0000-0000004B0000}"/>
    <cellStyle name="Output 8 5 12 2" xfId="19323" xr:uid="{00000000-0005-0000-0000-0000014B0000}"/>
    <cellStyle name="Output 8 5 13" xfId="19324" xr:uid="{00000000-0005-0000-0000-0000024B0000}"/>
    <cellStyle name="Output 8 5 13 2" xfId="19325" xr:uid="{00000000-0005-0000-0000-0000034B0000}"/>
    <cellStyle name="Output 8 5 14" xfId="19326" xr:uid="{00000000-0005-0000-0000-0000044B0000}"/>
    <cellStyle name="Output 8 5 14 2" xfId="19327" xr:uid="{00000000-0005-0000-0000-0000054B0000}"/>
    <cellStyle name="Output 8 5 15" xfId="19328" xr:uid="{00000000-0005-0000-0000-0000064B0000}"/>
    <cellStyle name="Output 8 5 15 2" xfId="19329" xr:uid="{00000000-0005-0000-0000-0000074B0000}"/>
    <cellStyle name="Output 8 5 16" xfId="19330" xr:uid="{00000000-0005-0000-0000-0000084B0000}"/>
    <cellStyle name="Output 8 5 16 2" xfId="19331" xr:uid="{00000000-0005-0000-0000-0000094B0000}"/>
    <cellStyle name="Output 8 5 17" xfId="19332" xr:uid="{00000000-0005-0000-0000-00000A4B0000}"/>
    <cellStyle name="Output 8 5 17 2" xfId="19333" xr:uid="{00000000-0005-0000-0000-00000B4B0000}"/>
    <cellStyle name="Output 8 5 18" xfId="19334" xr:uid="{00000000-0005-0000-0000-00000C4B0000}"/>
    <cellStyle name="Output 8 5 18 2" xfId="19335" xr:uid="{00000000-0005-0000-0000-00000D4B0000}"/>
    <cellStyle name="Output 8 5 19" xfId="19336" xr:uid="{00000000-0005-0000-0000-00000E4B0000}"/>
    <cellStyle name="Output 8 5 19 2" xfId="19337" xr:uid="{00000000-0005-0000-0000-00000F4B0000}"/>
    <cellStyle name="Output 8 5 2" xfId="19338" xr:uid="{00000000-0005-0000-0000-0000104B0000}"/>
    <cellStyle name="Output 8 5 2 10" xfId="19339" xr:uid="{00000000-0005-0000-0000-0000114B0000}"/>
    <cellStyle name="Output 8 5 2 10 2" xfId="19340" xr:uid="{00000000-0005-0000-0000-0000124B0000}"/>
    <cellStyle name="Output 8 5 2 11" xfId="19341" xr:uid="{00000000-0005-0000-0000-0000134B0000}"/>
    <cellStyle name="Output 8 5 2 11 2" xfId="19342" xr:uid="{00000000-0005-0000-0000-0000144B0000}"/>
    <cellStyle name="Output 8 5 2 12" xfId="19343" xr:uid="{00000000-0005-0000-0000-0000154B0000}"/>
    <cellStyle name="Output 8 5 2 12 2" xfId="19344" xr:uid="{00000000-0005-0000-0000-0000164B0000}"/>
    <cellStyle name="Output 8 5 2 13" xfId="19345" xr:uid="{00000000-0005-0000-0000-0000174B0000}"/>
    <cellStyle name="Output 8 5 2 13 2" xfId="19346" xr:uid="{00000000-0005-0000-0000-0000184B0000}"/>
    <cellStyle name="Output 8 5 2 14" xfId="19347" xr:uid="{00000000-0005-0000-0000-0000194B0000}"/>
    <cellStyle name="Output 8 5 2 14 2" xfId="19348" xr:uid="{00000000-0005-0000-0000-00001A4B0000}"/>
    <cellStyle name="Output 8 5 2 15" xfId="19349" xr:uid="{00000000-0005-0000-0000-00001B4B0000}"/>
    <cellStyle name="Output 8 5 2 15 2" xfId="19350" xr:uid="{00000000-0005-0000-0000-00001C4B0000}"/>
    <cellStyle name="Output 8 5 2 16" xfId="19351" xr:uid="{00000000-0005-0000-0000-00001D4B0000}"/>
    <cellStyle name="Output 8 5 2 16 2" xfId="19352" xr:uid="{00000000-0005-0000-0000-00001E4B0000}"/>
    <cellStyle name="Output 8 5 2 17" xfId="19353" xr:uid="{00000000-0005-0000-0000-00001F4B0000}"/>
    <cellStyle name="Output 8 5 2 17 2" xfId="19354" xr:uid="{00000000-0005-0000-0000-0000204B0000}"/>
    <cellStyle name="Output 8 5 2 18" xfId="19355" xr:uid="{00000000-0005-0000-0000-0000214B0000}"/>
    <cellStyle name="Output 8 5 2 18 2" xfId="19356" xr:uid="{00000000-0005-0000-0000-0000224B0000}"/>
    <cellStyle name="Output 8 5 2 19" xfId="19357" xr:uid="{00000000-0005-0000-0000-0000234B0000}"/>
    <cellStyle name="Output 8 5 2 2" xfId="19358" xr:uid="{00000000-0005-0000-0000-0000244B0000}"/>
    <cellStyle name="Output 8 5 2 2 2" xfId="19359" xr:uid="{00000000-0005-0000-0000-0000254B0000}"/>
    <cellStyle name="Output 8 5 2 3" xfId="19360" xr:uid="{00000000-0005-0000-0000-0000264B0000}"/>
    <cellStyle name="Output 8 5 2 3 2" xfId="19361" xr:uid="{00000000-0005-0000-0000-0000274B0000}"/>
    <cellStyle name="Output 8 5 2 4" xfId="19362" xr:uid="{00000000-0005-0000-0000-0000284B0000}"/>
    <cellStyle name="Output 8 5 2 4 2" xfId="19363" xr:uid="{00000000-0005-0000-0000-0000294B0000}"/>
    <cellStyle name="Output 8 5 2 5" xfId="19364" xr:uid="{00000000-0005-0000-0000-00002A4B0000}"/>
    <cellStyle name="Output 8 5 2 5 2" xfId="19365" xr:uid="{00000000-0005-0000-0000-00002B4B0000}"/>
    <cellStyle name="Output 8 5 2 6" xfId="19366" xr:uid="{00000000-0005-0000-0000-00002C4B0000}"/>
    <cellStyle name="Output 8 5 2 6 2" xfId="19367" xr:uid="{00000000-0005-0000-0000-00002D4B0000}"/>
    <cellStyle name="Output 8 5 2 7" xfId="19368" xr:uid="{00000000-0005-0000-0000-00002E4B0000}"/>
    <cellStyle name="Output 8 5 2 7 2" xfId="19369" xr:uid="{00000000-0005-0000-0000-00002F4B0000}"/>
    <cellStyle name="Output 8 5 2 8" xfId="19370" xr:uid="{00000000-0005-0000-0000-0000304B0000}"/>
    <cellStyle name="Output 8 5 2 8 2" xfId="19371" xr:uid="{00000000-0005-0000-0000-0000314B0000}"/>
    <cellStyle name="Output 8 5 2 9" xfId="19372" xr:uid="{00000000-0005-0000-0000-0000324B0000}"/>
    <cellStyle name="Output 8 5 2 9 2" xfId="19373" xr:uid="{00000000-0005-0000-0000-0000334B0000}"/>
    <cellStyle name="Output 8 5 20" xfId="19374" xr:uid="{00000000-0005-0000-0000-0000344B0000}"/>
    <cellStyle name="Output 8 5 3" xfId="19375" xr:uid="{00000000-0005-0000-0000-0000354B0000}"/>
    <cellStyle name="Output 8 5 3 10" xfId="19376" xr:uid="{00000000-0005-0000-0000-0000364B0000}"/>
    <cellStyle name="Output 8 5 3 10 2" xfId="19377" xr:uid="{00000000-0005-0000-0000-0000374B0000}"/>
    <cellStyle name="Output 8 5 3 11" xfId="19378" xr:uid="{00000000-0005-0000-0000-0000384B0000}"/>
    <cellStyle name="Output 8 5 3 11 2" xfId="19379" xr:uid="{00000000-0005-0000-0000-0000394B0000}"/>
    <cellStyle name="Output 8 5 3 12" xfId="19380" xr:uid="{00000000-0005-0000-0000-00003A4B0000}"/>
    <cellStyle name="Output 8 5 3 12 2" xfId="19381" xr:uid="{00000000-0005-0000-0000-00003B4B0000}"/>
    <cellStyle name="Output 8 5 3 13" xfId="19382" xr:uid="{00000000-0005-0000-0000-00003C4B0000}"/>
    <cellStyle name="Output 8 5 3 13 2" xfId="19383" xr:uid="{00000000-0005-0000-0000-00003D4B0000}"/>
    <cellStyle name="Output 8 5 3 14" xfId="19384" xr:uid="{00000000-0005-0000-0000-00003E4B0000}"/>
    <cellStyle name="Output 8 5 3 14 2" xfId="19385" xr:uid="{00000000-0005-0000-0000-00003F4B0000}"/>
    <cellStyle name="Output 8 5 3 15" xfId="19386" xr:uid="{00000000-0005-0000-0000-0000404B0000}"/>
    <cellStyle name="Output 8 5 3 15 2" xfId="19387" xr:uid="{00000000-0005-0000-0000-0000414B0000}"/>
    <cellStyle name="Output 8 5 3 16" xfId="19388" xr:uid="{00000000-0005-0000-0000-0000424B0000}"/>
    <cellStyle name="Output 8 5 3 16 2" xfId="19389" xr:uid="{00000000-0005-0000-0000-0000434B0000}"/>
    <cellStyle name="Output 8 5 3 17" xfId="19390" xr:uid="{00000000-0005-0000-0000-0000444B0000}"/>
    <cellStyle name="Output 8 5 3 17 2" xfId="19391" xr:uid="{00000000-0005-0000-0000-0000454B0000}"/>
    <cellStyle name="Output 8 5 3 18" xfId="19392" xr:uid="{00000000-0005-0000-0000-0000464B0000}"/>
    <cellStyle name="Output 8 5 3 2" xfId="19393" xr:uid="{00000000-0005-0000-0000-0000474B0000}"/>
    <cellStyle name="Output 8 5 3 2 2" xfId="19394" xr:uid="{00000000-0005-0000-0000-0000484B0000}"/>
    <cellStyle name="Output 8 5 3 3" xfId="19395" xr:uid="{00000000-0005-0000-0000-0000494B0000}"/>
    <cellStyle name="Output 8 5 3 3 2" xfId="19396" xr:uid="{00000000-0005-0000-0000-00004A4B0000}"/>
    <cellStyle name="Output 8 5 3 4" xfId="19397" xr:uid="{00000000-0005-0000-0000-00004B4B0000}"/>
    <cellStyle name="Output 8 5 3 4 2" xfId="19398" xr:uid="{00000000-0005-0000-0000-00004C4B0000}"/>
    <cellStyle name="Output 8 5 3 5" xfId="19399" xr:uid="{00000000-0005-0000-0000-00004D4B0000}"/>
    <cellStyle name="Output 8 5 3 5 2" xfId="19400" xr:uid="{00000000-0005-0000-0000-00004E4B0000}"/>
    <cellStyle name="Output 8 5 3 6" xfId="19401" xr:uid="{00000000-0005-0000-0000-00004F4B0000}"/>
    <cellStyle name="Output 8 5 3 6 2" xfId="19402" xr:uid="{00000000-0005-0000-0000-0000504B0000}"/>
    <cellStyle name="Output 8 5 3 7" xfId="19403" xr:uid="{00000000-0005-0000-0000-0000514B0000}"/>
    <cellStyle name="Output 8 5 3 7 2" xfId="19404" xr:uid="{00000000-0005-0000-0000-0000524B0000}"/>
    <cellStyle name="Output 8 5 3 8" xfId="19405" xr:uid="{00000000-0005-0000-0000-0000534B0000}"/>
    <cellStyle name="Output 8 5 3 8 2" xfId="19406" xr:uid="{00000000-0005-0000-0000-0000544B0000}"/>
    <cellStyle name="Output 8 5 3 9" xfId="19407" xr:uid="{00000000-0005-0000-0000-0000554B0000}"/>
    <cellStyle name="Output 8 5 3 9 2" xfId="19408" xr:uid="{00000000-0005-0000-0000-0000564B0000}"/>
    <cellStyle name="Output 8 5 4" xfId="19409" xr:uid="{00000000-0005-0000-0000-0000574B0000}"/>
    <cellStyle name="Output 8 5 4 10" xfId="19410" xr:uid="{00000000-0005-0000-0000-0000584B0000}"/>
    <cellStyle name="Output 8 5 4 10 2" xfId="19411" xr:uid="{00000000-0005-0000-0000-0000594B0000}"/>
    <cellStyle name="Output 8 5 4 11" xfId="19412" xr:uid="{00000000-0005-0000-0000-00005A4B0000}"/>
    <cellStyle name="Output 8 5 4 11 2" xfId="19413" xr:uid="{00000000-0005-0000-0000-00005B4B0000}"/>
    <cellStyle name="Output 8 5 4 12" xfId="19414" xr:uid="{00000000-0005-0000-0000-00005C4B0000}"/>
    <cellStyle name="Output 8 5 4 12 2" xfId="19415" xr:uid="{00000000-0005-0000-0000-00005D4B0000}"/>
    <cellStyle name="Output 8 5 4 13" xfId="19416" xr:uid="{00000000-0005-0000-0000-00005E4B0000}"/>
    <cellStyle name="Output 8 5 4 13 2" xfId="19417" xr:uid="{00000000-0005-0000-0000-00005F4B0000}"/>
    <cellStyle name="Output 8 5 4 14" xfId="19418" xr:uid="{00000000-0005-0000-0000-0000604B0000}"/>
    <cellStyle name="Output 8 5 4 14 2" xfId="19419" xr:uid="{00000000-0005-0000-0000-0000614B0000}"/>
    <cellStyle name="Output 8 5 4 15" xfId="19420" xr:uid="{00000000-0005-0000-0000-0000624B0000}"/>
    <cellStyle name="Output 8 5 4 15 2" xfId="19421" xr:uid="{00000000-0005-0000-0000-0000634B0000}"/>
    <cellStyle name="Output 8 5 4 16" xfId="19422" xr:uid="{00000000-0005-0000-0000-0000644B0000}"/>
    <cellStyle name="Output 8 5 4 2" xfId="19423" xr:uid="{00000000-0005-0000-0000-0000654B0000}"/>
    <cellStyle name="Output 8 5 4 2 2" xfId="19424" xr:uid="{00000000-0005-0000-0000-0000664B0000}"/>
    <cellStyle name="Output 8 5 4 3" xfId="19425" xr:uid="{00000000-0005-0000-0000-0000674B0000}"/>
    <cellStyle name="Output 8 5 4 3 2" xfId="19426" xr:uid="{00000000-0005-0000-0000-0000684B0000}"/>
    <cellStyle name="Output 8 5 4 4" xfId="19427" xr:uid="{00000000-0005-0000-0000-0000694B0000}"/>
    <cellStyle name="Output 8 5 4 4 2" xfId="19428" xr:uid="{00000000-0005-0000-0000-00006A4B0000}"/>
    <cellStyle name="Output 8 5 4 5" xfId="19429" xr:uid="{00000000-0005-0000-0000-00006B4B0000}"/>
    <cellStyle name="Output 8 5 4 5 2" xfId="19430" xr:uid="{00000000-0005-0000-0000-00006C4B0000}"/>
    <cellStyle name="Output 8 5 4 6" xfId="19431" xr:uid="{00000000-0005-0000-0000-00006D4B0000}"/>
    <cellStyle name="Output 8 5 4 6 2" xfId="19432" xr:uid="{00000000-0005-0000-0000-00006E4B0000}"/>
    <cellStyle name="Output 8 5 4 7" xfId="19433" xr:uid="{00000000-0005-0000-0000-00006F4B0000}"/>
    <cellStyle name="Output 8 5 4 7 2" xfId="19434" xr:uid="{00000000-0005-0000-0000-0000704B0000}"/>
    <cellStyle name="Output 8 5 4 8" xfId="19435" xr:uid="{00000000-0005-0000-0000-0000714B0000}"/>
    <cellStyle name="Output 8 5 4 8 2" xfId="19436" xr:uid="{00000000-0005-0000-0000-0000724B0000}"/>
    <cellStyle name="Output 8 5 4 9" xfId="19437" xr:uid="{00000000-0005-0000-0000-0000734B0000}"/>
    <cellStyle name="Output 8 5 4 9 2" xfId="19438" xr:uid="{00000000-0005-0000-0000-0000744B0000}"/>
    <cellStyle name="Output 8 5 5" xfId="19439" xr:uid="{00000000-0005-0000-0000-0000754B0000}"/>
    <cellStyle name="Output 8 5 5 10" xfId="19440" xr:uid="{00000000-0005-0000-0000-0000764B0000}"/>
    <cellStyle name="Output 8 5 5 10 2" xfId="19441" xr:uid="{00000000-0005-0000-0000-0000774B0000}"/>
    <cellStyle name="Output 8 5 5 11" xfId="19442" xr:uid="{00000000-0005-0000-0000-0000784B0000}"/>
    <cellStyle name="Output 8 5 5 11 2" xfId="19443" xr:uid="{00000000-0005-0000-0000-0000794B0000}"/>
    <cellStyle name="Output 8 5 5 12" xfId="19444" xr:uid="{00000000-0005-0000-0000-00007A4B0000}"/>
    <cellStyle name="Output 8 5 5 12 2" xfId="19445" xr:uid="{00000000-0005-0000-0000-00007B4B0000}"/>
    <cellStyle name="Output 8 5 5 13" xfId="19446" xr:uid="{00000000-0005-0000-0000-00007C4B0000}"/>
    <cellStyle name="Output 8 5 5 13 2" xfId="19447" xr:uid="{00000000-0005-0000-0000-00007D4B0000}"/>
    <cellStyle name="Output 8 5 5 14" xfId="19448" xr:uid="{00000000-0005-0000-0000-00007E4B0000}"/>
    <cellStyle name="Output 8 5 5 14 2" xfId="19449" xr:uid="{00000000-0005-0000-0000-00007F4B0000}"/>
    <cellStyle name="Output 8 5 5 15" xfId="19450" xr:uid="{00000000-0005-0000-0000-0000804B0000}"/>
    <cellStyle name="Output 8 5 5 15 2" xfId="19451" xr:uid="{00000000-0005-0000-0000-0000814B0000}"/>
    <cellStyle name="Output 8 5 5 16" xfId="19452" xr:uid="{00000000-0005-0000-0000-0000824B0000}"/>
    <cellStyle name="Output 8 5 5 2" xfId="19453" xr:uid="{00000000-0005-0000-0000-0000834B0000}"/>
    <cellStyle name="Output 8 5 5 2 2" xfId="19454" xr:uid="{00000000-0005-0000-0000-0000844B0000}"/>
    <cellStyle name="Output 8 5 5 3" xfId="19455" xr:uid="{00000000-0005-0000-0000-0000854B0000}"/>
    <cellStyle name="Output 8 5 5 3 2" xfId="19456" xr:uid="{00000000-0005-0000-0000-0000864B0000}"/>
    <cellStyle name="Output 8 5 5 4" xfId="19457" xr:uid="{00000000-0005-0000-0000-0000874B0000}"/>
    <cellStyle name="Output 8 5 5 4 2" xfId="19458" xr:uid="{00000000-0005-0000-0000-0000884B0000}"/>
    <cellStyle name="Output 8 5 5 5" xfId="19459" xr:uid="{00000000-0005-0000-0000-0000894B0000}"/>
    <cellStyle name="Output 8 5 5 5 2" xfId="19460" xr:uid="{00000000-0005-0000-0000-00008A4B0000}"/>
    <cellStyle name="Output 8 5 5 6" xfId="19461" xr:uid="{00000000-0005-0000-0000-00008B4B0000}"/>
    <cellStyle name="Output 8 5 5 6 2" xfId="19462" xr:uid="{00000000-0005-0000-0000-00008C4B0000}"/>
    <cellStyle name="Output 8 5 5 7" xfId="19463" xr:uid="{00000000-0005-0000-0000-00008D4B0000}"/>
    <cellStyle name="Output 8 5 5 7 2" xfId="19464" xr:uid="{00000000-0005-0000-0000-00008E4B0000}"/>
    <cellStyle name="Output 8 5 5 8" xfId="19465" xr:uid="{00000000-0005-0000-0000-00008F4B0000}"/>
    <cellStyle name="Output 8 5 5 8 2" xfId="19466" xr:uid="{00000000-0005-0000-0000-0000904B0000}"/>
    <cellStyle name="Output 8 5 5 9" xfId="19467" xr:uid="{00000000-0005-0000-0000-0000914B0000}"/>
    <cellStyle name="Output 8 5 5 9 2" xfId="19468" xr:uid="{00000000-0005-0000-0000-0000924B0000}"/>
    <cellStyle name="Output 8 5 6" xfId="19469" xr:uid="{00000000-0005-0000-0000-0000934B0000}"/>
    <cellStyle name="Output 8 5 6 10" xfId="19470" xr:uid="{00000000-0005-0000-0000-0000944B0000}"/>
    <cellStyle name="Output 8 5 6 10 2" xfId="19471" xr:uid="{00000000-0005-0000-0000-0000954B0000}"/>
    <cellStyle name="Output 8 5 6 11" xfId="19472" xr:uid="{00000000-0005-0000-0000-0000964B0000}"/>
    <cellStyle name="Output 8 5 6 11 2" xfId="19473" xr:uid="{00000000-0005-0000-0000-0000974B0000}"/>
    <cellStyle name="Output 8 5 6 12" xfId="19474" xr:uid="{00000000-0005-0000-0000-0000984B0000}"/>
    <cellStyle name="Output 8 5 6 12 2" xfId="19475" xr:uid="{00000000-0005-0000-0000-0000994B0000}"/>
    <cellStyle name="Output 8 5 6 13" xfId="19476" xr:uid="{00000000-0005-0000-0000-00009A4B0000}"/>
    <cellStyle name="Output 8 5 6 13 2" xfId="19477" xr:uid="{00000000-0005-0000-0000-00009B4B0000}"/>
    <cellStyle name="Output 8 5 6 14" xfId="19478" xr:uid="{00000000-0005-0000-0000-00009C4B0000}"/>
    <cellStyle name="Output 8 5 6 14 2" xfId="19479" xr:uid="{00000000-0005-0000-0000-00009D4B0000}"/>
    <cellStyle name="Output 8 5 6 15" xfId="19480" xr:uid="{00000000-0005-0000-0000-00009E4B0000}"/>
    <cellStyle name="Output 8 5 6 2" xfId="19481" xr:uid="{00000000-0005-0000-0000-00009F4B0000}"/>
    <cellStyle name="Output 8 5 6 2 2" xfId="19482" xr:uid="{00000000-0005-0000-0000-0000A04B0000}"/>
    <cellStyle name="Output 8 5 6 3" xfId="19483" xr:uid="{00000000-0005-0000-0000-0000A14B0000}"/>
    <cellStyle name="Output 8 5 6 3 2" xfId="19484" xr:uid="{00000000-0005-0000-0000-0000A24B0000}"/>
    <cellStyle name="Output 8 5 6 4" xfId="19485" xr:uid="{00000000-0005-0000-0000-0000A34B0000}"/>
    <cellStyle name="Output 8 5 6 4 2" xfId="19486" xr:uid="{00000000-0005-0000-0000-0000A44B0000}"/>
    <cellStyle name="Output 8 5 6 5" xfId="19487" xr:uid="{00000000-0005-0000-0000-0000A54B0000}"/>
    <cellStyle name="Output 8 5 6 5 2" xfId="19488" xr:uid="{00000000-0005-0000-0000-0000A64B0000}"/>
    <cellStyle name="Output 8 5 6 6" xfId="19489" xr:uid="{00000000-0005-0000-0000-0000A74B0000}"/>
    <cellStyle name="Output 8 5 6 6 2" xfId="19490" xr:uid="{00000000-0005-0000-0000-0000A84B0000}"/>
    <cellStyle name="Output 8 5 6 7" xfId="19491" xr:uid="{00000000-0005-0000-0000-0000A94B0000}"/>
    <cellStyle name="Output 8 5 6 7 2" xfId="19492" xr:uid="{00000000-0005-0000-0000-0000AA4B0000}"/>
    <cellStyle name="Output 8 5 6 8" xfId="19493" xr:uid="{00000000-0005-0000-0000-0000AB4B0000}"/>
    <cellStyle name="Output 8 5 6 8 2" xfId="19494" xr:uid="{00000000-0005-0000-0000-0000AC4B0000}"/>
    <cellStyle name="Output 8 5 6 9" xfId="19495" xr:uid="{00000000-0005-0000-0000-0000AD4B0000}"/>
    <cellStyle name="Output 8 5 6 9 2" xfId="19496" xr:uid="{00000000-0005-0000-0000-0000AE4B0000}"/>
    <cellStyle name="Output 8 5 7" xfId="19497" xr:uid="{00000000-0005-0000-0000-0000AF4B0000}"/>
    <cellStyle name="Output 8 5 7 2" xfId="19498" xr:uid="{00000000-0005-0000-0000-0000B04B0000}"/>
    <cellStyle name="Output 8 5 8" xfId="19499" xr:uid="{00000000-0005-0000-0000-0000B14B0000}"/>
    <cellStyle name="Output 8 5 8 2" xfId="19500" xr:uid="{00000000-0005-0000-0000-0000B24B0000}"/>
    <cellStyle name="Output 8 5 9" xfId="19501" xr:uid="{00000000-0005-0000-0000-0000B34B0000}"/>
    <cellStyle name="Output 8 5 9 2" xfId="19502" xr:uid="{00000000-0005-0000-0000-0000B44B0000}"/>
    <cellStyle name="Output 8 6" xfId="19503" xr:uid="{00000000-0005-0000-0000-0000B54B0000}"/>
    <cellStyle name="Output 8 6 10" xfId="19504" xr:uid="{00000000-0005-0000-0000-0000B64B0000}"/>
    <cellStyle name="Output 8 6 10 2" xfId="19505" xr:uid="{00000000-0005-0000-0000-0000B74B0000}"/>
    <cellStyle name="Output 8 6 11" xfId="19506" xr:uid="{00000000-0005-0000-0000-0000B84B0000}"/>
    <cellStyle name="Output 8 6 11 2" xfId="19507" xr:uid="{00000000-0005-0000-0000-0000B94B0000}"/>
    <cellStyle name="Output 8 6 12" xfId="19508" xr:uid="{00000000-0005-0000-0000-0000BA4B0000}"/>
    <cellStyle name="Output 8 6 12 2" xfId="19509" xr:uid="{00000000-0005-0000-0000-0000BB4B0000}"/>
    <cellStyle name="Output 8 6 13" xfId="19510" xr:uid="{00000000-0005-0000-0000-0000BC4B0000}"/>
    <cellStyle name="Output 8 6 13 2" xfId="19511" xr:uid="{00000000-0005-0000-0000-0000BD4B0000}"/>
    <cellStyle name="Output 8 6 14" xfId="19512" xr:uid="{00000000-0005-0000-0000-0000BE4B0000}"/>
    <cellStyle name="Output 8 6 14 2" xfId="19513" xr:uid="{00000000-0005-0000-0000-0000BF4B0000}"/>
    <cellStyle name="Output 8 6 15" xfId="19514" xr:uid="{00000000-0005-0000-0000-0000C04B0000}"/>
    <cellStyle name="Output 8 6 15 2" xfId="19515" xr:uid="{00000000-0005-0000-0000-0000C14B0000}"/>
    <cellStyle name="Output 8 6 16" xfId="19516" xr:uid="{00000000-0005-0000-0000-0000C24B0000}"/>
    <cellStyle name="Output 8 6 16 2" xfId="19517" xr:uid="{00000000-0005-0000-0000-0000C34B0000}"/>
    <cellStyle name="Output 8 6 17" xfId="19518" xr:uid="{00000000-0005-0000-0000-0000C44B0000}"/>
    <cellStyle name="Output 8 6 17 2" xfId="19519" xr:uid="{00000000-0005-0000-0000-0000C54B0000}"/>
    <cellStyle name="Output 8 6 18" xfId="19520" xr:uid="{00000000-0005-0000-0000-0000C64B0000}"/>
    <cellStyle name="Output 8 6 18 2" xfId="19521" xr:uid="{00000000-0005-0000-0000-0000C74B0000}"/>
    <cellStyle name="Output 8 6 19" xfId="19522" xr:uid="{00000000-0005-0000-0000-0000C84B0000}"/>
    <cellStyle name="Output 8 6 2" xfId="19523" xr:uid="{00000000-0005-0000-0000-0000C94B0000}"/>
    <cellStyle name="Output 8 6 2 10" xfId="19524" xr:uid="{00000000-0005-0000-0000-0000CA4B0000}"/>
    <cellStyle name="Output 8 6 2 10 2" xfId="19525" xr:uid="{00000000-0005-0000-0000-0000CB4B0000}"/>
    <cellStyle name="Output 8 6 2 11" xfId="19526" xr:uid="{00000000-0005-0000-0000-0000CC4B0000}"/>
    <cellStyle name="Output 8 6 2 11 2" xfId="19527" xr:uid="{00000000-0005-0000-0000-0000CD4B0000}"/>
    <cellStyle name="Output 8 6 2 12" xfId="19528" xr:uid="{00000000-0005-0000-0000-0000CE4B0000}"/>
    <cellStyle name="Output 8 6 2 12 2" xfId="19529" xr:uid="{00000000-0005-0000-0000-0000CF4B0000}"/>
    <cellStyle name="Output 8 6 2 13" xfId="19530" xr:uid="{00000000-0005-0000-0000-0000D04B0000}"/>
    <cellStyle name="Output 8 6 2 13 2" xfId="19531" xr:uid="{00000000-0005-0000-0000-0000D14B0000}"/>
    <cellStyle name="Output 8 6 2 14" xfId="19532" xr:uid="{00000000-0005-0000-0000-0000D24B0000}"/>
    <cellStyle name="Output 8 6 2 14 2" xfId="19533" xr:uid="{00000000-0005-0000-0000-0000D34B0000}"/>
    <cellStyle name="Output 8 6 2 15" xfId="19534" xr:uid="{00000000-0005-0000-0000-0000D44B0000}"/>
    <cellStyle name="Output 8 6 2 15 2" xfId="19535" xr:uid="{00000000-0005-0000-0000-0000D54B0000}"/>
    <cellStyle name="Output 8 6 2 16" xfId="19536" xr:uid="{00000000-0005-0000-0000-0000D64B0000}"/>
    <cellStyle name="Output 8 6 2 16 2" xfId="19537" xr:uid="{00000000-0005-0000-0000-0000D74B0000}"/>
    <cellStyle name="Output 8 6 2 17" xfId="19538" xr:uid="{00000000-0005-0000-0000-0000D84B0000}"/>
    <cellStyle name="Output 8 6 2 17 2" xfId="19539" xr:uid="{00000000-0005-0000-0000-0000D94B0000}"/>
    <cellStyle name="Output 8 6 2 18" xfId="19540" xr:uid="{00000000-0005-0000-0000-0000DA4B0000}"/>
    <cellStyle name="Output 8 6 2 2" xfId="19541" xr:uid="{00000000-0005-0000-0000-0000DB4B0000}"/>
    <cellStyle name="Output 8 6 2 2 2" xfId="19542" xr:uid="{00000000-0005-0000-0000-0000DC4B0000}"/>
    <cellStyle name="Output 8 6 2 3" xfId="19543" xr:uid="{00000000-0005-0000-0000-0000DD4B0000}"/>
    <cellStyle name="Output 8 6 2 3 2" xfId="19544" xr:uid="{00000000-0005-0000-0000-0000DE4B0000}"/>
    <cellStyle name="Output 8 6 2 4" xfId="19545" xr:uid="{00000000-0005-0000-0000-0000DF4B0000}"/>
    <cellStyle name="Output 8 6 2 4 2" xfId="19546" xr:uid="{00000000-0005-0000-0000-0000E04B0000}"/>
    <cellStyle name="Output 8 6 2 5" xfId="19547" xr:uid="{00000000-0005-0000-0000-0000E14B0000}"/>
    <cellStyle name="Output 8 6 2 5 2" xfId="19548" xr:uid="{00000000-0005-0000-0000-0000E24B0000}"/>
    <cellStyle name="Output 8 6 2 6" xfId="19549" xr:uid="{00000000-0005-0000-0000-0000E34B0000}"/>
    <cellStyle name="Output 8 6 2 6 2" xfId="19550" xr:uid="{00000000-0005-0000-0000-0000E44B0000}"/>
    <cellStyle name="Output 8 6 2 7" xfId="19551" xr:uid="{00000000-0005-0000-0000-0000E54B0000}"/>
    <cellStyle name="Output 8 6 2 7 2" xfId="19552" xr:uid="{00000000-0005-0000-0000-0000E64B0000}"/>
    <cellStyle name="Output 8 6 2 8" xfId="19553" xr:uid="{00000000-0005-0000-0000-0000E74B0000}"/>
    <cellStyle name="Output 8 6 2 8 2" xfId="19554" xr:uid="{00000000-0005-0000-0000-0000E84B0000}"/>
    <cellStyle name="Output 8 6 2 9" xfId="19555" xr:uid="{00000000-0005-0000-0000-0000E94B0000}"/>
    <cellStyle name="Output 8 6 2 9 2" xfId="19556" xr:uid="{00000000-0005-0000-0000-0000EA4B0000}"/>
    <cellStyle name="Output 8 6 3" xfId="19557" xr:uid="{00000000-0005-0000-0000-0000EB4B0000}"/>
    <cellStyle name="Output 8 6 3 10" xfId="19558" xr:uid="{00000000-0005-0000-0000-0000EC4B0000}"/>
    <cellStyle name="Output 8 6 3 10 2" xfId="19559" xr:uid="{00000000-0005-0000-0000-0000ED4B0000}"/>
    <cellStyle name="Output 8 6 3 11" xfId="19560" xr:uid="{00000000-0005-0000-0000-0000EE4B0000}"/>
    <cellStyle name="Output 8 6 3 11 2" xfId="19561" xr:uid="{00000000-0005-0000-0000-0000EF4B0000}"/>
    <cellStyle name="Output 8 6 3 12" xfId="19562" xr:uid="{00000000-0005-0000-0000-0000F04B0000}"/>
    <cellStyle name="Output 8 6 3 12 2" xfId="19563" xr:uid="{00000000-0005-0000-0000-0000F14B0000}"/>
    <cellStyle name="Output 8 6 3 13" xfId="19564" xr:uid="{00000000-0005-0000-0000-0000F24B0000}"/>
    <cellStyle name="Output 8 6 3 13 2" xfId="19565" xr:uid="{00000000-0005-0000-0000-0000F34B0000}"/>
    <cellStyle name="Output 8 6 3 14" xfId="19566" xr:uid="{00000000-0005-0000-0000-0000F44B0000}"/>
    <cellStyle name="Output 8 6 3 14 2" xfId="19567" xr:uid="{00000000-0005-0000-0000-0000F54B0000}"/>
    <cellStyle name="Output 8 6 3 15" xfId="19568" xr:uid="{00000000-0005-0000-0000-0000F64B0000}"/>
    <cellStyle name="Output 8 6 3 15 2" xfId="19569" xr:uid="{00000000-0005-0000-0000-0000F74B0000}"/>
    <cellStyle name="Output 8 6 3 16" xfId="19570" xr:uid="{00000000-0005-0000-0000-0000F84B0000}"/>
    <cellStyle name="Output 8 6 3 2" xfId="19571" xr:uid="{00000000-0005-0000-0000-0000F94B0000}"/>
    <cellStyle name="Output 8 6 3 2 2" xfId="19572" xr:uid="{00000000-0005-0000-0000-0000FA4B0000}"/>
    <cellStyle name="Output 8 6 3 3" xfId="19573" xr:uid="{00000000-0005-0000-0000-0000FB4B0000}"/>
    <cellStyle name="Output 8 6 3 3 2" xfId="19574" xr:uid="{00000000-0005-0000-0000-0000FC4B0000}"/>
    <cellStyle name="Output 8 6 3 4" xfId="19575" xr:uid="{00000000-0005-0000-0000-0000FD4B0000}"/>
    <cellStyle name="Output 8 6 3 4 2" xfId="19576" xr:uid="{00000000-0005-0000-0000-0000FE4B0000}"/>
    <cellStyle name="Output 8 6 3 5" xfId="19577" xr:uid="{00000000-0005-0000-0000-0000FF4B0000}"/>
    <cellStyle name="Output 8 6 3 5 2" xfId="19578" xr:uid="{00000000-0005-0000-0000-0000004C0000}"/>
    <cellStyle name="Output 8 6 3 6" xfId="19579" xr:uid="{00000000-0005-0000-0000-0000014C0000}"/>
    <cellStyle name="Output 8 6 3 6 2" xfId="19580" xr:uid="{00000000-0005-0000-0000-0000024C0000}"/>
    <cellStyle name="Output 8 6 3 7" xfId="19581" xr:uid="{00000000-0005-0000-0000-0000034C0000}"/>
    <cellStyle name="Output 8 6 3 7 2" xfId="19582" xr:uid="{00000000-0005-0000-0000-0000044C0000}"/>
    <cellStyle name="Output 8 6 3 8" xfId="19583" xr:uid="{00000000-0005-0000-0000-0000054C0000}"/>
    <cellStyle name="Output 8 6 3 8 2" xfId="19584" xr:uid="{00000000-0005-0000-0000-0000064C0000}"/>
    <cellStyle name="Output 8 6 3 9" xfId="19585" xr:uid="{00000000-0005-0000-0000-0000074C0000}"/>
    <cellStyle name="Output 8 6 3 9 2" xfId="19586" xr:uid="{00000000-0005-0000-0000-0000084C0000}"/>
    <cellStyle name="Output 8 6 4" xfId="19587" xr:uid="{00000000-0005-0000-0000-0000094C0000}"/>
    <cellStyle name="Output 8 6 4 10" xfId="19588" xr:uid="{00000000-0005-0000-0000-00000A4C0000}"/>
    <cellStyle name="Output 8 6 4 10 2" xfId="19589" xr:uid="{00000000-0005-0000-0000-00000B4C0000}"/>
    <cellStyle name="Output 8 6 4 11" xfId="19590" xr:uid="{00000000-0005-0000-0000-00000C4C0000}"/>
    <cellStyle name="Output 8 6 4 11 2" xfId="19591" xr:uid="{00000000-0005-0000-0000-00000D4C0000}"/>
    <cellStyle name="Output 8 6 4 12" xfId="19592" xr:uid="{00000000-0005-0000-0000-00000E4C0000}"/>
    <cellStyle name="Output 8 6 4 12 2" xfId="19593" xr:uid="{00000000-0005-0000-0000-00000F4C0000}"/>
    <cellStyle name="Output 8 6 4 13" xfId="19594" xr:uid="{00000000-0005-0000-0000-0000104C0000}"/>
    <cellStyle name="Output 8 6 4 13 2" xfId="19595" xr:uid="{00000000-0005-0000-0000-0000114C0000}"/>
    <cellStyle name="Output 8 6 4 14" xfId="19596" xr:uid="{00000000-0005-0000-0000-0000124C0000}"/>
    <cellStyle name="Output 8 6 4 14 2" xfId="19597" xr:uid="{00000000-0005-0000-0000-0000134C0000}"/>
    <cellStyle name="Output 8 6 4 15" xfId="19598" xr:uid="{00000000-0005-0000-0000-0000144C0000}"/>
    <cellStyle name="Output 8 6 4 15 2" xfId="19599" xr:uid="{00000000-0005-0000-0000-0000154C0000}"/>
    <cellStyle name="Output 8 6 4 16" xfId="19600" xr:uid="{00000000-0005-0000-0000-0000164C0000}"/>
    <cellStyle name="Output 8 6 4 2" xfId="19601" xr:uid="{00000000-0005-0000-0000-0000174C0000}"/>
    <cellStyle name="Output 8 6 4 2 2" xfId="19602" xr:uid="{00000000-0005-0000-0000-0000184C0000}"/>
    <cellStyle name="Output 8 6 4 3" xfId="19603" xr:uid="{00000000-0005-0000-0000-0000194C0000}"/>
    <cellStyle name="Output 8 6 4 3 2" xfId="19604" xr:uid="{00000000-0005-0000-0000-00001A4C0000}"/>
    <cellStyle name="Output 8 6 4 4" xfId="19605" xr:uid="{00000000-0005-0000-0000-00001B4C0000}"/>
    <cellStyle name="Output 8 6 4 4 2" xfId="19606" xr:uid="{00000000-0005-0000-0000-00001C4C0000}"/>
    <cellStyle name="Output 8 6 4 5" xfId="19607" xr:uid="{00000000-0005-0000-0000-00001D4C0000}"/>
    <cellStyle name="Output 8 6 4 5 2" xfId="19608" xr:uid="{00000000-0005-0000-0000-00001E4C0000}"/>
    <cellStyle name="Output 8 6 4 6" xfId="19609" xr:uid="{00000000-0005-0000-0000-00001F4C0000}"/>
    <cellStyle name="Output 8 6 4 6 2" xfId="19610" xr:uid="{00000000-0005-0000-0000-0000204C0000}"/>
    <cellStyle name="Output 8 6 4 7" xfId="19611" xr:uid="{00000000-0005-0000-0000-0000214C0000}"/>
    <cellStyle name="Output 8 6 4 7 2" xfId="19612" xr:uid="{00000000-0005-0000-0000-0000224C0000}"/>
    <cellStyle name="Output 8 6 4 8" xfId="19613" xr:uid="{00000000-0005-0000-0000-0000234C0000}"/>
    <cellStyle name="Output 8 6 4 8 2" xfId="19614" xr:uid="{00000000-0005-0000-0000-0000244C0000}"/>
    <cellStyle name="Output 8 6 4 9" xfId="19615" xr:uid="{00000000-0005-0000-0000-0000254C0000}"/>
    <cellStyle name="Output 8 6 4 9 2" xfId="19616" xr:uid="{00000000-0005-0000-0000-0000264C0000}"/>
    <cellStyle name="Output 8 6 5" xfId="19617" xr:uid="{00000000-0005-0000-0000-0000274C0000}"/>
    <cellStyle name="Output 8 6 5 10" xfId="19618" xr:uid="{00000000-0005-0000-0000-0000284C0000}"/>
    <cellStyle name="Output 8 6 5 10 2" xfId="19619" xr:uid="{00000000-0005-0000-0000-0000294C0000}"/>
    <cellStyle name="Output 8 6 5 11" xfId="19620" xr:uid="{00000000-0005-0000-0000-00002A4C0000}"/>
    <cellStyle name="Output 8 6 5 11 2" xfId="19621" xr:uid="{00000000-0005-0000-0000-00002B4C0000}"/>
    <cellStyle name="Output 8 6 5 12" xfId="19622" xr:uid="{00000000-0005-0000-0000-00002C4C0000}"/>
    <cellStyle name="Output 8 6 5 12 2" xfId="19623" xr:uid="{00000000-0005-0000-0000-00002D4C0000}"/>
    <cellStyle name="Output 8 6 5 13" xfId="19624" xr:uid="{00000000-0005-0000-0000-00002E4C0000}"/>
    <cellStyle name="Output 8 6 5 13 2" xfId="19625" xr:uid="{00000000-0005-0000-0000-00002F4C0000}"/>
    <cellStyle name="Output 8 6 5 14" xfId="19626" xr:uid="{00000000-0005-0000-0000-0000304C0000}"/>
    <cellStyle name="Output 8 6 5 14 2" xfId="19627" xr:uid="{00000000-0005-0000-0000-0000314C0000}"/>
    <cellStyle name="Output 8 6 5 15" xfId="19628" xr:uid="{00000000-0005-0000-0000-0000324C0000}"/>
    <cellStyle name="Output 8 6 5 2" xfId="19629" xr:uid="{00000000-0005-0000-0000-0000334C0000}"/>
    <cellStyle name="Output 8 6 5 2 2" xfId="19630" xr:uid="{00000000-0005-0000-0000-0000344C0000}"/>
    <cellStyle name="Output 8 6 5 3" xfId="19631" xr:uid="{00000000-0005-0000-0000-0000354C0000}"/>
    <cellStyle name="Output 8 6 5 3 2" xfId="19632" xr:uid="{00000000-0005-0000-0000-0000364C0000}"/>
    <cellStyle name="Output 8 6 5 4" xfId="19633" xr:uid="{00000000-0005-0000-0000-0000374C0000}"/>
    <cellStyle name="Output 8 6 5 4 2" xfId="19634" xr:uid="{00000000-0005-0000-0000-0000384C0000}"/>
    <cellStyle name="Output 8 6 5 5" xfId="19635" xr:uid="{00000000-0005-0000-0000-0000394C0000}"/>
    <cellStyle name="Output 8 6 5 5 2" xfId="19636" xr:uid="{00000000-0005-0000-0000-00003A4C0000}"/>
    <cellStyle name="Output 8 6 5 6" xfId="19637" xr:uid="{00000000-0005-0000-0000-00003B4C0000}"/>
    <cellStyle name="Output 8 6 5 6 2" xfId="19638" xr:uid="{00000000-0005-0000-0000-00003C4C0000}"/>
    <cellStyle name="Output 8 6 5 7" xfId="19639" xr:uid="{00000000-0005-0000-0000-00003D4C0000}"/>
    <cellStyle name="Output 8 6 5 7 2" xfId="19640" xr:uid="{00000000-0005-0000-0000-00003E4C0000}"/>
    <cellStyle name="Output 8 6 5 8" xfId="19641" xr:uid="{00000000-0005-0000-0000-00003F4C0000}"/>
    <cellStyle name="Output 8 6 5 8 2" xfId="19642" xr:uid="{00000000-0005-0000-0000-0000404C0000}"/>
    <cellStyle name="Output 8 6 5 9" xfId="19643" xr:uid="{00000000-0005-0000-0000-0000414C0000}"/>
    <cellStyle name="Output 8 6 5 9 2" xfId="19644" xr:uid="{00000000-0005-0000-0000-0000424C0000}"/>
    <cellStyle name="Output 8 6 6" xfId="19645" xr:uid="{00000000-0005-0000-0000-0000434C0000}"/>
    <cellStyle name="Output 8 6 6 2" xfId="19646" xr:uid="{00000000-0005-0000-0000-0000444C0000}"/>
    <cellStyle name="Output 8 6 7" xfId="19647" xr:uid="{00000000-0005-0000-0000-0000454C0000}"/>
    <cellStyle name="Output 8 6 7 2" xfId="19648" xr:uid="{00000000-0005-0000-0000-0000464C0000}"/>
    <cellStyle name="Output 8 6 8" xfId="19649" xr:uid="{00000000-0005-0000-0000-0000474C0000}"/>
    <cellStyle name="Output 8 6 8 2" xfId="19650" xr:uid="{00000000-0005-0000-0000-0000484C0000}"/>
    <cellStyle name="Output 8 6 9" xfId="19651" xr:uid="{00000000-0005-0000-0000-0000494C0000}"/>
    <cellStyle name="Output 8 6 9 2" xfId="19652" xr:uid="{00000000-0005-0000-0000-00004A4C0000}"/>
    <cellStyle name="Output 8 7" xfId="19653" xr:uid="{00000000-0005-0000-0000-00004B4C0000}"/>
    <cellStyle name="Output 8 7 10" xfId="19654" xr:uid="{00000000-0005-0000-0000-00004C4C0000}"/>
    <cellStyle name="Output 8 7 10 2" xfId="19655" xr:uid="{00000000-0005-0000-0000-00004D4C0000}"/>
    <cellStyle name="Output 8 7 11" xfId="19656" xr:uid="{00000000-0005-0000-0000-00004E4C0000}"/>
    <cellStyle name="Output 8 7 11 2" xfId="19657" xr:uid="{00000000-0005-0000-0000-00004F4C0000}"/>
    <cellStyle name="Output 8 7 12" xfId="19658" xr:uid="{00000000-0005-0000-0000-0000504C0000}"/>
    <cellStyle name="Output 8 7 12 2" xfId="19659" xr:uid="{00000000-0005-0000-0000-0000514C0000}"/>
    <cellStyle name="Output 8 7 13" xfId="19660" xr:uid="{00000000-0005-0000-0000-0000524C0000}"/>
    <cellStyle name="Output 8 7 13 2" xfId="19661" xr:uid="{00000000-0005-0000-0000-0000534C0000}"/>
    <cellStyle name="Output 8 7 14" xfId="19662" xr:uid="{00000000-0005-0000-0000-0000544C0000}"/>
    <cellStyle name="Output 8 7 14 2" xfId="19663" xr:uid="{00000000-0005-0000-0000-0000554C0000}"/>
    <cellStyle name="Output 8 7 15" xfId="19664" xr:uid="{00000000-0005-0000-0000-0000564C0000}"/>
    <cellStyle name="Output 8 7 15 2" xfId="19665" xr:uid="{00000000-0005-0000-0000-0000574C0000}"/>
    <cellStyle name="Output 8 7 16" xfId="19666" xr:uid="{00000000-0005-0000-0000-0000584C0000}"/>
    <cellStyle name="Output 8 7 16 2" xfId="19667" xr:uid="{00000000-0005-0000-0000-0000594C0000}"/>
    <cellStyle name="Output 8 7 17" xfId="19668" xr:uid="{00000000-0005-0000-0000-00005A4C0000}"/>
    <cellStyle name="Output 8 7 17 2" xfId="19669" xr:uid="{00000000-0005-0000-0000-00005B4C0000}"/>
    <cellStyle name="Output 8 7 18" xfId="19670" xr:uid="{00000000-0005-0000-0000-00005C4C0000}"/>
    <cellStyle name="Output 8 7 18 2" xfId="19671" xr:uid="{00000000-0005-0000-0000-00005D4C0000}"/>
    <cellStyle name="Output 8 7 19" xfId="19672" xr:uid="{00000000-0005-0000-0000-00005E4C0000}"/>
    <cellStyle name="Output 8 7 2" xfId="19673" xr:uid="{00000000-0005-0000-0000-00005F4C0000}"/>
    <cellStyle name="Output 8 7 2 10" xfId="19674" xr:uid="{00000000-0005-0000-0000-0000604C0000}"/>
    <cellStyle name="Output 8 7 2 10 2" xfId="19675" xr:uid="{00000000-0005-0000-0000-0000614C0000}"/>
    <cellStyle name="Output 8 7 2 11" xfId="19676" xr:uid="{00000000-0005-0000-0000-0000624C0000}"/>
    <cellStyle name="Output 8 7 2 11 2" xfId="19677" xr:uid="{00000000-0005-0000-0000-0000634C0000}"/>
    <cellStyle name="Output 8 7 2 12" xfId="19678" xr:uid="{00000000-0005-0000-0000-0000644C0000}"/>
    <cellStyle name="Output 8 7 2 12 2" xfId="19679" xr:uid="{00000000-0005-0000-0000-0000654C0000}"/>
    <cellStyle name="Output 8 7 2 13" xfId="19680" xr:uid="{00000000-0005-0000-0000-0000664C0000}"/>
    <cellStyle name="Output 8 7 2 13 2" xfId="19681" xr:uid="{00000000-0005-0000-0000-0000674C0000}"/>
    <cellStyle name="Output 8 7 2 14" xfId="19682" xr:uid="{00000000-0005-0000-0000-0000684C0000}"/>
    <cellStyle name="Output 8 7 2 14 2" xfId="19683" xr:uid="{00000000-0005-0000-0000-0000694C0000}"/>
    <cellStyle name="Output 8 7 2 15" xfId="19684" xr:uid="{00000000-0005-0000-0000-00006A4C0000}"/>
    <cellStyle name="Output 8 7 2 15 2" xfId="19685" xr:uid="{00000000-0005-0000-0000-00006B4C0000}"/>
    <cellStyle name="Output 8 7 2 16" xfId="19686" xr:uid="{00000000-0005-0000-0000-00006C4C0000}"/>
    <cellStyle name="Output 8 7 2 16 2" xfId="19687" xr:uid="{00000000-0005-0000-0000-00006D4C0000}"/>
    <cellStyle name="Output 8 7 2 17" xfId="19688" xr:uid="{00000000-0005-0000-0000-00006E4C0000}"/>
    <cellStyle name="Output 8 7 2 17 2" xfId="19689" xr:uid="{00000000-0005-0000-0000-00006F4C0000}"/>
    <cellStyle name="Output 8 7 2 18" xfId="19690" xr:uid="{00000000-0005-0000-0000-0000704C0000}"/>
    <cellStyle name="Output 8 7 2 2" xfId="19691" xr:uid="{00000000-0005-0000-0000-0000714C0000}"/>
    <cellStyle name="Output 8 7 2 2 2" xfId="19692" xr:uid="{00000000-0005-0000-0000-0000724C0000}"/>
    <cellStyle name="Output 8 7 2 3" xfId="19693" xr:uid="{00000000-0005-0000-0000-0000734C0000}"/>
    <cellStyle name="Output 8 7 2 3 2" xfId="19694" xr:uid="{00000000-0005-0000-0000-0000744C0000}"/>
    <cellStyle name="Output 8 7 2 4" xfId="19695" xr:uid="{00000000-0005-0000-0000-0000754C0000}"/>
    <cellStyle name="Output 8 7 2 4 2" xfId="19696" xr:uid="{00000000-0005-0000-0000-0000764C0000}"/>
    <cellStyle name="Output 8 7 2 5" xfId="19697" xr:uid="{00000000-0005-0000-0000-0000774C0000}"/>
    <cellStyle name="Output 8 7 2 5 2" xfId="19698" xr:uid="{00000000-0005-0000-0000-0000784C0000}"/>
    <cellStyle name="Output 8 7 2 6" xfId="19699" xr:uid="{00000000-0005-0000-0000-0000794C0000}"/>
    <cellStyle name="Output 8 7 2 6 2" xfId="19700" xr:uid="{00000000-0005-0000-0000-00007A4C0000}"/>
    <cellStyle name="Output 8 7 2 7" xfId="19701" xr:uid="{00000000-0005-0000-0000-00007B4C0000}"/>
    <cellStyle name="Output 8 7 2 7 2" xfId="19702" xr:uid="{00000000-0005-0000-0000-00007C4C0000}"/>
    <cellStyle name="Output 8 7 2 8" xfId="19703" xr:uid="{00000000-0005-0000-0000-00007D4C0000}"/>
    <cellStyle name="Output 8 7 2 8 2" xfId="19704" xr:uid="{00000000-0005-0000-0000-00007E4C0000}"/>
    <cellStyle name="Output 8 7 2 9" xfId="19705" xr:uid="{00000000-0005-0000-0000-00007F4C0000}"/>
    <cellStyle name="Output 8 7 2 9 2" xfId="19706" xr:uid="{00000000-0005-0000-0000-0000804C0000}"/>
    <cellStyle name="Output 8 7 3" xfId="19707" xr:uid="{00000000-0005-0000-0000-0000814C0000}"/>
    <cellStyle name="Output 8 7 3 10" xfId="19708" xr:uid="{00000000-0005-0000-0000-0000824C0000}"/>
    <cellStyle name="Output 8 7 3 10 2" xfId="19709" xr:uid="{00000000-0005-0000-0000-0000834C0000}"/>
    <cellStyle name="Output 8 7 3 11" xfId="19710" xr:uid="{00000000-0005-0000-0000-0000844C0000}"/>
    <cellStyle name="Output 8 7 3 11 2" xfId="19711" xr:uid="{00000000-0005-0000-0000-0000854C0000}"/>
    <cellStyle name="Output 8 7 3 12" xfId="19712" xr:uid="{00000000-0005-0000-0000-0000864C0000}"/>
    <cellStyle name="Output 8 7 3 12 2" xfId="19713" xr:uid="{00000000-0005-0000-0000-0000874C0000}"/>
    <cellStyle name="Output 8 7 3 13" xfId="19714" xr:uid="{00000000-0005-0000-0000-0000884C0000}"/>
    <cellStyle name="Output 8 7 3 13 2" xfId="19715" xr:uid="{00000000-0005-0000-0000-0000894C0000}"/>
    <cellStyle name="Output 8 7 3 14" xfId="19716" xr:uid="{00000000-0005-0000-0000-00008A4C0000}"/>
    <cellStyle name="Output 8 7 3 14 2" xfId="19717" xr:uid="{00000000-0005-0000-0000-00008B4C0000}"/>
    <cellStyle name="Output 8 7 3 15" xfId="19718" xr:uid="{00000000-0005-0000-0000-00008C4C0000}"/>
    <cellStyle name="Output 8 7 3 15 2" xfId="19719" xr:uid="{00000000-0005-0000-0000-00008D4C0000}"/>
    <cellStyle name="Output 8 7 3 16" xfId="19720" xr:uid="{00000000-0005-0000-0000-00008E4C0000}"/>
    <cellStyle name="Output 8 7 3 2" xfId="19721" xr:uid="{00000000-0005-0000-0000-00008F4C0000}"/>
    <cellStyle name="Output 8 7 3 2 2" xfId="19722" xr:uid="{00000000-0005-0000-0000-0000904C0000}"/>
    <cellStyle name="Output 8 7 3 3" xfId="19723" xr:uid="{00000000-0005-0000-0000-0000914C0000}"/>
    <cellStyle name="Output 8 7 3 3 2" xfId="19724" xr:uid="{00000000-0005-0000-0000-0000924C0000}"/>
    <cellStyle name="Output 8 7 3 4" xfId="19725" xr:uid="{00000000-0005-0000-0000-0000934C0000}"/>
    <cellStyle name="Output 8 7 3 4 2" xfId="19726" xr:uid="{00000000-0005-0000-0000-0000944C0000}"/>
    <cellStyle name="Output 8 7 3 5" xfId="19727" xr:uid="{00000000-0005-0000-0000-0000954C0000}"/>
    <cellStyle name="Output 8 7 3 5 2" xfId="19728" xr:uid="{00000000-0005-0000-0000-0000964C0000}"/>
    <cellStyle name="Output 8 7 3 6" xfId="19729" xr:uid="{00000000-0005-0000-0000-0000974C0000}"/>
    <cellStyle name="Output 8 7 3 6 2" xfId="19730" xr:uid="{00000000-0005-0000-0000-0000984C0000}"/>
    <cellStyle name="Output 8 7 3 7" xfId="19731" xr:uid="{00000000-0005-0000-0000-0000994C0000}"/>
    <cellStyle name="Output 8 7 3 7 2" xfId="19732" xr:uid="{00000000-0005-0000-0000-00009A4C0000}"/>
    <cellStyle name="Output 8 7 3 8" xfId="19733" xr:uid="{00000000-0005-0000-0000-00009B4C0000}"/>
    <cellStyle name="Output 8 7 3 8 2" xfId="19734" xr:uid="{00000000-0005-0000-0000-00009C4C0000}"/>
    <cellStyle name="Output 8 7 3 9" xfId="19735" xr:uid="{00000000-0005-0000-0000-00009D4C0000}"/>
    <cellStyle name="Output 8 7 3 9 2" xfId="19736" xr:uid="{00000000-0005-0000-0000-00009E4C0000}"/>
    <cellStyle name="Output 8 7 4" xfId="19737" xr:uid="{00000000-0005-0000-0000-00009F4C0000}"/>
    <cellStyle name="Output 8 7 4 10" xfId="19738" xr:uid="{00000000-0005-0000-0000-0000A04C0000}"/>
    <cellStyle name="Output 8 7 4 10 2" xfId="19739" xr:uid="{00000000-0005-0000-0000-0000A14C0000}"/>
    <cellStyle name="Output 8 7 4 11" xfId="19740" xr:uid="{00000000-0005-0000-0000-0000A24C0000}"/>
    <cellStyle name="Output 8 7 4 11 2" xfId="19741" xr:uid="{00000000-0005-0000-0000-0000A34C0000}"/>
    <cellStyle name="Output 8 7 4 12" xfId="19742" xr:uid="{00000000-0005-0000-0000-0000A44C0000}"/>
    <cellStyle name="Output 8 7 4 12 2" xfId="19743" xr:uid="{00000000-0005-0000-0000-0000A54C0000}"/>
    <cellStyle name="Output 8 7 4 13" xfId="19744" xr:uid="{00000000-0005-0000-0000-0000A64C0000}"/>
    <cellStyle name="Output 8 7 4 13 2" xfId="19745" xr:uid="{00000000-0005-0000-0000-0000A74C0000}"/>
    <cellStyle name="Output 8 7 4 14" xfId="19746" xr:uid="{00000000-0005-0000-0000-0000A84C0000}"/>
    <cellStyle name="Output 8 7 4 14 2" xfId="19747" xr:uid="{00000000-0005-0000-0000-0000A94C0000}"/>
    <cellStyle name="Output 8 7 4 15" xfId="19748" xr:uid="{00000000-0005-0000-0000-0000AA4C0000}"/>
    <cellStyle name="Output 8 7 4 15 2" xfId="19749" xr:uid="{00000000-0005-0000-0000-0000AB4C0000}"/>
    <cellStyle name="Output 8 7 4 16" xfId="19750" xr:uid="{00000000-0005-0000-0000-0000AC4C0000}"/>
    <cellStyle name="Output 8 7 4 2" xfId="19751" xr:uid="{00000000-0005-0000-0000-0000AD4C0000}"/>
    <cellStyle name="Output 8 7 4 2 2" xfId="19752" xr:uid="{00000000-0005-0000-0000-0000AE4C0000}"/>
    <cellStyle name="Output 8 7 4 3" xfId="19753" xr:uid="{00000000-0005-0000-0000-0000AF4C0000}"/>
    <cellStyle name="Output 8 7 4 3 2" xfId="19754" xr:uid="{00000000-0005-0000-0000-0000B04C0000}"/>
    <cellStyle name="Output 8 7 4 4" xfId="19755" xr:uid="{00000000-0005-0000-0000-0000B14C0000}"/>
    <cellStyle name="Output 8 7 4 4 2" xfId="19756" xr:uid="{00000000-0005-0000-0000-0000B24C0000}"/>
    <cellStyle name="Output 8 7 4 5" xfId="19757" xr:uid="{00000000-0005-0000-0000-0000B34C0000}"/>
    <cellStyle name="Output 8 7 4 5 2" xfId="19758" xr:uid="{00000000-0005-0000-0000-0000B44C0000}"/>
    <cellStyle name="Output 8 7 4 6" xfId="19759" xr:uid="{00000000-0005-0000-0000-0000B54C0000}"/>
    <cellStyle name="Output 8 7 4 6 2" xfId="19760" xr:uid="{00000000-0005-0000-0000-0000B64C0000}"/>
    <cellStyle name="Output 8 7 4 7" xfId="19761" xr:uid="{00000000-0005-0000-0000-0000B74C0000}"/>
    <cellStyle name="Output 8 7 4 7 2" xfId="19762" xr:uid="{00000000-0005-0000-0000-0000B84C0000}"/>
    <cellStyle name="Output 8 7 4 8" xfId="19763" xr:uid="{00000000-0005-0000-0000-0000B94C0000}"/>
    <cellStyle name="Output 8 7 4 8 2" xfId="19764" xr:uid="{00000000-0005-0000-0000-0000BA4C0000}"/>
    <cellStyle name="Output 8 7 4 9" xfId="19765" xr:uid="{00000000-0005-0000-0000-0000BB4C0000}"/>
    <cellStyle name="Output 8 7 4 9 2" xfId="19766" xr:uid="{00000000-0005-0000-0000-0000BC4C0000}"/>
    <cellStyle name="Output 8 7 5" xfId="19767" xr:uid="{00000000-0005-0000-0000-0000BD4C0000}"/>
    <cellStyle name="Output 8 7 5 10" xfId="19768" xr:uid="{00000000-0005-0000-0000-0000BE4C0000}"/>
    <cellStyle name="Output 8 7 5 10 2" xfId="19769" xr:uid="{00000000-0005-0000-0000-0000BF4C0000}"/>
    <cellStyle name="Output 8 7 5 11" xfId="19770" xr:uid="{00000000-0005-0000-0000-0000C04C0000}"/>
    <cellStyle name="Output 8 7 5 11 2" xfId="19771" xr:uid="{00000000-0005-0000-0000-0000C14C0000}"/>
    <cellStyle name="Output 8 7 5 12" xfId="19772" xr:uid="{00000000-0005-0000-0000-0000C24C0000}"/>
    <cellStyle name="Output 8 7 5 12 2" xfId="19773" xr:uid="{00000000-0005-0000-0000-0000C34C0000}"/>
    <cellStyle name="Output 8 7 5 13" xfId="19774" xr:uid="{00000000-0005-0000-0000-0000C44C0000}"/>
    <cellStyle name="Output 8 7 5 13 2" xfId="19775" xr:uid="{00000000-0005-0000-0000-0000C54C0000}"/>
    <cellStyle name="Output 8 7 5 14" xfId="19776" xr:uid="{00000000-0005-0000-0000-0000C64C0000}"/>
    <cellStyle name="Output 8 7 5 14 2" xfId="19777" xr:uid="{00000000-0005-0000-0000-0000C74C0000}"/>
    <cellStyle name="Output 8 7 5 15" xfId="19778" xr:uid="{00000000-0005-0000-0000-0000C84C0000}"/>
    <cellStyle name="Output 8 7 5 2" xfId="19779" xr:uid="{00000000-0005-0000-0000-0000C94C0000}"/>
    <cellStyle name="Output 8 7 5 2 2" xfId="19780" xr:uid="{00000000-0005-0000-0000-0000CA4C0000}"/>
    <cellStyle name="Output 8 7 5 3" xfId="19781" xr:uid="{00000000-0005-0000-0000-0000CB4C0000}"/>
    <cellStyle name="Output 8 7 5 3 2" xfId="19782" xr:uid="{00000000-0005-0000-0000-0000CC4C0000}"/>
    <cellStyle name="Output 8 7 5 4" xfId="19783" xr:uid="{00000000-0005-0000-0000-0000CD4C0000}"/>
    <cellStyle name="Output 8 7 5 4 2" xfId="19784" xr:uid="{00000000-0005-0000-0000-0000CE4C0000}"/>
    <cellStyle name="Output 8 7 5 5" xfId="19785" xr:uid="{00000000-0005-0000-0000-0000CF4C0000}"/>
    <cellStyle name="Output 8 7 5 5 2" xfId="19786" xr:uid="{00000000-0005-0000-0000-0000D04C0000}"/>
    <cellStyle name="Output 8 7 5 6" xfId="19787" xr:uid="{00000000-0005-0000-0000-0000D14C0000}"/>
    <cellStyle name="Output 8 7 5 6 2" xfId="19788" xr:uid="{00000000-0005-0000-0000-0000D24C0000}"/>
    <cellStyle name="Output 8 7 5 7" xfId="19789" xr:uid="{00000000-0005-0000-0000-0000D34C0000}"/>
    <cellStyle name="Output 8 7 5 7 2" xfId="19790" xr:uid="{00000000-0005-0000-0000-0000D44C0000}"/>
    <cellStyle name="Output 8 7 5 8" xfId="19791" xr:uid="{00000000-0005-0000-0000-0000D54C0000}"/>
    <cellStyle name="Output 8 7 5 8 2" xfId="19792" xr:uid="{00000000-0005-0000-0000-0000D64C0000}"/>
    <cellStyle name="Output 8 7 5 9" xfId="19793" xr:uid="{00000000-0005-0000-0000-0000D74C0000}"/>
    <cellStyle name="Output 8 7 5 9 2" xfId="19794" xr:uid="{00000000-0005-0000-0000-0000D84C0000}"/>
    <cellStyle name="Output 8 7 6" xfId="19795" xr:uid="{00000000-0005-0000-0000-0000D94C0000}"/>
    <cellStyle name="Output 8 7 6 2" xfId="19796" xr:uid="{00000000-0005-0000-0000-0000DA4C0000}"/>
    <cellStyle name="Output 8 7 7" xfId="19797" xr:uid="{00000000-0005-0000-0000-0000DB4C0000}"/>
    <cellStyle name="Output 8 7 7 2" xfId="19798" xr:uid="{00000000-0005-0000-0000-0000DC4C0000}"/>
    <cellStyle name="Output 8 7 8" xfId="19799" xr:uid="{00000000-0005-0000-0000-0000DD4C0000}"/>
    <cellStyle name="Output 8 7 8 2" xfId="19800" xr:uid="{00000000-0005-0000-0000-0000DE4C0000}"/>
    <cellStyle name="Output 8 7 9" xfId="19801" xr:uid="{00000000-0005-0000-0000-0000DF4C0000}"/>
    <cellStyle name="Output 8 7 9 2" xfId="19802" xr:uid="{00000000-0005-0000-0000-0000E04C0000}"/>
    <cellStyle name="Output 8 8" xfId="19803" xr:uid="{00000000-0005-0000-0000-0000E14C0000}"/>
    <cellStyle name="Output 8 8 10" xfId="19804" xr:uid="{00000000-0005-0000-0000-0000E24C0000}"/>
    <cellStyle name="Output 8 8 10 2" xfId="19805" xr:uid="{00000000-0005-0000-0000-0000E34C0000}"/>
    <cellStyle name="Output 8 8 11" xfId="19806" xr:uid="{00000000-0005-0000-0000-0000E44C0000}"/>
    <cellStyle name="Output 8 8 11 2" xfId="19807" xr:uid="{00000000-0005-0000-0000-0000E54C0000}"/>
    <cellStyle name="Output 8 8 12" xfId="19808" xr:uid="{00000000-0005-0000-0000-0000E64C0000}"/>
    <cellStyle name="Output 8 8 12 2" xfId="19809" xr:uid="{00000000-0005-0000-0000-0000E74C0000}"/>
    <cellStyle name="Output 8 8 13" xfId="19810" xr:uid="{00000000-0005-0000-0000-0000E84C0000}"/>
    <cellStyle name="Output 8 8 13 2" xfId="19811" xr:uid="{00000000-0005-0000-0000-0000E94C0000}"/>
    <cellStyle name="Output 8 8 14" xfId="19812" xr:uid="{00000000-0005-0000-0000-0000EA4C0000}"/>
    <cellStyle name="Output 8 8 14 2" xfId="19813" xr:uid="{00000000-0005-0000-0000-0000EB4C0000}"/>
    <cellStyle name="Output 8 8 15" xfId="19814" xr:uid="{00000000-0005-0000-0000-0000EC4C0000}"/>
    <cellStyle name="Output 8 8 15 2" xfId="19815" xr:uid="{00000000-0005-0000-0000-0000ED4C0000}"/>
    <cellStyle name="Output 8 8 16" xfId="19816" xr:uid="{00000000-0005-0000-0000-0000EE4C0000}"/>
    <cellStyle name="Output 8 8 16 2" xfId="19817" xr:uid="{00000000-0005-0000-0000-0000EF4C0000}"/>
    <cellStyle name="Output 8 8 17" xfId="19818" xr:uid="{00000000-0005-0000-0000-0000F04C0000}"/>
    <cellStyle name="Output 8 8 17 2" xfId="19819" xr:uid="{00000000-0005-0000-0000-0000F14C0000}"/>
    <cellStyle name="Output 8 8 18" xfId="19820" xr:uid="{00000000-0005-0000-0000-0000F24C0000}"/>
    <cellStyle name="Output 8 8 2" xfId="19821" xr:uid="{00000000-0005-0000-0000-0000F34C0000}"/>
    <cellStyle name="Output 8 8 2 10" xfId="19822" xr:uid="{00000000-0005-0000-0000-0000F44C0000}"/>
    <cellStyle name="Output 8 8 2 10 2" xfId="19823" xr:uid="{00000000-0005-0000-0000-0000F54C0000}"/>
    <cellStyle name="Output 8 8 2 11" xfId="19824" xr:uid="{00000000-0005-0000-0000-0000F64C0000}"/>
    <cellStyle name="Output 8 8 2 11 2" xfId="19825" xr:uid="{00000000-0005-0000-0000-0000F74C0000}"/>
    <cellStyle name="Output 8 8 2 12" xfId="19826" xr:uid="{00000000-0005-0000-0000-0000F84C0000}"/>
    <cellStyle name="Output 8 8 2 12 2" xfId="19827" xr:uid="{00000000-0005-0000-0000-0000F94C0000}"/>
    <cellStyle name="Output 8 8 2 13" xfId="19828" xr:uid="{00000000-0005-0000-0000-0000FA4C0000}"/>
    <cellStyle name="Output 8 8 2 13 2" xfId="19829" xr:uid="{00000000-0005-0000-0000-0000FB4C0000}"/>
    <cellStyle name="Output 8 8 2 14" xfId="19830" xr:uid="{00000000-0005-0000-0000-0000FC4C0000}"/>
    <cellStyle name="Output 8 8 2 14 2" xfId="19831" xr:uid="{00000000-0005-0000-0000-0000FD4C0000}"/>
    <cellStyle name="Output 8 8 2 15" xfId="19832" xr:uid="{00000000-0005-0000-0000-0000FE4C0000}"/>
    <cellStyle name="Output 8 8 2 15 2" xfId="19833" xr:uid="{00000000-0005-0000-0000-0000FF4C0000}"/>
    <cellStyle name="Output 8 8 2 16" xfId="19834" xr:uid="{00000000-0005-0000-0000-0000004D0000}"/>
    <cellStyle name="Output 8 8 2 16 2" xfId="19835" xr:uid="{00000000-0005-0000-0000-0000014D0000}"/>
    <cellStyle name="Output 8 8 2 17" xfId="19836" xr:uid="{00000000-0005-0000-0000-0000024D0000}"/>
    <cellStyle name="Output 8 8 2 17 2" xfId="19837" xr:uid="{00000000-0005-0000-0000-0000034D0000}"/>
    <cellStyle name="Output 8 8 2 18" xfId="19838" xr:uid="{00000000-0005-0000-0000-0000044D0000}"/>
    <cellStyle name="Output 8 8 2 2" xfId="19839" xr:uid="{00000000-0005-0000-0000-0000054D0000}"/>
    <cellStyle name="Output 8 8 2 2 2" xfId="19840" xr:uid="{00000000-0005-0000-0000-0000064D0000}"/>
    <cellStyle name="Output 8 8 2 3" xfId="19841" xr:uid="{00000000-0005-0000-0000-0000074D0000}"/>
    <cellStyle name="Output 8 8 2 3 2" xfId="19842" xr:uid="{00000000-0005-0000-0000-0000084D0000}"/>
    <cellStyle name="Output 8 8 2 4" xfId="19843" xr:uid="{00000000-0005-0000-0000-0000094D0000}"/>
    <cellStyle name="Output 8 8 2 4 2" xfId="19844" xr:uid="{00000000-0005-0000-0000-00000A4D0000}"/>
    <cellStyle name="Output 8 8 2 5" xfId="19845" xr:uid="{00000000-0005-0000-0000-00000B4D0000}"/>
    <cellStyle name="Output 8 8 2 5 2" xfId="19846" xr:uid="{00000000-0005-0000-0000-00000C4D0000}"/>
    <cellStyle name="Output 8 8 2 6" xfId="19847" xr:uid="{00000000-0005-0000-0000-00000D4D0000}"/>
    <cellStyle name="Output 8 8 2 6 2" xfId="19848" xr:uid="{00000000-0005-0000-0000-00000E4D0000}"/>
    <cellStyle name="Output 8 8 2 7" xfId="19849" xr:uid="{00000000-0005-0000-0000-00000F4D0000}"/>
    <cellStyle name="Output 8 8 2 7 2" xfId="19850" xr:uid="{00000000-0005-0000-0000-0000104D0000}"/>
    <cellStyle name="Output 8 8 2 8" xfId="19851" xr:uid="{00000000-0005-0000-0000-0000114D0000}"/>
    <cellStyle name="Output 8 8 2 8 2" xfId="19852" xr:uid="{00000000-0005-0000-0000-0000124D0000}"/>
    <cellStyle name="Output 8 8 2 9" xfId="19853" xr:uid="{00000000-0005-0000-0000-0000134D0000}"/>
    <cellStyle name="Output 8 8 2 9 2" xfId="19854" xr:uid="{00000000-0005-0000-0000-0000144D0000}"/>
    <cellStyle name="Output 8 8 3" xfId="19855" xr:uid="{00000000-0005-0000-0000-0000154D0000}"/>
    <cellStyle name="Output 8 8 3 10" xfId="19856" xr:uid="{00000000-0005-0000-0000-0000164D0000}"/>
    <cellStyle name="Output 8 8 3 10 2" xfId="19857" xr:uid="{00000000-0005-0000-0000-0000174D0000}"/>
    <cellStyle name="Output 8 8 3 11" xfId="19858" xr:uid="{00000000-0005-0000-0000-0000184D0000}"/>
    <cellStyle name="Output 8 8 3 11 2" xfId="19859" xr:uid="{00000000-0005-0000-0000-0000194D0000}"/>
    <cellStyle name="Output 8 8 3 12" xfId="19860" xr:uid="{00000000-0005-0000-0000-00001A4D0000}"/>
    <cellStyle name="Output 8 8 3 12 2" xfId="19861" xr:uid="{00000000-0005-0000-0000-00001B4D0000}"/>
    <cellStyle name="Output 8 8 3 13" xfId="19862" xr:uid="{00000000-0005-0000-0000-00001C4D0000}"/>
    <cellStyle name="Output 8 8 3 13 2" xfId="19863" xr:uid="{00000000-0005-0000-0000-00001D4D0000}"/>
    <cellStyle name="Output 8 8 3 14" xfId="19864" xr:uid="{00000000-0005-0000-0000-00001E4D0000}"/>
    <cellStyle name="Output 8 8 3 14 2" xfId="19865" xr:uid="{00000000-0005-0000-0000-00001F4D0000}"/>
    <cellStyle name="Output 8 8 3 15" xfId="19866" xr:uid="{00000000-0005-0000-0000-0000204D0000}"/>
    <cellStyle name="Output 8 8 3 15 2" xfId="19867" xr:uid="{00000000-0005-0000-0000-0000214D0000}"/>
    <cellStyle name="Output 8 8 3 16" xfId="19868" xr:uid="{00000000-0005-0000-0000-0000224D0000}"/>
    <cellStyle name="Output 8 8 3 2" xfId="19869" xr:uid="{00000000-0005-0000-0000-0000234D0000}"/>
    <cellStyle name="Output 8 8 3 2 2" xfId="19870" xr:uid="{00000000-0005-0000-0000-0000244D0000}"/>
    <cellStyle name="Output 8 8 3 3" xfId="19871" xr:uid="{00000000-0005-0000-0000-0000254D0000}"/>
    <cellStyle name="Output 8 8 3 3 2" xfId="19872" xr:uid="{00000000-0005-0000-0000-0000264D0000}"/>
    <cellStyle name="Output 8 8 3 4" xfId="19873" xr:uid="{00000000-0005-0000-0000-0000274D0000}"/>
    <cellStyle name="Output 8 8 3 4 2" xfId="19874" xr:uid="{00000000-0005-0000-0000-0000284D0000}"/>
    <cellStyle name="Output 8 8 3 5" xfId="19875" xr:uid="{00000000-0005-0000-0000-0000294D0000}"/>
    <cellStyle name="Output 8 8 3 5 2" xfId="19876" xr:uid="{00000000-0005-0000-0000-00002A4D0000}"/>
    <cellStyle name="Output 8 8 3 6" xfId="19877" xr:uid="{00000000-0005-0000-0000-00002B4D0000}"/>
    <cellStyle name="Output 8 8 3 6 2" xfId="19878" xr:uid="{00000000-0005-0000-0000-00002C4D0000}"/>
    <cellStyle name="Output 8 8 3 7" xfId="19879" xr:uid="{00000000-0005-0000-0000-00002D4D0000}"/>
    <cellStyle name="Output 8 8 3 7 2" xfId="19880" xr:uid="{00000000-0005-0000-0000-00002E4D0000}"/>
    <cellStyle name="Output 8 8 3 8" xfId="19881" xr:uid="{00000000-0005-0000-0000-00002F4D0000}"/>
    <cellStyle name="Output 8 8 3 8 2" xfId="19882" xr:uid="{00000000-0005-0000-0000-0000304D0000}"/>
    <cellStyle name="Output 8 8 3 9" xfId="19883" xr:uid="{00000000-0005-0000-0000-0000314D0000}"/>
    <cellStyle name="Output 8 8 3 9 2" xfId="19884" xr:uid="{00000000-0005-0000-0000-0000324D0000}"/>
    <cellStyle name="Output 8 8 4" xfId="19885" xr:uid="{00000000-0005-0000-0000-0000334D0000}"/>
    <cellStyle name="Output 8 8 4 10" xfId="19886" xr:uid="{00000000-0005-0000-0000-0000344D0000}"/>
    <cellStyle name="Output 8 8 4 10 2" xfId="19887" xr:uid="{00000000-0005-0000-0000-0000354D0000}"/>
    <cellStyle name="Output 8 8 4 11" xfId="19888" xr:uid="{00000000-0005-0000-0000-0000364D0000}"/>
    <cellStyle name="Output 8 8 4 11 2" xfId="19889" xr:uid="{00000000-0005-0000-0000-0000374D0000}"/>
    <cellStyle name="Output 8 8 4 12" xfId="19890" xr:uid="{00000000-0005-0000-0000-0000384D0000}"/>
    <cellStyle name="Output 8 8 4 12 2" xfId="19891" xr:uid="{00000000-0005-0000-0000-0000394D0000}"/>
    <cellStyle name="Output 8 8 4 13" xfId="19892" xr:uid="{00000000-0005-0000-0000-00003A4D0000}"/>
    <cellStyle name="Output 8 8 4 13 2" xfId="19893" xr:uid="{00000000-0005-0000-0000-00003B4D0000}"/>
    <cellStyle name="Output 8 8 4 14" xfId="19894" xr:uid="{00000000-0005-0000-0000-00003C4D0000}"/>
    <cellStyle name="Output 8 8 4 14 2" xfId="19895" xr:uid="{00000000-0005-0000-0000-00003D4D0000}"/>
    <cellStyle name="Output 8 8 4 15" xfId="19896" xr:uid="{00000000-0005-0000-0000-00003E4D0000}"/>
    <cellStyle name="Output 8 8 4 15 2" xfId="19897" xr:uid="{00000000-0005-0000-0000-00003F4D0000}"/>
    <cellStyle name="Output 8 8 4 16" xfId="19898" xr:uid="{00000000-0005-0000-0000-0000404D0000}"/>
    <cellStyle name="Output 8 8 4 2" xfId="19899" xr:uid="{00000000-0005-0000-0000-0000414D0000}"/>
    <cellStyle name="Output 8 8 4 2 2" xfId="19900" xr:uid="{00000000-0005-0000-0000-0000424D0000}"/>
    <cellStyle name="Output 8 8 4 3" xfId="19901" xr:uid="{00000000-0005-0000-0000-0000434D0000}"/>
    <cellStyle name="Output 8 8 4 3 2" xfId="19902" xr:uid="{00000000-0005-0000-0000-0000444D0000}"/>
    <cellStyle name="Output 8 8 4 4" xfId="19903" xr:uid="{00000000-0005-0000-0000-0000454D0000}"/>
    <cellStyle name="Output 8 8 4 4 2" xfId="19904" xr:uid="{00000000-0005-0000-0000-0000464D0000}"/>
    <cellStyle name="Output 8 8 4 5" xfId="19905" xr:uid="{00000000-0005-0000-0000-0000474D0000}"/>
    <cellStyle name="Output 8 8 4 5 2" xfId="19906" xr:uid="{00000000-0005-0000-0000-0000484D0000}"/>
    <cellStyle name="Output 8 8 4 6" xfId="19907" xr:uid="{00000000-0005-0000-0000-0000494D0000}"/>
    <cellStyle name="Output 8 8 4 6 2" xfId="19908" xr:uid="{00000000-0005-0000-0000-00004A4D0000}"/>
    <cellStyle name="Output 8 8 4 7" xfId="19909" xr:uid="{00000000-0005-0000-0000-00004B4D0000}"/>
    <cellStyle name="Output 8 8 4 7 2" xfId="19910" xr:uid="{00000000-0005-0000-0000-00004C4D0000}"/>
    <cellStyle name="Output 8 8 4 8" xfId="19911" xr:uid="{00000000-0005-0000-0000-00004D4D0000}"/>
    <cellStyle name="Output 8 8 4 8 2" xfId="19912" xr:uid="{00000000-0005-0000-0000-00004E4D0000}"/>
    <cellStyle name="Output 8 8 4 9" xfId="19913" xr:uid="{00000000-0005-0000-0000-00004F4D0000}"/>
    <cellStyle name="Output 8 8 4 9 2" xfId="19914" xr:uid="{00000000-0005-0000-0000-0000504D0000}"/>
    <cellStyle name="Output 8 8 5" xfId="19915" xr:uid="{00000000-0005-0000-0000-0000514D0000}"/>
    <cellStyle name="Output 8 8 5 10" xfId="19916" xr:uid="{00000000-0005-0000-0000-0000524D0000}"/>
    <cellStyle name="Output 8 8 5 10 2" xfId="19917" xr:uid="{00000000-0005-0000-0000-0000534D0000}"/>
    <cellStyle name="Output 8 8 5 11" xfId="19918" xr:uid="{00000000-0005-0000-0000-0000544D0000}"/>
    <cellStyle name="Output 8 8 5 11 2" xfId="19919" xr:uid="{00000000-0005-0000-0000-0000554D0000}"/>
    <cellStyle name="Output 8 8 5 12" xfId="19920" xr:uid="{00000000-0005-0000-0000-0000564D0000}"/>
    <cellStyle name="Output 8 8 5 12 2" xfId="19921" xr:uid="{00000000-0005-0000-0000-0000574D0000}"/>
    <cellStyle name="Output 8 8 5 13" xfId="19922" xr:uid="{00000000-0005-0000-0000-0000584D0000}"/>
    <cellStyle name="Output 8 8 5 13 2" xfId="19923" xr:uid="{00000000-0005-0000-0000-0000594D0000}"/>
    <cellStyle name="Output 8 8 5 14" xfId="19924" xr:uid="{00000000-0005-0000-0000-00005A4D0000}"/>
    <cellStyle name="Output 8 8 5 2" xfId="19925" xr:uid="{00000000-0005-0000-0000-00005B4D0000}"/>
    <cellStyle name="Output 8 8 5 2 2" xfId="19926" xr:uid="{00000000-0005-0000-0000-00005C4D0000}"/>
    <cellStyle name="Output 8 8 5 3" xfId="19927" xr:uid="{00000000-0005-0000-0000-00005D4D0000}"/>
    <cellStyle name="Output 8 8 5 3 2" xfId="19928" xr:uid="{00000000-0005-0000-0000-00005E4D0000}"/>
    <cellStyle name="Output 8 8 5 4" xfId="19929" xr:uid="{00000000-0005-0000-0000-00005F4D0000}"/>
    <cellStyle name="Output 8 8 5 4 2" xfId="19930" xr:uid="{00000000-0005-0000-0000-0000604D0000}"/>
    <cellStyle name="Output 8 8 5 5" xfId="19931" xr:uid="{00000000-0005-0000-0000-0000614D0000}"/>
    <cellStyle name="Output 8 8 5 5 2" xfId="19932" xr:uid="{00000000-0005-0000-0000-0000624D0000}"/>
    <cellStyle name="Output 8 8 5 6" xfId="19933" xr:uid="{00000000-0005-0000-0000-0000634D0000}"/>
    <cellStyle name="Output 8 8 5 6 2" xfId="19934" xr:uid="{00000000-0005-0000-0000-0000644D0000}"/>
    <cellStyle name="Output 8 8 5 7" xfId="19935" xr:uid="{00000000-0005-0000-0000-0000654D0000}"/>
    <cellStyle name="Output 8 8 5 7 2" xfId="19936" xr:uid="{00000000-0005-0000-0000-0000664D0000}"/>
    <cellStyle name="Output 8 8 5 8" xfId="19937" xr:uid="{00000000-0005-0000-0000-0000674D0000}"/>
    <cellStyle name="Output 8 8 5 8 2" xfId="19938" xr:uid="{00000000-0005-0000-0000-0000684D0000}"/>
    <cellStyle name="Output 8 8 5 9" xfId="19939" xr:uid="{00000000-0005-0000-0000-0000694D0000}"/>
    <cellStyle name="Output 8 8 5 9 2" xfId="19940" xr:uid="{00000000-0005-0000-0000-00006A4D0000}"/>
    <cellStyle name="Output 8 8 6" xfId="19941" xr:uid="{00000000-0005-0000-0000-00006B4D0000}"/>
    <cellStyle name="Output 8 8 6 2" xfId="19942" xr:uid="{00000000-0005-0000-0000-00006C4D0000}"/>
    <cellStyle name="Output 8 8 7" xfId="19943" xr:uid="{00000000-0005-0000-0000-00006D4D0000}"/>
    <cellStyle name="Output 8 8 7 2" xfId="19944" xr:uid="{00000000-0005-0000-0000-00006E4D0000}"/>
    <cellStyle name="Output 8 8 8" xfId="19945" xr:uid="{00000000-0005-0000-0000-00006F4D0000}"/>
    <cellStyle name="Output 8 8 8 2" xfId="19946" xr:uid="{00000000-0005-0000-0000-0000704D0000}"/>
    <cellStyle name="Output 8 8 9" xfId="19947" xr:uid="{00000000-0005-0000-0000-0000714D0000}"/>
    <cellStyle name="Output 8 8 9 2" xfId="19948" xr:uid="{00000000-0005-0000-0000-0000724D0000}"/>
    <cellStyle name="Output 8 9" xfId="19949" xr:uid="{00000000-0005-0000-0000-0000734D0000}"/>
    <cellStyle name="Output 8 9 10" xfId="19950" xr:uid="{00000000-0005-0000-0000-0000744D0000}"/>
    <cellStyle name="Output 8 9 10 2" xfId="19951" xr:uid="{00000000-0005-0000-0000-0000754D0000}"/>
    <cellStyle name="Output 8 9 11" xfId="19952" xr:uid="{00000000-0005-0000-0000-0000764D0000}"/>
    <cellStyle name="Output 8 9 11 2" xfId="19953" xr:uid="{00000000-0005-0000-0000-0000774D0000}"/>
    <cellStyle name="Output 8 9 12" xfId="19954" xr:uid="{00000000-0005-0000-0000-0000784D0000}"/>
    <cellStyle name="Output 8 9 12 2" xfId="19955" xr:uid="{00000000-0005-0000-0000-0000794D0000}"/>
    <cellStyle name="Output 8 9 13" xfId="19956" xr:uid="{00000000-0005-0000-0000-00007A4D0000}"/>
    <cellStyle name="Output 8 9 13 2" xfId="19957" xr:uid="{00000000-0005-0000-0000-00007B4D0000}"/>
    <cellStyle name="Output 8 9 14" xfId="19958" xr:uid="{00000000-0005-0000-0000-00007C4D0000}"/>
    <cellStyle name="Output 8 9 14 2" xfId="19959" xr:uid="{00000000-0005-0000-0000-00007D4D0000}"/>
    <cellStyle name="Output 8 9 15" xfId="19960" xr:uid="{00000000-0005-0000-0000-00007E4D0000}"/>
    <cellStyle name="Output 8 9 15 2" xfId="19961" xr:uid="{00000000-0005-0000-0000-00007F4D0000}"/>
    <cellStyle name="Output 8 9 16" xfId="19962" xr:uid="{00000000-0005-0000-0000-0000804D0000}"/>
    <cellStyle name="Output 8 9 16 2" xfId="19963" xr:uid="{00000000-0005-0000-0000-0000814D0000}"/>
    <cellStyle name="Output 8 9 17" xfId="19964" xr:uid="{00000000-0005-0000-0000-0000824D0000}"/>
    <cellStyle name="Output 8 9 17 2" xfId="19965" xr:uid="{00000000-0005-0000-0000-0000834D0000}"/>
    <cellStyle name="Output 8 9 18" xfId="19966" xr:uid="{00000000-0005-0000-0000-0000844D0000}"/>
    <cellStyle name="Output 8 9 2" xfId="19967" xr:uid="{00000000-0005-0000-0000-0000854D0000}"/>
    <cellStyle name="Output 8 9 2 10" xfId="19968" xr:uid="{00000000-0005-0000-0000-0000864D0000}"/>
    <cellStyle name="Output 8 9 2 10 2" xfId="19969" xr:uid="{00000000-0005-0000-0000-0000874D0000}"/>
    <cellStyle name="Output 8 9 2 11" xfId="19970" xr:uid="{00000000-0005-0000-0000-0000884D0000}"/>
    <cellStyle name="Output 8 9 2 11 2" xfId="19971" xr:uid="{00000000-0005-0000-0000-0000894D0000}"/>
    <cellStyle name="Output 8 9 2 12" xfId="19972" xr:uid="{00000000-0005-0000-0000-00008A4D0000}"/>
    <cellStyle name="Output 8 9 2 12 2" xfId="19973" xr:uid="{00000000-0005-0000-0000-00008B4D0000}"/>
    <cellStyle name="Output 8 9 2 13" xfId="19974" xr:uid="{00000000-0005-0000-0000-00008C4D0000}"/>
    <cellStyle name="Output 8 9 2 13 2" xfId="19975" xr:uid="{00000000-0005-0000-0000-00008D4D0000}"/>
    <cellStyle name="Output 8 9 2 14" xfId="19976" xr:uid="{00000000-0005-0000-0000-00008E4D0000}"/>
    <cellStyle name="Output 8 9 2 14 2" xfId="19977" xr:uid="{00000000-0005-0000-0000-00008F4D0000}"/>
    <cellStyle name="Output 8 9 2 15" xfId="19978" xr:uid="{00000000-0005-0000-0000-0000904D0000}"/>
    <cellStyle name="Output 8 9 2 15 2" xfId="19979" xr:uid="{00000000-0005-0000-0000-0000914D0000}"/>
    <cellStyle name="Output 8 9 2 16" xfId="19980" xr:uid="{00000000-0005-0000-0000-0000924D0000}"/>
    <cellStyle name="Output 8 9 2 16 2" xfId="19981" xr:uid="{00000000-0005-0000-0000-0000934D0000}"/>
    <cellStyle name="Output 8 9 2 17" xfId="19982" xr:uid="{00000000-0005-0000-0000-0000944D0000}"/>
    <cellStyle name="Output 8 9 2 17 2" xfId="19983" xr:uid="{00000000-0005-0000-0000-0000954D0000}"/>
    <cellStyle name="Output 8 9 2 18" xfId="19984" xr:uid="{00000000-0005-0000-0000-0000964D0000}"/>
    <cellStyle name="Output 8 9 2 2" xfId="19985" xr:uid="{00000000-0005-0000-0000-0000974D0000}"/>
    <cellStyle name="Output 8 9 2 2 2" xfId="19986" xr:uid="{00000000-0005-0000-0000-0000984D0000}"/>
    <cellStyle name="Output 8 9 2 3" xfId="19987" xr:uid="{00000000-0005-0000-0000-0000994D0000}"/>
    <cellStyle name="Output 8 9 2 3 2" xfId="19988" xr:uid="{00000000-0005-0000-0000-00009A4D0000}"/>
    <cellStyle name="Output 8 9 2 4" xfId="19989" xr:uid="{00000000-0005-0000-0000-00009B4D0000}"/>
    <cellStyle name="Output 8 9 2 4 2" xfId="19990" xr:uid="{00000000-0005-0000-0000-00009C4D0000}"/>
    <cellStyle name="Output 8 9 2 5" xfId="19991" xr:uid="{00000000-0005-0000-0000-00009D4D0000}"/>
    <cellStyle name="Output 8 9 2 5 2" xfId="19992" xr:uid="{00000000-0005-0000-0000-00009E4D0000}"/>
    <cellStyle name="Output 8 9 2 6" xfId="19993" xr:uid="{00000000-0005-0000-0000-00009F4D0000}"/>
    <cellStyle name="Output 8 9 2 6 2" xfId="19994" xr:uid="{00000000-0005-0000-0000-0000A04D0000}"/>
    <cellStyle name="Output 8 9 2 7" xfId="19995" xr:uid="{00000000-0005-0000-0000-0000A14D0000}"/>
    <cellStyle name="Output 8 9 2 7 2" xfId="19996" xr:uid="{00000000-0005-0000-0000-0000A24D0000}"/>
    <cellStyle name="Output 8 9 2 8" xfId="19997" xr:uid="{00000000-0005-0000-0000-0000A34D0000}"/>
    <cellStyle name="Output 8 9 2 8 2" xfId="19998" xr:uid="{00000000-0005-0000-0000-0000A44D0000}"/>
    <cellStyle name="Output 8 9 2 9" xfId="19999" xr:uid="{00000000-0005-0000-0000-0000A54D0000}"/>
    <cellStyle name="Output 8 9 2 9 2" xfId="20000" xr:uid="{00000000-0005-0000-0000-0000A64D0000}"/>
    <cellStyle name="Output 8 9 3" xfId="20001" xr:uid="{00000000-0005-0000-0000-0000A74D0000}"/>
    <cellStyle name="Output 8 9 3 10" xfId="20002" xr:uid="{00000000-0005-0000-0000-0000A84D0000}"/>
    <cellStyle name="Output 8 9 3 10 2" xfId="20003" xr:uid="{00000000-0005-0000-0000-0000A94D0000}"/>
    <cellStyle name="Output 8 9 3 11" xfId="20004" xr:uid="{00000000-0005-0000-0000-0000AA4D0000}"/>
    <cellStyle name="Output 8 9 3 11 2" xfId="20005" xr:uid="{00000000-0005-0000-0000-0000AB4D0000}"/>
    <cellStyle name="Output 8 9 3 12" xfId="20006" xr:uid="{00000000-0005-0000-0000-0000AC4D0000}"/>
    <cellStyle name="Output 8 9 3 12 2" xfId="20007" xr:uid="{00000000-0005-0000-0000-0000AD4D0000}"/>
    <cellStyle name="Output 8 9 3 13" xfId="20008" xr:uid="{00000000-0005-0000-0000-0000AE4D0000}"/>
    <cellStyle name="Output 8 9 3 13 2" xfId="20009" xr:uid="{00000000-0005-0000-0000-0000AF4D0000}"/>
    <cellStyle name="Output 8 9 3 14" xfId="20010" xr:uid="{00000000-0005-0000-0000-0000B04D0000}"/>
    <cellStyle name="Output 8 9 3 14 2" xfId="20011" xr:uid="{00000000-0005-0000-0000-0000B14D0000}"/>
    <cellStyle name="Output 8 9 3 15" xfId="20012" xr:uid="{00000000-0005-0000-0000-0000B24D0000}"/>
    <cellStyle name="Output 8 9 3 15 2" xfId="20013" xr:uid="{00000000-0005-0000-0000-0000B34D0000}"/>
    <cellStyle name="Output 8 9 3 16" xfId="20014" xr:uid="{00000000-0005-0000-0000-0000B44D0000}"/>
    <cellStyle name="Output 8 9 3 2" xfId="20015" xr:uid="{00000000-0005-0000-0000-0000B54D0000}"/>
    <cellStyle name="Output 8 9 3 2 2" xfId="20016" xr:uid="{00000000-0005-0000-0000-0000B64D0000}"/>
    <cellStyle name="Output 8 9 3 3" xfId="20017" xr:uid="{00000000-0005-0000-0000-0000B74D0000}"/>
    <cellStyle name="Output 8 9 3 3 2" xfId="20018" xr:uid="{00000000-0005-0000-0000-0000B84D0000}"/>
    <cellStyle name="Output 8 9 3 4" xfId="20019" xr:uid="{00000000-0005-0000-0000-0000B94D0000}"/>
    <cellStyle name="Output 8 9 3 4 2" xfId="20020" xr:uid="{00000000-0005-0000-0000-0000BA4D0000}"/>
    <cellStyle name="Output 8 9 3 5" xfId="20021" xr:uid="{00000000-0005-0000-0000-0000BB4D0000}"/>
    <cellStyle name="Output 8 9 3 5 2" xfId="20022" xr:uid="{00000000-0005-0000-0000-0000BC4D0000}"/>
    <cellStyle name="Output 8 9 3 6" xfId="20023" xr:uid="{00000000-0005-0000-0000-0000BD4D0000}"/>
    <cellStyle name="Output 8 9 3 6 2" xfId="20024" xr:uid="{00000000-0005-0000-0000-0000BE4D0000}"/>
    <cellStyle name="Output 8 9 3 7" xfId="20025" xr:uid="{00000000-0005-0000-0000-0000BF4D0000}"/>
    <cellStyle name="Output 8 9 3 7 2" xfId="20026" xr:uid="{00000000-0005-0000-0000-0000C04D0000}"/>
    <cellStyle name="Output 8 9 3 8" xfId="20027" xr:uid="{00000000-0005-0000-0000-0000C14D0000}"/>
    <cellStyle name="Output 8 9 3 8 2" xfId="20028" xr:uid="{00000000-0005-0000-0000-0000C24D0000}"/>
    <cellStyle name="Output 8 9 3 9" xfId="20029" xr:uid="{00000000-0005-0000-0000-0000C34D0000}"/>
    <cellStyle name="Output 8 9 3 9 2" xfId="20030" xr:uid="{00000000-0005-0000-0000-0000C44D0000}"/>
    <cellStyle name="Output 8 9 4" xfId="20031" xr:uid="{00000000-0005-0000-0000-0000C54D0000}"/>
    <cellStyle name="Output 8 9 4 10" xfId="20032" xr:uid="{00000000-0005-0000-0000-0000C64D0000}"/>
    <cellStyle name="Output 8 9 4 10 2" xfId="20033" xr:uid="{00000000-0005-0000-0000-0000C74D0000}"/>
    <cellStyle name="Output 8 9 4 11" xfId="20034" xr:uid="{00000000-0005-0000-0000-0000C84D0000}"/>
    <cellStyle name="Output 8 9 4 11 2" xfId="20035" xr:uid="{00000000-0005-0000-0000-0000C94D0000}"/>
    <cellStyle name="Output 8 9 4 12" xfId="20036" xr:uid="{00000000-0005-0000-0000-0000CA4D0000}"/>
    <cellStyle name="Output 8 9 4 12 2" xfId="20037" xr:uid="{00000000-0005-0000-0000-0000CB4D0000}"/>
    <cellStyle name="Output 8 9 4 13" xfId="20038" xr:uid="{00000000-0005-0000-0000-0000CC4D0000}"/>
    <cellStyle name="Output 8 9 4 13 2" xfId="20039" xr:uid="{00000000-0005-0000-0000-0000CD4D0000}"/>
    <cellStyle name="Output 8 9 4 14" xfId="20040" xr:uid="{00000000-0005-0000-0000-0000CE4D0000}"/>
    <cellStyle name="Output 8 9 4 14 2" xfId="20041" xr:uid="{00000000-0005-0000-0000-0000CF4D0000}"/>
    <cellStyle name="Output 8 9 4 15" xfId="20042" xr:uid="{00000000-0005-0000-0000-0000D04D0000}"/>
    <cellStyle name="Output 8 9 4 15 2" xfId="20043" xr:uid="{00000000-0005-0000-0000-0000D14D0000}"/>
    <cellStyle name="Output 8 9 4 16" xfId="20044" xr:uid="{00000000-0005-0000-0000-0000D24D0000}"/>
    <cellStyle name="Output 8 9 4 2" xfId="20045" xr:uid="{00000000-0005-0000-0000-0000D34D0000}"/>
    <cellStyle name="Output 8 9 4 2 2" xfId="20046" xr:uid="{00000000-0005-0000-0000-0000D44D0000}"/>
    <cellStyle name="Output 8 9 4 3" xfId="20047" xr:uid="{00000000-0005-0000-0000-0000D54D0000}"/>
    <cellStyle name="Output 8 9 4 3 2" xfId="20048" xr:uid="{00000000-0005-0000-0000-0000D64D0000}"/>
    <cellStyle name="Output 8 9 4 4" xfId="20049" xr:uid="{00000000-0005-0000-0000-0000D74D0000}"/>
    <cellStyle name="Output 8 9 4 4 2" xfId="20050" xr:uid="{00000000-0005-0000-0000-0000D84D0000}"/>
    <cellStyle name="Output 8 9 4 5" xfId="20051" xr:uid="{00000000-0005-0000-0000-0000D94D0000}"/>
    <cellStyle name="Output 8 9 4 5 2" xfId="20052" xr:uid="{00000000-0005-0000-0000-0000DA4D0000}"/>
    <cellStyle name="Output 8 9 4 6" xfId="20053" xr:uid="{00000000-0005-0000-0000-0000DB4D0000}"/>
    <cellStyle name="Output 8 9 4 6 2" xfId="20054" xr:uid="{00000000-0005-0000-0000-0000DC4D0000}"/>
    <cellStyle name="Output 8 9 4 7" xfId="20055" xr:uid="{00000000-0005-0000-0000-0000DD4D0000}"/>
    <cellStyle name="Output 8 9 4 7 2" xfId="20056" xr:uid="{00000000-0005-0000-0000-0000DE4D0000}"/>
    <cellStyle name="Output 8 9 4 8" xfId="20057" xr:uid="{00000000-0005-0000-0000-0000DF4D0000}"/>
    <cellStyle name="Output 8 9 4 8 2" xfId="20058" xr:uid="{00000000-0005-0000-0000-0000E04D0000}"/>
    <cellStyle name="Output 8 9 4 9" xfId="20059" xr:uid="{00000000-0005-0000-0000-0000E14D0000}"/>
    <cellStyle name="Output 8 9 4 9 2" xfId="20060" xr:uid="{00000000-0005-0000-0000-0000E24D0000}"/>
    <cellStyle name="Output 8 9 5" xfId="20061" xr:uid="{00000000-0005-0000-0000-0000E34D0000}"/>
    <cellStyle name="Output 8 9 5 10" xfId="20062" xr:uid="{00000000-0005-0000-0000-0000E44D0000}"/>
    <cellStyle name="Output 8 9 5 10 2" xfId="20063" xr:uid="{00000000-0005-0000-0000-0000E54D0000}"/>
    <cellStyle name="Output 8 9 5 11" xfId="20064" xr:uid="{00000000-0005-0000-0000-0000E64D0000}"/>
    <cellStyle name="Output 8 9 5 11 2" xfId="20065" xr:uid="{00000000-0005-0000-0000-0000E74D0000}"/>
    <cellStyle name="Output 8 9 5 12" xfId="20066" xr:uid="{00000000-0005-0000-0000-0000E84D0000}"/>
    <cellStyle name="Output 8 9 5 12 2" xfId="20067" xr:uid="{00000000-0005-0000-0000-0000E94D0000}"/>
    <cellStyle name="Output 8 9 5 13" xfId="20068" xr:uid="{00000000-0005-0000-0000-0000EA4D0000}"/>
    <cellStyle name="Output 8 9 5 13 2" xfId="20069" xr:uid="{00000000-0005-0000-0000-0000EB4D0000}"/>
    <cellStyle name="Output 8 9 5 14" xfId="20070" xr:uid="{00000000-0005-0000-0000-0000EC4D0000}"/>
    <cellStyle name="Output 8 9 5 2" xfId="20071" xr:uid="{00000000-0005-0000-0000-0000ED4D0000}"/>
    <cellStyle name="Output 8 9 5 2 2" xfId="20072" xr:uid="{00000000-0005-0000-0000-0000EE4D0000}"/>
    <cellStyle name="Output 8 9 5 3" xfId="20073" xr:uid="{00000000-0005-0000-0000-0000EF4D0000}"/>
    <cellStyle name="Output 8 9 5 3 2" xfId="20074" xr:uid="{00000000-0005-0000-0000-0000F04D0000}"/>
    <cellStyle name="Output 8 9 5 4" xfId="20075" xr:uid="{00000000-0005-0000-0000-0000F14D0000}"/>
    <cellStyle name="Output 8 9 5 4 2" xfId="20076" xr:uid="{00000000-0005-0000-0000-0000F24D0000}"/>
    <cellStyle name="Output 8 9 5 5" xfId="20077" xr:uid="{00000000-0005-0000-0000-0000F34D0000}"/>
    <cellStyle name="Output 8 9 5 5 2" xfId="20078" xr:uid="{00000000-0005-0000-0000-0000F44D0000}"/>
    <cellStyle name="Output 8 9 5 6" xfId="20079" xr:uid="{00000000-0005-0000-0000-0000F54D0000}"/>
    <cellStyle name="Output 8 9 5 6 2" xfId="20080" xr:uid="{00000000-0005-0000-0000-0000F64D0000}"/>
    <cellStyle name="Output 8 9 5 7" xfId="20081" xr:uid="{00000000-0005-0000-0000-0000F74D0000}"/>
    <cellStyle name="Output 8 9 5 7 2" xfId="20082" xr:uid="{00000000-0005-0000-0000-0000F84D0000}"/>
    <cellStyle name="Output 8 9 5 8" xfId="20083" xr:uid="{00000000-0005-0000-0000-0000F94D0000}"/>
    <cellStyle name="Output 8 9 5 8 2" xfId="20084" xr:uid="{00000000-0005-0000-0000-0000FA4D0000}"/>
    <cellStyle name="Output 8 9 5 9" xfId="20085" xr:uid="{00000000-0005-0000-0000-0000FB4D0000}"/>
    <cellStyle name="Output 8 9 5 9 2" xfId="20086" xr:uid="{00000000-0005-0000-0000-0000FC4D0000}"/>
    <cellStyle name="Output 8 9 6" xfId="20087" xr:uid="{00000000-0005-0000-0000-0000FD4D0000}"/>
    <cellStyle name="Output 8 9 6 2" xfId="20088" xr:uid="{00000000-0005-0000-0000-0000FE4D0000}"/>
    <cellStyle name="Output 8 9 7" xfId="20089" xr:uid="{00000000-0005-0000-0000-0000FF4D0000}"/>
    <cellStyle name="Output 8 9 7 2" xfId="20090" xr:uid="{00000000-0005-0000-0000-0000004E0000}"/>
    <cellStyle name="Output 8 9 8" xfId="20091" xr:uid="{00000000-0005-0000-0000-0000014E0000}"/>
    <cellStyle name="Output 8 9 8 2" xfId="20092" xr:uid="{00000000-0005-0000-0000-0000024E0000}"/>
    <cellStyle name="Output 8 9 9" xfId="20093" xr:uid="{00000000-0005-0000-0000-0000034E0000}"/>
    <cellStyle name="Output 8 9 9 2" xfId="20094" xr:uid="{00000000-0005-0000-0000-0000044E0000}"/>
    <cellStyle name="Output 9" xfId="20095" xr:uid="{00000000-0005-0000-0000-0000054E0000}"/>
    <cellStyle name="Output 9 10" xfId="20096" xr:uid="{00000000-0005-0000-0000-0000064E0000}"/>
    <cellStyle name="Output 9 10 10" xfId="20097" xr:uid="{00000000-0005-0000-0000-0000074E0000}"/>
    <cellStyle name="Output 9 10 10 2" xfId="20098" xr:uid="{00000000-0005-0000-0000-0000084E0000}"/>
    <cellStyle name="Output 9 10 11" xfId="20099" xr:uid="{00000000-0005-0000-0000-0000094E0000}"/>
    <cellStyle name="Output 9 10 11 2" xfId="20100" xr:uid="{00000000-0005-0000-0000-00000A4E0000}"/>
    <cellStyle name="Output 9 10 12" xfId="20101" xr:uid="{00000000-0005-0000-0000-00000B4E0000}"/>
    <cellStyle name="Output 9 10 12 2" xfId="20102" xr:uid="{00000000-0005-0000-0000-00000C4E0000}"/>
    <cellStyle name="Output 9 10 13" xfId="20103" xr:uid="{00000000-0005-0000-0000-00000D4E0000}"/>
    <cellStyle name="Output 9 10 13 2" xfId="20104" xr:uid="{00000000-0005-0000-0000-00000E4E0000}"/>
    <cellStyle name="Output 9 10 14" xfId="20105" xr:uid="{00000000-0005-0000-0000-00000F4E0000}"/>
    <cellStyle name="Output 9 10 14 2" xfId="20106" xr:uid="{00000000-0005-0000-0000-0000104E0000}"/>
    <cellStyle name="Output 9 10 15" xfId="20107" xr:uid="{00000000-0005-0000-0000-0000114E0000}"/>
    <cellStyle name="Output 9 10 15 2" xfId="20108" xr:uid="{00000000-0005-0000-0000-0000124E0000}"/>
    <cellStyle name="Output 9 10 16" xfId="20109" xr:uid="{00000000-0005-0000-0000-0000134E0000}"/>
    <cellStyle name="Output 9 10 16 2" xfId="20110" xr:uid="{00000000-0005-0000-0000-0000144E0000}"/>
    <cellStyle name="Output 9 10 17" xfId="20111" xr:uid="{00000000-0005-0000-0000-0000154E0000}"/>
    <cellStyle name="Output 9 10 17 2" xfId="20112" xr:uid="{00000000-0005-0000-0000-0000164E0000}"/>
    <cellStyle name="Output 9 10 18" xfId="20113" xr:uid="{00000000-0005-0000-0000-0000174E0000}"/>
    <cellStyle name="Output 9 10 2" xfId="20114" xr:uid="{00000000-0005-0000-0000-0000184E0000}"/>
    <cellStyle name="Output 9 10 2 2" xfId="20115" xr:uid="{00000000-0005-0000-0000-0000194E0000}"/>
    <cellStyle name="Output 9 10 3" xfId="20116" xr:uid="{00000000-0005-0000-0000-00001A4E0000}"/>
    <cellStyle name="Output 9 10 3 2" xfId="20117" xr:uid="{00000000-0005-0000-0000-00001B4E0000}"/>
    <cellStyle name="Output 9 10 4" xfId="20118" xr:uid="{00000000-0005-0000-0000-00001C4E0000}"/>
    <cellStyle name="Output 9 10 4 2" xfId="20119" xr:uid="{00000000-0005-0000-0000-00001D4E0000}"/>
    <cellStyle name="Output 9 10 5" xfId="20120" xr:uid="{00000000-0005-0000-0000-00001E4E0000}"/>
    <cellStyle name="Output 9 10 5 2" xfId="20121" xr:uid="{00000000-0005-0000-0000-00001F4E0000}"/>
    <cellStyle name="Output 9 10 6" xfId="20122" xr:uid="{00000000-0005-0000-0000-0000204E0000}"/>
    <cellStyle name="Output 9 10 6 2" xfId="20123" xr:uid="{00000000-0005-0000-0000-0000214E0000}"/>
    <cellStyle name="Output 9 10 7" xfId="20124" xr:uid="{00000000-0005-0000-0000-0000224E0000}"/>
    <cellStyle name="Output 9 10 7 2" xfId="20125" xr:uid="{00000000-0005-0000-0000-0000234E0000}"/>
    <cellStyle name="Output 9 10 8" xfId="20126" xr:uid="{00000000-0005-0000-0000-0000244E0000}"/>
    <cellStyle name="Output 9 10 8 2" xfId="20127" xr:uid="{00000000-0005-0000-0000-0000254E0000}"/>
    <cellStyle name="Output 9 10 9" xfId="20128" xr:uid="{00000000-0005-0000-0000-0000264E0000}"/>
    <cellStyle name="Output 9 10 9 2" xfId="20129" xr:uid="{00000000-0005-0000-0000-0000274E0000}"/>
    <cellStyle name="Output 9 11" xfId="20130" xr:uid="{00000000-0005-0000-0000-0000284E0000}"/>
    <cellStyle name="Output 9 11 10" xfId="20131" xr:uid="{00000000-0005-0000-0000-0000294E0000}"/>
    <cellStyle name="Output 9 11 10 2" xfId="20132" xr:uid="{00000000-0005-0000-0000-00002A4E0000}"/>
    <cellStyle name="Output 9 11 11" xfId="20133" xr:uid="{00000000-0005-0000-0000-00002B4E0000}"/>
    <cellStyle name="Output 9 11 11 2" xfId="20134" xr:uid="{00000000-0005-0000-0000-00002C4E0000}"/>
    <cellStyle name="Output 9 11 12" xfId="20135" xr:uid="{00000000-0005-0000-0000-00002D4E0000}"/>
    <cellStyle name="Output 9 11 12 2" xfId="20136" xr:uid="{00000000-0005-0000-0000-00002E4E0000}"/>
    <cellStyle name="Output 9 11 13" xfId="20137" xr:uid="{00000000-0005-0000-0000-00002F4E0000}"/>
    <cellStyle name="Output 9 11 13 2" xfId="20138" xr:uid="{00000000-0005-0000-0000-0000304E0000}"/>
    <cellStyle name="Output 9 11 14" xfId="20139" xr:uid="{00000000-0005-0000-0000-0000314E0000}"/>
    <cellStyle name="Output 9 11 14 2" xfId="20140" xr:uid="{00000000-0005-0000-0000-0000324E0000}"/>
    <cellStyle name="Output 9 11 15" xfId="20141" xr:uid="{00000000-0005-0000-0000-0000334E0000}"/>
    <cellStyle name="Output 9 11 15 2" xfId="20142" xr:uid="{00000000-0005-0000-0000-0000344E0000}"/>
    <cellStyle name="Output 9 11 16" xfId="20143" xr:uid="{00000000-0005-0000-0000-0000354E0000}"/>
    <cellStyle name="Output 9 11 16 2" xfId="20144" xr:uid="{00000000-0005-0000-0000-0000364E0000}"/>
    <cellStyle name="Output 9 11 17" xfId="20145" xr:uid="{00000000-0005-0000-0000-0000374E0000}"/>
    <cellStyle name="Output 9 11 17 2" xfId="20146" xr:uid="{00000000-0005-0000-0000-0000384E0000}"/>
    <cellStyle name="Output 9 11 18" xfId="20147" xr:uid="{00000000-0005-0000-0000-0000394E0000}"/>
    <cellStyle name="Output 9 11 2" xfId="20148" xr:uid="{00000000-0005-0000-0000-00003A4E0000}"/>
    <cellStyle name="Output 9 11 2 2" xfId="20149" xr:uid="{00000000-0005-0000-0000-00003B4E0000}"/>
    <cellStyle name="Output 9 11 3" xfId="20150" xr:uid="{00000000-0005-0000-0000-00003C4E0000}"/>
    <cellStyle name="Output 9 11 3 2" xfId="20151" xr:uid="{00000000-0005-0000-0000-00003D4E0000}"/>
    <cellStyle name="Output 9 11 4" xfId="20152" xr:uid="{00000000-0005-0000-0000-00003E4E0000}"/>
    <cellStyle name="Output 9 11 4 2" xfId="20153" xr:uid="{00000000-0005-0000-0000-00003F4E0000}"/>
    <cellStyle name="Output 9 11 5" xfId="20154" xr:uid="{00000000-0005-0000-0000-0000404E0000}"/>
    <cellStyle name="Output 9 11 5 2" xfId="20155" xr:uid="{00000000-0005-0000-0000-0000414E0000}"/>
    <cellStyle name="Output 9 11 6" xfId="20156" xr:uid="{00000000-0005-0000-0000-0000424E0000}"/>
    <cellStyle name="Output 9 11 6 2" xfId="20157" xr:uid="{00000000-0005-0000-0000-0000434E0000}"/>
    <cellStyle name="Output 9 11 7" xfId="20158" xr:uid="{00000000-0005-0000-0000-0000444E0000}"/>
    <cellStyle name="Output 9 11 7 2" xfId="20159" xr:uid="{00000000-0005-0000-0000-0000454E0000}"/>
    <cellStyle name="Output 9 11 8" xfId="20160" xr:uid="{00000000-0005-0000-0000-0000464E0000}"/>
    <cellStyle name="Output 9 11 8 2" xfId="20161" xr:uid="{00000000-0005-0000-0000-0000474E0000}"/>
    <cellStyle name="Output 9 11 9" xfId="20162" xr:uid="{00000000-0005-0000-0000-0000484E0000}"/>
    <cellStyle name="Output 9 11 9 2" xfId="20163" xr:uid="{00000000-0005-0000-0000-0000494E0000}"/>
    <cellStyle name="Output 9 12" xfId="20164" xr:uid="{00000000-0005-0000-0000-00004A4E0000}"/>
    <cellStyle name="Output 9 12 10" xfId="20165" xr:uid="{00000000-0005-0000-0000-00004B4E0000}"/>
    <cellStyle name="Output 9 12 10 2" xfId="20166" xr:uid="{00000000-0005-0000-0000-00004C4E0000}"/>
    <cellStyle name="Output 9 12 11" xfId="20167" xr:uid="{00000000-0005-0000-0000-00004D4E0000}"/>
    <cellStyle name="Output 9 12 11 2" xfId="20168" xr:uid="{00000000-0005-0000-0000-00004E4E0000}"/>
    <cellStyle name="Output 9 12 12" xfId="20169" xr:uid="{00000000-0005-0000-0000-00004F4E0000}"/>
    <cellStyle name="Output 9 12 12 2" xfId="20170" xr:uid="{00000000-0005-0000-0000-0000504E0000}"/>
    <cellStyle name="Output 9 12 13" xfId="20171" xr:uid="{00000000-0005-0000-0000-0000514E0000}"/>
    <cellStyle name="Output 9 12 13 2" xfId="20172" xr:uid="{00000000-0005-0000-0000-0000524E0000}"/>
    <cellStyle name="Output 9 12 14" xfId="20173" xr:uid="{00000000-0005-0000-0000-0000534E0000}"/>
    <cellStyle name="Output 9 12 14 2" xfId="20174" xr:uid="{00000000-0005-0000-0000-0000544E0000}"/>
    <cellStyle name="Output 9 12 15" xfId="20175" xr:uid="{00000000-0005-0000-0000-0000554E0000}"/>
    <cellStyle name="Output 9 12 15 2" xfId="20176" xr:uid="{00000000-0005-0000-0000-0000564E0000}"/>
    <cellStyle name="Output 9 12 16" xfId="20177" xr:uid="{00000000-0005-0000-0000-0000574E0000}"/>
    <cellStyle name="Output 9 12 2" xfId="20178" xr:uid="{00000000-0005-0000-0000-0000584E0000}"/>
    <cellStyle name="Output 9 12 2 2" xfId="20179" xr:uid="{00000000-0005-0000-0000-0000594E0000}"/>
    <cellStyle name="Output 9 12 3" xfId="20180" xr:uid="{00000000-0005-0000-0000-00005A4E0000}"/>
    <cellStyle name="Output 9 12 3 2" xfId="20181" xr:uid="{00000000-0005-0000-0000-00005B4E0000}"/>
    <cellStyle name="Output 9 12 4" xfId="20182" xr:uid="{00000000-0005-0000-0000-00005C4E0000}"/>
    <cellStyle name="Output 9 12 4 2" xfId="20183" xr:uid="{00000000-0005-0000-0000-00005D4E0000}"/>
    <cellStyle name="Output 9 12 5" xfId="20184" xr:uid="{00000000-0005-0000-0000-00005E4E0000}"/>
    <cellStyle name="Output 9 12 5 2" xfId="20185" xr:uid="{00000000-0005-0000-0000-00005F4E0000}"/>
    <cellStyle name="Output 9 12 6" xfId="20186" xr:uid="{00000000-0005-0000-0000-0000604E0000}"/>
    <cellStyle name="Output 9 12 6 2" xfId="20187" xr:uid="{00000000-0005-0000-0000-0000614E0000}"/>
    <cellStyle name="Output 9 12 7" xfId="20188" xr:uid="{00000000-0005-0000-0000-0000624E0000}"/>
    <cellStyle name="Output 9 12 7 2" xfId="20189" xr:uid="{00000000-0005-0000-0000-0000634E0000}"/>
    <cellStyle name="Output 9 12 8" xfId="20190" xr:uid="{00000000-0005-0000-0000-0000644E0000}"/>
    <cellStyle name="Output 9 12 8 2" xfId="20191" xr:uid="{00000000-0005-0000-0000-0000654E0000}"/>
    <cellStyle name="Output 9 12 9" xfId="20192" xr:uid="{00000000-0005-0000-0000-0000664E0000}"/>
    <cellStyle name="Output 9 12 9 2" xfId="20193" xr:uid="{00000000-0005-0000-0000-0000674E0000}"/>
    <cellStyle name="Output 9 13" xfId="20194" xr:uid="{00000000-0005-0000-0000-0000684E0000}"/>
    <cellStyle name="Output 9 13 10" xfId="20195" xr:uid="{00000000-0005-0000-0000-0000694E0000}"/>
    <cellStyle name="Output 9 13 10 2" xfId="20196" xr:uid="{00000000-0005-0000-0000-00006A4E0000}"/>
    <cellStyle name="Output 9 13 11" xfId="20197" xr:uid="{00000000-0005-0000-0000-00006B4E0000}"/>
    <cellStyle name="Output 9 13 11 2" xfId="20198" xr:uid="{00000000-0005-0000-0000-00006C4E0000}"/>
    <cellStyle name="Output 9 13 12" xfId="20199" xr:uid="{00000000-0005-0000-0000-00006D4E0000}"/>
    <cellStyle name="Output 9 13 12 2" xfId="20200" xr:uid="{00000000-0005-0000-0000-00006E4E0000}"/>
    <cellStyle name="Output 9 13 13" xfId="20201" xr:uid="{00000000-0005-0000-0000-00006F4E0000}"/>
    <cellStyle name="Output 9 13 13 2" xfId="20202" xr:uid="{00000000-0005-0000-0000-0000704E0000}"/>
    <cellStyle name="Output 9 13 14" xfId="20203" xr:uid="{00000000-0005-0000-0000-0000714E0000}"/>
    <cellStyle name="Output 9 13 14 2" xfId="20204" xr:uid="{00000000-0005-0000-0000-0000724E0000}"/>
    <cellStyle name="Output 9 13 15" xfId="20205" xr:uid="{00000000-0005-0000-0000-0000734E0000}"/>
    <cellStyle name="Output 9 13 15 2" xfId="20206" xr:uid="{00000000-0005-0000-0000-0000744E0000}"/>
    <cellStyle name="Output 9 13 16" xfId="20207" xr:uid="{00000000-0005-0000-0000-0000754E0000}"/>
    <cellStyle name="Output 9 13 2" xfId="20208" xr:uid="{00000000-0005-0000-0000-0000764E0000}"/>
    <cellStyle name="Output 9 13 2 2" xfId="20209" xr:uid="{00000000-0005-0000-0000-0000774E0000}"/>
    <cellStyle name="Output 9 13 3" xfId="20210" xr:uid="{00000000-0005-0000-0000-0000784E0000}"/>
    <cellStyle name="Output 9 13 3 2" xfId="20211" xr:uid="{00000000-0005-0000-0000-0000794E0000}"/>
    <cellStyle name="Output 9 13 4" xfId="20212" xr:uid="{00000000-0005-0000-0000-00007A4E0000}"/>
    <cellStyle name="Output 9 13 4 2" xfId="20213" xr:uid="{00000000-0005-0000-0000-00007B4E0000}"/>
    <cellStyle name="Output 9 13 5" xfId="20214" xr:uid="{00000000-0005-0000-0000-00007C4E0000}"/>
    <cellStyle name="Output 9 13 5 2" xfId="20215" xr:uid="{00000000-0005-0000-0000-00007D4E0000}"/>
    <cellStyle name="Output 9 13 6" xfId="20216" xr:uid="{00000000-0005-0000-0000-00007E4E0000}"/>
    <cellStyle name="Output 9 13 6 2" xfId="20217" xr:uid="{00000000-0005-0000-0000-00007F4E0000}"/>
    <cellStyle name="Output 9 13 7" xfId="20218" xr:uid="{00000000-0005-0000-0000-0000804E0000}"/>
    <cellStyle name="Output 9 13 7 2" xfId="20219" xr:uid="{00000000-0005-0000-0000-0000814E0000}"/>
    <cellStyle name="Output 9 13 8" xfId="20220" xr:uid="{00000000-0005-0000-0000-0000824E0000}"/>
    <cellStyle name="Output 9 13 8 2" xfId="20221" xr:uid="{00000000-0005-0000-0000-0000834E0000}"/>
    <cellStyle name="Output 9 13 9" xfId="20222" xr:uid="{00000000-0005-0000-0000-0000844E0000}"/>
    <cellStyle name="Output 9 13 9 2" xfId="20223" xr:uid="{00000000-0005-0000-0000-0000854E0000}"/>
    <cellStyle name="Output 9 14" xfId="20224" xr:uid="{00000000-0005-0000-0000-0000864E0000}"/>
    <cellStyle name="Output 9 14 10" xfId="20225" xr:uid="{00000000-0005-0000-0000-0000874E0000}"/>
    <cellStyle name="Output 9 14 10 2" xfId="20226" xr:uid="{00000000-0005-0000-0000-0000884E0000}"/>
    <cellStyle name="Output 9 14 11" xfId="20227" xr:uid="{00000000-0005-0000-0000-0000894E0000}"/>
    <cellStyle name="Output 9 14 11 2" xfId="20228" xr:uid="{00000000-0005-0000-0000-00008A4E0000}"/>
    <cellStyle name="Output 9 14 12" xfId="20229" xr:uid="{00000000-0005-0000-0000-00008B4E0000}"/>
    <cellStyle name="Output 9 14 12 2" xfId="20230" xr:uid="{00000000-0005-0000-0000-00008C4E0000}"/>
    <cellStyle name="Output 9 14 13" xfId="20231" xr:uid="{00000000-0005-0000-0000-00008D4E0000}"/>
    <cellStyle name="Output 9 14 13 2" xfId="20232" xr:uid="{00000000-0005-0000-0000-00008E4E0000}"/>
    <cellStyle name="Output 9 14 14" xfId="20233" xr:uid="{00000000-0005-0000-0000-00008F4E0000}"/>
    <cellStyle name="Output 9 14 14 2" xfId="20234" xr:uid="{00000000-0005-0000-0000-0000904E0000}"/>
    <cellStyle name="Output 9 14 15" xfId="20235" xr:uid="{00000000-0005-0000-0000-0000914E0000}"/>
    <cellStyle name="Output 9 14 2" xfId="20236" xr:uid="{00000000-0005-0000-0000-0000924E0000}"/>
    <cellStyle name="Output 9 14 2 2" xfId="20237" xr:uid="{00000000-0005-0000-0000-0000934E0000}"/>
    <cellStyle name="Output 9 14 3" xfId="20238" xr:uid="{00000000-0005-0000-0000-0000944E0000}"/>
    <cellStyle name="Output 9 14 3 2" xfId="20239" xr:uid="{00000000-0005-0000-0000-0000954E0000}"/>
    <cellStyle name="Output 9 14 4" xfId="20240" xr:uid="{00000000-0005-0000-0000-0000964E0000}"/>
    <cellStyle name="Output 9 14 4 2" xfId="20241" xr:uid="{00000000-0005-0000-0000-0000974E0000}"/>
    <cellStyle name="Output 9 14 5" xfId="20242" xr:uid="{00000000-0005-0000-0000-0000984E0000}"/>
    <cellStyle name="Output 9 14 5 2" xfId="20243" xr:uid="{00000000-0005-0000-0000-0000994E0000}"/>
    <cellStyle name="Output 9 14 6" xfId="20244" xr:uid="{00000000-0005-0000-0000-00009A4E0000}"/>
    <cellStyle name="Output 9 14 6 2" xfId="20245" xr:uid="{00000000-0005-0000-0000-00009B4E0000}"/>
    <cellStyle name="Output 9 14 7" xfId="20246" xr:uid="{00000000-0005-0000-0000-00009C4E0000}"/>
    <cellStyle name="Output 9 14 7 2" xfId="20247" xr:uid="{00000000-0005-0000-0000-00009D4E0000}"/>
    <cellStyle name="Output 9 14 8" xfId="20248" xr:uid="{00000000-0005-0000-0000-00009E4E0000}"/>
    <cellStyle name="Output 9 14 8 2" xfId="20249" xr:uid="{00000000-0005-0000-0000-00009F4E0000}"/>
    <cellStyle name="Output 9 14 9" xfId="20250" xr:uid="{00000000-0005-0000-0000-0000A04E0000}"/>
    <cellStyle name="Output 9 14 9 2" xfId="20251" xr:uid="{00000000-0005-0000-0000-0000A14E0000}"/>
    <cellStyle name="Output 9 15" xfId="20252" xr:uid="{00000000-0005-0000-0000-0000A24E0000}"/>
    <cellStyle name="Output 9 15 2" xfId="20253" xr:uid="{00000000-0005-0000-0000-0000A34E0000}"/>
    <cellStyle name="Output 9 16" xfId="20254" xr:uid="{00000000-0005-0000-0000-0000A44E0000}"/>
    <cellStyle name="Output 9 16 2" xfId="20255" xr:uid="{00000000-0005-0000-0000-0000A54E0000}"/>
    <cellStyle name="Output 9 17" xfId="20256" xr:uid="{00000000-0005-0000-0000-0000A64E0000}"/>
    <cellStyle name="Output 9 17 2" xfId="20257" xr:uid="{00000000-0005-0000-0000-0000A74E0000}"/>
    <cellStyle name="Output 9 18" xfId="20258" xr:uid="{00000000-0005-0000-0000-0000A84E0000}"/>
    <cellStyle name="Output 9 18 2" xfId="20259" xr:uid="{00000000-0005-0000-0000-0000A94E0000}"/>
    <cellStyle name="Output 9 19" xfId="20260" xr:uid="{00000000-0005-0000-0000-0000AA4E0000}"/>
    <cellStyle name="Output 9 19 2" xfId="20261" xr:uid="{00000000-0005-0000-0000-0000AB4E0000}"/>
    <cellStyle name="Output 9 2" xfId="20262" xr:uid="{00000000-0005-0000-0000-0000AC4E0000}"/>
    <cellStyle name="Output 9 2 10" xfId="20263" xr:uid="{00000000-0005-0000-0000-0000AD4E0000}"/>
    <cellStyle name="Output 9 2 10 10" xfId="20264" xr:uid="{00000000-0005-0000-0000-0000AE4E0000}"/>
    <cellStyle name="Output 9 2 10 10 2" xfId="20265" xr:uid="{00000000-0005-0000-0000-0000AF4E0000}"/>
    <cellStyle name="Output 9 2 10 11" xfId="20266" xr:uid="{00000000-0005-0000-0000-0000B04E0000}"/>
    <cellStyle name="Output 9 2 10 11 2" xfId="20267" xr:uid="{00000000-0005-0000-0000-0000B14E0000}"/>
    <cellStyle name="Output 9 2 10 12" xfId="20268" xr:uid="{00000000-0005-0000-0000-0000B24E0000}"/>
    <cellStyle name="Output 9 2 10 12 2" xfId="20269" xr:uid="{00000000-0005-0000-0000-0000B34E0000}"/>
    <cellStyle name="Output 9 2 10 13" xfId="20270" xr:uid="{00000000-0005-0000-0000-0000B44E0000}"/>
    <cellStyle name="Output 9 2 10 13 2" xfId="20271" xr:uid="{00000000-0005-0000-0000-0000B54E0000}"/>
    <cellStyle name="Output 9 2 10 14" xfId="20272" xr:uid="{00000000-0005-0000-0000-0000B64E0000}"/>
    <cellStyle name="Output 9 2 10 14 2" xfId="20273" xr:uid="{00000000-0005-0000-0000-0000B74E0000}"/>
    <cellStyle name="Output 9 2 10 15" xfId="20274" xr:uid="{00000000-0005-0000-0000-0000B84E0000}"/>
    <cellStyle name="Output 9 2 10 15 2" xfId="20275" xr:uid="{00000000-0005-0000-0000-0000B94E0000}"/>
    <cellStyle name="Output 9 2 10 16" xfId="20276" xr:uid="{00000000-0005-0000-0000-0000BA4E0000}"/>
    <cellStyle name="Output 9 2 10 16 2" xfId="20277" xr:uid="{00000000-0005-0000-0000-0000BB4E0000}"/>
    <cellStyle name="Output 9 2 10 17" xfId="20278" xr:uid="{00000000-0005-0000-0000-0000BC4E0000}"/>
    <cellStyle name="Output 9 2 10 17 2" xfId="20279" xr:uid="{00000000-0005-0000-0000-0000BD4E0000}"/>
    <cellStyle name="Output 9 2 10 18" xfId="20280" xr:uid="{00000000-0005-0000-0000-0000BE4E0000}"/>
    <cellStyle name="Output 9 2 10 2" xfId="20281" xr:uid="{00000000-0005-0000-0000-0000BF4E0000}"/>
    <cellStyle name="Output 9 2 10 2 2" xfId="20282" xr:uid="{00000000-0005-0000-0000-0000C04E0000}"/>
    <cellStyle name="Output 9 2 10 3" xfId="20283" xr:uid="{00000000-0005-0000-0000-0000C14E0000}"/>
    <cellStyle name="Output 9 2 10 3 2" xfId="20284" xr:uid="{00000000-0005-0000-0000-0000C24E0000}"/>
    <cellStyle name="Output 9 2 10 4" xfId="20285" xr:uid="{00000000-0005-0000-0000-0000C34E0000}"/>
    <cellStyle name="Output 9 2 10 4 2" xfId="20286" xr:uid="{00000000-0005-0000-0000-0000C44E0000}"/>
    <cellStyle name="Output 9 2 10 5" xfId="20287" xr:uid="{00000000-0005-0000-0000-0000C54E0000}"/>
    <cellStyle name="Output 9 2 10 5 2" xfId="20288" xr:uid="{00000000-0005-0000-0000-0000C64E0000}"/>
    <cellStyle name="Output 9 2 10 6" xfId="20289" xr:uid="{00000000-0005-0000-0000-0000C74E0000}"/>
    <cellStyle name="Output 9 2 10 6 2" xfId="20290" xr:uid="{00000000-0005-0000-0000-0000C84E0000}"/>
    <cellStyle name="Output 9 2 10 7" xfId="20291" xr:uid="{00000000-0005-0000-0000-0000C94E0000}"/>
    <cellStyle name="Output 9 2 10 7 2" xfId="20292" xr:uid="{00000000-0005-0000-0000-0000CA4E0000}"/>
    <cellStyle name="Output 9 2 10 8" xfId="20293" xr:uid="{00000000-0005-0000-0000-0000CB4E0000}"/>
    <cellStyle name="Output 9 2 10 8 2" xfId="20294" xr:uid="{00000000-0005-0000-0000-0000CC4E0000}"/>
    <cellStyle name="Output 9 2 10 9" xfId="20295" xr:uid="{00000000-0005-0000-0000-0000CD4E0000}"/>
    <cellStyle name="Output 9 2 10 9 2" xfId="20296" xr:uid="{00000000-0005-0000-0000-0000CE4E0000}"/>
    <cellStyle name="Output 9 2 11" xfId="20297" xr:uid="{00000000-0005-0000-0000-0000CF4E0000}"/>
    <cellStyle name="Output 9 2 11 10" xfId="20298" xr:uid="{00000000-0005-0000-0000-0000D04E0000}"/>
    <cellStyle name="Output 9 2 11 10 2" xfId="20299" xr:uid="{00000000-0005-0000-0000-0000D14E0000}"/>
    <cellStyle name="Output 9 2 11 11" xfId="20300" xr:uid="{00000000-0005-0000-0000-0000D24E0000}"/>
    <cellStyle name="Output 9 2 11 11 2" xfId="20301" xr:uid="{00000000-0005-0000-0000-0000D34E0000}"/>
    <cellStyle name="Output 9 2 11 12" xfId="20302" xr:uid="{00000000-0005-0000-0000-0000D44E0000}"/>
    <cellStyle name="Output 9 2 11 12 2" xfId="20303" xr:uid="{00000000-0005-0000-0000-0000D54E0000}"/>
    <cellStyle name="Output 9 2 11 13" xfId="20304" xr:uid="{00000000-0005-0000-0000-0000D64E0000}"/>
    <cellStyle name="Output 9 2 11 13 2" xfId="20305" xr:uid="{00000000-0005-0000-0000-0000D74E0000}"/>
    <cellStyle name="Output 9 2 11 14" xfId="20306" xr:uid="{00000000-0005-0000-0000-0000D84E0000}"/>
    <cellStyle name="Output 9 2 11 14 2" xfId="20307" xr:uid="{00000000-0005-0000-0000-0000D94E0000}"/>
    <cellStyle name="Output 9 2 11 15" xfId="20308" xr:uid="{00000000-0005-0000-0000-0000DA4E0000}"/>
    <cellStyle name="Output 9 2 11 15 2" xfId="20309" xr:uid="{00000000-0005-0000-0000-0000DB4E0000}"/>
    <cellStyle name="Output 9 2 11 16" xfId="20310" xr:uid="{00000000-0005-0000-0000-0000DC4E0000}"/>
    <cellStyle name="Output 9 2 11 2" xfId="20311" xr:uid="{00000000-0005-0000-0000-0000DD4E0000}"/>
    <cellStyle name="Output 9 2 11 2 2" xfId="20312" xr:uid="{00000000-0005-0000-0000-0000DE4E0000}"/>
    <cellStyle name="Output 9 2 11 3" xfId="20313" xr:uid="{00000000-0005-0000-0000-0000DF4E0000}"/>
    <cellStyle name="Output 9 2 11 3 2" xfId="20314" xr:uid="{00000000-0005-0000-0000-0000E04E0000}"/>
    <cellStyle name="Output 9 2 11 4" xfId="20315" xr:uid="{00000000-0005-0000-0000-0000E14E0000}"/>
    <cellStyle name="Output 9 2 11 4 2" xfId="20316" xr:uid="{00000000-0005-0000-0000-0000E24E0000}"/>
    <cellStyle name="Output 9 2 11 5" xfId="20317" xr:uid="{00000000-0005-0000-0000-0000E34E0000}"/>
    <cellStyle name="Output 9 2 11 5 2" xfId="20318" xr:uid="{00000000-0005-0000-0000-0000E44E0000}"/>
    <cellStyle name="Output 9 2 11 6" xfId="20319" xr:uid="{00000000-0005-0000-0000-0000E54E0000}"/>
    <cellStyle name="Output 9 2 11 6 2" xfId="20320" xr:uid="{00000000-0005-0000-0000-0000E64E0000}"/>
    <cellStyle name="Output 9 2 11 7" xfId="20321" xr:uid="{00000000-0005-0000-0000-0000E74E0000}"/>
    <cellStyle name="Output 9 2 11 7 2" xfId="20322" xr:uid="{00000000-0005-0000-0000-0000E84E0000}"/>
    <cellStyle name="Output 9 2 11 8" xfId="20323" xr:uid="{00000000-0005-0000-0000-0000E94E0000}"/>
    <cellStyle name="Output 9 2 11 8 2" xfId="20324" xr:uid="{00000000-0005-0000-0000-0000EA4E0000}"/>
    <cellStyle name="Output 9 2 11 9" xfId="20325" xr:uid="{00000000-0005-0000-0000-0000EB4E0000}"/>
    <cellStyle name="Output 9 2 11 9 2" xfId="20326" xr:uid="{00000000-0005-0000-0000-0000EC4E0000}"/>
    <cellStyle name="Output 9 2 12" xfId="20327" xr:uid="{00000000-0005-0000-0000-0000ED4E0000}"/>
    <cellStyle name="Output 9 2 12 10" xfId="20328" xr:uid="{00000000-0005-0000-0000-0000EE4E0000}"/>
    <cellStyle name="Output 9 2 12 10 2" xfId="20329" xr:uid="{00000000-0005-0000-0000-0000EF4E0000}"/>
    <cellStyle name="Output 9 2 12 11" xfId="20330" xr:uid="{00000000-0005-0000-0000-0000F04E0000}"/>
    <cellStyle name="Output 9 2 12 11 2" xfId="20331" xr:uid="{00000000-0005-0000-0000-0000F14E0000}"/>
    <cellStyle name="Output 9 2 12 12" xfId="20332" xr:uid="{00000000-0005-0000-0000-0000F24E0000}"/>
    <cellStyle name="Output 9 2 12 12 2" xfId="20333" xr:uid="{00000000-0005-0000-0000-0000F34E0000}"/>
    <cellStyle name="Output 9 2 12 13" xfId="20334" xr:uid="{00000000-0005-0000-0000-0000F44E0000}"/>
    <cellStyle name="Output 9 2 12 13 2" xfId="20335" xr:uid="{00000000-0005-0000-0000-0000F54E0000}"/>
    <cellStyle name="Output 9 2 12 14" xfId="20336" xr:uid="{00000000-0005-0000-0000-0000F64E0000}"/>
    <cellStyle name="Output 9 2 12 14 2" xfId="20337" xr:uid="{00000000-0005-0000-0000-0000F74E0000}"/>
    <cellStyle name="Output 9 2 12 15" xfId="20338" xr:uid="{00000000-0005-0000-0000-0000F84E0000}"/>
    <cellStyle name="Output 9 2 12 15 2" xfId="20339" xr:uid="{00000000-0005-0000-0000-0000F94E0000}"/>
    <cellStyle name="Output 9 2 12 16" xfId="20340" xr:uid="{00000000-0005-0000-0000-0000FA4E0000}"/>
    <cellStyle name="Output 9 2 12 2" xfId="20341" xr:uid="{00000000-0005-0000-0000-0000FB4E0000}"/>
    <cellStyle name="Output 9 2 12 2 2" xfId="20342" xr:uid="{00000000-0005-0000-0000-0000FC4E0000}"/>
    <cellStyle name="Output 9 2 12 3" xfId="20343" xr:uid="{00000000-0005-0000-0000-0000FD4E0000}"/>
    <cellStyle name="Output 9 2 12 3 2" xfId="20344" xr:uid="{00000000-0005-0000-0000-0000FE4E0000}"/>
    <cellStyle name="Output 9 2 12 4" xfId="20345" xr:uid="{00000000-0005-0000-0000-0000FF4E0000}"/>
    <cellStyle name="Output 9 2 12 4 2" xfId="20346" xr:uid="{00000000-0005-0000-0000-0000004F0000}"/>
    <cellStyle name="Output 9 2 12 5" xfId="20347" xr:uid="{00000000-0005-0000-0000-0000014F0000}"/>
    <cellStyle name="Output 9 2 12 5 2" xfId="20348" xr:uid="{00000000-0005-0000-0000-0000024F0000}"/>
    <cellStyle name="Output 9 2 12 6" xfId="20349" xr:uid="{00000000-0005-0000-0000-0000034F0000}"/>
    <cellStyle name="Output 9 2 12 6 2" xfId="20350" xr:uid="{00000000-0005-0000-0000-0000044F0000}"/>
    <cellStyle name="Output 9 2 12 7" xfId="20351" xr:uid="{00000000-0005-0000-0000-0000054F0000}"/>
    <cellStyle name="Output 9 2 12 7 2" xfId="20352" xr:uid="{00000000-0005-0000-0000-0000064F0000}"/>
    <cellStyle name="Output 9 2 12 8" xfId="20353" xr:uid="{00000000-0005-0000-0000-0000074F0000}"/>
    <cellStyle name="Output 9 2 12 8 2" xfId="20354" xr:uid="{00000000-0005-0000-0000-0000084F0000}"/>
    <cellStyle name="Output 9 2 12 9" xfId="20355" xr:uid="{00000000-0005-0000-0000-0000094F0000}"/>
    <cellStyle name="Output 9 2 12 9 2" xfId="20356" xr:uid="{00000000-0005-0000-0000-00000A4F0000}"/>
    <cellStyle name="Output 9 2 13" xfId="20357" xr:uid="{00000000-0005-0000-0000-00000B4F0000}"/>
    <cellStyle name="Output 9 2 13 10" xfId="20358" xr:uid="{00000000-0005-0000-0000-00000C4F0000}"/>
    <cellStyle name="Output 9 2 13 10 2" xfId="20359" xr:uid="{00000000-0005-0000-0000-00000D4F0000}"/>
    <cellStyle name="Output 9 2 13 11" xfId="20360" xr:uid="{00000000-0005-0000-0000-00000E4F0000}"/>
    <cellStyle name="Output 9 2 13 11 2" xfId="20361" xr:uid="{00000000-0005-0000-0000-00000F4F0000}"/>
    <cellStyle name="Output 9 2 13 12" xfId="20362" xr:uid="{00000000-0005-0000-0000-0000104F0000}"/>
    <cellStyle name="Output 9 2 13 12 2" xfId="20363" xr:uid="{00000000-0005-0000-0000-0000114F0000}"/>
    <cellStyle name="Output 9 2 13 13" xfId="20364" xr:uid="{00000000-0005-0000-0000-0000124F0000}"/>
    <cellStyle name="Output 9 2 13 13 2" xfId="20365" xr:uid="{00000000-0005-0000-0000-0000134F0000}"/>
    <cellStyle name="Output 9 2 13 14" xfId="20366" xr:uid="{00000000-0005-0000-0000-0000144F0000}"/>
    <cellStyle name="Output 9 2 13 14 2" xfId="20367" xr:uid="{00000000-0005-0000-0000-0000154F0000}"/>
    <cellStyle name="Output 9 2 13 15" xfId="20368" xr:uid="{00000000-0005-0000-0000-0000164F0000}"/>
    <cellStyle name="Output 9 2 13 2" xfId="20369" xr:uid="{00000000-0005-0000-0000-0000174F0000}"/>
    <cellStyle name="Output 9 2 13 2 2" xfId="20370" xr:uid="{00000000-0005-0000-0000-0000184F0000}"/>
    <cellStyle name="Output 9 2 13 3" xfId="20371" xr:uid="{00000000-0005-0000-0000-0000194F0000}"/>
    <cellStyle name="Output 9 2 13 3 2" xfId="20372" xr:uid="{00000000-0005-0000-0000-00001A4F0000}"/>
    <cellStyle name="Output 9 2 13 4" xfId="20373" xr:uid="{00000000-0005-0000-0000-00001B4F0000}"/>
    <cellStyle name="Output 9 2 13 4 2" xfId="20374" xr:uid="{00000000-0005-0000-0000-00001C4F0000}"/>
    <cellStyle name="Output 9 2 13 5" xfId="20375" xr:uid="{00000000-0005-0000-0000-00001D4F0000}"/>
    <cellStyle name="Output 9 2 13 5 2" xfId="20376" xr:uid="{00000000-0005-0000-0000-00001E4F0000}"/>
    <cellStyle name="Output 9 2 13 6" xfId="20377" xr:uid="{00000000-0005-0000-0000-00001F4F0000}"/>
    <cellStyle name="Output 9 2 13 6 2" xfId="20378" xr:uid="{00000000-0005-0000-0000-0000204F0000}"/>
    <cellStyle name="Output 9 2 13 7" xfId="20379" xr:uid="{00000000-0005-0000-0000-0000214F0000}"/>
    <cellStyle name="Output 9 2 13 7 2" xfId="20380" xr:uid="{00000000-0005-0000-0000-0000224F0000}"/>
    <cellStyle name="Output 9 2 13 8" xfId="20381" xr:uid="{00000000-0005-0000-0000-0000234F0000}"/>
    <cellStyle name="Output 9 2 13 8 2" xfId="20382" xr:uid="{00000000-0005-0000-0000-0000244F0000}"/>
    <cellStyle name="Output 9 2 13 9" xfId="20383" xr:uid="{00000000-0005-0000-0000-0000254F0000}"/>
    <cellStyle name="Output 9 2 13 9 2" xfId="20384" xr:uid="{00000000-0005-0000-0000-0000264F0000}"/>
    <cellStyle name="Output 9 2 14" xfId="20385" xr:uid="{00000000-0005-0000-0000-0000274F0000}"/>
    <cellStyle name="Output 9 2 14 2" xfId="20386" xr:uid="{00000000-0005-0000-0000-0000284F0000}"/>
    <cellStyle name="Output 9 2 15" xfId="20387" xr:uid="{00000000-0005-0000-0000-0000294F0000}"/>
    <cellStyle name="Output 9 2 15 2" xfId="20388" xr:uid="{00000000-0005-0000-0000-00002A4F0000}"/>
    <cellStyle name="Output 9 2 16" xfId="20389" xr:uid="{00000000-0005-0000-0000-00002B4F0000}"/>
    <cellStyle name="Output 9 2 16 2" xfId="20390" xr:uid="{00000000-0005-0000-0000-00002C4F0000}"/>
    <cellStyle name="Output 9 2 17" xfId="20391" xr:uid="{00000000-0005-0000-0000-00002D4F0000}"/>
    <cellStyle name="Output 9 2 17 2" xfId="20392" xr:uid="{00000000-0005-0000-0000-00002E4F0000}"/>
    <cellStyle name="Output 9 2 18" xfId="20393" xr:uid="{00000000-0005-0000-0000-00002F4F0000}"/>
    <cellStyle name="Output 9 2 18 2" xfId="20394" xr:uid="{00000000-0005-0000-0000-0000304F0000}"/>
    <cellStyle name="Output 9 2 19" xfId="20395" xr:uid="{00000000-0005-0000-0000-0000314F0000}"/>
    <cellStyle name="Output 9 2 19 2" xfId="20396" xr:uid="{00000000-0005-0000-0000-0000324F0000}"/>
    <cellStyle name="Output 9 2 2" xfId="20397" xr:uid="{00000000-0005-0000-0000-0000334F0000}"/>
    <cellStyle name="Output 9 2 2 10" xfId="20398" xr:uid="{00000000-0005-0000-0000-0000344F0000}"/>
    <cellStyle name="Output 9 2 2 10 2" xfId="20399" xr:uid="{00000000-0005-0000-0000-0000354F0000}"/>
    <cellStyle name="Output 9 2 2 11" xfId="20400" xr:uid="{00000000-0005-0000-0000-0000364F0000}"/>
    <cellStyle name="Output 9 2 2 11 2" xfId="20401" xr:uid="{00000000-0005-0000-0000-0000374F0000}"/>
    <cellStyle name="Output 9 2 2 12" xfId="20402" xr:uid="{00000000-0005-0000-0000-0000384F0000}"/>
    <cellStyle name="Output 9 2 2 12 2" xfId="20403" xr:uid="{00000000-0005-0000-0000-0000394F0000}"/>
    <cellStyle name="Output 9 2 2 13" xfId="20404" xr:uid="{00000000-0005-0000-0000-00003A4F0000}"/>
    <cellStyle name="Output 9 2 2 13 2" xfId="20405" xr:uid="{00000000-0005-0000-0000-00003B4F0000}"/>
    <cellStyle name="Output 9 2 2 14" xfId="20406" xr:uid="{00000000-0005-0000-0000-00003C4F0000}"/>
    <cellStyle name="Output 9 2 2 14 2" xfId="20407" xr:uid="{00000000-0005-0000-0000-00003D4F0000}"/>
    <cellStyle name="Output 9 2 2 15" xfId="20408" xr:uid="{00000000-0005-0000-0000-00003E4F0000}"/>
    <cellStyle name="Output 9 2 2 15 2" xfId="20409" xr:uid="{00000000-0005-0000-0000-00003F4F0000}"/>
    <cellStyle name="Output 9 2 2 16" xfId="20410" xr:uid="{00000000-0005-0000-0000-0000404F0000}"/>
    <cellStyle name="Output 9 2 2 16 2" xfId="20411" xr:uid="{00000000-0005-0000-0000-0000414F0000}"/>
    <cellStyle name="Output 9 2 2 17" xfId="20412" xr:uid="{00000000-0005-0000-0000-0000424F0000}"/>
    <cellStyle name="Output 9 2 2 17 2" xfId="20413" xr:uid="{00000000-0005-0000-0000-0000434F0000}"/>
    <cellStyle name="Output 9 2 2 18" xfId="20414" xr:uid="{00000000-0005-0000-0000-0000444F0000}"/>
    <cellStyle name="Output 9 2 2 18 2" xfId="20415" xr:uid="{00000000-0005-0000-0000-0000454F0000}"/>
    <cellStyle name="Output 9 2 2 19" xfId="20416" xr:uid="{00000000-0005-0000-0000-0000464F0000}"/>
    <cellStyle name="Output 9 2 2 19 2" xfId="20417" xr:uid="{00000000-0005-0000-0000-0000474F0000}"/>
    <cellStyle name="Output 9 2 2 2" xfId="20418" xr:uid="{00000000-0005-0000-0000-0000484F0000}"/>
    <cellStyle name="Output 9 2 2 2 10" xfId="20419" xr:uid="{00000000-0005-0000-0000-0000494F0000}"/>
    <cellStyle name="Output 9 2 2 2 10 2" xfId="20420" xr:uid="{00000000-0005-0000-0000-00004A4F0000}"/>
    <cellStyle name="Output 9 2 2 2 11" xfId="20421" xr:uid="{00000000-0005-0000-0000-00004B4F0000}"/>
    <cellStyle name="Output 9 2 2 2 11 2" xfId="20422" xr:uid="{00000000-0005-0000-0000-00004C4F0000}"/>
    <cellStyle name="Output 9 2 2 2 12" xfId="20423" xr:uid="{00000000-0005-0000-0000-00004D4F0000}"/>
    <cellStyle name="Output 9 2 2 2 12 2" xfId="20424" xr:uid="{00000000-0005-0000-0000-00004E4F0000}"/>
    <cellStyle name="Output 9 2 2 2 13" xfId="20425" xr:uid="{00000000-0005-0000-0000-00004F4F0000}"/>
    <cellStyle name="Output 9 2 2 2 13 2" xfId="20426" xr:uid="{00000000-0005-0000-0000-0000504F0000}"/>
    <cellStyle name="Output 9 2 2 2 14" xfId="20427" xr:uid="{00000000-0005-0000-0000-0000514F0000}"/>
    <cellStyle name="Output 9 2 2 2 14 2" xfId="20428" xr:uid="{00000000-0005-0000-0000-0000524F0000}"/>
    <cellStyle name="Output 9 2 2 2 15" xfId="20429" xr:uid="{00000000-0005-0000-0000-0000534F0000}"/>
    <cellStyle name="Output 9 2 2 2 15 2" xfId="20430" xr:uid="{00000000-0005-0000-0000-0000544F0000}"/>
    <cellStyle name="Output 9 2 2 2 16" xfId="20431" xr:uid="{00000000-0005-0000-0000-0000554F0000}"/>
    <cellStyle name="Output 9 2 2 2 16 2" xfId="20432" xr:uid="{00000000-0005-0000-0000-0000564F0000}"/>
    <cellStyle name="Output 9 2 2 2 17" xfId="20433" xr:uid="{00000000-0005-0000-0000-0000574F0000}"/>
    <cellStyle name="Output 9 2 2 2 17 2" xfId="20434" xr:uid="{00000000-0005-0000-0000-0000584F0000}"/>
    <cellStyle name="Output 9 2 2 2 18" xfId="20435" xr:uid="{00000000-0005-0000-0000-0000594F0000}"/>
    <cellStyle name="Output 9 2 2 2 18 2" xfId="20436" xr:uid="{00000000-0005-0000-0000-00005A4F0000}"/>
    <cellStyle name="Output 9 2 2 2 19" xfId="20437" xr:uid="{00000000-0005-0000-0000-00005B4F0000}"/>
    <cellStyle name="Output 9 2 2 2 2" xfId="20438" xr:uid="{00000000-0005-0000-0000-00005C4F0000}"/>
    <cellStyle name="Output 9 2 2 2 2 2" xfId="20439" xr:uid="{00000000-0005-0000-0000-00005D4F0000}"/>
    <cellStyle name="Output 9 2 2 2 3" xfId="20440" xr:uid="{00000000-0005-0000-0000-00005E4F0000}"/>
    <cellStyle name="Output 9 2 2 2 3 2" xfId="20441" xr:uid="{00000000-0005-0000-0000-00005F4F0000}"/>
    <cellStyle name="Output 9 2 2 2 4" xfId="20442" xr:uid="{00000000-0005-0000-0000-0000604F0000}"/>
    <cellStyle name="Output 9 2 2 2 4 2" xfId="20443" xr:uid="{00000000-0005-0000-0000-0000614F0000}"/>
    <cellStyle name="Output 9 2 2 2 5" xfId="20444" xr:uid="{00000000-0005-0000-0000-0000624F0000}"/>
    <cellStyle name="Output 9 2 2 2 5 2" xfId="20445" xr:uid="{00000000-0005-0000-0000-0000634F0000}"/>
    <cellStyle name="Output 9 2 2 2 6" xfId="20446" xr:uid="{00000000-0005-0000-0000-0000644F0000}"/>
    <cellStyle name="Output 9 2 2 2 6 2" xfId="20447" xr:uid="{00000000-0005-0000-0000-0000654F0000}"/>
    <cellStyle name="Output 9 2 2 2 7" xfId="20448" xr:uid="{00000000-0005-0000-0000-0000664F0000}"/>
    <cellStyle name="Output 9 2 2 2 7 2" xfId="20449" xr:uid="{00000000-0005-0000-0000-0000674F0000}"/>
    <cellStyle name="Output 9 2 2 2 8" xfId="20450" xr:uid="{00000000-0005-0000-0000-0000684F0000}"/>
    <cellStyle name="Output 9 2 2 2 8 2" xfId="20451" xr:uid="{00000000-0005-0000-0000-0000694F0000}"/>
    <cellStyle name="Output 9 2 2 2 9" xfId="20452" xr:uid="{00000000-0005-0000-0000-00006A4F0000}"/>
    <cellStyle name="Output 9 2 2 2 9 2" xfId="20453" xr:uid="{00000000-0005-0000-0000-00006B4F0000}"/>
    <cellStyle name="Output 9 2 2 20" xfId="20454" xr:uid="{00000000-0005-0000-0000-00006C4F0000}"/>
    <cellStyle name="Output 9 2 2 3" xfId="20455" xr:uid="{00000000-0005-0000-0000-00006D4F0000}"/>
    <cellStyle name="Output 9 2 2 3 10" xfId="20456" xr:uid="{00000000-0005-0000-0000-00006E4F0000}"/>
    <cellStyle name="Output 9 2 2 3 10 2" xfId="20457" xr:uid="{00000000-0005-0000-0000-00006F4F0000}"/>
    <cellStyle name="Output 9 2 2 3 11" xfId="20458" xr:uid="{00000000-0005-0000-0000-0000704F0000}"/>
    <cellStyle name="Output 9 2 2 3 11 2" xfId="20459" xr:uid="{00000000-0005-0000-0000-0000714F0000}"/>
    <cellStyle name="Output 9 2 2 3 12" xfId="20460" xr:uid="{00000000-0005-0000-0000-0000724F0000}"/>
    <cellStyle name="Output 9 2 2 3 12 2" xfId="20461" xr:uid="{00000000-0005-0000-0000-0000734F0000}"/>
    <cellStyle name="Output 9 2 2 3 13" xfId="20462" xr:uid="{00000000-0005-0000-0000-0000744F0000}"/>
    <cellStyle name="Output 9 2 2 3 13 2" xfId="20463" xr:uid="{00000000-0005-0000-0000-0000754F0000}"/>
    <cellStyle name="Output 9 2 2 3 14" xfId="20464" xr:uid="{00000000-0005-0000-0000-0000764F0000}"/>
    <cellStyle name="Output 9 2 2 3 14 2" xfId="20465" xr:uid="{00000000-0005-0000-0000-0000774F0000}"/>
    <cellStyle name="Output 9 2 2 3 15" xfId="20466" xr:uid="{00000000-0005-0000-0000-0000784F0000}"/>
    <cellStyle name="Output 9 2 2 3 15 2" xfId="20467" xr:uid="{00000000-0005-0000-0000-0000794F0000}"/>
    <cellStyle name="Output 9 2 2 3 16" xfId="20468" xr:uid="{00000000-0005-0000-0000-00007A4F0000}"/>
    <cellStyle name="Output 9 2 2 3 16 2" xfId="20469" xr:uid="{00000000-0005-0000-0000-00007B4F0000}"/>
    <cellStyle name="Output 9 2 2 3 17" xfId="20470" xr:uid="{00000000-0005-0000-0000-00007C4F0000}"/>
    <cellStyle name="Output 9 2 2 3 17 2" xfId="20471" xr:uid="{00000000-0005-0000-0000-00007D4F0000}"/>
    <cellStyle name="Output 9 2 2 3 18" xfId="20472" xr:uid="{00000000-0005-0000-0000-00007E4F0000}"/>
    <cellStyle name="Output 9 2 2 3 18 2" xfId="20473" xr:uid="{00000000-0005-0000-0000-00007F4F0000}"/>
    <cellStyle name="Output 9 2 2 3 19" xfId="20474" xr:uid="{00000000-0005-0000-0000-0000804F0000}"/>
    <cellStyle name="Output 9 2 2 3 2" xfId="20475" xr:uid="{00000000-0005-0000-0000-0000814F0000}"/>
    <cellStyle name="Output 9 2 2 3 2 2" xfId="20476" xr:uid="{00000000-0005-0000-0000-0000824F0000}"/>
    <cellStyle name="Output 9 2 2 3 3" xfId="20477" xr:uid="{00000000-0005-0000-0000-0000834F0000}"/>
    <cellStyle name="Output 9 2 2 3 3 2" xfId="20478" xr:uid="{00000000-0005-0000-0000-0000844F0000}"/>
    <cellStyle name="Output 9 2 2 3 4" xfId="20479" xr:uid="{00000000-0005-0000-0000-0000854F0000}"/>
    <cellStyle name="Output 9 2 2 3 4 2" xfId="20480" xr:uid="{00000000-0005-0000-0000-0000864F0000}"/>
    <cellStyle name="Output 9 2 2 3 5" xfId="20481" xr:uid="{00000000-0005-0000-0000-0000874F0000}"/>
    <cellStyle name="Output 9 2 2 3 5 2" xfId="20482" xr:uid="{00000000-0005-0000-0000-0000884F0000}"/>
    <cellStyle name="Output 9 2 2 3 6" xfId="20483" xr:uid="{00000000-0005-0000-0000-0000894F0000}"/>
    <cellStyle name="Output 9 2 2 3 6 2" xfId="20484" xr:uid="{00000000-0005-0000-0000-00008A4F0000}"/>
    <cellStyle name="Output 9 2 2 3 7" xfId="20485" xr:uid="{00000000-0005-0000-0000-00008B4F0000}"/>
    <cellStyle name="Output 9 2 2 3 7 2" xfId="20486" xr:uid="{00000000-0005-0000-0000-00008C4F0000}"/>
    <cellStyle name="Output 9 2 2 3 8" xfId="20487" xr:uid="{00000000-0005-0000-0000-00008D4F0000}"/>
    <cellStyle name="Output 9 2 2 3 8 2" xfId="20488" xr:uid="{00000000-0005-0000-0000-00008E4F0000}"/>
    <cellStyle name="Output 9 2 2 3 9" xfId="20489" xr:uid="{00000000-0005-0000-0000-00008F4F0000}"/>
    <cellStyle name="Output 9 2 2 3 9 2" xfId="20490" xr:uid="{00000000-0005-0000-0000-0000904F0000}"/>
    <cellStyle name="Output 9 2 2 4" xfId="20491" xr:uid="{00000000-0005-0000-0000-0000914F0000}"/>
    <cellStyle name="Output 9 2 2 4 10" xfId="20492" xr:uid="{00000000-0005-0000-0000-0000924F0000}"/>
    <cellStyle name="Output 9 2 2 4 10 2" xfId="20493" xr:uid="{00000000-0005-0000-0000-0000934F0000}"/>
    <cellStyle name="Output 9 2 2 4 11" xfId="20494" xr:uid="{00000000-0005-0000-0000-0000944F0000}"/>
    <cellStyle name="Output 9 2 2 4 11 2" xfId="20495" xr:uid="{00000000-0005-0000-0000-0000954F0000}"/>
    <cellStyle name="Output 9 2 2 4 12" xfId="20496" xr:uid="{00000000-0005-0000-0000-0000964F0000}"/>
    <cellStyle name="Output 9 2 2 4 12 2" xfId="20497" xr:uid="{00000000-0005-0000-0000-0000974F0000}"/>
    <cellStyle name="Output 9 2 2 4 13" xfId="20498" xr:uid="{00000000-0005-0000-0000-0000984F0000}"/>
    <cellStyle name="Output 9 2 2 4 13 2" xfId="20499" xr:uid="{00000000-0005-0000-0000-0000994F0000}"/>
    <cellStyle name="Output 9 2 2 4 14" xfId="20500" xr:uid="{00000000-0005-0000-0000-00009A4F0000}"/>
    <cellStyle name="Output 9 2 2 4 14 2" xfId="20501" xr:uid="{00000000-0005-0000-0000-00009B4F0000}"/>
    <cellStyle name="Output 9 2 2 4 15" xfId="20502" xr:uid="{00000000-0005-0000-0000-00009C4F0000}"/>
    <cellStyle name="Output 9 2 2 4 15 2" xfId="20503" xr:uid="{00000000-0005-0000-0000-00009D4F0000}"/>
    <cellStyle name="Output 9 2 2 4 16" xfId="20504" xr:uid="{00000000-0005-0000-0000-00009E4F0000}"/>
    <cellStyle name="Output 9 2 2 4 2" xfId="20505" xr:uid="{00000000-0005-0000-0000-00009F4F0000}"/>
    <cellStyle name="Output 9 2 2 4 2 2" xfId="20506" xr:uid="{00000000-0005-0000-0000-0000A04F0000}"/>
    <cellStyle name="Output 9 2 2 4 3" xfId="20507" xr:uid="{00000000-0005-0000-0000-0000A14F0000}"/>
    <cellStyle name="Output 9 2 2 4 3 2" xfId="20508" xr:uid="{00000000-0005-0000-0000-0000A24F0000}"/>
    <cellStyle name="Output 9 2 2 4 4" xfId="20509" xr:uid="{00000000-0005-0000-0000-0000A34F0000}"/>
    <cellStyle name="Output 9 2 2 4 4 2" xfId="20510" xr:uid="{00000000-0005-0000-0000-0000A44F0000}"/>
    <cellStyle name="Output 9 2 2 4 5" xfId="20511" xr:uid="{00000000-0005-0000-0000-0000A54F0000}"/>
    <cellStyle name="Output 9 2 2 4 5 2" xfId="20512" xr:uid="{00000000-0005-0000-0000-0000A64F0000}"/>
    <cellStyle name="Output 9 2 2 4 6" xfId="20513" xr:uid="{00000000-0005-0000-0000-0000A74F0000}"/>
    <cellStyle name="Output 9 2 2 4 6 2" xfId="20514" xr:uid="{00000000-0005-0000-0000-0000A84F0000}"/>
    <cellStyle name="Output 9 2 2 4 7" xfId="20515" xr:uid="{00000000-0005-0000-0000-0000A94F0000}"/>
    <cellStyle name="Output 9 2 2 4 7 2" xfId="20516" xr:uid="{00000000-0005-0000-0000-0000AA4F0000}"/>
    <cellStyle name="Output 9 2 2 4 8" xfId="20517" xr:uid="{00000000-0005-0000-0000-0000AB4F0000}"/>
    <cellStyle name="Output 9 2 2 4 8 2" xfId="20518" xr:uid="{00000000-0005-0000-0000-0000AC4F0000}"/>
    <cellStyle name="Output 9 2 2 4 9" xfId="20519" xr:uid="{00000000-0005-0000-0000-0000AD4F0000}"/>
    <cellStyle name="Output 9 2 2 4 9 2" xfId="20520" xr:uid="{00000000-0005-0000-0000-0000AE4F0000}"/>
    <cellStyle name="Output 9 2 2 5" xfId="20521" xr:uid="{00000000-0005-0000-0000-0000AF4F0000}"/>
    <cellStyle name="Output 9 2 2 5 10" xfId="20522" xr:uid="{00000000-0005-0000-0000-0000B04F0000}"/>
    <cellStyle name="Output 9 2 2 5 10 2" xfId="20523" xr:uid="{00000000-0005-0000-0000-0000B14F0000}"/>
    <cellStyle name="Output 9 2 2 5 11" xfId="20524" xr:uid="{00000000-0005-0000-0000-0000B24F0000}"/>
    <cellStyle name="Output 9 2 2 5 11 2" xfId="20525" xr:uid="{00000000-0005-0000-0000-0000B34F0000}"/>
    <cellStyle name="Output 9 2 2 5 12" xfId="20526" xr:uid="{00000000-0005-0000-0000-0000B44F0000}"/>
    <cellStyle name="Output 9 2 2 5 12 2" xfId="20527" xr:uid="{00000000-0005-0000-0000-0000B54F0000}"/>
    <cellStyle name="Output 9 2 2 5 13" xfId="20528" xr:uid="{00000000-0005-0000-0000-0000B64F0000}"/>
    <cellStyle name="Output 9 2 2 5 13 2" xfId="20529" xr:uid="{00000000-0005-0000-0000-0000B74F0000}"/>
    <cellStyle name="Output 9 2 2 5 14" xfId="20530" xr:uid="{00000000-0005-0000-0000-0000B84F0000}"/>
    <cellStyle name="Output 9 2 2 5 14 2" xfId="20531" xr:uid="{00000000-0005-0000-0000-0000B94F0000}"/>
    <cellStyle name="Output 9 2 2 5 15" xfId="20532" xr:uid="{00000000-0005-0000-0000-0000BA4F0000}"/>
    <cellStyle name="Output 9 2 2 5 15 2" xfId="20533" xr:uid="{00000000-0005-0000-0000-0000BB4F0000}"/>
    <cellStyle name="Output 9 2 2 5 16" xfId="20534" xr:uid="{00000000-0005-0000-0000-0000BC4F0000}"/>
    <cellStyle name="Output 9 2 2 5 2" xfId="20535" xr:uid="{00000000-0005-0000-0000-0000BD4F0000}"/>
    <cellStyle name="Output 9 2 2 5 2 2" xfId="20536" xr:uid="{00000000-0005-0000-0000-0000BE4F0000}"/>
    <cellStyle name="Output 9 2 2 5 3" xfId="20537" xr:uid="{00000000-0005-0000-0000-0000BF4F0000}"/>
    <cellStyle name="Output 9 2 2 5 3 2" xfId="20538" xr:uid="{00000000-0005-0000-0000-0000C04F0000}"/>
    <cellStyle name="Output 9 2 2 5 4" xfId="20539" xr:uid="{00000000-0005-0000-0000-0000C14F0000}"/>
    <cellStyle name="Output 9 2 2 5 4 2" xfId="20540" xr:uid="{00000000-0005-0000-0000-0000C24F0000}"/>
    <cellStyle name="Output 9 2 2 5 5" xfId="20541" xr:uid="{00000000-0005-0000-0000-0000C34F0000}"/>
    <cellStyle name="Output 9 2 2 5 5 2" xfId="20542" xr:uid="{00000000-0005-0000-0000-0000C44F0000}"/>
    <cellStyle name="Output 9 2 2 5 6" xfId="20543" xr:uid="{00000000-0005-0000-0000-0000C54F0000}"/>
    <cellStyle name="Output 9 2 2 5 6 2" xfId="20544" xr:uid="{00000000-0005-0000-0000-0000C64F0000}"/>
    <cellStyle name="Output 9 2 2 5 7" xfId="20545" xr:uid="{00000000-0005-0000-0000-0000C74F0000}"/>
    <cellStyle name="Output 9 2 2 5 7 2" xfId="20546" xr:uid="{00000000-0005-0000-0000-0000C84F0000}"/>
    <cellStyle name="Output 9 2 2 5 8" xfId="20547" xr:uid="{00000000-0005-0000-0000-0000C94F0000}"/>
    <cellStyle name="Output 9 2 2 5 8 2" xfId="20548" xr:uid="{00000000-0005-0000-0000-0000CA4F0000}"/>
    <cellStyle name="Output 9 2 2 5 9" xfId="20549" xr:uid="{00000000-0005-0000-0000-0000CB4F0000}"/>
    <cellStyle name="Output 9 2 2 5 9 2" xfId="20550" xr:uid="{00000000-0005-0000-0000-0000CC4F0000}"/>
    <cellStyle name="Output 9 2 2 6" xfId="20551" xr:uid="{00000000-0005-0000-0000-0000CD4F0000}"/>
    <cellStyle name="Output 9 2 2 6 10" xfId="20552" xr:uid="{00000000-0005-0000-0000-0000CE4F0000}"/>
    <cellStyle name="Output 9 2 2 6 10 2" xfId="20553" xr:uid="{00000000-0005-0000-0000-0000CF4F0000}"/>
    <cellStyle name="Output 9 2 2 6 11" xfId="20554" xr:uid="{00000000-0005-0000-0000-0000D04F0000}"/>
    <cellStyle name="Output 9 2 2 6 11 2" xfId="20555" xr:uid="{00000000-0005-0000-0000-0000D14F0000}"/>
    <cellStyle name="Output 9 2 2 6 12" xfId="20556" xr:uid="{00000000-0005-0000-0000-0000D24F0000}"/>
    <cellStyle name="Output 9 2 2 6 12 2" xfId="20557" xr:uid="{00000000-0005-0000-0000-0000D34F0000}"/>
    <cellStyle name="Output 9 2 2 6 13" xfId="20558" xr:uid="{00000000-0005-0000-0000-0000D44F0000}"/>
    <cellStyle name="Output 9 2 2 6 13 2" xfId="20559" xr:uid="{00000000-0005-0000-0000-0000D54F0000}"/>
    <cellStyle name="Output 9 2 2 6 14" xfId="20560" xr:uid="{00000000-0005-0000-0000-0000D64F0000}"/>
    <cellStyle name="Output 9 2 2 6 14 2" xfId="20561" xr:uid="{00000000-0005-0000-0000-0000D74F0000}"/>
    <cellStyle name="Output 9 2 2 6 15" xfId="20562" xr:uid="{00000000-0005-0000-0000-0000D84F0000}"/>
    <cellStyle name="Output 9 2 2 6 2" xfId="20563" xr:uid="{00000000-0005-0000-0000-0000D94F0000}"/>
    <cellStyle name="Output 9 2 2 6 2 2" xfId="20564" xr:uid="{00000000-0005-0000-0000-0000DA4F0000}"/>
    <cellStyle name="Output 9 2 2 6 3" xfId="20565" xr:uid="{00000000-0005-0000-0000-0000DB4F0000}"/>
    <cellStyle name="Output 9 2 2 6 3 2" xfId="20566" xr:uid="{00000000-0005-0000-0000-0000DC4F0000}"/>
    <cellStyle name="Output 9 2 2 6 4" xfId="20567" xr:uid="{00000000-0005-0000-0000-0000DD4F0000}"/>
    <cellStyle name="Output 9 2 2 6 4 2" xfId="20568" xr:uid="{00000000-0005-0000-0000-0000DE4F0000}"/>
    <cellStyle name="Output 9 2 2 6 5" xfId="20569" xr:uid="{00000000-0005-0000-0000-0000DF4F0000}"/>
    <cellStyle name="Output 9 2 2 6 5 2" xfId="20570" xr:uid="{00000000-0005-0000-0000-0000E04F0000}"/>
    <cellStyle name="Output 9 2 2 6 6" xfId="20571" xr:uid="{00000000-0005-0000-0000-0000E14F0000}"/>
    <cellStyle name="Output 9 2 2 6 6 2" xfId="20572" xr:uid="{00000000-0005-0000-0000-0000E24F0000}"/>
    <cellStyle name="Output 9 2 2 6 7" xfId="20573" xr:uid="{00000000-0005-0000-0000-0000E34F0000}"/>
    <cellStyle name="Output 9 2 2 6 7 2" xfId="20574" xr:uid="{00000000-0005-0000-0000-0000E44F0000}"/>
    <cellStyle name="Output 9 2 2 6 8" xfId="20575" xr:uid="{00000000-0005-0000-0000-0000E54F0000}"/>
    <cellStyle name="Output 9 2 2 6 8 2" xfId="20576" xr:uid="{00000000-0005-0000-0000-0000E64F0000}"/>
    <cellStyle name="Output 9 2 2 6 9" xfId="20577" xr:uid="{00000000-0005-0000-0000-0000E74F0000}"/>
    <cellStyle name="Output 9 2 2 6 9 2" xfId="20578" xr:uid="{00000000-0005-0000-0000-0000E84F0000}"/>
    <cellStyle name="Output 9 2 2 7" xfId="20579" xr:uid="{00000000-0005-0000-0000-0000E94F0000}"/>
    <cellStyle name="Output 9 2 2 7 2" xfId="20580" xr:uid="{00000000-0005-0000-0000-0000EA4F0000}"/>
    <cellStyle name="Output 9 2 2 8" xfId="20581" xr:uid="{00000000-0005-0000-0000-0000EB4F0000}"/>
    <cellStyle name="Output 9 2 2 8 2" xfId="20582" xr:uid="{00000000-0005-0000-0000-0000EC4F0000}"/>
    <cellStyle name="Output 9 2 2 9" xfId="20583" xr:uid="{00000000-0005-0000-0000-0000ED4F0000}"/>
    <cellStyle name="Output 9 2 2 9 2" xfId="20584" xr:uid="{00000000-0005-0000-0000-0000EE4F0000}"/>
    <cellStyle name="Output 9 2 20" xfId="20585" xr:uid="{00000000-0005-0000-0000-0000EF4F0000}"/>
    <cellStyle name="Output 9 2 20 2" xfId="20586" xr:uid="{00000000-0005-0000-0000-0000F04F0000}"/>
    <cellStyle name="Output 9 2 21" xfId="20587" xr:uid="{00000000-0005-0000-0000-0000F14F0000}"/>
    <cellStyle name="Output 9 2 21 2" xfId="20588" xr:uid="{00000000-0005-0000-0000-0000F24F0000}"/>
    <cellStyle name="Output 9 2 22" xfId="20589" xr:uid="{00000000-0005-0000-0000-0000F34F0000}"/>
    <cellStyle name="Output 9 2 22 2" xfId="20590" xr:uid="{00000000-0005-0000-0000-0000F44F0000}"/>
    <cellStyle name="Output 9 2 23" xfId="20591" xr:uid="{00000000-0005-0000-0000-0000F54F0000}"/>
    <cellStyle name="Output 9 2 23 2" xfId="20592" xr:uid="{00000000-0005-0000-0000-0000F64F0000}"/>
    <cellStyle name="Output 9 2 24" xfId="20593" xr:uid="{00000000-0005-0000-0000-0000F74F0000}"/>
    <cellStyle name="Output 9 2 24 2" xfId="20594" xr:uid="{00000000-0005-0000-0000-0000F84F0000}"/>
    <cellStyle name="Output 9 2 25" xfId="20595" xr:uid="{00000000-0005-0000-0000-0000F94F0000}"/>
    <cellStyle name="Output 9 2 25 2" xfId="20596" xr:uid="{00000000-0005-0000-0000-0000FA4F0000}"/>
    <cellStyle name="Output 9 2 26" xfId="20597" xr:uid="{00000000-0005-0000-0000-0000FB4F0000}"/>
    <cellStyle name="Output 9 2 26 2" xfId="20598" xr:uid="{00000000-0005-0000-0000-0000FC4F0000}"/>
    <cellStyle name="Output 9 2 27" xfId="20599" xr:uid="{00000000-0005-0000-0000-0000FD4F0000}"/>
    <cellStyle name="Output 9 2 3" xfId="20600" xr:uid="{00000000-0005-0000-0000-0000FE4F0000}"/>
    <cellStyle name="Output 9 2 3 10" xfId="20601" xr:uid="{00000000-0005-0000-0000-0000FF4F0000}"/>
    <cellStyle name="Output 9 2 3 10 2" xfId="20602" xr:uid="{00000000-0005-0000-0000-000000500000}"/>
    <cellStyle name="Output 9 2 3 11" xfId="20603" xr:uid="{00000000-0005-0000-0000-000001500000}"/>
    <cellStyle name="Output 9 2 3 11 2" xfId="20604" xr:uid="{00000000-0005-0000-0000-000002500000}"/>
    <cellStyle name="Output 9 2 3 12" xfId="20605" xr:uid="{00000000-0005-0000-0000-000003500000}"/>
    <cellStyle name="Output 9 2 3 12 2" xfId="20606" xr:uid="{00000000-0005-0000-0000-000004500000}"/>
    <cellStyle name="Output 9 2 3 13" xfId="20607" xr:uid="{00000000-0005-0000-0000-000005500000}"/>
    <cellStyle name="Output 9 2 3 13 2" xfId="20608" xr:uid="{00000000-0005-0000-0000-000006500000}"/>
    <cellStyle name="Output 9 2 3 14" xfId="20609" xr:uid="{00000000-0005-0000-0000-000007500000}"/>
    <cellStyle name="Output 9 2 3 14 2" xfId="20610" xr:uid="{00000000-0005-0000-0000-000008500000}"/>
    <cellStyle name="Output 9 2 3 15" xfId="20611" xr:uid="{00000000-0005-0000-0000-000009500000}"/>
    <cellStyle name="Output 9 2 3 15 2" xfId="20612" xr:uid="{00000000-0005-0000-0000-00000A500000}"/>
    <cellStyle name="Output 9 2 3 16" xfId="20613" xr:uid="{00000000-0005-0000-0000-00000B500000}"/>
    <cellStyle name="Output 9 2 3 16 2" xfId="20614" xr:uid="{00000000-0005-0000-0000-00000C500000}"/>
    <cellStyle name="Output 9 2 3 17" xfId="20615" xr:uid="{00000000-0005-0000-0000-00000D500000}"/>
    <cellStyle name="Output 9 2 3 17 2" xfId="20616" xr:uid="{00000000-0005-0000-0000-00000E500000}"/>
    <cellStyle name="Output 9 2 3 18" xfId="20617" xr:uid="{00000000-0005-0000-0000-00000F500000}"/>
    <cellStyle name="Output 9 2 3 18 2" xfId="20618" xr:uid="{00000000-0005-0000-0000-000010500000}"/>
    <cellStyle name="Output 9 2 3 19" xfId="20619" xr:uid="{00000000-0005-0000-0000-000011500000}"/>
    <cellStyle name="Output 9 2 3 19 2" xfId="20620" xr:uid="{00000000-0005-0000-0000-000012500000}"/>
    <cellStyle name="Output 9 2 3 2" xfId="20621" xr:uid="{00000000-0005-0000-0000-000013500000}"/>
    <cellStyle name="Output 9 2 3 2 10" xfId="20622" xr:uid="{00000000-0005-0000-0000-000014500000}"/>
    <cellStyle name="Output 9 2 3 2 10 2" xfId="20623" xr:uid="{00000000-0005-0000-0000-000015500000}"/>
    <cellStyle name="Output 9 2 3 2 11" xfId="20624" xr:uid="{00000000-0005-0000-0000-000016500000}"/>
    <cellStyle name="Output 9 2 3 2 11 2" xfId="20625" xr:uid="{00000000-0005-0000-0000-000017500000}"/>
    <cellStyle name="Output 9 2 3 2 12" xfId="20626" xr:uid="{00000000-0005-0000-0000-000018500000}"/>
    <cellStyle name="Output 9 2 3 2 12 2" xfId="20627" xr:uid="{00000000-0005-0000-0000-000019500000}"/>
    <cellStyle name="Output 9 2 3 2 13" xfId="20628" xr:uid="{00000000-0005-0000-0000-00001A500000}"/>
    <cellStyle name="Output 9 2 3 2 13 2" xfId="20629" xr:uid="{00000000-0005-0000-0000-00001B500000}"/>
    <cellStyle name="Output 9 2 3 2 14" xfId="20630" xr:uid="{00000000-0005-0000-0000-00001C500000}"/>
    <cellStyle name="Output 9 2 3 2 14 2" xfId="20631" xr:uid="{00000000-0005-0000-0000-00001D500000}"/>
    <cellStyle name="Output 9 2 3 2 15" xfId="20632" xr:uid="{00000000-0005-0000-0000-00001E500000}"/>
    <cellStyle name="Output 9 2 3 2 15 2" xfId="20633" xr:uid="{00000000-0005-0000-0000-00001F500000}"/>
    <cellStyle name="Output 9 2 3 2 16" xfId="20634" xr:uid="{00000000-0005-0000-0000-000020500000}"/>
    <cellStyle name="Output 9 2 3 2 16 2" xfId="20635" xr:uid="{00000000-0005-0000-0000-000021500000}"/>
    <cellStyle name="Output 9 2 3 2 17" xfId="20636" xr:uid="{00000000-0005-0000-0000-000022500000}"/>
    <cellStyle name="Output 9 2 3 2 17 2" xfId="20637" xr:uid="{00000000-0005-0000-0000-000023500000}"/>
    <cellStyle name="Output 9 2 3 2 18" xfId="20638" xr:uid="{00000000-0005-0000-0000-000024500000}"/>
    <cellStyle name="Output 9 2 3 2 18 2" xfId="20639" xr:uid="{00000000-0005-0000-0000-000025500000}"/>
    <cellStyle name="Output 9 2 3 2 19" xfId="20640" xr:uid="{00000000-0005-0000-0000-000026500000}"/>
    <cellStyle name="Output 9 2 3 2 2" xfId="20641" xr:uid="{00000000-0005-0000-0000-000027500000}"/>
    <cellStyle name="Output 9 2 3 2 2 2" xfId="20642" xr:uid="{00000000-0005-0000-0000-000028500000}"/>
    <cellStyle name="Output 9 2 3 2 3" xfId="20643" xr:uid="{00000000-0005-0000-0000-000029500000}"/>
    <cellStyle name="Output 9 2 3 2 3 2" xfId="20644" xr:uid="{00000000-0005-0000-0000-00002A500000}"/>
    <cellStyle name="Output 9 2 3 2 4" xfId="20645" xr:uid="{00000000-0005-0000-0000-00002B500000}"/>
    <cellStyle name="Output 9 2 3 2 4 2" xfId="20646" xr:uid="{00000000-0005-0000-0000-00002C500000}"/>
    <cellStyle name="Output 9 2 3 2 5" xfId="20647" xr:uid="{00000000-0005-0000-0000-00002D500000}"/>
    <cellStyle name="Output 9 2 3 2 5 2" xfId="20648" xr:uid="{00000000-0005-0000-0000-00002E500000}"/>
    <cellStyle name="Output 9 2 3 2 6" xfId="20649" xr:uid="{00000000-0005-0000-0000-00002F500000}"/>
    <cellStyle name="Output 9 2 3 2 6 2" xfId="20650" xr:uid="{00000000-0005-0000-0000-000030500000}"/>
    <cellStyle name="Output 9 2 3 2 7" xfId="20651" xr:uid="{00000000-0005-0000-0000-000031500000}"/>
    <cellStyle name="Output 9 2 3 2 7 2" xfId="20652" xr:uid="{00000000-0005-0000-0000-000032500000}"/>
    <cellStyle name="Output 9 2 3 2 8" xfId="20653" xr:uid="{00000000-0005-0000-0000-000033500000}"/>
    <cellStyle name="Output 9 2 3 2 8 2" xfId="20654" xr:uid="{00000000-0005-0000-0000-000034500000}"/>
    <cellStyle name="Output 9 2 3 2 9" xfId="20655" xr:uid="{00000000-0005-0000-0000-000035500000}"/>
    <cellStyle name="Output 9 2 3 2 9 2" xfId="20656" xr:uid="{00000000-0005-0000-0000-000036500000}"/>
    <cellStyle name="Output 9 2 3 20" xfId="20657" xr:uid="{00000000-0005-0000-0000-000037500000}"/>
    <cellStyle name="Output 9 2 3 3" xfId="20658" xr:uid="{00000000-0005-0000-0000-000038500000}"/>
    <cellStyle name="Output 9 2 3 3 10" xfId="20659" xr:uid="{00000000-0005-0000-0000-000039500000}"/>
    <cellStyle name="Output 9 2 3 3 10 2" xfId="20660" xr:uid="{00000000-0005-0000-0000-00003A500000}"/>
    <cellStyle name="Output 9 2 3 3 11" xfId="20661" xr:uid="{00000000-0005-0000-0000-00003B500000}"/>
    <cellStyle name="Output 9 2 3 3 11 2" xfId="20662" xr:uid="{00000000-0005-0000-0000-00003C500000}"/>
    <cellStyle name="Output 9 2 3 3 12" xfId="20663" xr:uid="{00000000-0005-0000-0000-00003D500000}"/>
    <cellStyle name="Output 9 2 3 3 12 2" xfId="20664" xr:uid="{00000000-0005-0000-0000-00003E500000}"/>
    <cellStyle name="Output 9 2 3 3 13" xfId="20665" xr:uid="{00000000-0005-0000-0000-00003F500000}"/>
    <cellStyle name="Output 9 2 3 3 13 2" xfId="20666" xr:uid="{00000000-0005-0000-0000-000040500000}"/>
    <cellStyle name="Output 9 2 3 3 14" xfId="20667" xr:uid="{00000000-0005-0000-0000-000041500000}"/>
    <cellStyle name="Output 9 2 3 3 14 2" xfId="20668" xr:uid="{00000000-0005-0000-0000-000042500000}"/>
    <cellStyle name="Output 9 2 3 3 15" xfId="20669" xr:uid="{00000000-0005-0000-0000-000043500000}"/>
    <cellStyle name="Output 9 2 3 3 15 2" xfId="20670" xr:uid="{00000000-0005-0000-0000-000044500000}"/>
    <cellStyle name="Output 9 2 3 3 16" xfId="20671" xr:uid="{00000000-0005-0000-0000-000045500000}"/>
    <cellStyle name="Output 9 2 3 3 16 2" xfId="20672" xr:uid="{00000000-0005-0000-0000-000046500000}"/>
    <cellStyle name="Output 9 2 3 3 17" xfId="20673" xr:uid="{00000000-0005-0000-0000-000047500000}"/>
    <cellStyle name="Output 9 2 3 3 17 2" xfId="20674" xr:uid="{00000000-0005-0000-0000-000048500000}"/>
    <cellStyle name="Output 9 2 3 3 18" xfId="20675" xr:uid="{00000000-0005-0000-0000-000049500000}"/>
    <cellStyle name="Output 9 2 3 3 18 2" xfId="20676" xr:uid="{00000000-0005-0000-0000-00004A500000}"/>
    <cellStyle name="Output 9 2 3 3 19" xfId="20677" xr:uid="{00000000-0005-0000-0000-00004B500000}"/>
    <cellStyle name="Output 9 2 3 3 2" xfId="20678" xr:uid="{00000000-0005-0000-0000-00004C500000}"/>
    <cellStyle name="Output 9 2 3 3 2 2" xfId="20679" xr:uid="{00000000-0005-0000-0000-00004D500000}"/>
    <cellStyle name="Output 9 2 3 3 3" xfId="20680" xr:uid="{00000000-0005-0000-0000-00004E500000}"/>
    <cellStyle name="Output 9 2 3 3 3 2" xfId="20681" xr:uid="{00000000-0005-0000-0000-00004F500000}"/>
    <cellStyle name="Output 9 2 3 3 4" xfId="20682" xr:uid="{00000000-0005-0000-0000-000050500000}"/>
    <cellStyle name="Output 9 2 3 3 4 2" xfId="20683" xr:uid="{00000000-0005-0000-0000-000051500000}"/>
    <cellStyle name="Output 9 2 3 3 5" xfId="20684" xr:uid="{00000000-0005-0000-0000-000052500000}"/>
    <cellStyle name="Output 9 2 3 3 5 2" xfId="20685" xr:uid="{00000000-0005-0000-0000-000053500000}"/>
    <cellStyle name="Output 9 2 3 3 6" xfId="20686" xr:uid="{00000000-0005-0000-0000-000054500000}"/>
    <cellStyle name="Output 9 2 3 3 6 2" xfId="20687" xr:uid="{00000000-0005-0000-0000-000055500000}"/>
    <cellStyle name="Output 9 2 3 3 7" xfId="20688" xr:uid="{00000000-0005-0000-0000-000056500000}"/>
    <cellStyle name="Output 9 2 3 3 7 2" xfId="20689" xr:uid="{00000000-0005-0000-0000-000057500000}"/>
    <cellStyle name="Output 9 2 3 3 8" xfId="20690" xr:uid="{00000000-0005-0000-0000-000058500000}"/>
    <cellStyle name="Output 9 2 3 3 8 2" xfId="20691" xr:uid="{00000000-0005-0000-0000-000059500000}"/>
    <cellStyle name="Output 9 2 3 3 9" xfId="20692" xr:uid="{00000000-0005-0000-0000-00005A500000}"/>
    <cellStyle name="Output 9 2 3 3 9 2" xfId="20693" xr:uid="{00000000-0005-0000-0000-00005B500000}"/>
    <cellStyle name="Output 9 2 3 4" xfId="20694" xr:uid="{00000000-0005-0000-0000-00005C500000}"/>
    <cellStyle name="Output 9 2 3 4 10" xfId="20695" xr:uid="{00000000-0005-0000-0000-00005D500000}"/>
    <cellStyle name="Output 9 2 3 4 10 2" xfId="20696" xr:uid="{00000000-0005-0000-0000-00005E500000}"/>
    <cellStyle name="Output 9 2 3 4 11" xfId="20697" xr:uid="{00000000-0005-0000-0000-00005F500000}"/>
    <cellStyle name="Output 9 2 3 4 11 2" xfId="20698" xr:uid="{00000000-0005-0000-0000-000060500000}"/>
    <cellStyle name="Output 9 2 3 4 12" xfId="20699" xr:uid="{00000000-0005-0000-0000-000061500000}"/>
    <cellStyle name="Output 9 2 3 4 12 2" xfId="20700" xr:uid="{00000000-0005-0000-0000-000062500000}"/>
    <cellStyle name="Output 9 2 3 4 13" xfId="20701" xr:uid="{00000000-0005-0000-0000-000063500000}"/>
    <cellStyle name="Output 9 2 3 4 13 2" xfId="20702" xr:uid="{00000000-0005-0000-0000-000064500000}"/>
    <cellStyle name="Output 9 2 3 4 14" xfId="20703" xr:uid="{00000000-0005-0000-0000-000065500000}"/>
    <cellStyle name="Output 9 2 3 4 14 2" xfId="20704" xr:uid="{00000000-0005-0000-0000-000066500000}"/>
    <cellStyle name="Output 9 2 3 4 15" xfId="20705" xr:uid="{00000000-0005-0000-0000-000067500000}"/>
    <cellStyle name="Output 9 2 3 4 15 2" xfId="20706" xr:uid="{00000000-0005-0000-0000-000068500000}"/>
    <cellStyle name="Output 9 2 3 4 16" xfId="20707" xr:uid="{00000000-0005-0000-0000-000069500000}"/>
    <cellStyle name="Output 9 2 3 4 2" xfId="20708" xr:uid="{00000000-0005-0000-0000-00006A500000}"/>
    <cellStyle name="Output 9 2 3 4 2 2" xfId="20709" xr:uid="{00000000-0005-0000-0000-00006B500000}"/>
    <cellStyle name="Output 9 2 3 4 3" xfId="20710" xr:uid="{00000000-0005-0000-0000-00006C500000}"/>
    <cellStyle name="Output 9 2 3 4 3 2" xfId="20711" xr:uid="{00000000-0005-0000-0000-00006D500000}"/>
    <cellStyle name="Output 9 2 3 4 4" xfId="20712" xr:uid="{00000000-0005-0000-0000-00006E500000}"/>
    <cellStyle name="Output 9 2 3 4 4 2" xfId="20713" xr:uid="{00000000-0005-0000-0000-00006F500000}"/>
    <cellStyle name="Output 9 2 3 4 5" xfId="20714" xr:uid="{00000000-0005-0000-0000-000070500000}"/>
    <cellStyle name="Output 9 2 3 4 5 2" xfId="20715" xr:uid="{00000000-0005-0000-0000-000071500000}"/>
    <cellStyle name="Output 9 2 3 4 6" xfId="20716" xr:uid="{00000000-0005-0000-0000-000072500000}"/>
    <cellStyle name="Output 9 2 3 4 6 2" xfId="20717" xr:uid="{00000000-0005-0000-0000-000073500000}"/>
    <cellStyle name="Output 9 2 3 4 7" xfId="20718" xr:uid="{00000000-0005-0000-0000-000074500000}"/>
    <cellStyle name="Output 9 2 3 4 7 2" xfId="20719" xr:uid="{00000000-0005-0000-0000-000075500000}"/>
    <cellStyle name="Output 9 2 3 4 8" xfId="20720" xr:uid="{00000000-0005-0000-0000-000076500000}"/>
    <cellStyle name="Output 9 2 3 4 8 2" xfId="20721" xr:uid="{00000000-0005-0000-0000-000077500000}"/>
    <cellStyle name="Output 9 2 3 4 9" xfId="20722" xr:uid="{00000000-0005-0000-0000-000078500000}"/>
    <cellStyle name="Output 9 2 3 4 9 2" xfId="20723" xr:uid="{00000000-0005-0000-0000-000079500000}"/>
    <cellStyle name="Output 9 2 3 5" xfId="20724" xr:uid="{00000000-0005-0000-0000-00007A500000}"/>
    <cellStyle name="Output 9 2 3 5 10" xfId="20725" xr:uid="{00000000-0005-0000-0000-00007B500000}"/>
    <cellStyle name="Output 9 2 3 5 10 2" xfId="20726" xr:uid="{00000000-0005-0000-0000-00007C500000}"/>
    <cellStyle name="Output 9 2 3 5 11" xfId="20727" xr:uid="{00000000-0005-0000-0000-00007D500000}"/>
    <cellStyle name="Output 9 2 3 5 11 2" xfId="20728" xr:uid="{00000000-0005-0000-0000-00007E500000}"/>
    <cellStyle name="Output 9 2 3 5 12" xfId="20729" xr:uid="{00000000-0005-0000-0000-00007F500000}"/>
    <cellStyle name="Output 9 2 3 5 12 2" xfId="20730" xr:uid="{00000000-0005-0000-0000-000080500000}"/>
    <cellStyle name="Output 9 2 3 5 13" xfId="20731" xr:uid="{00000000-0005-0000-0000-000081500000}"/>
    <cellStyle name="Output 9 2 3 5 13 2" xfId="20732" xr:uid="{00000000-0005-0000-0000-000082500000}"/>
    <cellStyle name="Output 9 2 3 5 14" xfId="20733" xr:uid="{00000000-0005-0000-0000-000083500000}"/>
    <cellStyle name="Output 9 2 3 5 14 2" xfId="20734" xr:uid="{00000000-0005-0000-0000-000084500000}"/>
    <cellStyle name="Output 9 2 3 5 15" xfId="20735" xr:uid="{00000000-0005-0000-0000-000085500000}"/>
    <cellStyle name="Output 9 2 3 5 15 2" xfId="20736" xr:uid="{00000000-0005-0000-0000-000086500000}"/>
    <cellStyle name="Output 9 2 3 5 16" xfId="20737" xr:uid="{00000000-0005-0000-0000-000087500000}"/>
    <cellStyle name="Output 9 2 3 5 2" xfId="20738" xr:uid="{00000000-0005-0000-0000-000088500000}"/>
    <cellStyle name="Output 9 2 3 5 2 2" xfId="20739" xr:uid="{00000000-0005-0000-0000-000089500000}"/>
    <cellStyle name="Output 9 2 3 5 3" xfId="20740" xr:uid="{00000000-0005-0000-0000-00008A500000}"/>
    <cellStyle name="Output 9 2 3 5 3 2" xfId="20741" xr:uid="{00000000-0005-0000-0000-00008B500000}"/>
    <cellStyle name="Output 9 2 3 5 4" xfId="20742" xr:uid="{00000000-0005-0000-0000-00008C500000}"/>
    <cellStyle name="Output 9 2 3 5 4 2" xfId="20743" xr:uid="{00000000-0005-0000-0000-00008D500000}"/>
    <cellStyle name="Output 9 2 3 5 5" xfId="20744" xr:uid="{00000000-0005-0000-0000-00008E500000}"/>
    <cellStyle name="Output 9 2 3 5 5 2" xfId="20745" xr:uid="{00000000-0005-0000-0000-00008F500000}"/>
    <cellStyle name="Output 9 2 3 5 6" xfId="20746" xr:uid="{00000000-0005-0000-0000-000090500000}"/>
    <cellStyle name="Output 9 2 3 5 6 2" xfId="20747" xr:uid="{00000000-0005-0000-0000-000091500000}"/>
    <cellStyle name="Output 9 2 3 5 7" xfId="20748" xr:uid="{00000000-0005-0000-0000-000092500000}"/>
    <cellStyle name="Output 9 2 3 5 7 2" xfId="20749" xr:uid="{00000000-0005-0000-0000-000093500000}"/>
    <cellStyle name="Output 9 2 3 5 8" xfId="20750" xr:uid="{00000000-0005-0000-0000-000094500000}"/>
    <cellStyle name="Output 9 2 3 5 8 2" xfId="20751" xr:uid="{00000000-0005-0000-0000-000095500000}"/>
    <cellStyle name="Output 9 2 3 5 9" xfId="20752" xr:uid="{00000000-0005-0000-0000-000096500000}"/>
    <cellStyle name="Output 9 2 3 5 9 2" xfId="20753" xr:uid="{00000000-0005-0000-0000-000097500000}"/>
    <cellStyle name="Output 9 2 3 6" xfId="20754" xr:uid="{00000000-0005-0000-0000-000098500000}"/>
    <cellStyle name="Output 9 2 3 6 10" xfId="20755" xr:uid="{00000000-0005-0000-0000-000099500000}"/>
    <cellStyle name="Output 9 2 3 6 10 2" xfId="20756" xr:uid="{00000000-0005-0000-0000-00009A500000}"/>
    <cellStyle name="Output 9 2 3 6 11" xfId="20757" xr:uid="{00000000-0005-0000-0000-00009B500000}"/>
    <cellStyle name="Output 9 2 3 6 11 2" xfId="20758" xr:uid="{00000000-0005-0000-0000-00009C500000}"/>
    <cellStyle name="Output 9 2 3 6 12" xfId="20759" xr:uid="{00000000-0005-0000-0000-00009D500000}"/>
    <cellStyle name="Output 9 2 3 6 12 2" xfId="20760" xr:uid="{00000000-0005-0000-0000-00009E500000}"/>
    <cellStyle name="Output 9 2 3 6 13" xfId="20761" xr:uid="{00000000-0005-0000-0000-00009F500000}"/>
    <cellStyle name="Output 9 2 3 6 13 2" xfId="20762" xr:uid="{00000000-0005-0000-0000-0000A0500000}"/>
    <cellStyle name="Output 9 2 3 6 14" xfId="20763" xr:uid="{00000000-0005-0000-0000-0000A1500000}"/>
    <cellStyle name="Output 9 2 3 6 14 2" xfId="20764" xr:uid="{00000000-0005-0000-0000-0000A2500000}"/>
    <cellStyle name="Output 9 2 3 6 15" xfId="20765" xr:uid="{00000000-0005-0000-0000-0000A3500000}"/>
    <cellStyle name="Output 9 2 3 6 2" xfId="20766" xr:uid="{00000000-0005-0000-0000-0000A4500000}"/>
    <cellStyle name="Output 9 2 3 6 2 2" xfId="20767" xr:uid="{00000000-0005-0000-0000-0000A5500000}"/>
    <cellStyle name="Output 9 2 3 6 3" xfId="20768" xr:uid="{00000000-0005-0000-0000-0000A6500000}"/>
    <cellStyle name="Output 9 2 3 6 3 2" xfId="20769" xr:uid="{00000000-0005-0000-0000-0000A7500000}"/>
    <cellStyle name="Output 9 2 3 6 4" xfId="20770" xr:uid="{00000000-0005-0000-0000-0000A8500000}"/>
    <cellStyle name="Output 9 2 3 6 4 2" xfId="20771" xr:uid="{00000000-0005-0000-0000-0000A9500000}"/>
    <cellStyle name="Output 9 2 3 6 5" xfId="20772" xr:uid="{00000000-0005-0000-0000-0000AA500000}"/>
    <cellStyle name="Output 9 2 3 6 5 2" xfId="20773" xr:uid="{00000000-0005-0000-0000-0000AB500000}"/>
    <cellStyle name="Output 9 2 3 6 6" xfId="20774" xr:uid="{00000000-0005-0000-0000-0000AC500000}"/>
    <cellStyle name="Output 9 2 3 6 6 2" xfId="20775" xr:uid="{00000000-0005-0000-0000-0000AD500000}"/>
    <cellStyle name="Output 9 2 3 6 7" xfId="20776" xr:uid="{00000000-0005-0000-0000-0000AE500000}"/>
    <cellStyle name="Output 9 2 3 6 7 2" xfId="20777" xr:uid="{00000000-0005-0000-0000-0000AF500000}"/>
    <cellStyle name="Output 9 2 3 6 8" xfId="20778" xr:uid="{00000000-0005-0000-0000-0000B0500000}"/>
    <cellStyle name="Output 9 2 3 6 8 2" xfId="20779" xr:uid="{00000000-0005-0000-0000-0000B1500000}"/>
    <cellStyle name="Output 9 2 3 6 9" xfId="20780" xr:uid="{00000000-0005-0000-0000-0000B2500000}"/>
    <cellStyle name="Output 9 2 3 6 9 2" xfId="20781" xr:uid="{00000000-0005-0000-0000-0000B3500000}"/>
    <cellStyle name="Output 9 2 3 7" xfId="20782" xr:uid="{00000000-0005-0000-0000-0000B4500000}"/>
    <cellStyle name="Output 9 2 3 7 2" xfId="20783" xr:uid="{00000000-0005-0000-0000-0000B5500000}"/>
    <cellStyle name="Output 9 2 3 8" xfId="20784" xr:uid="{00000000-0005-0000-0000-0000B6500000}"/>
    <cellStyle name="Output 9 2 3 8 2" xfId="20785" xr:uid="{00000000-0005-0000-0000-0000B7500000}"/>
    <cellStyle name="Output 9 2 3 9" xfId="20786" xr:uid="{00000000-0005-0000-0000-0000B8500000}"/>
    <cellStyle name="Output 9 2 3 9 2" xfId="20787" xr:uid="{00000000-0005-0000-0000-0000B9500000}"/>
    <cellStyle name="Output 9 2 4" xfId="20788" xr:uid="{00000000-0005-0000-0000-0000BA500000}"/>
    <cellStyle name="Output 9 2 4 10" xfId="20789" xr:uid="{00000000-0005-0000-0000-0000BB500000}"/>
    <cellStyle name="Output 9 2 4 10 2" xfId="20790" xr:uid="{00000000-0005-0000-0000-0000BC500000}"/>
    <cellStyle name="Output 9 2 4 11" xfId="20791" xr:uid="{00000000-0005-0000-0000-0000BD500000}"/>
    <cellStyle name="Output 9 2 4 11 2" xfId="20792" xr:uid="{00000000-0005-0000-0000-0000BE500000}"/>
    <cellStyle name="Output 9 2 4 12" xfId="20793" xr:uid="{00000000-0005-0000-0000-0000BF500000}"/>
    <cellStyle name="Output 9 2 4 12 2" xfId="20794" xr:uid="{00000000-0005-0000-0000-0000C0500000}"/>
    <cellStyle name="Output 9 2 4 13" xfId="20795" xr:uid="{00000000-0005-0000-0000-0000C1500000}"/>
    <cellStyle name="Output 9 2 4 13 2" xfId="20796" xr:uid="{00000000-0005-0000-0000-0000C2500000}"/>
    <cellStyle name="Output 9 2 4 14" xfId="20797" xr:uid="{00000000-0005-0000-0000-0000C3500000}"/>
    <cellStyle name="Output 9 2 4 14 2" xfId="20798" xr:uid="{00000000-0005-0000-0000-0000C4500000}"/>
    <cellStyle name="Output 9 2 4 15" xfId="20799" xr:uid="{00000000-0005-0000-0000-0000C5500000}"/>
    <cellStyle name="Output 9 2 4 15 2" xfId="20800" xr:uid="{00000000-0005-0000-0000-0000C6500000}"/>
    <cellStyle name="Output 9 2 4 16" xfId="20801" xr:uid="{00000000-0005-0000-0000-0000C7500000}"/>
    <cellStyle name="Output 9 2 4 16 2" xfId="20802" xr:uid="{00000000-0005-0000-0000-0000C8500000}"/>
    <cellStyle name="Output 9 2 4 17" xfId="20803" xr:uid="{00000000-0005-0000-0000-0000C9500000}"/>
    <cellStyle name="Output 9 2 4 17 2" xfId="20804" xr:uid="{00000000-0005-0000-0000-0000CA500000}"/>
    <cellStyle name="Output 9 2 4 18" xfId="20805" xr:uid="{00000000-0005-0000-0000-0000CB500000}"/>
    <cellStyle name="Output 9 2 4 18 2" xfId="20806" xr:uid="{00000000-0005-0000-0000-0000CC500000}"/>
    <cellStyle name="Output 9 2 4 19" xfId="20807" xr:uid="{00000000-0005-0000-0000-0000CD500000}"/>
    <cellStyle name="Output 9 2 4 19 2" xfId="20808" xr:uid="{00000000-0005-0000-0000-0000CE500000}"/>
    <cellStyle name="Output 9 2 4 2" xfId="20809" xr:uid="{00000000-0005-0000-0000-0000CF500000}"/>
    <cellStyle name="Output 9 2 4 2 10" xfId="20810" xr:uid="{00000000-0005-0000-0000-0000D0500000}"/>
    <cellStyle name="Output 9 2 4 2 10 2" xfId="20811" xr:uid="{00000000-0005-0000-0000-0000D1500000}"/>
    <cellStyle name="Output 9 2 4 2 11" xfId="20812" xr:uid="{00000000-0005-0000-0000-0000D2500000}"/>
    <cellStyle name="Output 9 2 4 2 11 2" xfId="20813" xr:uid="{00000000-0005-0000-0000-0000D3500000}"/>
    <cellStyle name="Output 9 2 4 2 12" xfId="20814" xr:uid="{00000000-0005-0000-0000-0000D4500000}"/>
    <cellStyle name="Output 9 2 4 2 12 2" xfId="20815" xr:uid="{00000000-0005-0000-0000-0000D5500000}"/>
    <cellStyle name="Output 9 2 4 2 13" xfId="20816" xr:uid="{00000000-0005-0000-0000-0000D6500000}"/>
    <cellStyle name="Output 9 2 4 2 13 2" xfId="20817" xr:uid="{00000000-0005-0000-0000-0000D7500000}"/>
    <cellStyle name="Output 9 2 4 2 14" xfId="20818" xr:uid="{00000000-0005-0000-0000-0000D8500000}"/>
    <cellStyle name="Output 9 2 4 2 14 2" xfId="20819" xr:uid="{00000000-0005-0000-0000-0000D9500000}"/>
    <cellStyle name="Output 9 2 4 2 15" xfId="20820" xr:uid="{00000000-0005-0000-0000-0000DA500000}"/>
    <cellStyle name="Output 9 2 4 2 15 2" xfId="20821" xr:uid="{00000000-0005-0000-0000-0000DB500000}"/>
    <cellStyle name="Output 9 2 4 2 16" xfId="20822" xr:uid="{00000000-0005-0000-0000-0000DC500000}"/>
    <cellStyle name="Output 9 2 4 2 16 2" xfId="20823" xr:uid="{00000000-0005-0000-0000-0000DD500000}"/>
    <cellStyle name="Output 9 2 4 2 17" xfId="20824" xr:uid="{00000000-0005-0000-0000-0000DE500000}"/>
    <cellStyle name="Output 9 2 4 2 17 2" xfId="20825" xr:uid="{00000000-0005-0000-0000-0000DF500000}"/>
    <cellStyle name="Output 9 2 4 2 18" xfId="20826" xr:uid="{00000000-0005-0000-0000-0000E0500000}"/>
    <cellStyle name="Output 9 2 4 2 18 2" xfId="20827" xr:uid="{00000000-0005-0000-0000-0000E1500000}"/>
    <cellStyle name="Output 9 2 4 2 19" xfId="20828" xr:uid="{00000000-0005-0000-0000-0000E2500000}"/>
    <cellStyle name="Output 9 2 4 2 2" xfId="20829" xr:uid="{00000000-0005-0000-0000-0000E3500000}"/>
    <cellStyle name="Output 9 2 4 2 2 2" xfId="20830" xr:uid="{00000000-0005-0000-0000-0000E4500000}"/>
    <cellStyle name="Output 9 2 4 2 3" xfId="20831" xr:uid="{00000000-0005-0000-0000-0000E5500000}"/>
    <cellStyle name="Output 9 2 4 2 3 2" xfId="20832" xr:uid="{00000000-0005-0000-0000-0000E6500000}"/>
    <cellStyle name="Output 9 2 4 2 4" xfId="20833" xr:uid="{00000000-0005-0000-0000-0000E7500000}"/>
    <cellStyle name="Output 9 2 4 2 4 2" xfId="20834" xr:uid="{00000000-0005-0000-0000-0000E8500000}"/>
    <cellStyle name="Output 9 2 4 2 5" xfId="20835" xr:uid="{00000000-0005-0000-0000-0000E9500000}"/>
    <cellStyle name="Output 9 2 4 2 5 2" xfId="20836" xr:uid="{00000000-0005-0000-0000-0000EA500000}"/>
    <cellStyle name="Output 9 2 4 2 6" xfId="20837" xr:uid="{00000000-0005-0000-0000-0000EB500000}"/>
    <cellStyle name="Output 9 2 4 2 6 2" xfId="20838" xr:uid="{00000000-0005-0000-0000-0000EC500000}"/>
    <cellStyle name="Output 9 2 4 2 7" xfId="20839" xr:uid="{00000000-0005-0000-0000-0000ED500000}"/>
    <cellStyle name="Output 9 2 4 2 7 2" xfId="20840" xr:uid="{00000000-0005-0000-0000-0000EE500000}"/>
    <cellStyle name="Output 9 2 4 2 8" xfId="20841" xr:uid="{00000000-0005-0000-0000-0000EF500000}"/>
    <cellStyle name="Output 9 2 4 2 8 2" xfId="20842" xr:uid="{00000000-0005-0000-0000-0000F0500000}"/>
    <cellStyle name="Output 9 2 4 2 9" xfId="20843" xr:uid="{00000000-0005-0000-0000-0000F1500000}"/>
    <cellStyle name="Output 9 2 4 2 9 2" xfId="20844" xr:uid="{00000000-0005-0000-0000-0000F2500000}"/>
    <cellStyle name="Output 9 2 4 20" xfId="20845" xr:uid="{00000000-0005-0000-0000-0000F3500000}"/>
    <cellStyle name="Output 9 2 4 3" xfId="20846" xr:uid="{00000000-0005-0000-0000-0000F4500000}"/>
    <cellStyle name="Output 9 2 4 3 10" xfId="20847" xr:uid="{00000000-0005-0000-0000-0000F5500000}"/>
    <cellStyle name="Output 9 2 4 3 10 2" xfId="20848" xr:uid="{00000000-0005-0000-0000-0000F6500000}"/>
    <cellStyle name="Output 9 2 4 3 11" xfId="20849" xr:uid="{00000000-0005-0000-0000-0000F7500000}"/>
    <cellStyle name="Output 9 2 4 3 11 2" xfId="20850" xr:uid="{00000000-0005-0000-0000-0000F8500000}"/>
    <cellStyle name="Output 9 2 4 3 12" xfId="20851" xr:uid="{00000000-0005-0000-0000-0000F9500000}"/>
    <cellStyle name="Output 9 2 4 3 12 2" xfId="20852" xr:uid="{00000000-0005-0000-0000-0000FA500000}"/>
    <cellStyle name="Output 9 2 4 3 13" xfId="20853" xr:uid="{00000000-0005-0000-0000-0000FB500000}"/>
    <cellStyle name="Output 9 2 4 3 13 2" xfId="20854" xr:uid="{00000000-0005-0000-0000-0000FC500000}"/>
    <cellStyle name="Output 9 2 4 3 14" xfId="20855" xr:uid="{00000000-0005-0000-0000-0000FD500000}"/>
    <cellStyle name="Output 9 2 4 3 14 2" xfId="20856" xr:uid="{00000000-0005-0000-0000-0000FE500000}"/>
    <cellStyle name="Output 9 2 4 3 15" xfId="20857" xr:uid="{00000000-0005-0000-0000-0000FF500000}"/>
    <cellStyle name="Output 9 2 4 3 15 2" xfId="20858" xr:uid="{00000000-0005-0000-0000-000000510000}"/>
    <cellStyle name="Output 9 2 4 3 16" xfId="20859" xr:uid="{00000000-0005-0000-0000-000001510000}"/>
    <cellStyle name="Output 9 2 4 3 16 2" xfId="20860" xr:uid="{00000000-0005-0000-0000-000002510000}"/>
    <cellStyle name="Output 9 2 4 3 17" xfId="20861" xr:uid="{00000000-0005-0000-0000-000003510000}"/>
    <cellStyle name="Output 9 2 4 3 17 2" xfId="20862" xr:uid="{00000000-0005-0000-0000-000004510000}"/>
    <cellStyle name="Output 9 2 4 3 18" xfId="20863" xr:uid="{00000000-0005-0000-0000-000005510000}"/>
    <cellStyle name="Output 9 2 4 3 2" xfId="20864" xr:uid="{00000000-0005-0000-0000-000006510000}"/>
    <cellStyle name="Output 9 2 4 3 2 2" xfId="20865" xr:uid="{00000000-0005-0000-0000-000007510000}"/>
    <cellStyle name="Output 9 2 4 3 3" xfId="20866" xr:uid="{00000000-0005-0000-0000-000008510000}"/>
    <cellStyle name="Output 9 2 4 3 3 2" xfId="20867" xr:uid="{00000000-0005-0000-0000-000009510000}"/>
    <cellStyle name="Output 9 2 4 3 4" xfId="20868" xr:uid="{00000000-0005-0000-0000-00000A510000}"/>
    <cellStyle name="Output 9 2 4 3 4 2" xfId="20869" xr:uid="{00000000-0005-0000-0000-00000B510000}"/>
    <cellStyle name="Output 9 2 4 3 5" xfId="20870" xr:uid="{00000000-0005-0000-0000-00000C510000}"/>
    <cellStyle name="Output 9 2 4 3 5 2" xfId="20871" xr:uid="{00000000-0005-0000-0000-00000D510000}"/>
    <cellStyle name="Output 9 2 4 3 6" xfId="20872" xr:uid="{00000000-0005-0000-0000-00000E510000}"/>
    <cellStyle name="Output 9 2 4 3 6 2" xfId="20873" xr:uid="{00000000-0005-0000-0000-00000F510000}"/>
    <cellStyle name="Output 9 2 4 3 7" xfId="20874" xr:uid="{00000000-0005-0000-0000-000010510000}"/>
    <cellStyle name="Output 9 2 4 3 7 2" xfId="20875" xr:uid="{00000000-0005-0000-0000-000011510000}"/>
    <cellStyle name="Output 9 2 4 3 8" xfId="20876" xr:uid="{00000000-0005-0000-0000-000012510000}"/>
    <cellStyle name="Output 9 2 4 3 8 2" xfId="20877" xr:uid="{00000000-0005-0000-0000-000013510000}"/>
    <cellStyle name="Output 9 2 4 3 9" xfId="20878" xr:uid="{00000000-0005-0000-0000-000014510000}"/>
    <cellStyle name="Output 9 2 4 3 9 2" xfId="20879" xr:uid="{00000000-0005-0000-0000-000015510000}"/>
    <cellStyle name="Output 9 2 4 4" xfId="20880" xr:uid="{00000000-0005-0000-0000-000016510000}"/>
    <cellStyle name="Output 9 2 4 4 10" xfId="20881" xr:uid="{00000000-0005-0000-0000-000017510000}"/>
    <cellStyle name="Output 9 2 4 4 10 2" xfId="20882" xr:uid="{00000000-0005-0000-0000-000018510000}"/>
    <cellStyle name="Output 9 2 4 4 11" xfId="20883" xr:uid="{00000000-0005-0000-0000-000019510000}"/>
    <cellStyle name="Output 9 2 4 4 11 2" xfId="20884" xr:uid="{00000000-0005-0000-0000-00001A510000}"/>
    <cellStyle name="Output 9 2 4 4 12" xfId="20885" xr:uid="{00000000-0005-0000-0000-00001B510000}"/>
    <cellStyle name="Output 9 2 4 4 12 2" xfId="20886" xr:uid="{00000000-0005-0000-0000-00001C510000}"/>
    <cellStyle name="Output 9 2 4 4 13" xfId="20887" xr:uid="{00000000-0005-0000-0000-00001D510000}"/>
    <cellStyle name="Output 9 2 4 4 13 2" xfId="20888" xr:uid="{00000000-0005-0000-0000-00001E510000}"/>
    <cellStyle name="Output 9 2 4 4 14" xfId="20889" xr:uid="{00000000-0005-0000-0000-00001F510000}"/>
    <cellStyle name="Output 9 2 4 4 14 2" xfId="20890" xr:uid="{00000000-0005-0000-0000-000020510000}"/>
    <cellStyle name="Output 9 2 4 4 15" xfId="20891" xr:uid="{00000000-0005-0000-0000-000021510000}"/>
    <cellStyle name="Output 9 2 4 4 15 2" xfId="20892" xr:uid="{00000000-0005-0000-0000-000022510000}"/>
    <cellStyle name="Output 9 2 4 4 16" xfId="20893" xr:uid="{00000000-0005-0000-0000-000023510000}"/>
    <cellStyle name="Output 9 2 4 4 2" xfId="20894" xr:uid="{00000000-0005-0000-0000-000024510000}"/>
    <cellStyle name="Output 9 2 4 4 2 2" xfId="20895" xr:uid="{00000000-0005-0000-0000-000025510000}"/>
    <cellStyle name="Output 9 2 4 4 3" xfId="20896" xr:uid="{00000000-0005-0000-0000-000026510000}"/>
    <cellStyle name="Output 9 2 4 4 3 2" xfId="20897" xr:uid="{00000000-0005-0000-0000-000027510000}"/>
    <cellStyle name="Output 9 2 4 4 4" xfId="20898" xr:uid="{00000000-0005-0000-0000-000028510000}"/>
    <cellStyle name="Output 9 2 4 4 4 2" xfId="20899" xr:uid="{00000000-0005-0000-0000-000029510000}"/>
    <cellStyle name="Output 9 2 4 4 5" xfId="20900" xr:uid="{00000000-0005-0000-0000-00002A510000}"/>
    <cellStyle name="Output 9 2 4 4 5 2" xfId="20901" xr:uid="{00000000-0005-0000-0000-00002B510000}"/>
    <cellStyle name="Output 9 2 4 4 6" xfId="20902" xr:uid="{00000000-0005-0000-0000-00002C510000}"/>
    <cellStyle name="Output 9 2 4 4 6 2" xfId="20903" xr:uid="{00000000-0005-0000-0000-00002D510000}"/>
    <cellStyle name="Output 9 2 4 4 7" xfId="20904" xr:uid="{00000000-0005-0000-0000-00002E510000}"/>
    <cellStyle name="Output 9 2 4 4 7 2" xfId="20905" xr:uid="{00000000-0005-0000-0000-00002F510000}"/>
    <cellStyle name="Output 9 2 4 4 8" xfId="20906" xr:uid="{00000000-0005-0000-0000-000030510000}"/>
    <cellStyle name="Output 9 2 4 4 8 2" xfId="20907" xr:uid="{00000000-0005-0000-0000-000031510000}"/>
    <cellStyle name="Output 9 2 4 4 9" xfId="20908" xr:uid="{00000000-0005-0000-0000-000032510000}"/>
    <cellStyle name="Output 9 2 4 4 9 2" xfId="20909" xr:uid="{00000000-0005-0000-0000-000033510000}"/>
    <cellStyle name="Output 9 2 4 5" xfId="20910" xr:uid="{00000000-0005-0000-0000-000034510000}"/>
    <cellStyle name="Output 9 2 4 5 10" xfId="20911" xr:uid="{00000000-0005-0000-0000-000035510000}"/>
    <cellStyle name="Output 9 2 4 5 10 2" xfId="20912" xr:uid="{00000000-0005-0000-0000-000036510000}"/>
    <cellStyle name="Output 9 2 4 5 11" xfId="20913" xr:uid="{00000000-0005-0000-0000-000037510000}"/>
    <cellStyle name="Output 9 2 4 5 11 2" xfId="20914" xr:uid="{00000000-0005-0000-0000-000038510000}"/>
    <cellStyle name="Output 9 2 4 5 12" xfId="20915" xr:uid="{00000000-0005-0000-0000-000039510000}"/>
    <cellStyle name="Output 9 2 4 5 12 2" xfId="20916" xr:uid="{00000000-0005-0000-0000-00003A510000}"/>
    <cellStyle name="Output 9 2 4 5 13" xfId="20917" xr:uid="{00000000-0005-0000-0000-00003B510000}"/>
    <cellStyle name="Output 9 2 4 5 13 2" xfId="20918" xr:uid="{00000000-0005-0000-0000-00003C510000}"/>
    <cellStyle name="Output 9 2 4 5 14" xfId="20919" xr:uid="{00000000-0005-0000-0000-00003D510000}"/>
    <cellStyle name="Output 9 2 4 5 14 2" xfId="20920" xr:uid="{00000000-0005-0000-0000-00003E510000}"/>
    <cellStyle name="Output 9 2 4 5 15" xfId="20921" xr:uid="{00000000-0005-0000-0000-00003F510000}"/>
    <cellStyle name="Output 9 2 4 5 15 2" xfId="20922" xr:uid="{00000000-0005-0000-0000-000040510000}"/>
    <cellStyle name="Output 9 2 4 5 16" xfId="20923" xr:uid="{00000000-0005-0000-0000-000041510000}"/>
    <cellStyle name="Output 9 2 4 5 2" xfId="20924" xr:uid="{00000000-0005-0000-0000-000042510000}"/>
    <cellStyle name="Output 9 2 4 5 2 2" xfId="20925" xr:uid="{00000000-0005-0000-0000-000043510000}"/>
    <cellStyle name="Output 9 2 4 5 3" xfId="20926" xr:uid="{00000000-0005-0000-0000-000044510000}"/>
    <cellStyle name="Output 9 2 4 5 3 2" xfId="20927" xr:uid="{00000000-0005-0000-0000-000045510000}"/>
    <cellStyle name="Output 9 2 4 5 4" xfId="20928" xr:uid="{00000000-0005-0000-0000-000046510000}"/>
    <cellStyle name="Output 9 2 4 5 4 2" xfId="20929" xr:uid="{00000000-0005-0000-0000-000047510000}"/>
    <cellStyle name="Output 9 2 4 5 5" xfId="20930" xr:uid="{00000000-0005-0000-0000-000048510000}"/>
    <cellStyle name="Output 9 2 4 5 5 2" xfId="20931" xr:uid="{00000000-0005-0000-0000-000049510000}"/>
    <cellStyle name="Output 9 2 4 5 6" xfId="20932" xr:uid="{00000000-0005-0000-0000-00004A510000}"/>
    <cellStyle name="Output 9 2 4 5 6 2" xfId="20933" xr:uid="{00000000-0005-0000-0000-00004B510000}"/>
    <cellStyle name="Output 9 2 4 5 7" xfId="20934" xr:uid="{00000000-0005-0000-0000-00004C510000}"/>
    <cellStyle name="Output 9 2 4 5 7 2" xfId="20935" xr:uid="{00000000-0005-0000-0000-00004D510000}"/>
    <cellStyle name="Output 9 2 4 5 8" xfId="20936" xr:uid="{00000000-0005-0000-0000-00004E510000}"/>
    <cellStyle name="Output 9 2 4 5 8 2" xfId="20937" xr:uid="{00000000-0005-0000-0000-00004F510000}"/>
    <cellStyle name="Output 9 2 4 5 9" xfId="20938" xr:uid="{00000000-0005-0000-0000-000050510000}"/>
    <cellStyle name="Output 9 2 4 5 9 2" xfId="20939" xr:uid="{00000000-0005-0000-0000-000051510000}"/>
    <cellStyle name="Output 9 2 4 6" xfId="20940" xr:uid="{00000000-0005-0000-0000-000052510000}"/>
    <cellStyle name="Output 9 2 4 6 10" xfId="20941" xr:uid="{00000000-0005-0000-0000-000053510000}"/>
    <cellStyle name="Output 9 2 4 6 10 2" xfId="20942" xr:uid="{00000000-0005-0000-0000-000054510000}"/>
    <cellStyle name="Output 9 2 4 6 11" xfId="20943" xr:uid="{00000000-0005-0000-0000-000055510000}"/>
    <cellStyle name="Output 9 2 4 6 11 2" xfId="20944" xr:uid="{00000000-0005-0000-0000-000056510000}"/>
    <cellStyle name="Output 9 2 4 6 12" xfId="20945" xr:uid="{00000000-0005-0000-0000-000057510000}"/>
    <cellStyle name="Output 9 2 4 6 12 2" xfId="20946" xr:uid="{00000000-0005-0000-0000-000058510000}"/>
    <cellStyle name="Output 9 2 4 6 13" xfId="20947" xr:uid="{00000000-0005-0000-0000-000059510000}"/>
    <cellStyle name="Output 9 2 4 6 13 2" xfId="20948" xr:uid="{00000000-0005-0000-0000-00005A510000}"/>
    <cellStyle name="Output 9 2 4 6 14" xfId="20949" xr:uid="{00000000-0005-0000-0000-00005B510000}"/>
    <cellStyle name="Output 9 2 4 6 14 2" xfId="20950" xr:uid="{00000000-0005-0000-0000-00005C510000}"/>
    <cellStyle name="Output 9 2 4 6 15" xfId="20951" xr:uid="{00000000-0005-0000-0000-00005D510000}"/>
    <cellStyle name="Output 9 2 4 6 2" xfId="20952" xr:uid="{00000000-0005-0000-0000-00005E510000}"/>
    <cellStyle name="Output 9 2 4 6 2 2" xfId="20953" xr:uid="{00000000-0005-0000-0000-00005F510000}"/>
    <cellStyle name="Output 9 2 4 6 3" xfId="20954" xr:uid="{00000000-0005-0000-0000-000060510000}"/>
    <cellStyle name="Output 9 2 4 6 3 2" xfId="20955" xr:uid="{00000000-0005-0000-0000-000061510000}"/>
    <cellStyle name="Output 9 2 4 6 4" xfId="20956" xr:uid="{00000000-0005-0000-0000-000062510000}"/>
    <cellStyle name="Output 9 2 4 6 4 2" xfId="20957" xr:uid="{00000000-0005-0000-0000-000063510000}"/>
    <cellStyle name="Output 9 2 4 6 5" xfId="20958" xr:uid="{00000000-0005-0000-0000-000064510000}"/>
    <cellStyle name="Output 9 2 4 6 5 2" xfId="20959" xr:uid="{00000000-0005-0000-0000-000065510000}"/>
    <cellStyle name="Output 9 2 4 6 6" xfId="20960" xr:uid="{00000000-0005-0000-0000-000066510000}"/>
    <cellStyle name="Output 9 2 4 6 6 2" xfId="20961" xr:uid="{00000000-0005-0000-0000-000067510000}"/>
    <cellStyle name="Output 9 2 4 6 7" xfId="20962" xr:uid="{00000000-0005-0000-0000-000068510000}"/>
    <cellStyle name="Output 9 2 4 6 7 2" xfId="20963" xr:uid="{00000000-0005-0000-0000-000069510000}"/>
    <cellStyle name="Output 9 2 4 6 8" xfId="20964" xr:uid="{00000000-0005-0000-0000-00006A510000}"/>
    <cellStyle name="Output 9 2 4 6 8 2" xfId="20965" xr:uid="{00000000-0005-0000-0000-00006B510000}"/>
    <cellStyle name="Output 9 2 4 6 9" xfId="20966" xr:uid="{00000000-0005-0000-0000-00006C510000}"/>
    <cellStyle name="Output 9 2 4 6 9 2" xfId="20967" xr:uid="{00000000-0005-0000-0000-00006D510000}"/>
    <cellStyle name="Output 9 2 4 7" xfId="20968" xr:uid="{00000000-0005-0000-0000-00006E510000}"/>
    <cellStyle name="Output 9 2 4 7 2" xfId="20969" xr:uid="{00000000-0005-0000-0000-00006F510000}"/>
    <cellStyle name="Output 9 2 4 8" xfId="20970" xr:uid="{00000000-0005-0000-0000-000070510000}"/>
    <cellStyle name="Output 9 2 4 8 2" xfId="20971" xr:uid="{00000000-0005-0000-0000-000071510000}"/>
    <cellStyle name="Output 9 2 4 9" xfId="20972" xr:uid="{00000000-0005-0000-0000-000072510000}"/>
    <cellStyle name="Output 9 2 4 9 2" xfId="20973" xr:uid="{00000000-0005-0000-0000-000073510000}"/>
    <cellStyle name="Output 9 2 5" xfId="20974" xr:uid="{00000000-0005-0000-0000-000074510000}"/>
    <cellStyle name="Output 9 2 5 10" xfId="20975" xr:uid="{00000000-0005-0000-0000-000075510000}"/>
    <cellStyle name="Output 9 2 5 10 2" xfId="20976" xr:uid="{00000000-0005-0000-0000-000076510000}"/>
    <cellStyle name="Output 9 2 5 11" xfId="20977" xr:uid="{00000000-0005-0000-0000-000077510000}"/>
    <cellStyle name="Output 9 2 5 11 2" xfId="20978" xr:uid="{00000000-0005-0000-0000-000078510000}"/>
    <cellStyle name="Output 9 2 5 12" xfId="20979" xr:uid="{00000000-0005-0000-0000-000079510000}"/>
    <cellStyle name="Output 9 2 5 12 2" xfId="20980" xr:uid="{00000000-0005-0000-0000-00007A510000}"/>
    <cellStyle name="Output 9 2 5 13" xfId="20981" xr:uid="{00000000-0005-0000-0000-00007B510000}"/>
    <cellStyle name="Output 9 2 5 13 2" xfId="20982" xr:uid="{00000000-0005-0000-0000-00007C510000}"/>
    <cellStyle name="Output 9 2 5 14" xfId="20983" xr:uid="{00000000-0005-0000-0000-00007D510000}"/>
    <cellStyle name="Output 9 2 5 14 2" xfId="20984" xr:uid="{00000000-0005-0000-0000-00007E510000}"/>
    <cellStyle name="Output 9 2 5 15" xfId="20985" xr:uid="{00000000-0005-0000-0000-00007F510000}"/>
    <cellStyle name="Output 9 2 5 15 2" xfId="20986" xr:uid="{00000000-0005-0000-0000-000080510000}"/>
    <cellStyle name="Output 9 2 5 16" xfId="20987" xr:uid="{00000000-0005-0000-0000-000081510000}"/>
    <cellStyle name="Output 9 2 5 16 2" xfId="20988" xr:uid="{00000000-0005-0000-0000-000082510000}"/>
    <cellStyle name="Output 9 2 5 17" xfId="20989" xr:uid="{00000000-0005-0000-0000-000083510000}"/>
    <cellStyle name="Output 9 2 5 17 2" xfId="20990" xr:uid="{00000000-0005-0000-0000-000084510000}"/>
    <cellStyle name="Output 9 2 5 18" xfId="20991" xr:uid="{00000000-0005-0000-0000-000085510000}"/>
    <cellStyle name="Output 9 2 5 18 2" xfId="20992" xr:uid="{00000000-0005-0000-0000-000086510000}"/>
    <cellStyle name="Output 9 2 5 19" xfId="20993" xr:uid="{00000000-0005-0000-0000-000087510000}"/>
    <cellStyle name="Output 9 2 5 2" xfId="20994" xr:uid="{00000000-0005-0000-0000-000088510000}"/>
    <cellStyle name="Output 9 2 5 2 10" xfId="20995" xr:uid="{00000000-0005-0000-0000-000089510000}"/>
    <cellStyle name="Output 9 2 5 2 10 2" xfId="20996" xr:uid="{00000000-0005-0000-0000-00008A510000}"/>
    <cellStyle name="Output 9 2 5 2 11" xfId="20997" xr:uid="{00000000-0005-0000-0000-00008B510000}"/>
    <cellStyle name="Output 9 2 5 2 11 2" xfId="20998" xr:uid="{00000000-0005-0000-0000-00008C510000}"/>
    <cellStyle name="Output 9 2 5 2 12" xfId="20999" xr:uid="{00000000-0005-0000-0000-00008D510000}"/>
    <cellStyle name="Output 9 2 5 2 12 2" xfId="21000" xr:uid="{00000000-0005-0000-0000-00008E510000}"/>
    <cellStyle name="Output 9 2 5 2 13" xfId="21001" xr:uid="{00000000-0005-0000-0000-00008F510000}"/>
    <cellStyle name="Output 9 2 5 2 13 2" xfId="21002" xr:uid="{00000000-0005-0000-0000-000090510000}"/>
    <cellStyle name="Output 9 2 5 2 14" xfId="21003" xr:uid="{00000000-0005-0000-0000-000091510000}"/>
    <cellStyle name="Output 9 2 5 2 14 2" xfId="21004" xr:uid="{00000000-0005-0000-0000-000092510000}"/>
    <cellStyle name="Output 9 2 5 2 15" xfId="21005" xr:uid="{00000000-0005-0000-0000-000093510000}"/>
    <cellStyle name="Output 9 2 5 2 15 2" xfId="21006" xr:uid="{00000000-0005-0000-0000-000094510000}"/>
    <cellStyle name="Output 9 2 5 2 16" xfId="21007" xr:uid="{00000000-0005-0000-0000-000095510000}"/>
    <cellStyle name="Output 9 2 5 2 16 2" xfId="21008" xr:uid="{00000000-0005-0000-0000-000096510000}"/>
    <cellStyle name="Output 9 2 5 2 17" xfId="21009" xr:uid="{00000000-0005-0000-0000-000097510000}"/>
    <cellStyle name="Output 9 2 5 2 17 2" xfId="21010" xr:uid="{00000000-0005-0000-0000-000098510000}"/>
    <cellStyle name="Output 9 2 5 2 18" xfId="21011" xr:uid="{00000000-0005-0000-0000-000099510000}"/>
    <cellStyle name="Output 9 2 5 2 2" xfId="21012" xr:uid="{00000000-0005-0000-0000-00009A510000}"/>
    <cellStyle name="Output 9 2 5 2 2 2" xfId="21013" xr:uid="{00000000-0005-0000-0000-00009B510000}"/>
    <cellStyle name="Output 9 2 5 2 3" xfId="21014" xr:uid="{00000000-0005-0000-0000-00009C510000}"/>
    <cellStyle name="Output 9 2 5 2 3 2" xfId="21015" xr:uid="{00000000-0005-0000-0000-00009D510000}"/>
    <cellStyle name="Output 9 2 5 2 4" xfId="21016" xr:uid="{00000000-0005-0000-0000-00009E510000}"/>
    <cellStyle name="Output 9 2 5 2 4 2" xfId="21017" xr:uid="{00000000-0005-0000-0000-00009F510000}"/>
    <cellStyle name="Output 9 2 5 2 5" xfId="21018" xr:uid="{00000000-0005-0000-0000-0000A0510000}"/>
    <cellStyle name="Output 9 2 5 2 5 2" xfId="21019" xr:uid="{00000000-0005-0000-0000-0000A1510000}"/>
    <cellStyle name="Output 9 2 5 2 6" xfId="21020" xr:uid="{00000000-0005-0000-0000-0000A2510000}"/>
    <cellStyle name="Output 9 2 5 2 6 2" xfId="21021" xr:uid="{00000000-0005-0000-0000-0000A3510000}"/>
    <cellStyle name="Output 9 2 5 2 7" xfId="21022" xr:uid="{00000000-0005-0000-0000-0000A4510000}"/>
    <cellStyle name="Output 9 2 5 2 7 2" xfId="21023" xr:uid="{00000000-0005-0000-0000-0000A5510000}"/>
    <cellStyle name="Output 9 2 5 2 8" xfId="21024" xr:uid="{00000000-0005-0000-0000-0000A6510000}"/>
    <cellStyle name="Output 9 2 5 2 8 2" xfId="21025" xr:uid="{00000000-0005-0000-0000-0000A7510000}"/>
    <cellStyle name="Output 9 2 5 2 9" xfId="21026" xr:uid="{00000000-0005-0000-0000-0000A8510000}"/>
    <cellStyle name="Output 9 2 5 2 9 2" xfId="21027" xr:uid="{00000000-0005-0000-0000-0000A9510000}"/>
    <cellStyle name="Output 9 2 5 3" xfId="21028" xr:uid="{00000000-0005-0000-0000-0000AA510000}"/>
    <cellStyle name="Output 9 2 5 3 10" xfId="21029" xr:uid="{00000000-0005-0000-0000-0000AB510000}"/>
    <cellStyle name="Output 9 2 5 3 10 2" xfId="21030" xr:uid="{00000000-0005-0000-0000-0000AC510000}"/>
    <cellStyle name="Output 9 2 5 3 11" xfId="21031" xr:uid="{00000000-0005-0000-0000-0000AD510000}"/>
    <cellStyle name="Output 9 2 5 3 11 2" xfId="21032" xr:uid="{00000000-0005-0000-0000-0000AE510000}"/>
    <cellStyle name="Output 9 2 5 3 12" xfId="21033" xr:uid="{00000000-0005-0000-0000-0000AF510000}"/>
    <cellStyle name="Output 9 2 5 3 12 2" xfId="21034" xr:uid="{00000000-0005-0000-0000-0000B0510000}"/>
    <cellStyle name="Output 9 2 5 3 13" xfId="21035" xr:uid="{00000000-0005-0000-0000-0000B1510000}"/>
    <cellStyle name="Output 9 2 5 3 13 2" xfId="21036" xr:uid="{00000000-0005-0000-0000-0000B2510000}"/>
    <cellStyle name="Output 9 2 5 3 14" xfId="21037" xr:uid="{00000000-0005-0000-0000-0000B3510000}"/>
    <cellStyle name="Output 9 2 5 3 14 2" xfId="21038" xr:uid="{00000000-0005-0000-0000-0000B4510000}"/>
    <cellStyle name="Output 9 2 5 3 15" xfId="21039" xr:uid="{00000000-0005-0000-0000-0000B5510000}"/>
    <cellStyle name="Output 9 2 5 3 15 2" xfId="21040" xr:uid="{00000000-0005-0000-0000-0000B6510000}"/>
    <cellStyle name="Output 9 2 5 3 16" xfId="21041" xr:uid="{00000000-0005-0000-0000-0000B7510000}"/>
    <cellStyle name="Output 9 2 5 3 2" xfId="21042" xr:uid="{00000000-0005-0000-0000-0000B8510000}"/>
    <cellStyle name="Output 9 2 5 3 2 2" xfId="21043" xr:uid="{00000000-0005-0000-0000-0000B9510000}"/>
    <cellStyle name="Output 9 2 5 3 3" xfId="21044" xr:uid="{00000000-0005-0000-0000-0000BA510000}"/>
    <cellStyle name="Output 9 2 5 3 3 2" xfId="21045" xr:uid="{00000000-0005-0000-0000-0000BB510000}"/>
    <cellStyle name="Output 9 2 5 3 4" xfId="21046" xr:uid="{00000000-0005-0000-0000-0000BC510000}"/>
    <cellStyle name="Output 9 2 5 3 4 2" xfId="21047" xr:uid="{00000000-0005-0000-0000-0000BD510000}"/>
    <cellStyle name="Output 9 2 5 3 5" xfId="21048" xr:uid="{00000000-0005-0000-0000-0000BE510000}"/>
    <cellStyle name="Output 9 2 5 3 5 2" xfId="21049" xr:uid="{00000000-0005-0000-0000-0000BF510000}"/>
    <cellStyle name="Output 9 2 5 3 6" xfId="21050" xr:uid="{00000000-0005-0000-0000-0000C0510000}"/>
    <cellStyle name="Output 9 2 5 3 6 2" xfId="21051" xr:uid="{00000000-0005-0000-0000-0000C1510000}"/>
    <cellStyle name="Output 9 2 5 3 7" xfId="21052" xr:uid="{00000000-0005-0000-0000-0000C2510000}"/>
    <cellStyle name="Output 9 2 5 3 7 2" xfId="21053" xr:uid="{00000000-0005-0000-0000-0000C3510000}"/>
    <cellStyle name="Output 9 2 5 3 8" xfId="21054" xr:uid="{00000000-0005-0000-0000-0000C4510000}"/>
    <cellStyle name="Output 9 2 5 3 8 2" xfId="21055" xr:uid="{00000000-0005-0000-0000-0000C5510000}"/>
    <cellStyle name="Output 9 2 5 3 9" xfId="21056" xr:uid="{00000000-0005-0000-0000-0000C6510000}"/>
    <cellStyle name="Output 9 2 5 3 9 2" xfId="21057" xr:uid="{00000000-0005-0000-0000-0000C7510000}"/>
    <cellStyle name="Output 9 2 5 4" xfId="21058" xr:uid="{00000000-0005-0000-0000-0000C8510000}"/>
    <cellStyle name="Output 9 2 5 4 10" xfId="21059" xr:uid="{00000000-0005-0000-0000-0000C9510000}"/>
    <cellStyle name="Output 9 2 5 4 10 2" xfId="21060" xr:uid="{00000000-0005-0000-0000-0000CA510000}"/>
    <cellStyle name="Output 9 2 5 4 11" xfId="21061" xr:uid="{00000000-0005-0000-0000-0000CB510000}"/>
    <cellStyle name="Output 9 2 5 4 11 2" xfId="21062" xr:uid="{00000000-0005-0000-0000-0000CC510000}"/>
    <cellStyle name="Output 9 2 5 4 12" xfId="21063" xr:uid="{00000000-0005-0000-0000-0000CD510000}"/>
    <cellStyle name="Output 9 2 5 4 12 2" xfId="21064" xr:uid="{00000000-0005-0000-0000-0000CE510000}"/>
    <cellStyle name="Output 9 2 5 4 13" xfId="21065" xr:uid="{00000000-0005-0000-0000-0000CF510000}"/>
    <cellStyle name="Output 9 2 5 4 13 2" xfId="21066" xr:uid="{00000000-0005-0000-0000-0000D0510000}"/>
    <cellStyle name="Output 9 2 5 4 14" xfId="21067" xr:uid="{00000000-0005-0000-0000-0000D1510000}"/>
    <cellStyle name="Output 9 2 5 4 14 2" xfId="21068" xr:uid="{00000000-0005-0000-0000-0000D2510000}"/>
    <cellStyle name="Output 9 2 5 4 15" xfId="21069" xr:uid="{00000000-0005-0000-0000-0000D3510000}"/>
    <cellStyle name="Output 9 2 5 4 15 2" xfId="21070" xr:uid="{00000000-0005-0000-0000-0000D4510000}"/>
    <cellStyle name="Output 9 2 5 4 16" xfId="21071" xr:uid="{00000000-0005-0000-0000-0000D5510000}"/>
    <cellStyle name="Output 9 2 5 4 2" xfId="21072" xr:uid="{00000000-0005-0000-0000-0000D6510000}"/>
    <cellStyle name="Output 9 2 5 4 2 2" xfId="21073" xr:uid="{00000000-0005-0000-0000-0000D7510000}"/>
    <cellStyle name="Output 9 2 5 4 3" xfId="21074" xr:uid="{00000000-0005-0000-0000-0000D8510000}"/>
    <cellStyle name="Output 9 2 5 4 3 2" xfId="21075" xr:uid="{00000000-0005-0000-0000-0000D9510000}"/>
    <cellStyle name="Output 9 2 5 4 4" xfId="21076" xr:uid="{00000000-0005-0000-0000-0000DA510000}"/>
    <cellStyle name="Output 9 2 5 4 4 2" xfId="21077" xr:uid="{00000000-0005-0000-0000-0000DB510000}"/>
    <cellStyle name="Output 9 2 5 4 5" xfId="21078" xr:uid="{00000000-0005-0000-0000-0000DC510000}"/>
    <cellStyle name="Output 9 2 5 4 5 2" xfId="21079" xr:uid="{00000000-0005-0000-0000-0000DD510000}"/>
    <cellStyle name="Output 9 2 5 4 6" xfId="21080" xr:uid="{00000000-0005-0000-0000-0000DE510000}"/>
    <cellStyle name="Output 9 2 5 4 6 2" xfId="21081" xr:uid="{00000000-0005-0000-0000-0000DF510000}"/>
    <cellStyle name="Output 9 2 5 4 7" xfId="21082" xr:uid="{00000000-0005-0000-0000-0000E0510000}"/>
    <cellStyle name="Output 9 2 5 4 7 2" xfId="21083" xr:uid="{00000000-0005-0000-0000-0000E1510000}"/>
    <cellStyle name="Output 9 2 5 4 8" xfId="21084" xr:uid="{00000000-0005-0000-0000-0000E2510000}"/>
    <cellStyle name="Output 9 2 5 4 8 2" xfId="21085" xr:uid="{00000000-0005-0000-0000-0000E3510000}"/>
    <cellStyle name="Output 9 2 5 4 9" xfId="21086" xr:uid="{00000000-0005-0000-0000-0000E4510000}"/>
    <cellStyle name="Output 9 2 5 4 9 2" xfId="21087" xr:uid="{00000000-0005-0000-0000-0000E5510000}"/>
    <cellStyle name="Output 9 2 5 5" xfId="21088" xr:uid="{00000000-0005-0000-0000-0000E6510000}"/>
    <cellStyle name="Output 9 2 5 5 10" xfId="21089" xr:uid="{00000000-0005-0000-0000-0000E7510000}"/>
    <cellStyle name="Output 9 2 5 5 10 2" xfId="21090" xr:uid="{00000000-0005-0000-0000-0000E8510000}"/>
    <cellStyle name="Output 9 2 5 5 11" xfId="21091" xr:uid="{00000000-0005-0000-0000-0000E9510000}"/>
    <cellStyle name="Output 9 2 5 5 11 2" xfId="21092" xr:uid="{00000000-0005-0000-0000-0000EA510000}"/>
    <cellStyle name="Output 9 2 5 5 12" xfId="21093" xr:uid="{00000000-0005-0000-0000-0000EB510000}"/>
    <cellStyle name="Output 9 2 5 5 12 2" xfId="21094" xr:uid="{00000000-0005-0000-0000-0000EC510000}"/>
    <cellStyle name="Output 9 2 5 5 13" xfId="21095" xr:uid="{00000000-0005-0000-0000-0000ED510000}"/>
    <cellStyle name="Output 9 2 5 5 13 2" xfId="21096" xr:uid="{00000000-0005-0000-0000-0000EE510000}"/>
    <cellStyle name="Output 9 2 5 5 14" xfId="21097" xr:uid="{00000000-0005-0000-0000-0000EF510000}"/>
    <cellStyle name="Output 9 2 5 5 14 2" xfId="21098" xr:uid="{00000000-0005-0000-0000-0000F0510000}"/>
    <cellStyle name="Output 9 2 5 5 15" xfId="21099" xr:uid="{00000000-0005-0000-0000-0000F1510000}"/>
    <cellStyle name="Output 9 2 5 5 2" xfId="21100" xr:uid="{00000000-0005-0000-0000-0000F2510000}"/>
    <cellStyle name="Output 9 2 5 5 2 2" xfId="21101" xr:uid="{00000000-0005-0000-0000-0000F3510000}"/>
    <cellStyle name="Output 9 2 5 5 3" xfId="21102" xr:uid="{00000000-0005-0000-0000-0000F4510000}"/>
    <cellStyle name="Output 9 2 5 5 3 2" xfId="21103" xr:uid="{00000000-0005-0000-0000-0000F5510000}"/>
    <cellStyle name="Output 9 2 5 5 4" xfId="21104" xr:uid="{00000000-0005-0000-0000-0000F6510000}"/>
    <cellStyle name="Output 9 2 5 5 4 2" xfId="21105" xr:uid="{00000000-0005-0000-0000-0000F7510000}"/>
    <cellStyle name="Output 9 2 5 5 5" xfId="21106" xr:uid="{00000000-0005-0000-0000-0000F8510000}"/>
    <cellStyle name="Output 9 2 5 5 5 2" xfId="21107" xr:uid="{00000000-0005-0000-0000-0000F9510000}"/>
    <cellStyle name="Output 9 2 5 5 6" xfId="21108" xr:uid="{00000000-0005-0000-0000-0000FA510000}"/>
    <cellStyle name="Output 9 2 5 5 6 2" xfId="21109" xr:uid="{00000000-0005-0000-0000-0000FB510000}"/>
    <cellStyle name="Output 9 2 5 5 7" xfId="21110" xr:uid="{00000000-0005-0000-0000-0000FC510000}"/>
    <cellStyle name="Output 9 2 5 5 7 2" xfId="21111" xr:uid="{00000000-0005-0000-0000-0000FD510000}"/>
    <cellStyle name="Output 9 2 5 5 8" xfId="21112" xr:uid="{00000000-0005-0000-0000-0000FE510000}"/>
    <cellStyle name="Output 9 2 5 5 8 2" xfId="21113" xr:uid="{00000000-0005-0000-0000-0000FF510000}"/>
    <cellStyle name="Output 9 2 5 5 9" xfId="21114" xr:uid="{00000000-0005-0000-0000-000000520000}"/>
    <cellStyle name="Output 9 2 5 5 9 2" xfId="21115" xr:uid="{00000000-0005-0000-0000-000001520000}"/>
    <cellStyle name="Output 9 2 5 6" xfId="21116" xr:uid="{00000000-0005-0000-0000-000002520000}"/>
    <cellStyle name="Output 9 2 5 6 2" xfId="21117" xr:uid="{00000000-0005-0000-0000-000003520000}"/>
    <cellStyle name="Output 9 2 5 7" xfId="21118" xr:uid="{00000000-0005-0000-0000-000004520000}"/>
    <cellStyle name="Output 9 2 5 7 2" xfId="21119" xr:uid="{00000000-0005-0000-0000-000005520000}"/>
    <cellStyle name="Output 9 2 5 8" xfId="21120" xr:uid="{00000000-0005-0000-0000-000006520000}"/>
    <cellStyle name="Output 9 2 5 8 2" xfId="21121" xr:uid="{00000000-0005-0000-0000-000007520000}"/>
    <cellStyle name="Output 9 2 5 9" xfId="21122" xr:uid="{00000000-0005-0000-0000-000008520000}"/>
    <cellStyle name="Output 9 2 5 9 2" xfId="21123" xr:uid="{00000000-0005-0000-0000-000009520000}"/>
    <cellStyle name="Output 9 2 6" xfId="21124" xr:uid="{00000000-0005-0000-0000-00000A520000}"/>
    <cellStyle name="Output 9 2 6 10" xfId="21125" xr:uid="{00000000-0005-0000-0000-00000B520000}"/>
    <cellStyle name="Output 9 2 6 10 2" xfId="21126" xr:uid="{00000000-0005-0000-0000-00000C520000}"/>
    <cellStyle name="Output 9 2 6 11" xfId="21127" xr:uid="{00000000-0005-0000-0000-00000D520000}"/>
    <cellStyle name="Output 9 2 6 11 2" xfId="21128" xr:uid="{00000000-0005-0000-0000-00000E520000}"/>
    <cellStyle name="Output 9 2 6 12" xfId="21129" xr:uid="{00000000-0005-0000-0000-00000F520000}"/>
    <cellStyle name="Output 9 2 6 12 2" xfId="21130" xr:uid="{00000000-0005-0000-0000-000010520000}"/>
    <cellStyle name="Output 9 2 6 13" xfId="21131" xr:uid="{00000000-0005-0000-0000-000011520000}"/>
    <cellStyle name="Output 9 2 6 13 2" xfId="21132" xr:uid="{00000000-0005-0000-0000-000012520000}"/>
    <cellStyle name="Output 9 2 6 14" xfId="21133" xr:uid="{00000000-0005-0000-0000-000013520000}"/>
    <cellStyle name="Output 9 2 6 14 2" xfId="21134" xr:uid="{00000000-0005-0000-0000-000014520000}"/>
    <cellStyle name="Output 9 2 6 15" xfId="21135" xr:uid="{00000000-0005-0000-0000-000015520000}"/>
    <cellStyle name="Output 9 2 6 15 2" xfId="21136" xr:uid="{00000000-0005-0000-0000-000016520000}"/>
    <cellStyle name="Output 9 2 6 16" xfId="21137" xr:uid="{00000000-0005-0000-0000-000017520000}"/>
    <cellStyle name="Output 9 2 6 16 2" xfId="21138" xr:uid="{00000000-0005-0000-0000-000018520000}"/>
    <cellStyle name="Output 9 2 6 17" xfId="21139" xr:uid="{00000000-0005-0000-0000-000019520000}"/>
    <cellStyle name="Output 9 2 6 17 2" xfId="21140" xr:uid="{00000000-0005-0000-0000-00001A520000}"/>
    <cellStyle name="Output 9 2 6 18" xfId="21141" xr:uid="{00000000-0005-0000-0000-00001B520000}"/>
    <cellStyle name="Output 9 2 6 18 2" xfId="21142" xr:uid="{00000000-0005-0000-0000-00001C520000}"/>
    <cellStyle name="Output 9 2 6 19" xfId="21143" xr:uid="{00000000-0005-0000-0000-00001D520000}"/>
    <cellStyle name="Output 9 2 6 2" xfId="21144" xr:uid="{00000000-0005-0000-0000-00001E520000}"/>
    <cellStyle name="Output 9 2 6 2 10" xfId="21145" xr:uid="{00000000-0005-0000-0000-00001F520000}"/>
    <cellStyle name="Output 9 2 6 2 10 2" xfId="21146" xr:uid="{00000000-0005-0000-0000-000020520000}"/>
    <cellStyle name="Output 9 2 6 2 11" xfId="21147" xr:uid="{00000000-0005-0000-0000-000021520000}"/>
    <cellStyle name="Output 9 2 6 2 11 2" xfId="21148" xr:uid="{00000000-0005-0000-0000-000022520000}"/>
    <cellStyle name="Output 9 2 6 2 12" xfId="21149" xr:uid="{00000000-0005-0000-0000-000023520000}"/>
    <cellStyle name="Output 9 2 6 2 12 2" xfId="21150" xr:uid="{00000000-0005-0000-0000-000024520000}"/>
    <cellStyle name="Output 9 2 6 2 13" xfId="21151" xr:uid="{00000000-0005-0000-0000-000025520000}"/>
    <cellStyle name="Output 9 2 6 2 13 2" xfId="21152" xr:uid="{00000000-0005-0000-0000-000026520000}"/>
    <cellStyle name="Output 9 2 6 2 14" xfId="21153" xr:uid="{00000000-0005-0000-0000-000027520000}"/>
    <cellStyle name="Output 9 2 6 2 14 2" xfId="21154" xr:uid="{00000000-0005-0000-0000-000028520000}"/>
    <cellStyle name="Output 9 2 6 2 15" xfId="21155" xr:uid="{00000000-0005-0000-0000-000029520000}"/>
    <cellStyle name="Output 9 2 6 2 15 2" xfId="21156" xr:uid="{00000000-0005-0000-0000-00002A520000}"/>
    <cellStyle name="Output 9 2 6 2 16" xfId="21157" xr:uid="{00000000-0005-0000-0000-00002B520000}"/>
    <cellStyle name="Output 9 2 6 2 16 2" xfId="21158" xr:uid="{00000000-0005-0000-0000-00002C520000}"/>
    <cellStyle name="Output 9 2 6 2 17" xfId="21159" xr:uid="{00000000-0005-0000-0000-00002D520000}"/>
    <cellStyle name="Output 9 2 6 2 17 2" xfId="21160" xr:uid="{00000000-0005-0000-0000-00002E520000}"/>
    <cellStyle name="Output 9 2 6 2 18" xfId="21161" xr:uid="{00000000-0005-0000-0000-00002F520000}"/>
    <cellStyle name="Output 9 2 6 2 2" xfId="21162" xr:uid="{00000000-0005-0000-0000-000030520000}"/>
    <cellStyle name="Output 9 2 6 2 2 2" xfId="21163" xr:uid="{00000000-0005-0000-0000-000031520000}"/>
    <cellStyle name="Output 9 2 6 2 3" xfId="21164" xr:uid="{00000000-0005-0000-0000-000032520000}"/>
    <cellStyle name="Output 9 2 6 2 3 2" xfId="21165" xr:uid="{00000000-0005-0000-0000-000033520000}"/>
    <cellStyle name="Output 9 2 6 2 4" xfId="21166" xr:uid="{00000000-0005-0000-0000-000034520000}"/>
    <cellStyle name="Output 9 2 6 2 4 2" xfId="21167" xr:uid="{00000000-0005-0000-0000-000035520000}"/>
    <cellStyle name="Output 9 2 6 2 5" xfId="21168" xr:uid="{00000000-0005-0000-0000-000036520000}"/>
    <cellStyle name="Output 9 2 6 2 5 2" xfId="21169" xr:uid="{00000000-0005-0000-0000-000037520000}"/>
    <cellStyle name="Output 9 2 6 2 6" xfId="21170" xr:uid="{00000000-0005-0000-0000-000038520000}"/>
    <cellStyle name="Output 9 2 6 2 6 2" xfId="21171" xr:uid="{00000000-0005-0000-0000-000039520000}"/>
    <cellStyle name="Output 9 2 6 2 7" xfId="21172" xr:uid="{00000000-0005-0000-0000-00003A520000}"/>
    <cellStyle name="Output 9 2 6 2 7 2" xfId="21173" xr:uid="{00000000-0005-0000-0000-00003B520000}"/>
    <cellStyle name="Output 9 2 6 2 8" xfId="21174" xr:uid="{00000000-0005-0000-0000-00003C520000}"/>
    <cellStyle name="Output 9 2 6 2 8 2" xfId="21175" xr:uid="{00000000-0005-0000-0000-00003D520000}"/>
    <cellStyle name="Output 9 2 6 2 9" xfId="21176" xr:uid="{00000000-0005-0000-0000-00003E520000}"/>
    <cellStyle name="Output 9 2 6 2 9 2" xfId="21177" xr:uid="{00000000-0005-0000-0000-00003F520000}"/>
    <cellStyle name="Output 9 2 6 3" xfId="21178" xr:uid="{00000000-0005-0000-0000-000040520000}"/>
    <cellStyle name="Output 9 2 6 3 10" xfId="21179" xr:uid="{00000000-0005-0000-0000-000041520000}"/>
    <cellStyle name="Output 9 2 6 3 10 2" xfId="21180" xr:uid="{00000000-0005-0000-0000-000042520000}"/>
    <cellStyle name="Output 9 2 6 3 11" xfId="21181" xr:uid="{00000000-0005-0000-0000-000043520000}"/>
    <cellStyle name="Output 9 2 6 3 11 2" xfId="21182" xr:uid="{00000000-0005-0000-0000-000044520000}"/>
    <cellStyle name="Output 9 2 6 3 12" xfId="21183" xr:uid="{00000000-0005-0000-0000-000045520000}"/>
    <cellStyle name="Output 9 2 6 3 12 2" xfId="21184" xr:uid="{00000000-0005-0000-0000-000046520000}"/>
    <cellStyle name="Output 9 2 6 3 13" xfId="21185" xr:uid="{00000000-0005-0000-0000-000047520000}"/>
    <cellStyle name="Output 9 2 6 3 13 2" xfId="21186" xr:uid="{00000000-0005-0000-0000-000048520000}"/>
    <cellStyle name="Output 9 2 6 3 14" xfId="21187" xr:uid="{00000000-0005-0000-0000-000049520000}"/>
    <cellStyle name="Output 9 2 6 3 14 2" xfId="21188" xr:uid="{00000000-0005-0000-0000-00004A520000}"/>
    <cellStyle name="Output 9 2 6 3 15" xfId="21189" xr:uid="{00000000-0005-0000-0000-00004B520000}"/>
    <cellStyle name="Output 9 2 6 3 15 2" xfId="21190" xr:uid="{00000000-0005-0000-0000-00004C520000}"/>
    <cellStyle name="Output 9 2 6 3 16" xfId="21191" xr:uid="{00000000-0005-0000-0000-00004D520000}"/>
    <cellStyle name="Output 9 2 6 3 2" xfId="21192" xr:uid="{00000000-0005-0000-0000-00004E520000}"/>
    <cellStyle name="Output 9 2 6 3 2 2" xfId="21193" xr:uid="{00000000-0005-0000-0000-00004F520000}"/>
    <cellStyle name="Output 9 2 6 3 3" xfId="21194" xr:uid="{00000000-0005-0000-0000-000050520000}"/>
    <cellStyle name="Output 9 2 6 3 3 2" xfId="21195" xr:uid="{00000000-0005-0000-0000-000051520000}"/>
    <cellStyle name="Output 9 2 6 3 4" xfId="21196" xr:uid="{00000000-0005-0000-0000-000052520000}"/>
    <cellStyle name="Output 9 2 6 3 4 2" xfId="21197" xr:uid="{00000000-0005-0000-0000-000053520000}"/>
    <cellStyle name="Output 9 2 6 3 5" xfId="21198" xr:uid="{00000000-0005-0000-0000-000054520000}"/>
    <cellStyle name="Output 9 2 6 3 5 2" xfId="21199" xr:uid="{00000000-0005-0000-0000-000055520000}"/>
    <cellStyle name="Output 9 2 6 3 6" xfId="21200" xr:uid="{00000000-0005-0000-0000-000056520000}"/>
    <cellStyle name="Output 9 2 6 3 6 2" xfId="21201" xr:uid="{00000000-0005-0000-0000-000057520000}"/>
    <cellStyle name="Output 9 2 6 3 7" xfId="21202" xr:uid="{00000000-0005-0000-0000-000058520000}"/>
    <cellStyle name="Output 9 2 6 3 7 2" xfId="21203" xr:uid="{00000000-0005-0000-0000-000059520000}"/>
    <cellStyle name="Output 9 2 6 3 8" xfId="21204" xr:uid="{00000000-0005-0000-0000-00005A520000}"/>
    <cellStyle name="Output 9 2 6 3 8 2" xfId="21205" xr:uid="{00000000-0005-0000-0000-00005B520000}"/>
    <cellStyle name="Output 9 2 6 3 9" xfId="21206" xr:uid="{00000000-0005-0000-0000-00005C520000}"/>
    <cellStyle name="Output 9 2 6 3 9 2" xfId="21207" xr:uid="{00000000-0005-0000-0000-00005D520000}"/>
    <cellStyle name="Output 9 2 6 4" xfId="21208" xr:uid="{00000000-0005-0000-0000-00005E520000}"/>
    <cellStyle name="Output 9 2 6 4 10" xfId="21209" xr:uid="{00000000-0005-0000-0000-00005F520000}"/>
    <cellStyle name="Output 9 2 6 4 10 2" xfId="21210" xr:uid="{00000000-0005-0000-0000-000060520000}"/>
    <cellStyle name="Output 9 2 6 4 11" xfId="21211" xr:uid="{00000000-0005-0000-0000-000061520000}"/>
    <cellStyle name="Output 9 2 6 4 11 2" xfId="21212" xr:uid="{00000000-0005-0000-0000-000062520000}"/>
    <cellStyle name="Output 9 2 6 4 12" xfId="21213" xr:uid="{00000000-0005-0000-0000-000063520000}"/>
    <cellStyle name="Output 9 2 6 4 12 2" xfId="21214" xr:uid="{00000000-0005-0000-0000-000064520000}"/>
    <cellStyle name="Output 9 2 6 4 13" xfId="21215" xr:uid="{00000000-0005-0000-0000-000065520000}"/>
    <cellStyle name="Output 9 2 6 4 13 2" xfId="21216" xr:uid="{00000000-0005-0000-0000-000066520000}"/>
    <cellStyle name="Output 9 2 6 4 14" xfId="21217" xr:uid="{00000000-0005-0000-0000-000067520000}"/>
    <cellStyle name="Output 9 2 6 4 14 2" xfId="21218" xr:uid="{00000000-0005-0000-0000-000068520000}"/>
    <cellStyle name="Output 9 2 6 4 15" xfId="21219" xr:uid="{00000000-0005-0000-0000-000069520000}"/>
    <cellStyle name="Output 9 2 6 4 15 2" xfId="21220" xr:uid="{00000000-0005-0000-0000-00006A520000}"/>
    <cellStyle name="Output 9 2 6 4 16" xfId="21221" xr:uid="{00000000-0005-0000-0000-00006B520000}"/>
    <cellStyle name="Output 9 2 6 4 2" xfId="21222" xr:uid="{00000000-0005-0000-0000-00006C520000}"/>
    <cellStyle name="Output 9 2 6 4 2 2" xfId="21223" xr:uid="{00000000-0005-0000-0000-00006D520000}"/>
    <cellStyle name="Output 9 2 6 4 3" xfId="21224" xr:uid="{00000000-0005-0000-0000-00006E520000}"/>
    <cellStyle name="Output 9 2 6 4 3 2" xfId="21225" xr:uid="{00000000-0005-0000-0000-00006F520000}"/>
    <cellStyle name="Output 9 2 6 4 4" xfId="21226" xr:uid="{00000000-0005-0000-0000-000070520000}"/>
    <cellStyle name="Output 9 2 6 4 4 2" xfId="21227" xr:uid="{00000000-0005-0000-0000-000071520000}"/>
    <cellStyle name="Output 9 2 6 4 5" xfId="21228" xr:uid="{00000000-0005-0000-0000-000072520000}"/>
    <cellStyle name="Output 9 2 6 4 5 2" xfId="21229" xr:uid="{00000000-0005-0000-0000-000073520000}"/>
    <cellStyle name="Output 9 2 6 4 6" xfId="21230" xr:uid="{00000000-0005-0000-0000-000074520000}"/>
    <cellStyle name="Output 9 2 6 4 6 2" xfId="21231" xr:uid="{00000000-0005-0000-0000-000075520000}"/>
    <cellStyle name="Output 9 2 6 4 7" xfId="21232" xr:uid="{00000000-0005-0000-0000-000076520000}"/>
    <cellStyle name="Output 9 2 6 4 7 2" xfId="21233" xr:uid="{00000000-0005-0000-0000-000077520000}"/>
    <cellStyle name="Output 9 2 6 4 8" xfId="21234" xr:uid="{00000000-0005-0000-0000-000078520000}"/>
    <cellStyle name="Output 9 2 6 4 8 2" xfId="21235" xr:uid="{00000000-0005-0000-0000-000079520000}"/>
    <cellStyle name="Output 9 2 6 4 9" xfId="21236" xr:uid="{00000000-0005-0000-0000-00007A520000}"/>
    <cellStyle name="Output 9 2 6 4 9 2" xfId="21237" xr:uid="{00000000-0005-0000-0000-00007B520000}"/>
    <cellStyle name="Output 9 2 6 5" xfId="21238" xr:uid="{00000000-0005-0000-0000-00007C520000}"/>
    <cellStyle name="Output 9 2 6 5 10" xfId="21239" xr:uid="{00000000-0005-0000-0000-00007D520000}"/>
    <cellStyle name="Output 9 2 6 5 10 2" xfId="21240" xr:uid="{00000000-0005-0000-0000-00007E520000}"/>
    <cellStyle name="Output 9 2 6 5 11" xfId="21241" xr:uid="{00000000-0005-0000-0000-00007F520000}"/>
    <cellStyle name="Output 9 2 6 5 11 2" xfId="21242" xr:uid="{00000000-0005-0000-0000-000080520000}"/>
    <cellStyle name="Output 9 2 6 5 12" xfId="21243" xr:uid="{00000000-0005-0000-0000-000081520000}"/>
    <cellStyle name="Output 9 2 6 5 12 2" xfId="21244" xr:uid="{00000000-0005-0000-0000-000082520000}"/>
    <cellStyle name="Output 9 2 6 5 13" xfId="21245" xr:uid="{00000000-0005-0000-0000-000083520000}"/>
    <cellStyle name="Output 9 2 6 5 13 2" xfId="21246" xr:uid="{00000000-0005-0000-0000-000084520000}"/>
    <cellStyle name="Output 9 2 6 5 14" xfId="21247" xr:uid="{00000000-0005-0000-0000-000085520000}"/>
    <cellStyle name="Output 9 2 6 5 14 2" xfId="21248" xr:uid="{00000000-0005-0000-0000-000086520000}"/>
    <cellStyle name="Output 9 2 6 5 15" xfId="21249" xr:uid="{00000000-0005-0000-0000-000087520000}"/>
    <cellStyle name="Output 9 2 6 5 2" xfId="21250" xr:uid="{00000000-0005-0000-0000-000088520000}"/>
    <cellStyle name="Output 9 2 6 5 2 2" xfId="21251" xr:uid="{00000000-0005-0000-0000-000089520000}"/>
    <cellStyle name="Output 9 2 6 5 3" xfId="21252" xr:uid="{00000000-0005-0000-0000-00008A520000}"/>
    <cellStyle name="Output 9 2 6 5 3 2" xfId="21253" xr:uid="{00000000-0005-0000-0000-00008B520000}"/>
    <cellStyle name="Output 9 2 6 5 4" xfId="21254" xr:uid="{00000000-0005-0000-0000-00008C520000}"/>
    <cellStyle name="Output 9 2 6 5 4 2" xfId="21255" xr:uid="{00000000-0005-0000-0000-00008D520000}"/>
    <cellStyle name="Output 9 2 6 5 5" xfId="21256" xr:uid="{00000000-0005-0000-0000-00008E520000}"/>
    <cellStyle name="Output 9 2 6 5 5 2" xfId="21257" xr:uid="{00000000-0005-0000-0000-00008F520000}"/>
    <cellStyle name="Output 9 2 6 5 6" xfId="21258" xr:uid="{00000000-0005-0000-0000-000090520000}"/>
    <cellStyle name="Output 9 2 6 5 6 2" xfId="21259" xr:uid="{00000000-0005-0000-0000-000091520000}"/>
    <cellStyle name="Output 9 2 6 5 7" xfId="21260" xr:uid="{00000000-0005-0000-0000-000092520000}"/>
    <cellStyle name="Output 9 2 6 5 7 2" xfId="21261" xr:uid="{00000000-0005-0000-0000-000093520000}"/>
    <cellStyle name="Output 9 2 6 5 8" xfId="21262" xr:uid="{00000000-0005-0000-0000-000094520000}"/>
    <cellStyle name="Output 9 2 6 5 8 2" xfId="21263" xr:uid="{00000000-0005-0000-0000-000095520000}"/>
    <cellStyle name="Output 9 2 6 5 9" xfId="21264" xr:uid="{00000000-0005-0000-0000-000096520000}"/>
    <cellStyle name="Output 9 2 6 5 9 2" xfId="21265" xr:uid="{00000000-0005-0000-0000-000097520000}"/>
    <cellStyle name="Output 9 2 6 6" xfId="21266" xr:uid="{00000000-0005-0000-0000-000098520000}"/>
    <cellStyle name="Output 9 2 6 6 2" xfId="21267" xr:uid="{00000000-0005-0000-0000-000099520000}"/>
    <cellStyle name="Output 9 2 6 7" xfId="21268" xr:uid="{00000000-0005-0000-0000-00009A520000}"/>
    <cellStyle name="Output 9 2 6 7 2" xfId="21269" xr:uid="{00000000-0005-0000-0000-00009B520000}"/>
    <cellStyle name="Output 9 2 6 8" xfId="21270" xr:uid="{00000000-0005-0000-0000-00009C520000}"/>
    <cellStyle name="Output 9 2 6 8 2" xfId="21271" xr:uid="{00000000-0005-0000-0000-00009D520000}"/>
    <cellStyle name="Output 9 2 6 9" xfId="21272" xr:uid="{00000000-0005-0000-0000-00009E520000}"/>
    <cellStyle name="Output 9 2 6 9 2" xfId="21273" xr:uid="{00000000-0005-0000-0000-00009F520000}"/>
    <cellStyle name="Output 9 2 7" xfId="21274" xr:uid="{00000000-0005-0000-0000-0000A0520000}"/>
    <cellStyle name="Output 9 2 7 10" xfId="21275" xr:uid="{00000000-0005-0000-0000-0000A1520000}"/>
    <cellStyle name="Output 9 2 7 10 2" xfId="21276" xr:uid="{00000000-0005-0000-0000-0000A2520000}"/>
    <cellStyle name="Output 9 2 7 11" xfId="21277" xr:uid="{00000000-0005-0000-0000-0000A3520000}"/>
    <cellStyle name="Output 9 2 7 11 2" xfId="21278" xr:uid="{00000000-0005-0000-0000-0000A4520000}"/>
    <cellStyle name="Output 9 2 7 12" xfId="21279" xr:uid="{00000000-0005-0000-0000-0000A5520000}"/>
    <cellStyle name="Output 9 2 7 12 2" xfId="21280" xr:uid="{00000000-0005-0000-0000-0000A6520000}"/>
    <cellStyle name="Output 9 2 7 13" xfId="21281" xr:uid="{00000000-0005-0000-0000-0000A7520000}"/>
    <cellStyle name="Output 9 2 7 13 2" xfId="21282" xr:uid="{00000000-0005-0000-0000-0000A8520000}"/>
    <cellStyle name="Output 9 2 7 14" xfId="21283" xr:uid="{00000000-0005-0000-0000-0000A9520000}"/>
    <cellStyle name="Output 9 2 7 14 2" xfId="21284" xr:uid="{00000000-0005-0000-0000-0000AA520000}"/>
    <cellStyle name="Output 9 2 7 15" xfId="21285" xr:uid="{00000000-0005-0000-0000-0000AB520000}"/>
    <cellStyle name="Output 9 2 7 15 2" xfId="21286" xr:uid="{00000000-0005-0000-0000-0000AC520000}"/>
    <cellStyle name="Output 9 2 7 16" xfId="21287" xr:uid="{00000000-0005-0000-0000-0000AD520000}"/>
    <cellStyle name="Output 9 2 7 16 2" xfId="21288" xr:uid="{00000000-0005-0000-0000-0000AE520000}"/>
    <cellStyle name="Output 9 2 7 17" xfId="21289" xr:uid="{00000000-0005-0000-0000-0000AF520000}"/>
    <cellStyle name="Output 9 2 7 17 2" xfId="21290" xr:uid="{00000000-0005-0000-0000-0000B0520000}"/>
    <cellStyle name="Output 9 2 7 18" xfId="21291" xr:uid="{00000000-0005-0000-0000-0000B1520000}"/>
    <cellStyle name="Output 9 2 7 2" xfId="21292" xr:uid="{00000000-0005-0000-0000-0000B2520000}"/>
    <cellStyle name="Output 9 2 7 2 10" xfId="21293" xr:uid="{00000000-0005-0000-0000-0000B3520000}"/>
    <cellStyle name="Output 9 2 7 2 10 2" xfId="21294" xr:uid="{00000000-0005-0000-0000-0000B4520000}"/>
    <cellStyle name="Output 9 2 7 2 11" xfId="21295" xr:uid="{00000000-0005-0000-0000-0000B5520000}"/>
    <cellStyle name="Output 9 2 7 2 11 2" xfId="21296" xr:uid="{00000000-0005-0000-0000-0000B6520000}"/>
    <cellStyle name="Output 9 2 7 2 12" xfId="21297" xr:uid="{00000000-0005-0000-0000-0000B7520000}"/>
    <cellStyle name="Output 9 2 7 2 12 2" xfId="21298" xr:uid="{00000000-0005-0000-0000-0000B8520000}"/>
    <cellStyle name="Output 9 2 7 2 13" xfId="21299" xr:uid="{00000000-0005-0000-0000-0000B9520000}"/>
    <cellStyle name="Output 9 2 7 2 13 2" xfId="21300" xr:uid="{00000000-0005-0000-0000-0000BA520000}"/>
    <cellStyle name="Output 9 2 7 2 14" xfId="21301" xr:uid="{00000000-0005-0000-0000-0000BB520000}"/>
    <cellStyle name="Output 9 2 7 2 14 2" xfId="21302" xr:uid="{00000000-0005-0000-0000-0000BC520000}"/>
    <cellStyle name="Output 9 2 7 2 15" xfId="21303" xr:uid="{00000000-0005-0000-0000-0000BD520000}"/>
    <cellStyle name="Output 9 2 7 2 15 2" xfId="21304" xr:uid="{00000000-0005-0000-0000-0000BE520000}"/>
    <cellStyle name="Output 9 2 7 2 16" xfId="21305" xr:uid="{00000000-0005-0000-0000-0000BF520000}"/>
    <cellStyle name="Output 9 2 7 2 16 2" xfId="21306" xr:uid="{00000000-0005-0000-0000-0000C0520000}"/>
    <cellStyle name="Output 9 2 7 2 17" xfId="21307" xr:uid="{00000000-0005-0000-0000-0000C1520000}"/>
    <cellStyle name="Output 9 2 7 2 17 2" xfId="21308" xr:uid="{00000000-0005-0000-0000-0000C2520000}"/>
    <cellStyle name="Output 9 2 7 2 18" xfId="21309" xr:uid="{00000000-0005-0000-0000-0000C3520000}"/>
    <cellStyle name="Output 9 2 7 2 2" xfId="21310" xr:uid="{00000000-0005-0000-0000-0000C4520000}"/>
    <cellStyle name="Output 9 2 7 2 2 2" xfId="21311" xr:uid="{00000000-0005-0000-0000-0000C5520000}"/>
    <cellStyle name="Output 9 2 7 2 3" xfId="21312" xr:uid="{00000000-0005-0000-0000-0000C6520000}"/>
    <cellStyle name="Output 9 2 7 2 3 2" xfId="21313" xr:uid="{00000000-0005-0000-0000-0000C7520000}"/>
    <cellStyle name="Output 9 2 7 2 4" xfId="21314" xr:uid="{00000000-0005-0000-0000-0000C8520000}"/>
    <cellStyle name="Output 9 2 7 2 4 2" xfId="21315" xr:uid="{00000000-0005-0000-0000-0000C9520000}"/>
    <cellStyle name="Output 9 2 7 2 5" xfId="21316" xr:uid="{00000000-0005-0000-0000-0000CA520000}"/>
    <cellStyle name="Output 9 2 7 2 5 2" xfId="21317" xr:uid="{00000000-0005-0000-0000-0000CB520000}"/>
    <cellStyle name="Output 9 2 7 2 6" xfId="21318" xr:uid="{00000000-0005-0000-0000-0000CC520000}"/>
    <cellStyle name="Output 9 2 7 2 6 2" xfId="21319" xr:uid="{00000000-0005-0000-0000-0000CD520000}"/>
    <cellStyle name="Output 9 2 7 2 7" xfId="21320" xr:uid="{00000000-0005-0000-0000-0000CE520000}"/>
    <cellStyle name="Output 9 2 7 2 7 2" xfId="21321" xr:uid="{00000000-0005-0000-0000-0000CF520000}"/>
    <cellStyle name="Output 9 2 7 2 8" xfId="21322" xr:uid="{00000000-0005-0000-0000-0000D0520000}"/>
    <cellStyle name="Output 9 2 7 2 8 2" xfId="21323" xr:uid="{00000000-0005-0000-0000-0000D1520000}"/>
    <cellStyle name="Output 9 2 7 2 9" xfId="21324" xr:uid="{00000000-0005-0000-0000-0000D2520000}"/>
    <cellStyle name="Output 9 2 7 2 9 2" xfId="21325" xr:uid="{00000000-0005-0000-0000-0000D3520000}"/>
    <cellStyle name="Output 9 2 7 3" xfId="21326" xr:uid="{00000000-0005-0000-0000-0000D4520000}"/>
    <cellStyle name="Output 9 2 7 3 10" xfId="21327" xr:uid="{00000000-0005-0000-0000-0000D5520000}"/>
    <cellStyle name="Output 9 2 7 3 10 2" xfId="21328" xr:uid="{00000000-0005-0000-0000-0000D6520000}"/>
    <cellStyle name="Output 9 2 7 3 11" xfId="21329" xr:uid="{00000000-0005-0000-0000-0000D7520000}"/>
    <cellStyle name="Output 9 2 7 3 11 2" xfId="21330" xr:uid="{00000000-0005-0000-0000-0000D8520000}"/>
    <cellStyle name="Output 9 2 7 3 12" xfId="21331" xr:uid="{00000000-0005-0000-0000-0000D9520000}"/>
    <cellStyle name="Output 9 2 7 3 12 2" xfId="21332" xr:uid="{00000000-0005-0000-0000-0000DA520000}"/>
    <cellStyle name="Output 9 2 7 3 13" xfId="21333" xr:uid="{00000000-0005-0000-0000-0000DB520000}"/>
    <cellStyle name="Output 9 2 7 3 13 2" xfId="21334" xr:uid="{00000000-0005-0000-0000-0000DC520000}"/>
    <cellStyle name="Output 9 2 7 3 14" xfId="21335" xr:uid="{00000000-0005-0000-0000-0000DD520000}"/>
    <cellStyle name="Output 9 2 7 3 14 2" xfId="21336" xr:uid="{00000000-0005-0000-0000-0000DE520000}"/>
    <cellStyle name="Output 9 2 7 3 15" xfId="21337" xr:uid="{00000000-0005-0000-0000-0000DF520000}"/>
    <cellStyle name="Output 9 2 7 3 15 2" xfId="21338" xr:uid="{00000000-0005-0000-0000-0000E0520000}"/>
    <cellStyle name="Output 9 2 7 3 16" xfId="21339" xr:uid="{00000000-0005-0000-0000-0000E1520000}"/>
    <cellStyle name="Output 9 2 7 3 2" xfId="21340" xr:uid="{00000000-0005-0000-0000-0000E2520000}"/>
    <cellStyle name="Output 9 2 7 3 2 2" xfId="21341" xr:uid="{00000000-0005-0000-0000-0000E3520000}"/>
    <cellStyle name="Output 9 2 7 3 3" xfId="21342" xr:uid="{00000000-0005-0000-0000-0000E4520000}"/>
    <cellStyle name="Output 9 2 7 3 3 2" xfId="21343" xr:uid="{00000000-0005-0000-0000-0000E5520000}"/>
    <cellStyle name="Output 9 2 7 3 4" xfId="21344" xr:uid="{00000000-0005-0000-0000-0000E6520000}"/>
    <cellStyle name="Output 9 2 7 3 4 2" xfId="21345" xr:uid="{00000000-0005-0000-0000-0000E7520000}"/>
    <cellStyle name="Output 9 2 7 3 5" xfId="21346" xr:uid="{00000000-0005-0000-0000-0000E8520000}"/>
    <cellStyle name="Output 9 2 7 3 5 2" xfId="21347" xr:uid="{00000000-0005-0000-0000-0000E9520000}"/>
    <cellStyle name="Output 9 2 7 3 6" xfId="21348" xr:uid="{00000000-0005-0000-0000-0000EA520000}"/>
    <cellStyle name="Output 9 2 7 3 6 2" xfId="21349" xr:uid="{00000000-0005-0000-0000-0000EB520000}"/>
    <cellStyle name="Output 9 2 7 3 7" xfId="21350" xr:uid="{00000000-0005-0000-0000-0000EC520000}"/>
    <cellStyle name="Output 9 2 7 3 7 2" xfId="21351" xr:uid="{00000000-0005-0000-0000-0000ED520000}"/>
    <cellStyle name="Output 9 2 7 3 8" xfId="21352" xr:uid="{00000000-0005-0000-0000-0000EE520000}"/>
    <cellStyle name="Output 9 2 7 3 8 2" xfId="21353" xr:uid="{00000000-0005-0000-0000-0000EF520000}"/>
    <cellStyle name="Output 9 2 7 3 9" xfId="21354" xr:uid="{00000000-0005-0000-0000-0000F0520000}"/>
    <cellStyle name="Output 9 2 7 3 9 2" xfId="21355" xr:uid="{00000000-0005-0000-0000-0000F1520000}"/>
    <cellStyle name="Output 9 2 7 4" xfId="21356" xr:uid="{00000000-0005-0000-0000-0000F2520000}"/>
    <cellStyle name="Output 9 2 7 4 10" xfId="21357" xr:uid="{00000000-0005-0000-0000-0000F3520000}"/>
    <cellStyle name="Output 9 2 7 4 10 2" xfId="21358" xr:uid="{00000000-0005-0000-0000-0000F4520000}"/>
    <cellStyle name="Output 9 2 7 4 11" xfId="21359" xr:uid="{00000000-0005-0000-0000-0000F5520000}"/>
    <cellStyle name="Output 9 2 7 4 11 2" xfId="21360" xr:uid="{00000000-0005-0000-0000-0000F6520000}"/>
    <cellStyle name="Output 9 2 7 4 12" xfId="21361" xr:uid="{00000000-0005-0000-0000-0000F7520000}"/>
    <cellStyle name="Output 9 2 7 4 12 2" xfId="21362" xr:uid="{00000000-0005-0000-0000-0000F8520000}"/>
    <cellStyle name="Output 9 2 7 4 13" xfId="21363" xr:uid="{00000000-0005-0000-0000-0000F9520000}"/>
    <cellStyle name="Output 9 2 7 4 13 2" xfId="21364" xr:uid="{00000000-0005-0000-0000-0000FA520000}"/>
    <cellStyle name="Output 9 2 7 4 14" xfId="21365" xr:uid="{00000000-0005-0000-0000-0000FB520000}"/>
    <cellStyle name="Output 9 2 7 4 14 2" xfId="21366" xr:uid="{00000000-0005-0000-0000-0000FC520000}"/>
    <cellStyle name="Output 9 2 7 4 15" xfId="21367" xr:uid="{00000000-0005-0000-0000-0000FD520000}"/>
    <cellStyle name="Output 9 2 7 4 15 2" xfId="21368" xr:uid="{00000000-0005-0000-0000-0000FE520000}"/>
    <cellStyle name="Output 9 2 7 4 16" xfId="21369" xr:uid="{00000000-0005-0000-0000-0000FF520000}"/>
    <cellStyle name="Output 9 2 7 4 2" xfId="21370" xr:uid="{00000000-0005-0000-0000-000000530000}"/>
    <cellStyle name="Output 9 2 7 4 2 2" xfId="21371" xr:uid="{00000000-0005-0000-0000-000001530000}"/>
    <cellStyle name="Output 9 2 7 4 3" xfId="21372" xr:uid="{00000000-0005-0000-0000-000002530000}"/>
    <cellStyle name="Output 9 2 7 4 3 2" xfId="21373" xr:uid="{00000000-0005-0000-0000-000003530000}"/>
    <cellStyle name="Output 9 2 7 4 4" xfId="21374" xr:uid="{00000000-0005-0000-0000-000004530000}"/>
    <cellStyle name="Output 9 2 7 4 4 2" xfId="21375" xr:uid="{00000000-0005-0000-0000-000005530000}"/>
    <cellStyle name="Output 9 2 7 4 5" xfId="21376" xr:uid="{00000000-0005-0000-0000-000006530000}"/>
    <cellStyle name="Output 9 2 7 4 5 2" xfId="21377" xr:uid="{00000000-0005-0000-0000-000007530000}"/>
    <cellStyle name="Output 9 2 7 4 6" xfId="21378" xr:uid="{00000000-0005-0000-0000-000008530000}"/>
    <cellStyle name="Output 9 2 7 4 6 2" xfId="21379" xr:uid="{00000000-0005-0000-0000-000009530000}"/>
    <cellStyle name="Output 9 2 7 4 7" xfId="21380" xr:uid="{00000000-0005-0000-0000-00000A530000}"/>
    <cellStyle name="Output 9 2 7 4 7 2" xfId="21381" xr:uid="{00000000-0005-0000-0000-00000B530000}"/>
    <cellStyle name="Output 9 2 7 4 8" xfId="21382" xr:uid="{00000000-0005-0000-0000-00000C530000}"/>
    <cellStyle name="Output 9 2 7 4 8 2" xfId="21383" xr:uid="{00000000-0005-0000-0000-00000D530000}"/>
    <cellStyle name="Output 9 2 7 4 9" xfId="21384" xr:uid="{00000000-0005-0000-0000-00000E530000}"/>
    <cellStyle name="Output 9 2 7 4 9 2" xfId="21385" xr:uid="{00000000-0005-0000-0000-00000F530000}"/>
    <cellStyle name="Output 9 2 7 5" xfId="21386" xr:uid="{00000000-0005-0000-0000-000010530000}"/>
    <cellStyle name="Output 9 2 7 5 10" xfId="21387" xr:uid="{00000000-0005-0000-0000-000011530000}"/>
    <cellStyle name="Output 9 2 7 5 10 2" xfId="21388" xr:uid="{00000000-0005-0000-0000-000012530000}"/>
    <cellStyle name="Output 9 2 7 5 11" xfId="21389" xr:uid="{00000000-0005-0000-0000-000013530000}"/>
    <cellStyle name="Output 9 2 7 5 11 2" xfId="21390" xr:uid="{00000000-0005-0000-0000-000014530000}"/>
    <cellStyle name="Output 9 2 7 5 12" xfId="21391" xr:uid="{00000000-0005-0000-0000-000015530000}"/>
    <cellStyle name="Output 9 2 7 5 12 2" xfId="21392" xr:uid="{00000000-0005-0000-0000-000016530000}"/>
    <cellStyle name="Output 9 2 7 5 13" xfId="21393" xr:uid="{00000000-0005-0000-0000-000017530000}"/>
    <cellStyle name="Output 9 2 7 5 13 2" xfId="21394" xr:uid="{00000000-0005-0000-0000-000018530000}"/>
    <cellStyle name="Output 9 2 7 5 14" xfId="21395" xr:uid="{00000000-0005-0000-0000-000019530000}"/>
    <cellStyle name="Output 9 2 7 5 2" xfId="21396" xr:uid="{00000000-0005-0000-0000-00001A530000}"/>
    <cellStyle name="Output 9 2 7 5 2 2" xfId="21397" xr:uid="{00000000-0005-0000-0000-00001B530000}"/>
    <cellStyle name="Output 9 2 7 5 3" xfId="21398" xr:uid="{00000000-0005-0000-0000-00001C530000}"/>
    <cellStyle name="Output 9 2 7 5 3 2" xfId="21399" xr:uid="{00000000-0005-0000-0000-00001D530000}"/>
    <cellStyle name="Output 9 2 7 5 4" xfId="21400" xr:uid="{00000000-0005-0000-0000-00001E530000}"/>
    <cellStyle name="Output 9 2 7 5 4 2" xfId="21401" xr:uid="{00000000-0005-0000-0000-00001F530000}"/>
    <cellStyle name="Output 9 2 7 5 5" xfId="21402" xr:uid="{00000000-0005-0000-0000-000020530000}"/>
    <cellStyle name="Output 9 2 7 5 5 2" xfId="21403" xr:uid="{00000000-0005-0000-0000-000021530000}"/>
    <cellStyle name="Output 9 2 7 5 6" xfId="21404" xr:uid="{00000000-0005-0000-0000-000022530000}"/>
    <cellStyle name="Output 9 2 7 5 6 2" xfId="21405" xr:uid="{00000000-0005-0000-0000-000023530000}"/>
    <cellStyle name="Output 9 2 7 5 7" xfId="21406" xr:uid="{00000000-0005-0000-0000-000024530000}"/>
    <cellStyle name="Output 9 2 7 5 7 2" xfId="21407" xr:uid="{00000000-0005-0000-0000-000025530000}"/>
    <cellStyle name="Output 9 2 7 5 8" xfId="21408" xr:uid="{00000000-0005-0000-0000-000026530000}"/>
    <cellStyle name="Output 9 2 7 5 8 2" xfId="21409" xr:uid="{00000000-0005-0000-0000-000027530000}"/>
    <cellStyle name="Output 9 2 7 5 9" xfId="21410" xr:uid="{00000000-0005-0000-0000-000028530000}"/>
    <cellStyle name="Output 9 2 7 5 9 2" xfId="21411" xr:uid="{00000000-0005-0000-0000-000029530000}"/>
    <cellStyle name="Output 9 2 7 6" xfId="21412" xr:uid="{00000000-0005-0000-0000-00002A530000}"/>
    <cellStyle name="Output 9 2 7 6 2" xfId="21413" xr:uid="{00000000-0005-0000-0000-00002B530000}"/>
    <cellStyle name="Output 9 2 7 7" xfId="21414" xr:uid="{00000000-0005-0000-0000-00002C530000}"/>
    <cellStyle name="Output 9 2 7 7 2" xfId="21415" xr:uid="{00000000-0005-0000-0000-00002D530000}"/>
    <cellStyle name="Output 9 2 7 8" xfId="21416" xr:uid="{00000000-0005-0000-0000-00002E530000}"/>
    <cellStyle name="Output 9 2 7 8 2" xfId="21417" xr:uid="{00000000-0005-0000-0000-00002F530000}"/>
    <cellStyle name="Output 9 2 7 9" xfId="21418" xr:uid="{00000000-0005-0000-0000-000030530000}"/>
    <cellStyle name="Output 9 2 7 9 2" xfId="21419" xr:uid="{00000000-0005-0000-0000-000031530000}"/>
    <cellStyle name="Output 9 2 8" xfId="21420" xr:uid="{00000000-0005-0000-0000-000032530000}"/>
    <cellStyle name="Output 9 2 8 10" xfId="21421" xr:uid="{00000000-0005-0000-0000-000033530000}"/>
    <cellStyle name="Output 9 2 8 10 2" xfId="21422" xr:uid="{00000000-0005-0000-0000-000034530000}"/>
    <cellStyle name="Output 9 2 8 11" xfId="21423" xr:uid="{00000000-0005-0000-0000-000035530000}"/>
    <cellStyle name="Output 9 2 8 11 2" xfId="21424" xr:uid="{00000000-0005-0000-0000-000036530000}"/>
    <cellStyle name="Output 9 2 8 12" xfId="21425" xr:uid="{00000000-0005-0000-0000-000037530000}"/>
    <cellStyle name="Output 9 2 8 12 2" xfId="21426" xr:uid="{00000000-0005-0000-0000-000038530000}"/>
    <cellStyle name="Output 9 2 8 13" xfId="21427" xr:uid="{00000000-0005-0000-0000-000039530000}"/>
    <cellStyle name="Output 9 2 8 13 2" xfId="21428" xr:uid="{00000000-0005-0000-0000-00003A530000}"/>
    <cellStyle name="Output 9 2 8 14" xfId="21429" xr:uid="{00000000-0005-0000-0000-00003B530000}"/>
    <cellStyle name="Output 9 2 8 14 2" xfId="21430" xr:uid="{00000000-0005-0000-0000-00003C530000}"/>
    <cellStyle name="Output 9 2 8 15" xfId="21431" xr:uid="{00000000-0005-0000-0000-00003D530000}"/>
    <cellStyle name="Output 9 2 8 15 2" xfId="21432" xr:uid="{00000000-0005-0000-0000-00003E530000}"/>
    <cellStyle name="Output 9 2 8 16" xfId="21433" xr:uid="{00000000-0005-0000-0000-00003F530000}"/>
    <cellStyle name="Output 9 2 8 16 2" xfId="21434" xr:uid="{00000000-0005-0000-0000-000040530000}"/>
    <cellStyle name="Output 9 2 8 17" xfId="21435" xr:uid="{00000000-0005-0000-0000-000041530000}"/>
    <cellStyle name="Output 9 2 8 17 2" xfId="21436" xr:uid="{00000000-0005-0000-0000-000042530000}"/>
    <cellStyle name="Output 9 2 8 18" xfId="21437" xr:uid="{00000000-0005-0000-0000-000043530000}"/>
    <cellStyle name="Output 9 2 8 2" xfId="21438" xr:uid="{00000000-0005-0000-0000-000044530000}"/>
    <cellStyle name="Output 9 2 8 2 10" xfId="21439" xr:uid="{00000000-0005-0000-0000-000045530000}"/>
    <cellStyle name="Output 9 2 8 2 10 2" xfId="21440" xr:uid="{00000000-0005-0000-0000-000046530000}"/>
    <cellStyle name="Output 9 2 8 2 11" xfId="21441" xr:uid="{00000000-0005-0000-0000-000047530000}"/>
    <cellStyle name="Output 9 2 8 2 11 2" xfId="21442" xr:uid="{00000000-0005-0000-0000-000048530000}"/>
    <cellStyle name="Output 9 2 8 2 12" xfId="21443" xr:uid="{00000000-0005-0000-0000-000049530000}"/>
    <cellStyle name="Output 9 2 8 2 12 2" xfId="21444" xr:uid="{00000000-0005-0000-0000-00004A530000}"/>
    <cellStyle name="Output 9 2 8 2 13" xfId="21445" xr:uid="{00000000-0005-0000-0000-00004B530000}"/>
    <cellStyle name="Output 9 2 8 2 13 2" xfId="21446" xr:uid="{00000000-0005-0000-0000-00004C530000}"/>
    <cellStyle name="Output 9 2 8 2 14" xfId="21447" xr:uid="{00000000-0005-0000-0000-00004D530000}"/>
    <cellStyle name="Output 9 2 8 2 14 2" xfId="21448" xr:uid="{00000000-0005-0000-0000-00004E530000}"/>
    <cellStyle name="Output 9 2 8 2 15" xfId="21449" xr:uid="{00000000-0005-0000-0000-00004F530000}"/>
    <cellStyle name="Output 9 2 8 2 15 2" xfId="21450" xr:uid="{00000000-0005-0000-0000-000050530000}"/>
    <cellStyle name="Output 9 2 8 2 16" xfId="21451" xr:uid="{00000000-0005-0000-0000-000051530000}"/>
    <cellStyle name="Output 9 2 8 2 16 2" xfId="21452" xr:uid="{00000000-0005-0000-0000-000052530000}"/>
    <cellStyle name="Output 9 2 8 2 17" xfId="21453" xr:uid="{00000000-0005-0000-0000-000053530000}"/>
    <cellStyle name="Output 9 2 8 2 17 2" xfId="21454" xr:uid="{00000000-0005-0000-0000-000054530000}"/>
    <cellStyle name="Output 9 2 8 2 18" xfId="21455" xr:uid="{00000000-0005-0000-0000-000055530000}"/>
    <cellStyle name="Output 9 2 8 2 2" xfId="21456" xr:uid="{00000000-0005-0000-0000-000056530000}"/>
    <cellStyle name="Output 9 2 8 2 2 2" xfId="21457" xr:uid="{00000000-0005-0000-0000-000057530000}"/>
    <cellStyle name="Output 9 2 8 2 3" xfId="21458" xr:uid="{00000000-0005-0000-0000-000058530000}"/>
    <cellStyle name="Output 9 2 8 2 3 2" xfId="21459" xr:uid="{00000000-0005-0000-0000-000059530000}"/>
    <cellStyle name="Output 9 2 8 2 4" xfId="21460" xr:uid="{00000000-0005-0000-0000-00005A530000}"/>
    <cellStyle name="Output 9 2 8 2 4 2" xfId="21461" xr:uid="{00000000-0005-0000-0000-00005B530000}"/>
    <cellStyle name="Output 9 2 8 2 5" xfId="21462" xr:uid="{00000000-0005-0000-0000-00005C530000}"/>
    <cellStyle name="Output 9 2 8 2 5 2" xfId="21463" xr:uid="{00000000-0005-0000-0000-00005D530000}"/>
    <cellStyle name="Output 9 2 8 2 6" xfId="21464" xr:uid="{00000000-0005-0000-0000-00005E530000}"/>
    <cellStyle name="Output 9 2 8 2 6 2" xfId="21465" xr:uid="{00000000-0005-0000-0000-00005F530000}"/>
    <cellStyle name="Output 9 2 8 2 7" xfId="21466" xr:uid="{00000000-0005-0000-0000-000060530000}"/>
    <cellStyle name="Output 9 2 8 2 7 2" xfId="21467" xr:uid="{00000000-0005-0000-0000-000061530000}"/>
    <cellStyle name="Output 9 2 8 2 8" xfId="21468" xr:uid="{00000000-0005-0000-0000-000062530000}"/>
    <cellStyle name="Output 9 2 8 2 8 2" xfId="21469" xr:uid="{00000000-0005-0000-0000-000063530000}"/>
    <cellStyle name="Output 9 2 8 2 9" xfId="21470" xr:uid="{00000000-0005-0000-0000-000064530000}"/>
    <cellStyle name="Output 9 2 8 2 9 2" xfId="21471" xr:uid="{00000000-0005-0000-0000-000065530000}"/>
    <cellStyle name="Output 9 2 8 3" xfId="21472" xr:uid="{00000000-0005-0000-0000-000066530000}"/>
    <cellStyle name="Output 9 2 8 3 10" xfId="21473" xr:uid="{00000000-0005-0000-0000-000067530000}"/>
    <cellStyle name="Output 9 2 8 3 10 2" xfId="21474" xr:uid="{00000000-0005-0000-0000-000068530000}"/>
    <cellStyle name="Output 9 2 8 3 11" xfId="21475" xr:uid="{00000000-0005-0000-0000-000069530000}"/>
    <cellStyle name="Output 9 2 8 3 11 2" xfId="21476" xr:uid="{00000000-0005-0000-0000-00006A530000}"/>
    <cellStyle name="Output 9 2 8 3 12" xfId="21477" xr:uid="{00000000-0005-0000-0000-00006B530000}"/>
    <cellStyle name="Output 9 2 8 3 12 2" xfId="21478" xr:uid="{00000000-0005-0000-0000-00006C530000}"/>
    <cellStyle name="Output 9 2 8 3 13" xfId="21479" xr:uid="{00000000-0005-0000-0000-00006D530000}"/>
    <cellStyle name="Output 9 2 8 3 13 2" xfId="21480" xr:uid="{00000000-0005-0000-0000-00006E530000}"/>
    <cellStyle name="Output 9 2 8 3 14" xfId="21481" xr:uid="{00000000-0005-0000-0000-00006F530000}"/>
    <cellStyle name="Output 9 2 8 3 14 2" xfId="21482" xr:uid="{00000000-0005-0000-0000-000070530000}"/>
    <cellStyle name="Output 9 2 8 3 15" xfId="21483" xr:uid="{00000000-0005-0000-0000-000071530000}"/>
    <cellStyle name="Output 9 2 8 3 15 2" xfId="21484" xr:uid="{00000000-0005-0000-0000-000072530000}"/>
    <cellStyle name="Output 9 2 8 3 16" xfId="21485" xr:uid="{00000000-0005-0000-0000-000073530000}"/>
    <cellStyle name="Output 9 2 8 3 2" xfId="21486" xr:uid="{00000000-0005-0000-0000-000074530000}"/>
    <cellStyle name="Output 9 2 8 3 2 2" xfId="21487" xr:uid="{00000000-0005-0000-0000-000075530000}"/>
    <cellStyle name="Output 9 2 8 3 3" xfId="21488" xr:uid="{00000000-0005-0000-0000-000076530000}"/>
    <cellStyle name="Output 9 2 8 3 3 2" xfId="21489" xr:uid="{00000000-0005-0000-0000-000077530000}"/>
    <cellStyle name="Output 9 2 8 3 4" xfId="21490" xr:uid="{00000000-0005-0000-0000-000078530000}"/>
    <cellStyle name="Output 9 2 8 3 4 2" xfId="21491" xr:uid="{00000000-0005-0000-0000-000079530000}"/>
    <cellStyle name="Output 9 2 8 3 5" xfId="21492" xr:uid="{00000000-0005-0000-0000-00007A530000}"/>
    <cellStyle name="Output 9 2 8 3 5 2" xfId="21493" xr:uid="{00000000-0005-0000-0000-00007B530000}"/>
    <cellStyle name="Output 9 2 8 3 6" xfId="21494" xr:uid="{00000000-0005-0000-0000-00007C530000}"/>
    <cellStyle name="Output 9 2 8 3 6 2" xfId="21495" xr:uid="{00000000-0005-0000-0000-00007D530000}"/>
    <cellStyle name="Output 9 2 8 3 7" xfId="21496" xr:uid="{00000000-0005-0000-0000-00007E530000}"/>
    <cellStyle name="Output 9 2 8 3 7 2" xfId="21497" xr:uid="{00000000-0005-0000-0000-00007F530000}"/>
    <cellStyle name="Output 9 2 8 3 8" xfId="21498" xr:uid="{00000000-0005-0000-0000-000080530000}"/>
    <cellStyle name="Output 9 2 8 3 8 2" xfId="21499" xr:uid="{00000000-0005-0000-0000-000081530000}"/>
    <cellStyle name="Output 9 2 8 3 9" xfId="21500" xr:uid="{00000000-0005-0000-0000-000082530000}"/>
    <cellStyle name="Output 9 2 8 3 9 2" xfId="21501" xr:uid="{00000000-0005-0000-0000-000083530000}"/>
    <cellStyle name="Output 9 2 8 4" xfId="21502" xr:uid="{00000000-0005-0000-0000-000084530000}"/>
    <cellStyle name="Output 9 2 8 4 10" xfId="21503" xr:uid="{00000000-0005-0000-0000-000085530000}"/>
    <cellStyle name="Output 9 2 8 4 10 2" xfId="21504" xr:uid="{00000000-0005-0000-0000-000086530000}"/>
    <cellStyle name="Output 9 2 8 4 11" xfId="21505" xr:uid="{00000000-0005-0000-0000-000087530000}"/>
    <cellStyle name="Output 9 2 8 4 11 2" xfId="21506" xr:uid="{00000000-0005-0000-0000-000088530000}"/>
    <cellStyle name="Output 9 2 8 4 12" xfId="21507" xr:uid="{00000000-0005-0000-0000-000089530000}"/>
    <cellStyle name="Output 9 2 8 4 12 2" xfId="21508" xr:uid="{00000000-0005-0000-0000-00008A530000}"/>
    <cellStyle name="Output 9 2 8 4 13" xfId="21509" xr:uid="{00000000-0005-0000-0000-00008B530000}"/>
    <cellStyle name="Output 9 2 8 4 13 2" xfId="21510" xr:uid="{00000000-0005-0000-0000-00008C530000}"/>
    <cellStyle name="Output 9 2 8 4 14" xfId="21511" xr:uid="{00000000-0005-0000-0000-00008D530000}"/>
    <cellStyle name="Output 9 2 8 4 14 2" xfId="21512" xr:uid="{00000000-0005-0000-0000-00008E530000}"/>
    <cellStyle name="Output 9 2 8 4 15" xfId="21513" xr:uid="{00000000-0005-0000-0000-00008F530000}"/>
    <cellStyle name="Output 9 2 8 4 15 2" xfId="21514" xr:uid="{00000000-0005-0000-0000-000090530000}"/>
    <cellStyle name="Output 9 2 8 4 16" xfId="21515" xr:uid="{00000000-0005-0000-0000-000091530000}"/>
    <cellStyle name="Output 9 2 8 4 2" xfId="21516" xr:uid="{00000000-0005-0000-0000-000092530000}"/>
    <cellStyle name="Output 9 2 8 4 2 2" xfId="21517" xr:uid="{00000000-0005-0000-0000-000093530000}"/>
    <cellStyle name="Output 9 2 8 4 3" xfId="21518" xr:uid="{00000000-0005-0000-0000-000094530000}"/>
    <cellStyle name="Output 9 2 8 4 3 2" xfId="21519" xr:uid="{00000000-0005-0000-0000-000095530000}"/>
    <cellStyle name="Output 9 2 8 4 4" xfId="21520" xr:uid="{00000000-0005-0000-0000-000096530000}"/>
    <cellStyle name="Output 9 2 8 4 4 2" xfId="21521" xr:uid="{00000000-0005-0000-0000-000097530000}"/>
    <cellStyle name="Output 9 2 8 4 5" xfId="21522" xr:uid="{00000000-0005-0000-0000-000098530000}"/>
    <cellStyle name="Output 9 2 8 4 5 2" xfId="21523" xr:uid="{00000000-0005-0000-0000-000099530000}"/>
    <cellStyle name="Output 9 2 8 4 6" xfId="21524" xr:uid="{00000000-0005-0000-0000-00009A530000}"/>
    <cellStyle name="Output 9 2 8 4 6 2" xfId="21525" xr:uid="{00000000-0005-0000-0000-00009B530000}"/>
    <cellStyle name="Output 9 2 8 4 7" xfId="21526" xr:uid="{00000000-0005-0000-0000-00009C530000}"/>
    <cellStyle name="Output 9 2 8 4 7 2" xfId="21527" xr:uid="{00000000-0005-0000-0000-00009D530000}"/>
    <cellStyle name="Output 9 2 8 4 8" xfId="21528" xr:uid="{00000000-0005-0000-0000-00009E530000}"/>
    <cellStyle name="Output 9 2 8 4 8 2" xfId="21529" xr:uid="{00000000-0005-0000-0000-00009F530000}"/>
    <cellStyle name="Output 9 2 8 4 9" xfId="21530" xr:uid="{00000000-0005-0000-0000-0000A0530000}"/>
    <cellStyle name="Output 9 2 8 4 9 2" xfId="21531" xr:uid="{00000000-0005-0000-0000-0000A1530000}"/>
    <cellStyle name="Output 9 2 8 5" xfId="21532" xr:uid="{00000000-0005-0000-0000-0000A2530000}"/>
    <cellStyle name="Output 9 2 8 5 10" xfId="21533" xr:uid="{00000000-0005-0000-0000-0000A3530000}"/>
    <cellStyle name="Output 9 2 8 5 10 2" xfId="21534" xr:uid="{00000000-0005-0000-0000-0000A4530000}"/>
    <cellStyle name="Output 9 2 8 5 11" xfId="21535" xr:uid="{00000000-0005-0000-0000-0000A5530000}"/>
    <cellStyle name="Output 9 2 8 5 11 2" xfId="21536" xr:uid="{00000000-0005-0000-0000-0000A6530000}"/>
    <cellStyle name="Output 9 2 8 5 12" xfId="21537" xr:uid="{00000000-0005-0000-0000-0000A7530000}"/>
    <cellStyle name="Output 9 2 8 5 12 2" xfId="21538" xr:uid="{00000000-0005-0000-0000-0000A8530000}"/>
    <cellStyle name="Output 9 2 8 5 13" xfId="21539" xr:uid="{00000000-0005-0000-0000-0000A9530000}"/>
    <cellStyle name="Output 9 2 8 5 13 2" xfId="21540" xr:uid="{00000000-0005-0000-0000-0000AA530000}"/>
    <cellStyle name="Output 9 2 8 5 14" xfId="21541" xr:uid="{00000000-0005-0000-0000-0000AB530000}"/>
    <cellStyle name="Output 9 2 8 5 2" xfId="21542" xr:uid="{00000000-0005-0000-0000-0000AC530000}"/>
    <cellStyle name="Output 9 2 8 5 2 2" xfId="21543" xr:uid="{00000000-0005-0000-0000-0000AD530000}"/>
    <cellStyle name="Output 9 2 8 5 3" xfId="21544" xr:uid="{00000000-0005-0000-0000-0000AE530000}"/>
    <cellStyle name="Output 9 2 8 5 3 2" xfId="21545" xr:uid="{00000000-0005-0000-0000-0000AF530000}"/>
    <cellStyle name="Output 9 2 8 5 4" xfId="21546" xr:uid="{00000000-0005-0000-0000-0000B0530000}"/>
    <cellStyle name="Output 9 2 8 5 4 2" xfId="21547" xr:uid="{00000000-0005-0000-0000-0000B1530000}"/>
    <cellStyle name="Output 9 2 8 5 5" xfId="21548" xr:uid="{00000000-0005-0000-0000-0000B2530000}"/>
    <cellStyle name="Output 9 2 8 5 5 2" xfId="21549" xr:uid="{00000000-0005-0000-0000-0000B3530000}"/>
    <cellStyle name="Output 9 2 8 5 6" xfId="21550" xr:uid="{00000000-0005-0000-0000-0000B4530000}"/>
    <cellStyle name="Output 9 2 8 5 6 2" xfId="21551" xr:uid="{00000000-0005-0000-0000-0000B5530000}"/>
    <cellStyle name="Output 9 2 8 5 7" xfId="21552" xr:uid="{00000000-0005-0000-0000-0000B6530000}"/>
    <cellStyle name="Output 9 2 8 5 7 2" xfId="21553" xr:uid="{00000000-0005-0000-0000-0000B7530000}"/>
    <cellStyle name="Output 9 2 8 5 8" xfId="21554" xr:uid="{00000000-0005-0000-0000-0000B8530000}"/>
    <cellStyle name="Output 9 2 8 5 8 2" xfId="21555" xr:uid="{00000000-0005-0000-0000-0000B9530000}"/>
    <cellStyle name="Output 9 2 8 5 9" xfId="21556" xr:uid="{00000000-0005-0000-0000-0000BA530000}"/>
    <cellStyle name="Output 9 2 8 5 9 2" xfId="21557" xr:uid="{00000000-0005-0000-0000-0000BB530000}"/>
    <cellStyle name="Output 9 2 8 6" xfId="21558" xr:uid="{00000000-0005-0000-0000-0000BC530000}"/>
    <cellStyle name="Output 9 2 8 6 2" xfId="21559" xr:uid="{00000000-0005-0000-0000-0000BD530000}"/>
    <cellStyle name="Output 9 2 8 7" xfId="21560" xr:uid="{00000000-0005-0000-0000-0000BE530000}"/>
    <cellStyle name="Output 9 2 8 7 2" xfId="21561" xr:uid="{00000000-0005-0000-0000-0000BF530000}"/>
    <cellStyle name="Output 9 2 8 8" xfId="21562" xr:uid="{00000000-0005-0000-0000-0000C0530000}"/>
    <cellStyle name="Output 9 2 8 8 2" xfId="21563" xr:uid="{00000000-0005-0000-0000-0000C1530000}"/>
    <cellStyle name="Output 9 2 8 9" xfId="21564" xr:uid="{00000000-0005-0000-0000-0000C2530000}"/>
    <cellStyle name="Output 9 2 8 9 2" xfId="21565" xr:uid="{00000000-0005-0000-0000-0000C3530000}"/>
    <cellStyle name="Output 9 2 9" xfId="21566" xr:uid="{00000000-0005-0000-0000-0000C4530000}"/>
    <cellStyle name="Output 9 2 9 10" xfId="21567" xr:uid="{00000000-0005-0000-0000-0000C5530000}"/>
    <cellStyle name="Output 9 2 9 10 2" xfId="21568" xr:uid="{00000000-0005-0000-0000-0000C6530000}"/>
    <cellStyle name="Output 9 2 9 11" xfId="21569" xr:uid="{00000000-0005-0000-0000-0000C7530000}"/>
    <cellStyle name="Output 9 2 9 11 2" xfId="21570" xr:uid="{00000000-0005-0000-0000-0000C8530000}"/>
    <cellStyle name="Output 9 2 9 12" xfId="21571" xr:uid="{00000000-0005-0000-0000-0000C9530000}"/>
    <cellStyle name="Output 9 2 9 12 2" xfId="21572" xr:uid="{00000000-0005-0000-0000-0000CA530000}"/>
    <cellStyle name="Output 9 2 9 13" xfId="21573" xr:uid="{00000000-0005-0000-0000-0000CB530000}"/>
    <cellStyle name="Output 9 2 9 13 2" xfId="21574" xr:uid="{00000000-0005-0000-0000-0000CC530000}"/>
    <cellStyle name="Output 9 2 9 14" xfId="21575" xr:uid="{00000000-0005-0000-0000-0000CD530000}"/>
    <cellStyle name="Output 9 2 9 14 2" xfId="21576" xr:uid="{00000000-0005-0000-0000-0000CE530000}"/>
    <cellStyle name="Output 9 2 9 15" xfId="21577" xr:uid="{00000000-0005-0000-0000-0000CF530000}"/>
    <cellStyle name="Output 9 2 9 15 2" xfId="21578" xr:uid="{00000000-0005-0000-0000-0000D0530000}"/>
    <cellStyle name="Output 9 2 9 16" xfId="21579" xr:uid="{00000000-0005-0000-0000-0000D1530000}"/>
    <cellStyle name="Output 9 2 9 16 2" xfId="21580" xr:uid="{00000000-0005-0000-0000-0000D2530000}"/>
    <cellStyle name="Output 9 2 9 17" xfId="21581" xr:uid="{00000000-0005-0000-0000-0000D3530000}"/>
    <cellStyle name="Output 9 2 9 17 2" xfId="21582" xr:uid="{00000000-0005-0000-0000-0000D4530000}"/>
    <cellStyle name="Output 9 2 9 18" xfId="21583" xr:uid="{00000000-0005-0000-0000-0000D5530000}"/>
    <cellStyle name="Output 9 2 9 2" xfId="21584" xr:uid="{00000000-0005-0000-0000-0000D6530000}"/>
    <cellStyle name="Output 9 2 9 2 2" xfId="21585" xr:uid="{00000000-0005-0000-0000-0000D7530000}"/>
    <cellStyle name="Output 9 2 9 3" xfId="21586" xr:uid="{00000000-0005-0000-0000-0000D8530000}"/>
    <cellStyle name="Output 9 2 9 3 2" xfId="21587" xr:uid="{00000000-0005-0000-0000-0000D9530000}"/>
    <cellStyle name="Output 9 2 9 4" xfId="21588" xr:uid="{00000000-0005-0000-0000-0000DA530000}"/>
    <cellStyle name="Output 9 2 9 4 2" xfId="21589" xr:uid="{00000000-0005-0000-0000-0000DB530000}"/>
    <cellStyle name="Output 9 2 9 5" xfId="21590" xr:uid="{00000000-0005-0000-0000-0000DC530000}"/>
    <cellStyle name="Output 9 2 9 5 2" xfId="21591" xr:uid="{00000000-0005-0000-0000-0000DD530000}"/>
    <cellStyle name="Output 9 2 9 6" xfId="21592" xr:uid="{00000000-0005-0000-0000-0000DE530000}"/>
    <cellStyle name="Output 9 2 9 6 2" xfId="21593" xr:uid="{00000000-0005-0000-0000-0000DF530000}"/>
    <cellStyle name="Output 9 2 9 7" xfId="21594" xr:uid="{00000000-0005-0000-0000-0000E0530000}"/>
    <cellStyle name="Output 9 2 9 7 2" xfId="21595" xr:uid="{00000000-0005-0000-0000-0000E1530000}"/>
    <cellStyle name="Output 9 2 9 8" xfId="21596" xr:uid="{00000000-0005-0000-0000-0000E2530000}"/>
    <cellStyle name="Output 9 2 9 8 2" xfId="21597" xr:uid="{00000000-0005-0000-0000-0000E3530000}"/>
    <cellStyle name="Output 9 2 9 9" xfId="21598" xr:uid="{00000000-0005-0000-0000-0000E4530000}"/>
    <cellStyle name="Output 9 2 9 9 2" xfId="21599" xr:uid="{00000000-0005-0000-0000-0000E5530000}"/>
    <cellStyle name="Output 9 20" xfId="21600" xr:uid="{00000000-0005-0000-0000-0000E6530000}"/>
    <cellStyle name="Output 9 20 2" xfId="21601" xr:uid="{00000000-0005-0000-0000-0000E7530000}"/>
    <cellStyle name="Output 9 21" xfId="21602" xr:uid="{00000000-0005-0000-0000-0000E8530000}"/>
    <cellStyle name="Output 9 21 2" xfId="21603" xr:uid="{00000000-0005-0000-0000-0000E9530000}"/>
    <cellStyle name="Output 9 22" xfId="21604" xr:uid="{00000000-0005-0000-0000-0000EA530000}"/>
    <cellStyle name="Output 9 22 2" xfId="21605" xr:uid="{00000000-0005-0000-0000-0000EB530000}"/>
    <cellStyle name="Output 9 23" xfId="21606" xr:uid="{00000000-0005-0000-0000-0000EC530000}"/>
    <cellStyle name="Output 9 23 2" xfId="21607" xr:uid="{00000000-0005-0000-0000-0000ED530000}"/>
    <cellStyle name="Output 9 24" xfId="21608" xr:uid="{00000000-0005-0000-0000-0000EE530000}"/>
    <cellStyle name="Output 9 24 2" xfId="21609" xr:uid="{00000000-0005-0000-0000-0000EF530000}"/>
    <cellStyle name="Output 9 25" xfId="21610" xr:uid="{00000000-0005-0000-0000-0000F0530000}"/>
    <cellStyle name="Output 9 25 2" xfId="21611" xr:uid="{00000000-0005-0000-0000-0000F1530000}"/>
    <cellStyle name="Output 9 26" xfId="21612" xr:uid="{00000000-0005-0000-0000-0000F2530000}"/>
    <cellStyle name="Output 9 26 2" xfId="21613" xr:uid="{00000000-0005-0000-0000-0000F3530000}"/>
    <cellStyle name="Output 9 27" xfId="21614" xr:uid="{00000000-0005-0000-0000-0000F4530000}"/>
    <cellStyle name="Output 9 27 2" xfId="21615" xr:uid="{00000000-0005-0000-0000-0000F5530000}"/>
    <cellStyle name="Output 9 28" xfId="21616" xr:uid="{00000000-0005-0000-0000-0000F6530000}"/>
    <cellStyle name="Output 9 3" xfId="21617" xr:uid="{00000000-0005-0000-0000-0000F7530000}"/>
    <cellStyle name="Output 9 3 10" xfId="21618" xr:uid="{00000000-0005-0000-0000-0000F8530000}"/>
    <cellStyle name="Output 9 3 10 2" xfId="21619" xr:uid="{00000000-0005-0000-0000-0000F9530000}"/>
    <cellStyle name="Output 9 3 11" xfId="21620" xr:uid="{00000000-0005-0000-0000-0000FA530000}"/>
    <cellStyle name="Output 9 3 11 2" xfId="21621" xr:uid="{00000000-0005-0000-0000-0000FB530000}"/>
    <cellStyle name="Output 9 3 12" xfId="21622" xr:uid="{00000000-0005-0000-0000-0000FC530000}"/>
    <cellStyle name="Output 9 3 12 2" xfId="21623" xr:uid="{00000000-0005-0000-0000-0000FD530000}"/>
    <cellStyle name="Output 9 3 13" xfId="21624" xr:uid="{00000000-0005-0000-0000-0000FE530000}"/>
    <cellStyle name="Output 9 3 13 2" xfId="21625" xr:uid="{00000000-0005-0000-0000-0000FF530000}"/>
    <cellStyle name="Output 9 3 14" xfId="21626" xr:uid="{00000000-0005-0000-0000-000000540000}"/>
    <cellStyle name="Output 9 3 14 2" xfId="21627" xr:uid="{00000000-0005-0000-0000-000001540000}"/>
    <cellStyle name="Output 9 3 15" xfId="21628" xr:uid="{00000000-0005-0000-0000-000002540000}"/>
    <cellStyle name="Output 9 3 15 2" xfId="21629" xr:uid="{00000000-0005-0000-0000-000003540000}"/>
    <cellStyle name="Output 9 3 16" xfId="21630" xr:uid="{00000000-0005-0000-0000-000004540000}"/>
    <cellStyle name="Output 9 3 16 2" xfId="21631" xr:uid="{00000000-0005-0000-0000-000005540000}"/>
    <cellStyle name="Output 9 3 17" xfId="21632" xr:uid="{00000000-0005-0000-0000-000006540000}"/>
    <cellStyle name="Output 9 3 17 2" xfId="21633" xr:uid="{00000000-0005-0000-0000-000007540000}"/>
    <cellStyle name="Output 9 3 18" xfId="21634" xr:uid="{00000000-0005-0000-0000-000008540000}"/>
    <cellStyle name="Output 9 3 18 2" xfId="21635" xr:uid="{00000000-0005-0000-0000-000009540000}"/>
    <cellStyle name="Output 9 3 19" xfId="21636" xr:uid="{00000000-0005-0000-0000-00000A540000}"/>
    <cellStyle name="Output 9 3 19 2" xfId="21637" xr:uid="{00000000-0005-0000-0000-00000B540000}"/>
    <cellStyle name="Output 9 3 2" xfId="21638" xr:uid="{00000000-0005-0000-0000-00000C540000}"/>
    <cellStyle name="Output 9 3 2 10" xfId="21639" xr:uid="{00000000-0005-0000-0000-00000D540000}"/>
    <cellStyle name="Output 9 3 2 10 2" xfId="21640" xr:uid="{00000000-0005-0000-0000-00000E540000}"/>
    <cellStyle name="Output 9 3 2 11" xfId="21641" xr:uid="{00000000-0005-0000-0000-00000F540000}"/>
    <cellStyle name="Output 9 3 2 11 2" xfId="21642" xr:uid="{00000000-0005-0000-0000-000010540000}"/>
    <cellStyle name="Output 9 3 2 12" xfId="21643" xr:uid="{00000000-0005-0000-0000-000011540000}"/>
    <cellStyle name="Output 9 3 2 12 2" xfId="21644" xr:uid="{00000000-0005-0000-0000-000012540000}"/>
    <cellStyle name="Output 9 3 2 13" xfId="21645" xr:uid="{00000000-0005-0000-0000-000013540000}"/>
    <cellStyle name="Output 9 3 2 13 2" xfId="21646" xr:uid="{00000000-0005-0000-0000-000014540000}"/>
    <cellStyle name="Output 9 3 2 14" xfId="21647" xr:uid="{00000000-0005-0000-0000-000015540000}"/>
    <cellStyle name="Output 9 3 2 14 2" xfId="21648" xr:uid="{00000000-0005-0000-0000-000016540000}"/>
    <cellStyle name="Output 9 3 2 15" xfId="21649" xr:uid="{00000000-0005-0000-0000-000017540000}"/>
    <cellStyle name="Output 9 3 2 15 2" xfId="21650" xr:uid="{00000000-0005-0000-0000-000018540000}"/>
    <cellStyle name="Output 9 3 2 16" xfId="21651" xr:uid="{00000000-0005-0000-0000-000019540000}"/>
    <cellStyle name="Output 9 3 2 16 2" xfId="21652" xr:uid="{00000000-0005-0000-0000-00001A540000}"/>
    <cellStyle name="Output 9 3 2 17" xfId="21653" xr:uid="{00000000-0005-0000-0000-00001B540000}"/>
    <cellStyle name="Output 9 3 2 17 2" xfId="21654" xr:uid="{00000000-0005-0000-0000-00001C540000}"/>
    <cellStyle name="Output 9 3 2 18" xfId="21655" xr:uid="{00000000-0005-0000-0000-00001D540000}"/>
    <cellStyle name="Output 9 3 2 18 2" xfId="21656" xr:uid="{00000000-0005-0000-0000-00001E540000}"/>
    <cellStyle name="Output 9 3 2 19" xfId="21657" xr:uid="{00000000-0005-0000-0000-00001F540000}"/>
    <cellStyle name="Output 9 3 2 2" xfId="21658" xr:uid="{00000000-0005-0000-0000-000020540000}"/>
    <cellStyle name="Output 9 3 2 2 2" xfId="21659" xr:uid="{00000000-0005-0000-0000-000021540000}"/>
    <cellStyle name="Output 9 3 2 3" xfId="21660" xr:uid="{00000000-0005-0000-0000-000022540000}"/>
    <cellStyle name="Output 9 3 2 3 2" xfId="21661" xr:uid="{00000000-0005-0000-0000-000023540000}"/>
    <cellStyle name="Output 9 3 2 4" xfId="21662" xr:uid="{00000000-0005-0000-0000-000024540000}"/>
    <cellStyle name="Output 9 3 2 4 2" xfId="21663" xr:uid="{00000000-0005-0000-0000-000025540000}"/>
    <cellStyle name="Output 9 3 2 5" xfId="21664" xr:uid="{00000000-0005-0000-0000-000026540000}"/>
    <cellStyle name="Output 9 3 2 5 2" xfId="21665" xr:uid="{00000000-0005-0000-0000-000027540000}"/>
    <cellStyle name="Output 9 3 2 6" xfId="21666" xr:uid="{00000000-0005-0000-0000-000028540000}"/>
    <cellStyle name="Output 9 3 2 6 2" xfId="21667" xr:uid="{00000000-0005-0000-0000-000029540000}"/>
    <cellStyle name="Output 9 3 2 7" xfId="21668" xr:uid="{00000000-0005-0000-0000-00002A540000}"/>
    <cellStyle name="Output 9 3 2 7 2" xfId="21669" xr:uid="{00000000-0005-0000-0000-00002B540000}"/>
    <cellStyle name="Output 9 3 2 8" xfId="21670" xr:uid="{00000000-0005-0000-0000-00002C540000}"/>
    <cellStyle name="Output 9 3 2 8 2" xfId="21671" xr:uid="{00000000-0005-0000-0000-00002D540000}"/>
    <cellStyle name="Output 9 3 2 9" xfId="21672" xr:uid="{00000000-0005-0000-0000-00002E540000}"/>
    <cellStyle name="Output 9 3 2 9 2" xfId="21673" xr:uid="{00000000-0005-0000-0000-00002F540000}"/>
    <cellStyle name="Output 9 3 20" xfId="21674" xr:uid="{00000000-0005-0000-0000-000030540000}"/>
    <cellStyle name="Output 9 3 3" xfId="21675" xr:uid="{00000000-0005-0000-0000-000031540000}"/>
    <cellStyle name="Output 9 3 3 10" xfId="21676" xr:uid="{00000000-0005-0000-0000-000032540000}"/>
    <cellStyle name="Output 9 3 3 10 2" xfId="21677" xr:uid="{00000000-0005-0000-0000-000033540000}"/>
    <cellStyle name="Output 9 3 3 11" xfId="21678" xr:uid="{00000000-0005-0000-0000-000034540000}"/>
    <cellStyle name="Output 9 3 3 11 2" xfId="21679" xr:uid="{00000000-0005-0000-0000-000035540000}"/>
    <cellStyle name="Output 9 3 3 12" xfId="21680" xr:uid="{00000000-0005-0000-0000-000036540000}"/>
    <cellStyle name="Output 9 3 3 12 2" xfId="21681" xr:uid="{00000000-0005-0000-0000-000037540000}"/>
    <cellStyle name="Output 9 3 3 13" xfId="21682" xr:uid="{00000000-0005-0000-0000-000038540000}"/>
    <cellStyle name="Output 9 3 3 13 2" xfId="21683" xr:uid="{00000000-0005-0000-0000-000039540000}"/>
    <cellStyle name="Output 9 3 3 14" xfId="21684" xr:uid="{00000000-0005-0000-0000-00003A540000}"/>
    <cellStyle name="Output 9 3 3 14 2" xfId="21685" xr:uid="{00000000-0005-0000-0000-00003B540000}"/>
    <cellStyle name="Output 9 3 3 15" xfId="21686" xr:uid="{00000000-0005-0000-0000-00003C540000}"/>
    <cellStyle name="Output 9 3 3 15 2" xfId="21687" xr:uid="{00000000-0005-0000-0000-00003D540000}"/>
    <cellStyle name="Output 9 3 3 16" xfId="21688" xr:uid="{00000000-0005-0000-0000-00003E540000}"/>
    <cellStyle name="Output 9 3 3 16 2" xfId="21689" xr:uid="{00000000-0005-0000-0000-00003F540000}"/>
    <cellStyle name="Output 9 3 3 17" xfId="21690" xr:uid="{00000000-0005-0000-0000-000040540000}"/>
    <cellStyle name="Output 9 3 3 17 2" xfId="21691" xr:uid="{00000000-0005-0000-0000-000041540000}"/>
    <cellStyle name="Output 9 3 3 18" xfId="21692" xr:uid="{00000000-0005-0000-0000-000042540000}"/>
    <cellStyle name="Output 9 3 3 18 2" xfId="21693" xr:uid="{00000000-0005-0000-0000-000043540000}"/>
    <cellStyle name="Output 9 3 3 19" xfId="21694" xr:uid="{00000000-0005-0000-0000-000044540000}"/>
    <cellStyle name="Output 9 3 3 2" xfId="21695" xr:uid="{00000000-0005-0000-0000-000045540000}"/>
    <cellStyle name="Output 9 3 3 2 2" xfId="21696" xr:uid="{00000000-0005-0000-0000-000046540000}"/>
    <cellStyle name="Output 9 3 3 3" xfId="21697" xr:uid="{00000000-0005-0000-0000-000047540000}"/>
    <cellStyle name="Output 9 3 3 3 2" xfId="21698" xr:uid="{00000000-0005-0000-0000-000048540000}"/>
    <cellStyle name="Output 9 3 3 4" xfId="21699" xr:uid="{00000000-0005-0000-0000-000049540000}"/>
    <cellStyle name="Output 9 3 3 4 2" xfId="21700" xr:uid="{00000000-0005-0000-0000-00004A540000}"/>
    <cellStyle name="Output 9 3 3 5" xfId="21701" xr:uid="{00000000-0005-0000-0000-00004B540000}"/>
    <cellStyle name="Output 9 3 3 5 2" xfId="21702" xr:uid="{00000000-0005-0000-0000-00004C540000}"/>
    <cellStyle name="Output 9 3 3 6" xfId="21703" xr:uid="{00000000-0005-0000-0000-00004D540000}"/>
    <cellStyle name="Output 9 3 3 6 2" xfId="21704" xr:uid="{00000000-0005-0000-0000-00004E540000}"/>
    <cellStyle name="Output 9 3 3 7" xfId="21705" xr:uid="{00000000-0005-0000-0000-00004F540000}"/>
    <cellStyle name="Output 9 3 3 7 2" xfId="21706" xr:uid="{00000000-0005-0000-0000-000050540000}"/>
    <cellStyle name="Output 9 3 3 8" xfId="21707" xr:uid="{00000000-0005-0000-0000-000051540000}"/>
    <cellStyle name="Output 9 3 3 8 2" xfId="21708" xr:uid="{00000000-0005-0000-0000-000052540000}"/>
    <cellStyle name="Output 9 3 3 9" xfId="21709" xr:uid="{00000000-0005-0000-0000-000053540000}"/>
    <cellStyle name="Output 9 3 3 9 2" xfId="21710" xr:uid="{00000000-0005-0000-0000-000054540000}"/>
    <cellStyle name="Output 9 3 4" xfId="21711" xr:uid="{00000000-0005-0000-0000-000055540000}"/>
    <cellStyle name="Output 9 3 4 10" xfId="21712" xr:uid="{00000000-0005-0000-0000-000056540000}"/>
    <cellStyle name="Output 9 3 4 10 2" xfId="21713" xr:uid="{00000000-0005-0000-0000-000057540000}"/>
    <cellStyle name="Output 9 3 4 11" xfId="21714" xr:uid="{00000000-0005-0000-0000-000058540000}"/>
    <cellStyle name="Output 9 3 4 11 2" xfId="21715" xr:uid="{00000000-0005-0000-0000-000059540000}"/>
    <cellStyle name="Output 9 3 4 12" xfId="21716" xr:uid="{00000000-0005-0000-0000-00005A540000}"/>
    <cellStyle name="Output 9 3 4 12 2" xfId="21717" xr:uid="{00000000-0005-0000-0000-00005B540000}"/>
    <cellStyle name="Output 9 3 4 13" xfId="21718" xr:uid="{00000000-0005-0000-0000-00005C540000}"/>
    <cellStyle name="Output 9 3 4 13 2" xfId="21719" xr:uid="{00000000-0005-0000-0000-00005D540000}"/>
    <cellStyle name="Output 9 3 4 14" xfId="21720" xr:uid="{00000000-0005-0000-0000-00005E540000}"/>
    <cellStyle name="Output 9 3 4 14 2" xfId="21721" xr:uid="{00000000-0005-0000-0000-00005F540000}"/>
    <cellStyle name="Output 9 3 4 15" xfId="21722" xr:uid="{00000000-0005-0000-0000-000060540000}"/>
    <cellStyle name="Output 9 3 4 15 2" xfId="21723" xr:uid="{00000000-0005-0000-0000-000061540000}"/>
    <cellStyle name="Output 9 3 4 16" xfId="21724" xr:uid="{00000000-0005-0000-0000-000062540000}"/>
    <cellStyle name="Output 9 3 4 2" xfId="21725" xr:uid="{00000000-0005-0000-0000-000063540000}"/>
    <cellStyle name="Output 9 3 4 2 2" xfId="21726" xr:uid="{00000000-0005-0000-0000-000064540000}"/>
    <cellStyle name="Output 9 3 4 3" xfId="21727" xr:uid="{00000000-0005-0000-0000-000065540000}"/>
    <cellStyle name="Output 9 3 4 3 2" xfId="21728" xr:uid="{00000000-0005-0000-0000-000066540000}"/>
    <cellStyle name="Output 9 3 4 4" xfId="21729" xr:uid="{00000000-0005-0000-0000-000067540000}"/>
    <cellStyle name="Output 9 3 4 4 2" xfId="21730" xr:uid="{00000000-0005-0000-0000-000068540000}"/>
    <cellStyle name="Output 9 3 4 5" xfId="21731" xr:uid="{00000000-0005-0000-0000-000069540000}"/>
    <cellStyle name="Output 9 3 4 5 2" xfId="21732" xr:uid="{00000000-0005-0000-0000-00006A540000}"/>
    <cellStyle name="Output 9 3 4 6" xfId="21733" xr:uid="{00000000-0005-0000-0000-00006B540000}"/>
    <cellStyle name="Output 9 3 4 6 2" xfId="21734" xr:uid="{00000000-0005-0000-0000-00006C540000}"/>
    <cellStyle name="Output 9 3 4 7" xfId="21735" xr:uid="{00000000-0005-0000-0000-00006D540000}"/>
    <cellStyle name="Output 9 3 4 7 2" xfId="21736" xr:uid="{00000000-0005-0000-0000-00006E540000}"/>
    <cellStyle name="Output 9 3 4 8" xfId="21737" xr:uid="{00000000-0005-0000-0000-00006F540000}"/>
    <cellStyle name="Output 9 3 4 8 2" xfId="21738" xr:uid="{00000000-0005-0000-0000-000070540000}"/>
    <cellStyle name="Output 9 3 4 9" xfId="21739" xr:uid="{00000000-0005-0000-0000-000071540000}"/>
    <cellStyle name="Output 9 3 4 9 2" xfId="21740" xr:uid="{00000000-0005-0000-0000-000072540000}"/>
    <cellStyle name="Output 9 3 5" xfId="21741" xr:uid="{00000000-0005-0000-0000-000073540000}"/>
    <cellStyle name="Output 9 3 5 10" xfId="21742" xr:uid="{00000000-0005-0000-0000-000074540000}"/>
    <cellStyle name="Output 9 3 5 10 2" xfId="21743" xr:uid="{00000000-0005-0000-0000-000075540000}"/>
    <cellStyle name="Output 9 3 5 11" xfId="21744" xr:uid="{00000000-0005-0000-0000-000076540000}"/>
    <cellStyle name="Output 9 3 5 11 2" xfId="21745" xr:uid="{00000000-0005-0000-0000-000077540000}"/>
    <cellStyle name="Output 9 3 5 12" xfId="21746" xr:uid="{00000000-0005-0000-0000-000078540000}"/>
    <cellStyle name="Output 9 3 5 12 2" xfId="21747" xr:uid="{00000000-0005-0000-0000-000079540000}"/>
    <cellStyle name="Output 9 3 5 13" xfId="21748" xr:uid="{00000000-0005-0000-0000-00007A540000}"/>
    <cellStyle name="Output 9 3 5 13 2" xfId="21749" xr:uid="{00000000-0005-0000-0000-00007B540000}"/>
    <cellStyle name="Output 9 3 5 14" xfId="21750" xr:uid="{00000000-0005-0000-0000-00007C540000}"/>
    <cellStyle name="Output 9 3 5 14 2" xfId="21751" xr:uid="{00000000-0005-0000-0000-00007D540000}"/>
    <cellStyle name="Output 9 3 5 15" xfId="21752" xr:uid="{00000000-0005-0000-0000-00007E540000}"/>
    <cellStyle name="Output 9 3 5 15 2" xfId="21753" xr:uid="{00000000-0005-0000-0000-00007F540000}"/>
    <cellStyle name="Output 9 3 5 16" xfId="21754" xr:uid="{00000000-0005-0000-0000-000080540000}"/>
    <cellStyle name="Output 9 3 5 2" xfId="21755" xr:uid="{00000000-0005-0000-0000-000081540000}"/>
    <cellStyle name="Output 9 3 5 2 2" xfId="21756" xr:uid="{00000000-0005-0000-0000-000082540000}"/>
    <cellStyle name="Output 9 3 5 3" xfId="21757" xr:uid="{00000000-0005-0000-0000-000083540000}"/>
    <cellStyle name="Output 9 3 5 3 2" xfId="21758" xr:uid="{00000000-0005-0000-0000-000084540000}"/>
    <cellStyle name="Output 9 3 5 4" xfId="21759" xr:uid="{00000000-0005-0000-0000-000085540000}"/>
    <cellStyle name="Output 9 3 5 4 2" xfId="21760" xr:uid="{00000000-0005-0000-0000-000086540000}"/>
    <cellStyle name="Output 9 3 5 5" xfId="21761" xr:uid="{00000000-0005-0000-0000-000087540000}"/>
    <cellStyle name="Output 9 3 5 5 2" xfId="21762" xr:uid="{00000000-0005-0000-0000-000088540000}"/>
    <cellStyle name="Output 9 3 5 6" xfId="21763" xr:uid="{00000000-0005-0000-0000-000089540000}"/>
    <cellStyle name="Output 9 3 5 6 2" xfId="21764" xr:uid="{00000000-0005-0000-0000-00008A540000}"/>
    <cellStyle name="Output 9 3 5 7" xfId="21765" xr:uid="{00000000-0005-0000-0000-00008B540000}"/>
    <cellStyle name="Output 9 3 5 7 2" xfId="21766" xr:uid="{00000000-0005-0000-0000-00008C540000}"/>
    <cellStyle name="Output 9 3 5 8" xfId="21767" xr:uid="{00000000-0005-0000-0000-00008D540000}"/>
    <cellStyle name="Output 9 3 5 8 2" xfId="21768" xr:uid="{00000000-0005-0000-0000-00008E540000}"/>
    <cellStyle name="Output 9 3 5 9" xfId="21769" xr:uid="{00000000-0005-0000-0000-00008F540000}"/>
    <cellStyle name="Output 9 3 5 9 2" xfId="21770" xr:uid="{00000000-0005-0000-0000-000090540000}"/>
    <cellStyle name="Output 9 3 6" xfId="21771" xr:uid="{00000000-0005-0000-0000-000091540000}"/>
    <cellStyle name="Output 9 3 6 10" xfId="21772" xr:uid="{00000000-0005-0000-0000-000092540000}"/>
    <cellStyle name="Output 9 3 6 10 2" xfId="21773" xr:uid="{00000000-0005-0000-0000-000093540000}"/>
    <cellStyle name="Output 9 3 6 11" xfId="21774" xr:uid="{00000000-0005-0000-0000-000094540000}"/>
    <cellStyle name="Output 9 3 6 11 2" xfId="21775" xr:uid="{00000000-0005-0000-0000-000095540000}"/>
    <cellStyle name="Output 9 3 6 12" xfId="21776" xr:uid="{00000000-0005-0000-0000-000096540000}"/>
    <cellStyle name="Output 9 3 6 12 2" xfId="21777" xr:uid="{00000000-0005-0000-0000-000097540000}"/>
    <cellStyle name="Output 9 3 6 13" xfId="21778" xr:uid="{00000000-0005-0000-0000-000098540000}"/>
    <cellStyle name="Output 9 3 6 13 2" xfId="21779" xr:uid="{00000000-0005-0000-0000-000099540000}"/>
    <cellStyle name="Output 9 3 6 14" xfId="21780" xr:uid="{00000000-0005-0000-0000-00009A540000}"/>
    <cellStyle name="Output 9 3 6 14 2" xfId="21781" xr:uid="{00000000-0005-0000-0000-00009B540000}"/>
    <cellStyle name="Output 9 3 6 15" xfId="21782" xr:uid="{00000000-0005-0000-0000-00009C540000}"/>
    <cellStyle name="Output 9 3 6 2" xfId="21783" xr:uid="{00000000-0005-0000-0000-00009D540000}"/>
    <cellStyle name="Output 9 3 6 2 2" xfId="21784" xr:uid="{00000000-0005-0000-0000-00009E540000}"/>
    <cellStyle name="Output 9 3 6 3" xfId="21785" xr:uid="{00000000-0005-0000-0000-00009F540000}"/>
    <cellStyle name="Output 9 3 6 3 2" xfId="21786" xr:uid="{00000000-0005-0000-0000-0000A0540000}"/>
    <cellStyle name="Output 9 3 6 4" xfId="21787" xr:uid="{00000000-0005-0000-0000-0000A1540000}"/>
    <cellStyle name="Output 9 3 6 4 2" xfId="21788" xr:uid="{00000000-0005-0000-0000-0000A2540000}"/>
    <cellStyle name="Output 9 3 6 5" xfId="21789" xr:uid="{00000000-0005-0000-0000-0000A3540000}"/>
    <cellStyle name="Output 9 3 6 5 2" xfId="21790" xr:uid="{00000000-0005-0000-0000-0000A4540000}"/>
    <cellStyle name="Output 9 3 6 6" xfId="21791" xr:uid="{00000000-0005-0000-0000-0000A5540000}"/>
    <cellStyle name="Output 9 3 6 6 2" xfId="21792" xr:uid="{00000000-0005-0000-0000-0000A6540000}"/>
    <cellStyle name="Output 9 3 6 7" xfId="21793" xr:uid="{00000000-0005-0000-0000-0000A7540000}"/>
    <cellStyle name="Output 9 3 6 7 2" xfId="21794" xr:uid="{00000000-0005-0000-0000-0000A8540000}"/>
    <cellStyle name="Output 9 3 6 8" xfId="21795" xr:uid="{00000000-0005-0000-0000-0000A9540000}"/>
    <cellStyle name="Output 9 3 6 8 2" xfId="21796" xr:uid="{00000000-0005-0000-0000-0000AA540000}"/>
    <cellStyle name="Output 9 3 6 9" xfId="21797" xr:uid="{00000000-0005-0000-0000-0000AB540000}"/>
    <cellStyle name="Output 9 3 6 9 2" xfId="21798" xr:uid="{00000000-0005-0000-0000-0000AC540000}"/>
    <cellStyle name="Output 9 3 7" xfId="21799" xr:uid="{00000000-0005-0000-0000-0000AD540000}"/>
    <cellStyle name="Output 9 3 7 2" xfId="21800" xr:uid="{00000000-0005-0000-0000-0000AE540000}"/>
    <cellStyle name="Output 9 3 8" xfId="21801" xr:uid="{00000000-0005-0000-0000-0000AF540000}"/>
    <cellStyle name="Output 9 3 8 2" xfId="21802" xr:uid="{00000000-0005-0000-0000-0000B0540000}"/>
    <cellStyle name="Output 9 3 9" xfId="21803" xr:uid="{00000000-0005-0000-0000-0000B1540000}"/>
    <cellStyle name="Output 9 3 9 2" xfId="21804" xr:uid="{00000000-0005-0000-0000-0000B2540000}"/>
    <cellStyle name="Output 9 4" xfId="21805" xr:uid="{00000000-0005-0000-0000-0000B3540000}"/>
    <cellStyle name="Output 9 4 10" xfId="21806" xr:uid="{00000000-0005-0000-0000-0000B4540000}"/>
    <cellStyle name="Output 9 4 10 2" xfId="21807" xr:uid="{00000000-0005-0000-0000-0000B5540000}"/>
    <cellStyle name="Output 9 4 11" xfId="21808" xr:uid="{00000000-0005-0000-0000-0000B6540000}"/>
    <cellStyle name="Output 9 4 11 2" xfId="21809" xr:uid="{00000000-0005-0000-0000-0000B7540000}"/>
    <cellStyle name="Output 9 4 12" xfId="21810" xr:uid="{00000000-0005-0000-0000-0000B8540000}"/>
    <cellStyle name="Output 9 4 12 2" xfId="21811" xr:uid="{00000000-0005-0000-0000-0000B9540000}"/>
    <cellStyle name="Output 9 4 13" xfId="21812" xr:uid="{00000000-0005-0000-0000-0000BA540000}"/>
    <cellStyle name="Output 9 4 13 2" xfId="21813" xr:uid="{00000000-0005-0000-0000-0000BB540000}"/>
    <cellStyle name="Output 9 4 14" xfId="21814" xr:uid="{00000000-0005-0000-0000-0000BC540000}"/>
    <cellStyle name="Output 9 4 14 2" xfId="21815" xr:uid="{00000000-0005-0000-0000-0000BD540000}"/>
    <cellStyle name="Output 9 4 15" xfId="21816" xr:uid="{00000000-0005-0000-0000-0000BE540000}"/>
    <cellStyle name="Output 9 4 15 2" xfId="21817" xr:uid="{00000000-0005-0000-0000-0000BF540000}"/>
    <cellStyle name="Output 9 4 16" xfId="21818" xr:uid="{00000000-0005-0000-0000-0000C0540000}"/>
    <cellStyle name="Output 9 4 16 2" xfId="21819" xr:uid="{00000000-0005-0000-0000-0000C1540000}"/>
    <cellStyle name="Output 9 4 17" xfId="21820" xr:uid="{00000000-0005-0000-0000-0000C2540000}"/>
    <cellStyle name="Output 9 4 17 2" xfId="21821" xr:uid="{00000000-0005-0000-0000-0000C3540000}"/>
    <cellStyle name="Output 9 4 18" xfId="21822" xr:uid="{00000000-0005-0000-0000-0000C4540000}"/>
    <cellStyle name="Output 9 4 18 2" xfId="21823" xr:uid="{00000000-0005-0000-0000-0000C5540000}"/>
    <cellStyle name="Output 9 4 19" xfId="21824" xr:uid="{00000000-0005-0000-0000-0000C6540000}"/>
    <cellStyle name="Output 9 4 19 2" xfId="21825" xr:uid="{00000000-0005-0000-0000-0000C7540000}"/>
    <cellStyle name="Output 9 4 2" xfId="21826" xr:uid="{00000000-0005-0000-0000-0000C8540000}"/>
    <cellStyle name="Output 9 4 2 10" xfId="21827" xr:uid="{00000000-0005-0000-0000-0000C9540000}"/>
    <cellStyle name="Output 9 4 2 10 2" xfId="21828" xr:uid="{00000000-0005-0000-0000-0000CA540000}"/>
    <cellStyle name="Output 9 4 2 11" xfId="21829" xr:uid="{00000000-0005-0000-0000-0000CB540000}"/>
    <cellStyle name="Output 9 4 2 11 2" xfId="21830" xr:uid="{00000000-0005-0000-0000-0000CC540000}"/>
    <cellStyle name="Output 9 4 2 12" xfId="21831" xr:uid="{00000000-0005-0000-0000-0000CD540000}"/>
    <cellStyle name="Output 9 4 2 12 2" xfId="21832" xr:uid="{00000000-0005-0000-0000-0000CE540000}"/>
    <cellStyle name="Output 9 4 2 13" xfId="21833" xr:uid="{00000000-0005-0000-0000-0000CF540000}"/>
    <cellStyle name="Output 9 4 2 13 2" xfId="21834" xr:uid="{00000000-0005-0000-0000-0000D0540000}"/>
    <cellStyle name="Output 9 4 2 14" xfId="21835" xr:uid="{00000000-0005-0000-0000-0000D1540000}"/>
    <cellStyle name="Output 9 4 2 14 2" xfId="21836" xr:uid="{00000000-0005-0000-0000-0000D2540000}"/>
    <cellStyle name="Output 9 4 2 15" xfId="21837" xr:uid="{00000000-0005-0000-0000-0000D3540000}"/>
    <cellStyle name="Output 9 4 2 15 2" xfId="21838" xr:uid="{00000000-0005-0000-0000-0000D4540000}"/>
    <cellStyle name="Output 9 4 2 16" xfId="21839" xr:uid="{00000000-0005-0000-0000-0000D5540000}"/>
    <cellStyle name="Output 9 4 2 16 2" xfId="21840" xr:uid="{00000000-0005-0000-0000-0000D6540000}"/>
    <cellStyle name="Output 9 4 2 17" xfId="21841" xr:uid="{00000000-0005-0000-0000-0000D7540000}"/>
    <cellStyle name="Output 9 4 2 17 2" xfId="21842" xr:uid="{00000000-0005-0000-0000-0000D8540000}"/>
    <cellStyle name="Output 9 4 2 18" xfId="21843" xr:uid="{00000000-0005-0000-0000-0000D9540000}"/>
    <cellStyle name="Output 9 4 2 18 2" xfId="21844" xr:uid="{00000000-0005-0000-0000-0000DA540000}"/>
    <cellStyle name="Output 9 4 2 19" xfId="21845" xr:uid="{00000000-0005-0000-0000-0000DB540000}"/>
    <cellStyle name="Output 9 4 2 2" xfId="21846" xr:uid="{00000000-0005-0000-0000-0000DC540000}"/>
    <cellStyle name="Output 9 4 2 2 2" xfId="21847" xr:uid="{00000000-0005-0000-0000-0000DD540000}"/>
    <cellStyle name="Output 9 4 2 3" xfId="21848" xr:uid="{00000000-0005-0000-0000-0000DE540000}"/>
    <cellStyle name="Output 9 4 2 3 2" xfId="21849" xr:uid="{00000000-0005-0000-0000-0000DF540000}"/>
    <cellStyle name="Output 9 4 2 4" xfId="21850" xr:uid="{00000000-0005-0000-0000-0000E0540000}"/>
    <cellStyle name="Output 9 4 2 4 2" xfId="21851" xr:uid="{00000000-0005-0000-0000-0000E1540000}"/>
    <cellStyle name="Output 9 4 2 5" xfId="21852" xr:uid="{00000000-0005-0000-0000-0000E2540000}"/>
    <cellStyle name="Output 9 4 2 5 2" xfId="21853" xr:uid="{00000000-0005-0000-0000-0000E3540000}"/>
    <cellStyle name="Output 9 4 2 6" xfId="21854" xr:uid="{00000000-0005-0000-0000-0000E4540000}"/>
    <cellStyle name="Output 9 4 2 6 2" xfId="21855" xr:uid="{00000000-0005-0000-0000-0000E5540000}"/>
    <cellStyle name="Output 9 4 2 7" xfId="21856" xr:uid="{00000000-0005-0000-0000-0000E6540000}"/>
    <cellStyle name="Output 9 4 2 7 2" xfId="21857" xr:uid="{00000000-0005-0000-0000-0000E7540000}"/>
    <cellStyle name="Output 9 4 2 8" xfId="21858" xr:uid="{00000000-0005-0000-0000-0000E8540000}"/>
    <cellStyle name="Output 9 4 2 8 2" xfId="21859" xr:uid="{00000000-0005-0000-0000-0000E9540000}"/>
    <cellStyle name="Output 9 4 2 9" xfId="21860" xr:uid="{00000000-0005-0000-0000-0000EA540000}"/>
    <cellStyle name="Output 9 4 2 9 2" xfId="21861" xr:uid="{00000000-0005-0000-0000-0000EB540000}"/>
    <cellStyle name="Output 9 4 20" xfId="21862" xr:uid="{00000000-0005-0000-0000-0000EC540000}"/>
    <cellStyle name="Output 9 4 3" xfId="21863" xr:uid="{00000000-0005-0000-0000-0000ED540000}"/>
    <cellStyle name="Output 9 4 3 10" xfId="21864" xr:uid="{00000000-0005-0000-0000-0000EE540000}"/>
    <cellStyle name="Output 9 4 3 10 2" xfId="21865" xr:uid="{00000000-0005-0000-0000-0000EF540000}"/>
    <cellStyle name="Output 9 4 3 11" xfId="21866" xr:uid="{00000000-0005-0000-0000-0000F0540000}"/>
    <cellStyle name="Output 9 4 3 11 2" xfId="21867" xr:uid="{00000000-0005-0000-0000-0000F1540000}"/>
    <cellStyle name="Output 9 4 3 12" xfId="21868" xr:uid="{00000000-0005-0000-0000-0000F2540000}"/>
    <cellStyle name="Output 9 4 3 12 2" xfId="21869" xr:uid="{00000000-0005-0000-0000-0000F3540000}"/>
    <cellStyle name="Output 9 4 3 13" xfId="21870" xr:uid="{00000000-0005-0000-0000-0000F4540000}"/>
    <cellStyle name="Output 9 4 3 13 2" xfId="21871" xr:uid="{00000000-0005-0000-0000-0000F5540000}"/>
    <cellStyle name="Output 9 4 3 14" xfId="21872" xr:uid="{00000000-0005-0000-0000-0000F6540000}"/>
    <cellStyle name="Output 9 4 3 14 2" xfId="21873" xr:uid="{00000000-0005-0000-0000-0000F7540000}"/>
    <cellStyle name="Output 9 4 3 15" xfId="21874" xr:uid="{00000000-0005-0000-0000-0000F8540000}"/>
    <cellStyle name="Output 9 4 3 15 2" xfId="21875" xr:uid="{00000000-0005-0000-0000-0000F9540000}"/>
    <cellStyle name="Output 9 4 3 16" xfId="21876" xr:uid="{00000000-0005-0000-0000-0000FA540000}"/>
    <cellStyle name="Output 9 4 3 16 2" xfId="21877" xr:uid="{00000000-0005-0000-0000-0000FB540000}"/>
    <cellStyle name="Output 9 4 3 17" xfId="21878" xr:uid="{00000000-0005-0000-0000-0000FC540000}"/>
    <cellStyle name="Output 9 4 3 17 2" xfId="21879" xr:uid="{00000000-0005-0000-0000-0000FD540000}"/>
    <cellStyle name="Output 9 4 3 18" xfId="21880" xr:uid="{00000000-0005-0000-0000-0000FE540000}"/>
    <cellStyle name="Output 9 4 3 18 2" xfId="21881" xr:uid="{00000000-0005-0000-0000-0000FF540000}"/>
    <cellStyle name="Output 9 4 3 19" xfId="21882" xr:uid="{00000000-0005-0000-0000-000000550000}"/>
    <cellStyle name="Output 9 4 3 2" xfId="21883" xr:uid="{00000000-0005-0000-0000-000001550000}"/>
    <cellStyle name="Output 9 4 3 2 2" xfId="21884" xr:uid="{00000000-0005-0000-0000-000002550000}"/>
    <cellStyle name="Output 9 4 3 3" xfId="21885" xr:uid="{00000000-0005-0000-0000-000003550000}"/>
    <cellStyle name="Output 9 4 3 3 2" xfId="21886" xr:uid="{00000000-0005-0000-0000-000004550000}"/>
    <cellStyle name="Output 9 4 3 4" xfId="21887" xr:uid="{00000000-0005-0000-0000-000005550000}"/>
    <cellStyle name="Output 9 4 3 4 2" xfId="21888" xr:uid="{00000000-0005-0000-0000-000006550000}"/>
    <cellStyle name="Output 9 4 3 5" xfId="21889" xr:uid="{00000000-0005-0000-0000-000007550000}"/>
    <cellStyle name="Output 9 4 3 5 2" xfId="21890" xr:uid="{00000000-0005-0000-0000-000008550000}"/>
    <cellStyle name="Output 9 4 3 6" xfId="21891" xr:uid="{00000000-0005-0000-0000-000009550000}"/>
    <cellStyle name="Output 9 4 3 6 2" xfId="21892" xr:uid="{00000000-0005-0000-0000-00000A550000}"/>
    <cellStyle name="Output 9 4 3 7" xfId="21893" xr:uid="{00000000-0005-0000-0000-00000B550000}"/>
    <cellStyle name="Output 9 4 3 7 2" xfId="21894" xr:uid="{00000000-0005-0000-0000-00000C550000}"/>
    <cellStyle name="Output 9 4 3 8" xfId="21895" xr:uid="{00000000-0005-0000-0000-00000D550000}"/>
    <cellStyle name="Output 9 4 3 8 2" xfId="21896" xr:uid="{00000000-0005-0000-0000-00000E550000}"/>
    <cellStyle name="Output 9 4 3 9" xfId="21897" xr:uid="{00000000-0005-0000-0000-00000F550000}"/>
    <cellStyle name="Output 9 4 3 9 2" xfId="21898" xr:uid="{00000000-0005-0000-0000-000010550000}"/>
    <cellStyle name="Output 9 4 4" xfId="21899" xr:uid="{00000000-0005-0000-0000-000011550000}"/>
    <cellStyle name="Output 9 4 4 10" xfId="21900" xr:uid="{00000000-0005-0000-0000-000012550000}"/>
    <cellStyle name="Output 9 4 4 10 2" xfId="21901" xr:uid="{00000000-0005-0000-0000-000013550000}"/>
    <cellStyle name="Output 9 4 4 11" xfId="21902" xr:uid="{00000000-0005-0000-0000-000014550000}"/>
    <cellStyle name="Output 9 4 4 11 2" xfId="21903" xr:uid="{00000000-0005-0000-0000-000015550000}"/>
    <cellStyle name="Output 9 4 4 12" xfId="21904" xr:uid="{00000000-0005-0000-0000-000016550000}"/>
    <cellStyle name="Output 9 4 4 12 2" xfId="21905" xr:uid="{00000000-0005-0000-0000-000017550000}"/>
    <cellStyle name="Output 9 4 4 13" xfId="21906" xr:uid="{00000000-0005-0000-0000-000018550000}"/>
    <cellStyle name="Output 9 4 4 13 2" xfId="21907" xr:uid="{00000000-0005-0000-0000-000019550000}"/>
    <cellStyle name="Output 9 4 4 14" xfId="21908" xr:uid="{00000000-0005-0000-0000-00001A550000}"/>
    <cellStyle name="Output 9 4 4 14 2" xfId="21909" xr:uid="{00000000-0005-0000-0000-00001B550000}"/>
    <cellStyle name="Output 9 4 4 15" xfId="21910" xr:uid="{00000000-0005-0000-0000-00001C550000}"/>
    <cellStyle name="Output 9 4 4 15 2" xfId="21911" xr:uid="{00000000-0005-0000-0000-00001D550000}"/>
    <cellStyle name="Output 9 4 4 16" xfId="21912" xr:uid="{00000000-0005-0000-0000-00001E550000}"/>
    <cellStyle name="Output 9 4 4 2" xfId="21913" xr:uid="{00000000-0005-0000-0000-00001F550000}"/>
    <cellStyle name="Output 9 4 4 2 2" xfId="21914" xr:uid="{00000000-0005-0000-0000-000020550000}"/>
    <cellStyle name="Output 9 4 4 3" xfId="21915" xr:uid="{00000000-0005-0000-0000-000021550000}"/>
    <cellStyle name="Output 9 4 4 3 2" xfId="21916" xr:uid="{00000000-0005-0000-0000-000022550000}"/>
    <cellStyle name="Output 9 4 4 4" xfId="21917" xr:uid="{00000000-0005-0000-0000-000023550000}"/>
    <cellStyle name="Output 9 4 4 4 2" xfId="21918" xr:uid="{00000000-0005-0000-0000-000024550000}"/>
    <cellStyle name="Output 9 4 4 5" xfId="21919" xr:uid="{00000000-0005-0000-0000-000025550000}"/>
    <cellStyle name="Output 9 4 4 5 2" xfId="21920" xr:uid="{00000000-0005-0000-0000-000026550000}"/>
    <cellStyle name="Output 9 4 4 6" xfId="21921" xr:uid="{00000000-0005-0000-0000-000027550000}"/>
    <cellStyle name="Output 9 4 4 6 2" xfId="21922" xr:uid="{00000000-0005-0000-0000-000028550000}"/>
    <cellStyle name="Output 9 4 4 7" xfId="21923" xr:uid="{00000000-0005-0000-0000-000029550000}"/>
    <cellStyle name="Output 9 4 4 7 2" xfId="21924" xr:uid="{00000000-0005-0000-0000-00002A550000}"/>
    <cellStyle name="Output 9 4 4 8" xfId="21925" xr:uid="{00000000-0005-0000-0000-00002B550000}"/>
    <cellStyle name="Output 9 4 4 8 2" xfId="21926" xr:uid="{00000000-0005-0000-0000-00002C550000}"/>
    <cellStyle name="Output 9 4 4 9" xfId="21927" xr:uid="{00000000-0005-0000-0000-00002D550000}"/>
    <cellStyle name="Output 9 4 4 9 2" xfId="21928" xr:uid="{00000000-0005-0000-0000-00002E550000}"/>
    <cellStyle name="Output 9 4 5" xfId="21929" xr:uid="{00000000-0005-0000-0000-00002F550000}"/>
    <cellStyle name="Output 9 4 5 10" xfId="21930" xr:uid="{00000000-0005-0000-0000-000030550000}"/>
    <cellStyle name="Output 9 4 5 10 2" xfId="21931" xr:uid="{00000000-0005-0000-0000-000031550000}"/>
    <cellStyle name="Output 9 4 5 11" xfId="21932" xr:uid="{00000000-0005-0000-0000-000032550000}"/>
    <cellStyle name="Output 9 4 5 11 2" xfId="21933" xr:uid="{00000000-0005-0000-0000-000033550000}"/>
    <cellStyle name="Output 9 4 5 12" xfId="21934" xr:uid="{00000000-0005-0000-0000-000034550000}"/>
    <cellStyle name="Output 9 4 5 12 2" xfId="21935" xr:uid="{00000000-0005-0000-0000-000035550000}"/>
    <cellStyle name="Output 9 4 5 13" xfId="21936" xr:uid="{00000000-0005-0000-0000-000036550000}"/>
    <cellStyle name="Output 9 4 5 13 2" xfId="21937" xr:uid="{00000000-0005-0000-0000-000037550000}"/>
    <cellStyle name="Output 9 4 5 14" xfId="21938" xr:uid="{00000000-0005-0000-0000-000038550000}"/>
    <cellStyle name="Output 9 4 5 14 2" xfId="21939" xr:uid="{00000000-0005-0000-0000-000039550000}"/>
    <cellStyle name="Output 9 4 5 15" xfId="21940" xr:uid="{00000000-0005-0000-0000-00003A550000}"/>
    <cellStyle name="Output 9 4 5 15 2" xfId="21941" xr:uid="{00000000-0005-0000-0000-00003B550000}"/>
    <cellStyle name="Output 9 4 5 16" xfId="21942" xr:uid="{00000000-0005-0000-0000-00003C550000}"/>
    <cellStyle name="Output 9 4 5 2" xfId="21943" xr:uid="{00000000-0005-0000-0000-00003D550000}"/>
    <cellStyle name="Output 9 4 5 2 2" xfId="21944" xr:uid="{00000000-0005-0000-0000-00003E550000}"/>
    <cellStyle name="Output 9 4 5 3" xfId="21945" xr:uid="{00000000-0005-0000-0000-00003F550000}"/>
    <cellStyle name="Output 9 4 5 3 2" xfId="21946" xr:uid="{00000000-0005-0000-0000-000040550000}"/>
    <cellStyle name="Output 9 4 5 4" xfId="21947" xr:uid="{00000000-0005-0000-0000-000041550000}"/>
    <cellStyle name="Output 9 4 5 4 2" xfId="21948" xr:uid="{00000000-0005-0000-0000-000042550000}"/>
    <cellStyle name="Output 9 4 5 5" xfId="21949" xr:uid="{00000000-0005-0000-0000-000043550000}"/>
    <cellStyle name="Output 9 4 5 5 2" xfId="21950" xr:uid="{00000000-0005-0000-0000-000044550000}"/>
    <cellStyle name="Output 9 4 5 6" xfId="21951" xr:uid="{00000000-0005-0000-0000-000045550000}"/>
    <cellStyle name="Output 9 4 5 6 2" xfId="21952" xr:uid="{00000000-0005-0000-0000-000046550000}"/>
    <cellStyle name="Output 9 4 5 7" xfId="21953" xr:uid="{00000000-0005-0000-0000-000047550000}"/>
    <cellStyle name="Output 9 4 5 7 2" xfId="21954" xr:uid="{00000000-0005-0000-0000-000048550000}"/>
    <cellStyle name="Output 9 4 5 8" xfId="21955" xr:uid="{00000000-0005-0000-0000-000049550000}"/>
    <cellStyle name="Output 9 4 5 8 2" xfId="21956" xr:uid="{00000000-0005-0000-0000-00004A550000}"/>
    <cellStyle name="Output 9 4 5 9" xfId="21957" xr:uid="{00000000-0005-0000-0000-00004B550000}"/>
    <cellStyle name="Output 9 4 5 9 2" xfId="21958" xr:uid="{00000000-0005-0000-0000-00004C550000}"/>
    <cellStyle name="Output 9 4 6" xfId="21959" xr:uid="{00000000-0005-0000-0000-00004D550000}"/>
    <cellStyle name="Output 9 4 6 10" xfId="21960" xr:uid="{00000000-0005-0000-0000-00004E550000}"/>
    <cellStyle name="Output 9 4 6 10 2" xfId="21961" xr:uid="{00000000-0005-0000-0000-00004F550000}"/>
    <cellStyle name="Output 9 4 6 11" xfId="21962" xr:uid="{00000000-0005-0000-0000-000050550000}"/>
    <cellStyle name="Output 9 4 6 11 2" xfId="21963" xr:uid="{00000000-0005-0000-0000-000051550000}"/>
    <cellStyle name="Output 9 4 6 12" xfId="21964" xr:uid="{00000000-0005-0000-0000-000052550000}"/>
    <cellStyle name="Output 9 4 6 12 2" xfId="21965" xr:uid="{00000000-0005-0000-0000-000053550000}"/>
    <cellStyle name="Output 9 4 6 13" xfId="21966" xr:uid="{00000000-0005-0000-0000-000054550000}"/>
    <cellStyle name="Output 9 4 6 13 2" xfId="21967" xr:uid="{00000000-0005-0000-0000-000055550000}"/>
    <cellStyle name="Output 9 4 6 14" xfId="21968" xr:uid="{00000000-0005-0000-0000-000056550000}"/>
    <cellStyle name="Output 9 4 6 14 2" xfId="21969" xr:uid="{00000000-0005-0000-0000-000057550000}"/>
    <cellStyle name="Output 9 4 6 15" xfId="21970" xr:uid="{00000000-0005-0000-0000-000058550000}"/>
    <cellStyle name="Output 9 4 6 2" xfId="21971" xr:uid="{00000000-0005-0000-0000-000059550000}"/>
    <cellStyle name="Output 9 4 6 2 2" xfId="21972" xr:uid="{00000000-0005-0000-0000-00005A550000}"/>
    <cellStyle name="Output 9 4 6 3" xfId="21973" xr:uid="{00000000-0005-0000-0000-00005B550000}"/>
    <cellStyle name="Output 9 4 6 3 2" xfId="21974" xr:uid="{00000000-0005-0000-0000-00005C550000}"/>
    <cellStyle name="Output 9 4 6 4" xfId="21975" xr:uid="{00000000-0005-0000-0000-00005D550000}"/>
    <cellStyle name="Output 9 4 6 4 2" xfId="21976" xr:uid="{00000000-0005-0000-0000-00005E550000}"/>
    <cellStyle name="Output 9 4 6 5" xfId="21977" xr:uid="{00000000-0005-0000-0000-00005F550000}"/>
    <cellStyle name="Output 9 4 6 5 2" xfId="21978" xr:uid="{00000000-0005-0000-0000-000060550000}"/>
    <cellStyle name="Output 9 4 6 6" xfId="21979" xr:uid="{00000000-0005-0000-0000-000061550000}"/>
    <cellStyle name="Output 9 4 6 6 2" xfId="21980" xr:uid="{00000000-0005-0000-0000-000062550000}"/>
    <cellStyle name="Output 9 4 6 7" xfId="21981" xr:uid="{00000000-0005-0000-0000-000063550000}"/>
    <cellStyle name="Output 9 4 6 7 2" xfId="21982" xr:uid="{00000000-0005-0000-0000-000064550000}"/>
    <cellStyle name="Output 9 4 6 8" xfId="21983" xr:uid="{00000000-0005-0000-0000-000065550000}"/>
    <cellStyle name="Output 9 4 6 8 2" xfId="21984" xr:uid="{00000000-0005-0000-0000-000066550000}"/>
    <cellStyle name="Output 9 4 6 9" xfId="21985" xr:uid="{00000000-0005-0000-0000-000067550000}"/>
    <cellStyle name="Output 9 4 6 9 2" xfId="21986" xr:uid="{00000000-0005-0000-0000-000068550000}"/>
    <cellStyle name="Output 9 4 7" xfId="21987" xr:uid="{00000000-0005-0000-0000-000069550000}"/>
    <cellStyle name="Output 9 4 7 2" xfId="21988" xr:uid="{00000000-0005-0000-0000-00006A550000}"/>
    <cellStyle name="Output 9 4 8" xfId="21989" xr:uid="{00000000-0005-0000-0000-00006B550000}"/>
    <cellStyle name="Output 9 4 8 2" xfId="21990" xr:uid="{00000000-0005-0000-0000-00006C550000}"/>
    <cellStyle name="Output 9 4 9" xfId="21991" xr:uid="{00000000-0005-0000-0000-00006D550000}"/>
    <cellStyle name="Output 9 4 9 2" xfId="21992" xr:uid="{00000000-0005-0000-0000-00006E550000}"/>
    <cellStyle name="Output 9 5" xfId="21993" xr:uid="{00000000-0005-0000-0000-00006F550000}"/>
    <cellStyle name="Output 9 5 10" xfId="21994" xr:uid="{00000000-0005-0000-0000-000070550000}"/>
    <cellStyle name="Output 9 5 10 2" xfId="21995" xr:uid="{00000000-0005-0000-0000-000071550000}"/>
    <cellStyle name="Output 9 5 11" xfId="21996" xr:uid="{00000000-0005-0000-0000-000072550000}"/>
    <cellStyle name="Output 9 5 11 2" xfId="21997" xr:uid="{00000000-0005-0000-0000-000073550000}"/>
    <cellStyle name="Output 9 5 12" xfId="21998" xr:uid="{00000000-0005-0000-0000-000074550000}"/>
    <cellStyle name="Output 9 5 12 2" xfId="21999" xr:uid="{00000000-0005-0000-0000-000075550000}"/>
    <cellStyle name="Output 9 5 13" xfId="22000" xr:uid="{00000000-0005-0000-0000-000076550000}"/>
    <cellStyle name="Output 9 5 13 2" xfId="22001" xr:uid="{00000000-0005-0000-0000-000077550000}"/>
    <cellStyle name="Output 9 5 14" xfId="22002" xr:uid="{00000000-0005-0000-0000-000078550000}"/>
    <cellStyle name="Output 9 5 14 2" xfId="22003" xr:uid="{00000000-0005-0000-0000-000079550000}"/>
    <cellStyle name="Output 9 5 15" xfId="22004" xr:uid="{00000000-0005-0000-0000-00007A550000}"/>
    <cellStyle name="Output 9 5 15 2" xfId="22005" xr:uid="{00000000-0005-0000-0000-00007B550000}"/>
    <cellStyle name="Output 9 5 16" xfId="22006" xr:uid="{00000000-0005-0000-0000-00007C550000}"/>
    <cellStyle name="Output 9 5 16 2" xfId="22007" xr:uid="{00000000-0005-0000-0000-00007D550000}"/>
    <cellStyle name="Output 9 5 17" xfId="22008" xr:uid="{00000000-0005-0000-0000-00007E550000}"/>
    <cellStyle name="Output 9 5 17 2" xfId="22009" xr:uid="{00000000-0005-0000-0000-00007F550000}"/>
    <cellStyle name="Output 9 5 18" xfId="22010" xr:uid="{00000000-0005-0000-0000-000080550000}"/>
    <cellStyle name="Output 9 5 18 2" xfId="22011" xr:uid="{00000000-0005-0000-0000-000081550000}"/>
    <cellStyle name="Output 9 5 19" xfId="22012" xr:uid="{00000000-0005-0000-0000-000082550000}"/>
    <cellStyle name="Output 9 5 19 2" xfId="22013" xr:uid="{00000000-0005-0000-0000-000083550000}"/>
    <cellStyle name="Output 9 5 2" xfId="22014" xr:uid="{00000000-0005-0000-0000-000084550000}"/>
    <cellStyle name="Output 9 5 2 10" xfId="22015" xr:uid="{00000000-0005-0000-0000-000085550000}"/>
    <cellStyle name="Output 9 5 2 10 2" xfId="22016" xr:uid="{00000000-0005-0000-0000-000086550000}"/>
    <cellStyle name="Output 9 5 2 11" xfId="22017" xr:uid="{00000000-0005-0000-0000-000087550000}"/>
    <cellStyle name="Output 9 5 2 11 2" xfId="22018" xr:uid="{00000000-0005-0000-0000-000088550000}"/>
    <cellStyle name="Output 9 5 2 12" xfId="22019" xr:uid="{00000000-0005-0000-0000-000089550000}"/>
    <cellStyle name="Output 9 5 2 12 2" xfId="22020" xr:uid="{00000000-0005-0000-0000-00008A550000}"/>
    <cellStyle name="Output 9 5 2 13" xfId="22021" xr:uid="{00000000-0005-0000-0000-00008B550000}"/>
    <cellStyle name="Output 9 5 2 13 2" xfId="22022" xr:uid="{00000000-0005-0000-0000-00008C550000}"/>
    <cellStyle name="Output 9 5 2 14" xfId="22023" xr:uid="{00000000-0005-0000-0000-00008D550000}"/>
    <cellStyle name="Output 9 5 2 14 2" xfId="22024" xr:uid="{00000000-0005-0000-0000-00008E550000}"/>
    <cellStyle name="Output 9 5 2 15" xfId="22025" xr:uid="{00000000-0005-0000-0000-00008F550000}"/>
    <cellStyle name="Output 9 5 2 15 2" xfId="22026" xr:uid="{00000000-0005-0000-0000-000090550000}"/>
    <cellStyle name="Output 9 5 2 16" xfId="22027" xr:uid="{00000000-0005-0000-0000-000091550000}"/>
    <cellStyle name="Output 9 5 2 16 2" xfId="22028" xr:uid="{00000000-0005-0000-0000-000092550000}"/>
    <cellStyle name="Output 9 5 2 17" xfId="22029" xr:uid="{00000000-0005-0000-0000-000093550000}"/>
    <cellStyle name="Output 9 5 2 17 2" xfId="22030" xr:uid="{00000000-0005-0000-0000-000094550000}"/>
    <cellStyle name="Output 9 5 2 18" xfId="22031" xr:uid="{00000000-0005-0000-0000-000095550000}"/>
    <cellStyle name="Output 9 5 2 18 2" xfId="22032" xr:uid="{00000000-0005-0000-0000-000096550000}"/>
    <cellStyle name="Output 9 5 2 19" xfId="22033" xr:uid="{00000000-0005-0000-0000-000097550000}"/>
    <cellStyle name="Output 9 5 2 2" xfId="22034" xr:uid="{00000000-0005-0000-0000-000098550000}"/>
    <cellStyle name="Output 9 5 2 2 2" xfId="22035" xr:uid="{00000000-0005-0000-0000-000099550000}"/>
    <cellStyle name="Output 9 5 2 3" xfId="22036" xr:uid="{00000000-0005-0000-0000-00009A550000}"/>
    <cellStyle name="Output 9 5 2 3 2" xfId="22037" xr:uid="{00000000-0005-0000-0000-00009B550000}"/>
    <cellStyle name="Output 9 5 2 4" xfId="22038" xr:uid="{00000000-0005-0000-0000-00009C550000}"/>
    <cellStyle name="Output 9 5 2 4 2" xfId="22039" xr:uid="{00000000-0005-0000-0000-00009D550000}"/>
    <cellStyle name="Output 9 5 2 5" xfId="22040" xr:uid="{00000000-0005-0000-0000-00009E550000}"/>
    <cellStyle name="Output 9 5 2 5 2" xfId="22041" xr:uid="{00000000-0005-0000-0000-00009F550000}"/>
    <cellStyle name="Output 9 5 2 6" xfId="22042" xr:uid="{00000000-0005-0000-0000-0000A0550000}"/>
    <cellStyle name="Output 9 5 2 6 2" xfId="22043" xr:uid="{00000000-0005-0000-0000-0000A1550000}"/>
    <cellStyle name="Output 9 5 2 7" xfId="22044" xr:uid="{00000000-0005-0000-0000-0000A2550000}"/>
    <cellStyle name="Output 9 5 2 7 2" xfId="22045" xr:uid="{00000000-0005-0000-0000-0000A3550000}"/>
    <cellStyle name="Output 9 5 2 8" xfId="22046" xr:uid="{00000000-0005-0000-0000-0000A4550000}"/>
    <cellStyle name="Output 9 5 2 8 2" xfId="22047" xr:uid="{00000000-0005-0000-0000-0000A5550000}"/>
    <cellStyle name="Output 9 5 2 9" xfId="22048" xr:uid="{00000000-0005-0000-0000-0000A6550000}"/>
    <cellStyle name="Output 9 5 2 9 2" xfId="22049" xr:uid="{00000000-0005-0000-0000-0000A7550000}"/>
    <cellStyle name="Output 9 5 20" xfId="22050" xr:uid="{00000000-0005-0000-0000-0000A8550000}"/>
    <cellStyle name="Output 9 5 3" xfId="22051" xr:uid="{00000000-0005-0000-0000-0000A9550000}"/>
    <cellStyle name="Output 9 5 3 10" xfId="22052" xr:uid="{00000000-0005-0000-0000-0000AA550000}"/>
    <cellStyle name="Output 9 5 3 10 2" xfId="22053" xr:uid="{00000000-0005-0000-0000-0000AB550000}"/>
    <cellStyle name="Output 9 5 3 11" xfId="22054" xr:uid="{00000000-0005-0000-0000-0000AC550000}"/>
    <cellStyle name="Output 9 5 3 11 2" xfId="22055" xr:uid="{00000000-0005-0000-0000-0000AD550000}"/>
    <cellStyle name="Output 9 5 3 12" xfId="22056" xr:uid="{00000000-0005-0000-0000-0000AE550000}"/>
    <cellStyle name="Output 9 5 3 12 2" xfId="22057" xr:uid="{00000000-0005-0000-0000-0000AF550000}"/>
    <cellStyle name="Output 9 5 3 13" xfId="22058" xr:uid="{00000000-0005-0000-0000-0000B0550000}"/>
    <cellStyle name="Output 9 5 3 13 2" xfId="22059" xr:uid="{00000000-0005-0000-0000-0000B1550000}"/>
    <cellStyle name="Output 9 5 3 14" xfId="22060" xr:uid="{00000000-0005-0000-0000-0000B2550000}"/>
    <cellStyle name="Output 9 5 3 14 2" xfId="22061" xr:uid="{00000000-0005-0000-0000-0000B3550000}"/>
    <cellStyle name="Output 9 5 3 15" xfId="22062" xr:uid="{00000000-0005-0000-0000-0000B4550000}"/>
    <cellStyle name="Output 9 5 3 15 2" xfId="22063" xr:uid="{00000000-0005-0000-0000-0000B5550000}"/>
    <cellStyle name="Output 9 5 3 16" xfId="22064" xr:uid="{00000000-0005-0000-0000-0000B6550000}"/>
    <cellStyle name="Output 9 5 3 16 2" xfId="22065" xr:uid="{00000000-0005-0000-0000-0000B7550000}"/>
    <cellStyle name="Output 9 5 3 17" xfId="22066" xr:uid="{00000000-0005-0000-0000-0000B8550000}"/>
    <cellStyle name="Output 9 5 3 17 2" xfId="22067" xr:uid="{00000000-0005-0000-0000-0000B9550000}"/>
    <cellStyle name="Output 9 5 3 18" xfId="22068" xr:uid="{00000000-0005-0000-0000-0000BA550000}"/>
    <cellStyle name="Output 9 5 3 2" xfId="22069" xr:uid="{00000000-0005-0000-0000-0000BB550000}"/>
    <cellStyle name="Output 9 5 3 2 2" xfId="22070" xr:uid="{00000000-0005-0000-0000-0000BC550000}"/>
    <cellStyle name="Output 9 5 3 3" xfId="22071" xr:uid="{00000000-0005-0000-0000-0000BD550000}"/>
    <cellStyle name="Output 9 5 3 3 2" xfId="22072" xr:uid="{00000000-0005-0000-0000-0000BE550000}"/>
    <cellStyle name="Output 9 5 3 4" xfId="22073" xr:uid="{00000000-0005-0000-0000-0000BF550000}"/>
    <cellStyle name="Output 9 5 3 4 2" xfId="22074" xr:uid="{00000000-0005-0000-0000-0000C0550000}"/>
    <cellStyle name="Output 9 5 3 5" xfId="22075" xr:uid="{00000000-0005-0000-0000-0000C1550000}"/>
    <cellStyle name="Output 9 5 3 5 2" xfId="22076" xr:uid="{00000000-0005-0000-0000-0000C2550000}"/>
    <cellStyle name="Output 9 5 3 6" xfId="22077" xr:uid="{00000000-0005-0000-0000-0000C3550000}"/>
    <cellStyle name="Output 9 5 3 6 2" xfId="22078" xr:uid="{00000000-0005-0000-0000-0000C4550000}"/>
    <cellStyle name="Output 9 5 3 7" xfId="22079" xr:uid="{00000000-0005-0000-0000-0000C5550000}"/>
    <cellStyle name="Output 9 5 3 7 2" xfId="22080" xr:uid="{00000000-0005-0000-0000-0000C6550000}"/>
    <cellStyle name="Output 9 5 3 8" xfId="22081" xr:uid="{00000000-0005-0000-0000-0000C7550000}"/>
    <cellStyle name="Output 9 5 3 8 2" xfId="22082" xr:uid="{00000000-0005-0000-0000-0000C8550000}"/>
    <cellStyle name="Output 9 5 3 9" xfId="22083" xr:uid="{00000000-0005-0000-0000-0000C9550000}"/>
    <cellStyle name="Output 9 5 3 9 2" xfId="22084" xr:uid="{00000000-0005-0000-0000-0000CA550000}"/>
    <cellStyle name="Output 9 5 4" xfId="22085" xr:uid="{00000000-0005-0000-0000-0000CB550000}"/>
    <cellStyle name="Output 9 5 4 10" xfId="22086" xr:uid="{00000000-0005-0000-0000-0000CC550000}"/>
    <cellStyle name="Output 9 5 4 10 2" xfId="22087" xr:uid="{00000000-0005-0000-0000-0000CD550000}"/>
    <cellStyle name="Output 9 5 4 11" xfId="22088" xr:uid="{00000000-0005-0000-0000-0000CE550000}"/>
    <cellStyle name="Output 9 5 4 11 2" xfId="22089" xr:uid="{00000000-0005-0000-0000-0000CF550000}"/>
    <cellStyle name="Output 9 5 4 12" xfId="22090" xr:uid="{00000000-0005-0000-0000-0000D0550000}"/>
    <cellStyle name="Output 9 5 4 12 2" xfId="22091" xr:uid="{00000000-0005-0000-0000-0000D1550000}"/>
    <cellStyle name="Output 9 5 4 13" xfId="22092" xr:uid="{00000000-0005-0000-0000-0000D2550000}"/>
    <cellStyle name="Output 9 5 4 13 2" xfId="22093" xr:uid="{00000000-0005-0000-0000-0000D3550000}"/>
    <cellStyle name="Output 9 5 4 14" xfId="22094" xr:uid="{00000000-0005-0000-0000-0000D4550000}"/>
    <cellStyle name="Output 9 5 4 14 2" xfId="22095" xr:uid="{00000000-0005-0000-0000-0000D5550000}"/>
    <cellStyle name="Output 9 5 4 15" xfId="22096" xr:uid="{00000000-0005-0000-0000-0000D6550000}"/>
    <cellStyle name="Output 9 5 4 15 2" xfId="22097" xr:uid="{00000000-0005-0000-0000-0000D7550000}"/>
    <cellStyle name="Output 9 5 4 16" xfId="22098" xr:uid="{00000000-0005-0000-0000-0000D8550000}"/>
    <cellStyle name="Output 9 5 4 2" xfId="22099" xr:uid="{00000000-0005-0000-0000-0000D9550000}"/>
    <cellStyle name="Output 9 5 4 2 2" xfId="22100" xr:uid="{00000000-0005-0000-0000-0000DA550000}"/>
    <cellStyle name="Output 9 5 4 3" xfId="22101" xr:uid="{00000000-0005-0000-0000-0000DB550000}"/>
    <cellStyle name="Output 9 5 4 3 2" xfId="22102" xr:uid="{00000000-0005-0000-0000-0000DC550000}"/>
    <cellStyle name="Output 9 5 4 4" xfId="22103" xr:uid="{00000000-0005-0000-0000-0000DD550000}"/>
    <cellStyle name="Output 9 5 4 4 2" xfId="22104" xr:uid="{00000000-0005-0000-0000-0000DE550000}"/>
    <cellStyle name="Output 9 5 4 5" xfId="22105" xr:uid="{00000000-0005-0000-0000-0000DF550000}"/>
    <cellStyle name="Output 9 5 4 5 2" xfId="22106" xr:uid="{00000000-0005-0000-0000-0000E0550000}"/>
    <cellStyle name="Output 9 5 4 6" xfId="22107" xr:uid="{00000000-0005-0000-0000-0000E1550000}"/>
    <cellStyle name="Output 9 5 4 6 2" xfId="22108" xr:uid="{00000000-0005-0000-0000-0000E2550000}"/>
    <cellStyle name="Output 9 5 4 7" xfId="22109" xr:uid="{00000000-0005-0000-0000-0000E3550000}"/>
    <cellStyle name="Output 9 5 4 7 2" xfId="22110" xr:uid="{00000000-0005-0000-0000-0000E4550000}"/>
    <cellStyle name="Output 9 5 4 8" xfId="22111" xr:uid="{00000000-0005-0000-0000-0000E5550000}"/>
    <cellStyle name="Output 9 5 4 8 2" xfId="22112" xr:uid="{00000000-0005-0000-0000-0000E6550000}"/>
    <cellStyle name="Output 9 5 4 9" xfId="22113" xr:uid="{00000000-0005-0000-0000-0000E7550000}"/>
    <cellStyle name="Output 9 5 4 9 2" xfId="22114" xr:uid="{00000000-0005-0000-0000-0000E8550000}"/>
    <cellStyle name="Output 9 5 5" xfId="22115" xr:uid="{00000000-0005-0000-0000-0000E9550000}"/>
    <cellStyle name="Output 9 5 5 10" xfId="22116" xr:uid="{00000000-0005-0000-0000-0000EA550000}"/>
    <cellStyle name="Output 9 5 5 10 2" xfId="22117" xr:uid="{00000000-0005-0000-0000-0000EB550000}"/>
    <cellStyle name="Output 9 5 5 11" xfId="22118" xr:uid="{00000000-0005-0000-0000-0000EC550000}"/>
    <cellStyle name="Output 9 5 5 11 2" xfId="22119" xr:uid="{00000000-0005-0000-0000-0000ED550000}"/>
    <cellStyle name="Output 9 5 5 12" xfId="22120" xr:uid="{00000000-0005-0000-0000-0000EE550000}"/>
    <cellStyle name="Output 9 5 5 12 2" xfId="22121" xr:uid="{00000000-0005-0000-0000-0000EF550000}"/>
    <cellStyle name="Output 9 5 5 13" xfId="22122" xr:uid="{00000000-0005-0000-0000-0000F0550000}"/>
    <cellStyle name="Output 9 5 5 13 2" xfId="22123" xr:uid="{00000000-0005-0000-0000-0000F1550000}"/>
    <cellStyle name="Output 9 5 5 14" xfId="22124" xr:uid="{00000000-0005-0000-0000-0000F2550000}"/>
    <cellStyle name="Output 9 5 5 14 2" xfId="22125" xr:uid="{00000000-0005-0000-0000-0000F3550000}"/>
    <cellStyle name="Output 9 5 5 15" xfId="22126" xr:uid="{00000000-0005-0000-0000-0000F4550000}"/>
    <cellStyle name="Output 9 5 5 15 2" xfId="22127" xr:uid="{00000000-0005-0000-0000-0000F5550000}"/>
    <cellStyle name="Output 9 5 5 16" xfId="22128" xr:uid="{00000000-0005-0000-0000-0000F6550000}"/>
    <cellStyle name="Output 9 5 5 2" xfId="22129" xr:uid="{00000000-0005-0000-0000-0000F7550000}"/>
    <cellStyle name="Output 9 5 5 2 2" xfId="22130" xr:uid="{00000000-0005-0000-0000-0000F8550000}"/>
    <cellStyle name="Output 9 5 5 3" xfId="22131" xr:uid="{00000000-0005-0000-0000-0000F9550000}"/>
    <cellStyle name="Output 9 5 5 3 2" xfId="22132" xr:uid="{00000000-0005-0000-0000-0000FA550000}"/>
    <cellStyle name="Output 9 5 5 4" xfId="22133" xr:uid="{00000000-0005-0000-0000-0000FB550000}"/>
    <cellStyle name="Output 9 5 5 4 2" xfId="22134" xr:uid="{00000000-0005-0000-0000-0000FC550000}"/>
    <cellStyle name="Output 9 5 5 5" xfId="22135" xr:uid="{00000000-0005-0000-0000-0000FD550000}"/>
    <cellStyle name="Output 9 5 5 5 2" xfId="22136" xr:uid="{00000000-0005-0000-0000-0000FE550000}"/>
    <cellStyle name="Output 9 5 5 6" xfId="22137" xr:uid="{00000000-0005-0000-0000-0000FF550000}"/>
    <cellStyle name="Output 9 5 5 6 2" xfId="22138" xr:uid="{00000000-0005-0000-0000-000000560000}"/>
    <cellStyle name="Output 9 5 5 7" xfId="22139" xr:uid="{00000000-0005-0000-0000-000001560000}"/>
    <cellStyle name="Output 9 5 5 7 2" xfId="22140" xr:uid="{00000000-0005-0000-0000-000002560000}"/>
    <cellStyle name="Output 9 5 5 8" xfId="22141" xr:uid="{00000000-0005-0000-0000-000003560000}"/>
    <cellStyle name="Output 9 5 5 8 2" xfId="22142" xr:uid="{00000000-0005-0000-0000-000004560000}"/>
    <cellStyle name="Output 9 5 5 9" xfId="22143" xr:uid="{00000000-0005-0000-0000-000005560000}"/>
    <cellStyle name="Output 9 5 5 9 2" xfId="22144" xr:uid="{00000000-0005-0000-0000-000006560000}"/>
    <cellStyle name="Output 9 5 6" xfId="22145" xr:uid="{00000000-0005-0000-0000-000007560000}"/>
    <cellStyle name="Output 9 5 6 10" xfId="22146" xr:uid="{00000000-0005-0000-0000-000008560000}"/>
    <cellStyle name="Output 9 5 6 10 2" xfId="22147" xr:uid="{00000000-0005-0000-0000-000009560000}"/>
    <cellStyle name="Output 9 5 6 11" xfId="22148" xr:uid="{00000000-0005-0000-0000-00000A560000}"/>
    <cellStyle name="Output 9 5 6 11 2" xfId="22149" xr:uid="{00000000-0005-0000-0000-00000B560000}"/>
    <cellStyle name="Output 9 5 6 12" xfId="22150" xr:uid="{00000000-0005-0000-0000-00000C560000}"/>
    <cellStyle name="Output 9 5 6 12 2" xfId="22151" xr:uid="{00000000-0005-0000-0000-00000D560000}"/>
    <cellStyle name="Output 9 5 6 13" xfId="22152" xr:uid="{00000000-0005-0000-0000-00000E560000}"/>
    <cellStyle name="Output 9 5 6 13 2" xfId="22153" xr:uid="{00000000-0005-0000-0000-00000F560000}"/>
    <cellStyle name="Output 9 5 6 14" xfId="22154" xr:uid="{00000000-0005-0000-0000-000010560000}"/>
    <cellStyle name="Output 9 5 6 14 2" xfId="22155" xr:uid="{00000000-0005-0000-0000-000011560000}"/>
    <cellStyle name="Output 9 5 6 15" xfId="22156" xr:uid="{00000000-0005-0000-0000-000012560000}"/>
    <cellStyle name="Output 9 5 6 2" xfId="22157" xr:uid="{00000000-0005-0000-0000-000013560000}"/>
    <cellStyle name="Output 9 5 6 2 2" xfId="22158" xr:uid="{00000000-0005-0000-0000-000014560000}"/>
    <cellStyle name="Output 9 5 6 3" xfId="22159" xr:uid="{00000000-0005-0000-0000-000015560000}"/>
    <cellStyle name="Output 9 5 6 3 2" xfId="22160" xr:uid="{00000000-0005-0000-0000-000016560000}"/>
    <cellStyle name="Output 9 5 6 4" xfId="22161" xr:uid="{00000000-0005-0000-0000-000017560000}"/>
    <cellStyle name="Output 9 5 6 4 2" xfId="22162" xr:uid="{00000000-0005-0000-0000-000018560000}"/>
    <cellStyle name="Output 9 5 6 5" xfId="22163" xr:uid="{00000000-0005-0000-0000-000019560000}"/>
    <cellStyle name="Output 9 5 6 5 2" xfId="22164" xr:uid="{00000000-0005-0000-0000-00001A560000}"/>
    <cellStyle name="Output 9 5 6 6" xfId="22165" xr:uid="{00000000-0005-0000-0000-00001B560000}"/>
    <cellStyle name="Output 9 5 6 6 2" xfId="22166" xr:uid="{00000000-0005-0000-0000-00001C560000}"/>
    <cellStyle name="Output 9 5 6 7" xfId="22167" xr:uid="{00000000-0005-0000-0000-00001D560000}"/>
    <cellStyle name="Output 9 5 6 7 2" xfId="22168" xr:uid="{00000000-0005-0000-0000-00001E560000}"/>
    <cellStyle name="Output 9 5 6 8" xfId="22169" xr:uid="{00000000-0005-0000-0000-00001F560000}"/>
    <cellStyle name="Output 9 5 6 8 2" xfId="22170" xr:uid="{00000000-0005-0000-0000-000020560000}"/>
    <cellStyle name="Output 9 5 6 9" xfId="22171" xr:uid="{00000000-0005-0000-0000-000021560000}"/>
    <cellStyle name="Output 9 5 6 9 2" xfId="22172" xr:uid="{00000000-0005-0000-0000-000022560000}"/>
    <cellStyle name="Output 9 5 7" xfId="22173" xr:uid="{00000000-0005-0000-0000-000023560000}"/>
    <cellStyle name="Output 9 5 7 2" xfId="22174" xr:uid="{00000000-0005-0000-0000-000024560000}"/>
    <cellStyle name="Output 9 5 8" xfId="22175" xr:uid="{00000000-0005-0000-0000-000025560000}"/>
    <cellStyle name="Output 9 5 8 2" xfId="22176" xr:uid="{00000000-0005-0000-0000-000026560000}"/>
    <cellStyle name="Output 9 5 9" xfId="22177" xr:uid="{00000000-0005-0000-0000-000027560000}"/>
    <cellStyle name="Output 9 5 9 2" xfId="22178" xr:uid="{00000000-0005-0000-0000-000028560000}"/>
    <cellStyle name="Output 9 6" xfId="22179" xr:uid="{00000000-0005-0000-0000-000029560000}"/>
    <cellStyle name="Output 9 6 10" xfId="22180" xr:uid="{00000000-0005-0000-0000-00002A560000}"/>
    <cellStyle name="Output 9 6 10 2" xfId="22181" xr:uid="{00000000-0005-0000-0000-00002B560000}"/>
    <cellStyle name="Output 9 6 11" xfId="22182" xr:uid="{00000000-0005-0000-0000-00002C560000}"/>
    <cellStyle name="Output 9 6 11 2" xfId="22183" xr:uid="{00000000-0005-0000-0000-00002D560000}"/>
    <cellStyle name="Output 9 6 12" xfId="22184" xr:uid="{00000000-0005-0000-0000-00002E560000}"/>
    <cellStyle name="Output 9 6 12 2" xfId="22185" xr:uid="{00000000-0005-0000-0000-00002F560000}"/>
    <cellStyle name="Output 9 6 13" xfId="22186" xr:uid="{00000000-0005-0000-0000-000030560000}"/>
    <cellStyle name="Output 9 6 13 2" xfId="22187" xr:uid="{00000000-0005-0000-0000-000031560000}"/>
    <cellStyle name="Output 9 6 14" xfId="22188" xr:uid="{00000000-0005-0000-0000-000032560000}"/>
    <cellStyle name="Output 9 6 14 2" xfId="22189" xr:uid="{00000000-0005-0000-0000-000033560000}"/>
    <cellStyle name="Output 9 6 15" xfId="22190" xr:uid="{00000000-0005-0000-0000-000034560000}"/>
    <cellStyle name="Output 9 6 15 2" xfId="22191" xr:uid="{00000000-0005-0000-0000-000035560000}"/>
    <cellStyle name="Output 9 6 16" xfId="22192" xr:uid="{00000000-0005-0000-0000-000036560000}"/>
    <cellStyle name="Output 9 6 16 2" xfId="22193" xr:uid="{00000000-0005-0000-0000-000037560000}"/>
    <cellStyle name="Output 9 6 17" xfId="22194" xr:uid="{00000000-0005-0000-0000-000038560000}"/>
    <cellStyle name="Output 9 6 17 2" xfId="22195" xr:uid="{00000000-0005-0000-0000-000039560000}"/>
    <cellStyle name="Output 9 6 18" xfId="22196" xr:uid="{00000000-0005-0000-0000-00003A560000}"/>
    <cellStyle name="Output 9 6 18 2" xfId="22197" xr:uid="{00000000-0005-0000-0000-00003B560000}"/>
    <cellStyle name="Output 9 6 19" xfId="22198" xr:uid="{00000000-0005-0000-0000-00003C560000}"/>
    <cellStyle name="Output 9 6 2" xfId="22199" xr:uid="{00000000-0005-0000-0000-00003D560000}"/>
    <cellStyle name="Output 9 6 2 10" xfId="22200" xr:uid="{00000000-0005-0000-0000-00003E560000}"/>
    <cellStyle name="Output 9 6 2 10 2" xfId="22201" xr:uid="{00000000-0005-0000-0000-00003F560000}"/>
    <cellStyle name="Output 9 6 2 11" xfId="22202" xr:uid="{00000000-0005-0000-0000-000040560000}"/>
    <cellStyle name="Output 9 6 2 11 2" xfId="22203" xr:uid="{00000000-0005-0000-0000-000041560000}"/>
    <cellStyle name="Output 9 6 2 12" xfId="22204" xr:uid="{00000000-0005-0000-0000-000042560000}"/>
    <cellStyle name="Output 9 6 2 12 2" xfId="22205" xr:uid="{00000000-0005-0000-0000-000043560000}"/>
    <cellStyle name="Output 9 6 2 13" xfId="22206" xr:uid="{00000000-0005-0000-0000-000044560000}"/>
    <cellStyle name="Output 9 6 2 13 2" xfId="22207" xr:uid="{00000000-0005-0000-0000-000045560000}"/>
    <cellStyle name="Output 9 6 2 14" xfId="22208" xr:uid="{00000000-0005-0000-0000-000046560000}"/>
    <cellStyle name="Output 9 6 2 14 2" xfId="22209" xr:uid="{00000000-0005-0000-0000-000047560000}"/>
    <cellStyle name="Output 9 6 2 15" xfId="22210" xr:uid="{00000000-0005-0000-0000-000048560000}"/>
    <cellStyle name="Output 9 6 2 15 2" xfId="22211" xr:uid="{00000000-0005-0000-0000-000049560000}"/>
    <cellStyle name="Output 9 6 2 16" xfId="22212" xr:uid="{00000000-0005-0000-0000-00004A560000}"/>
    <cellStyle name="Output 9 6 2 16 2" xfId="22213" xr:uid="{00000000-0005-0000-0000-00004B560000}"/>
    <cellStyle name="Output 9 6 2 17" xfId="22214" xr:uid="{00000000-0005-0000-0000-00004C560000}"/>
    <cellStyle name="Output 9 6 2 17 2" xfId="22215" xr:uid="{00000000-0005-0000-0000-00004D560000}"/>
    <cellStyle name="Output 9 6 2 18" xfId="22216" xr:uid="{00000000-0005-0000-0000-00004E560000}"/>
    <cellStyle name="Output 9 6 2 2" xfId="22217" xr:uid="{00000000-0005-0000-0000-00004F560000}"/>
    <cellStyle name="Output 9 6 2 2 2" xfId="22218" xr:uid="{00000000-0005-0000-0000-000050560000}"/>
    <cellStyle name="Output 9 6 2 3" xfId="22219" xr:uid="{00000000-0005-0000-0000-000051560000}"/>
    <cellStyle name="Output 9 6 2 3 2" xfId="22220" xr:uid="{00000000-0005-0000-0000-000052560000}"/>
    <cellStyle name="Output 9 6 2 4" xfId="22221" xr:uid="{00000000-0005-0000-0000-000053560000}"/>
    <cellStyle name="Output 9 6 2 4 2" xfId="22222" xr:uid="{00000000-0005-0000-0000-000054560000}"/>
    <cellStyle name="Output 9 6 2 5" xfId="22223" xr:uid="{00000000-0005-0000-0000-000055560000}"/>
    <cellStyle name="Output 9 6 2 5 2" xfId="22224" xr:uid="{00000000-0005-0000-0000-000056560000}"/>
    <cellStyle name="Output 9 6 2 6" xfId="22225" xr:uid="{00000000-0005-0000-0000-000057560000}"/>
    <cellStyle name="Output 9 6 2 6 2" xfId="22226" xr:uid="{00000000-0005-0000-0000-000058560000}"/>
    <cellStyle name="Output 9 6 2 7" xfId="22227" xr:uid="{00000000-0005-0000-0000-000059560000}"/>
    <cellStyle name="Output 9 6 2 7 2" xfId="22228" xr:uid="{00000000-0005-0000-0000-00005A560000}"/>
    <cellStyle name="Output 9 6 2 8" xfId="22229" xr:uid="{00000000-0005-0000-0000-00005B560000}"/>
    <cellStyle name="Output 9 6 2 8 2" xfId="22230" xr:uid="{00000000-0005-0000-0000-00005C560000}"/>
    <cellStyle name="Output 9 6 2 9" xfId="22231" xr:uid="{00000000-0005-0000-0000-00005D560000}"/>
    <cellStyle name="Output 9 6 2 9 2" xfId="22232" xr:uid="{00000000-0005-0000-0000-00005E560000}"/>
    <cellStyle name="Output 9 6 3" xfId="22233" xr:uid="{00000000-0005-0000-0000-00005F560000}"/>
    <cellStyle name="Output 9 6 3 10" xfId="22234" xr:uid="{00000000-0005-0000-0000-000060560000}"/>
    <cellStyle name="Output 9 6 3 10 2" xfId="22235" xr:uid="{00000000-0005-0000-0000-000061560000}"/>
    <cellStyle name="Output 9 6 3 11" xfId="22236" xr:uid="{00000000-0005-0000-0000-000062560000}"/>
    <cellStyle name="Output 9 6 3 11 2" xfId="22237" xr:uid="{00000000-0005-0000-0000-000063560000}"/>
    <cellStyle name="Output 9 6 3 12" xfId="22238" xr:uid="{00000000-0005-0000-0000-000064560000}"/>
    <cellStyle name="Output 9 6 3 12 2" xfId="22239" xr:uid="{00000000-0005-0000-0000-000065560000}"/>
    <cellStyle name="Output 9 6 3 13" xfId="22240" xr:uid="{00000000-0005-0000-0000-000066560000}"/>
    <cellStyle name="Output 9 6 3 13 2" xfId="22241" xr:uid="{00000000-0005-0000-0000-000067560000}"/>
    <cellStyle name="Output 9 6 3 14" xfId="22242" xr:uid="{00000000-0005-0000-0000-000068560000}"/>
    <cellStyle name="Output 9 6 3 14 2" xfId="22243" xr:uid="{00000000-0005-0000-0000-000069560000}"/>
    <cellStyle name="Output 9 6 3 15" xfId="22244" xr:uid="{00000000-0005-0000-0000-00006A560000}"/>
    <cellStyle name="Output 9 6 3 15 2" xfId="22245" xr:uid="{00000000-0005-0000-0000-00006B560000}"/>
    <cellStyle name="Output 9 6 3 16" xfId="22246" xr:uid="{00000000-0005-0000-0000-00006C560000}"/>
    <cellStyle name="Output 9 6 3 2" xfId="22247" xr:uid="{00000000-0005-0000-0000-00006D560000}"/>
    <cellStyle name="Output 9 6 3 2 2" xfId="22248" xr:uid="{00000000-0005-0000-0000-00006E560000}"/>
    <cellStyle name="Output 9 6 3 3" xfId="22249" xr:uid="{00000000-0005-0000-0000-00006F560000}"/>
    <cellStyle name="Output 9 6 3 3 2" xfId="22250" xr:uid="{00000000-0005-0000-0000-000070560000}"/>
    <cellStyle name="Output 9 6 3 4" xfId="22251" xr:uid="{00000000-0005-0000-0000-000071560000}"/>
    <cellStyle name="Output 9 6 3 4 2" xfId="22252" xr:uid="{00000000-0005-0000-0000-000072560000}"/>
    <cellStyle name="Output 9 6 3 5" xfId="22253" xr:uid="{00000000-0005-0000-0000-000073560000}"/>
    <cellStyle name="Output 9 6 3 5 2" xfId="22254" xr:uid="{00000000-0005-0000-0000-000074560000}"/>
    <cellStyle name="Output 9 6 3 6" xfId="22255" xr:uid="{00000000-0005-0000-0000-000075560000}"/>
    <cellStyle name="Output 9 6 3 6 2" xfId="22256" xr:uid="{00000000-0005-0000-0000-000076560000}"/>
    <cellStyle name="Output 9 6 3 7" xfId="22257" xr:uid="{00000000-0005-0000-0000-000077560000}"/>
    <cellStyle name="Output 9 6 3 7 2" xfId="22258" xr:uid="{00000000-0005-0000-0000-000078560000}"/>
    <cellStyle name="Output 9 6 3 8" xfId="22259" xr:uid="{00000000-0005-0000-0000-000079560000}"/>
    <cellStyle name="Output 9 6 3 8 2" xfId="22260" xr:uid="{00000000-0005-0000-0000-00007A560000}"/>
    <cellStyle name="Output 9 6 3 9" xfId="22261" xr:uid="{00000000-0005-0000-0000-00007B560000}"/>
    <cellStyle name="Output 9 6 3 9 2" xfId="22262" xr:uid="{00000000-0005-0000-0000-00007C560000}"/>
    <cellStyle name="Output 9 6 4" xfId="22263" xr:uid="{00000000-0005-0000-0000-00007D560000}"/>
    <cellStyle name="Output 9 6 4 10" xfId="22264" xr:uid="{00000000-0005-0000-0000-00007E560000}"/>
    <cellStyle name="Output 9 6 4 10 2" xfId="22265" xr:uid="{00000000-0005-0000-0000-00007F560000}"/>
    <cellStyle name="Output 9 6 4 11" xfId="22266" xr:uid="{00000000-0005-0000-0000-000080560000}"/>
    <cellStyle name="Output 9 6 4 11 2" xfId="22267" xr:uid="{00000000-0005-0000-0000-000081560000}"/>
    <cellStyle name="Output 9 6 4 12" xfId="22268" xr:uid="{00000000-0005-0000-0000-000082560000}"/>
    <cellStyle name="Output 9 6 4 12 2" xfId="22269" xr:uid="{00000000-0005-0000-0000-000083560000}"/>
    <cellStyle name="Output 9 6 4 13" xfId="22270" xr:uid="{00000000-0005-0000-0000-000084560000}"/>
    <cellStyle name="Output 9 6 4 13 2" xfId="22271" xr:uid="{00000000-0005-0000-0000-000085560000}"/>
    <cellStyle name="Output 9 6 4 14" xfId="22272" xr:uid="{00000000-0005-0000-0000-000086560000}"/>
    <cellStyle name="Output 9 6 4 14 2" xfId="22273" xr:uid="{00000000-0005-0000-0000-000087560000}"/>
    <cellStyle name="Output 9 6 4 15" xfId="22274" xr:uid="{00000000-0005-0000-0000-000088560000}"/>
    <cellStyle name="Output 9 6 4 15 2" xfId="22275" xr:uid="{00000000-0005-0000-0000-000089560000}"/>
    <cellStyle name="Output 9 6 4 16" xfId="22276" xr:uid="{00000000-0005-0000-0000-00008A560000}"/>
    <cellStyle name="Output 9 6 4 2" xfId="22277" xr:uid="{00000000-0005-0000-0000-00008B560000}"/>
    <cellStyle name="Output 9 6 4 2 2" xfId="22278" xr:uid="{00000000-0005-0000-0000-00008C560000}"/>
    <cellStyle name="Output 9 6 4 3" xfId="22279" xr:uid="{00000000-0005-0000-0000-00008D560000}"/>
    <cellStyle name="Output 9 6 4 3 2" xfId="22280" xr:uid="{00000000-0005-0000-0000-00008E560000}"/>
    <cellStyle name="Output 9 6 4 4" xfId="22281" xr:uid="{00000000-0005-0000-0000-00008F560000}"/>
    <cellStyle name="Output 9 6 4 4 2" xfId="22282" xr:uid="{00000000-0005-0000-0000-000090560000}"/>
    <cellStyle name="Output 9 6 4 5" xfId="22283" xr:uid="{00000000-0005-0000-0000-000091560000}"/>
    <cellStyle name="Output 9 6 4 5 2" xfId="22284" xr:uid="{00000000-0005-0000-0000-000092560000}"/>
    <cellStyle name="Output 9 6 4 6" xfId="22285" xr:uid="{00000000-0005-0000-0000-000093560000}"/>
    <cellStyle name="Output 9 6 4 6 2" xfId="22286" xr:uid="{00000000-0005-0000-0000-000094560000}"/>
    <cellStyle name="Output 9 6 4 7" xfId="22287" xr:uid="{00000000-0005-0000-0000-000095560000}"/>
    <cellStyle name="Output 9 6 4 7 2" xfId="22288" xr:uid="{00000000-0005-0000-0000-000096560000}"/>
    <cellStyle name="Output 9 6 4 8" xfId="22289" xr:uid="{00000000-0005-0000-0000-000097560000}"/>
    <cellStyle name="Output 9 6 4 8 2" xfId="22290" xr:uid="{00000000-0005-0000-0000-000098560000}"/>
    <cellStyle name="Output 9 6 4 9" xfId="22291" xr:uid="{00000000-0005-0000-0000-000099560000}"/>
    <cellStyle name="Output 9 6 4 9 2" xfId="22292" xr:uid="{00000000-0005-0000-0000-00009A560000}"/>
    <cellStyle name="Output 9 6 5" xfId="22293" xr:uid="{00000000-0005-0000-0000-00009B560000}"/>
    <cellStyle name="Output 9 6 5 10" xfId="22294" xr:uid="{00000000-0005-0000-0000-00009C560000}"/>
    <cellStyle name="Output 9 6 5 10 2" xfId="22295" xr:uid="{00000000-0005-0000-0000-00009D560000}"/>
    <cellStyle name="Output 9 6 5 11" xfId="22296" xr:uid="{00000000-0005-0000-0000-00009E560000}"/>
    <cellStyle name="Output 9 6 5 11 2" xfId="22297" xr:uid="{00000000-0005-0000-0000-00009F560000}"/>
    <cellStyle name="Output 9 6 5 12" xfId="22298" xr:uid="{00000000-0005-0000-0000-0000A0560000}"/>
    <cellStyle name="Output 9 6 5 12 2" xfId="22299" xr:uid="{00000000-0005-0000-0000-0000A1560000}"/>
    <cellStyle name="Output 9 6 5 13" xfId="22300" xr:uid="{00000000-0005-0000-0000-0000A2560000}"/>
    <cellStyle name="Output 9 6 5 13 2" xfId="22301" xr:uid="{00000000-0005-0000-0000-0000A3560000}"/>
    <cellStyle name="Output 9 6 5 14" xfId="22302" xr:uid="{00000000-0005-0000-0000-0000A4560000}"/>
    <cellStyle name="Output 9 6 5 14 2" xfId="22303" xr:uid="{00000000-0005-0000-0000-0000A5560000}"/>
    <cellStyle name="Output 9 6 5 15" xfId="22304" xr:uid="{00000000-0005-0000-0000-0000A6560000}"/>
    <cellStyle name="Output 9 6 5 2" xfId="22305" xr:uid="{00000000-0005-0000-0000-0000A7560000}"/>
    <cellStyle name="Output 9 6 5 2 2" xfId="22306" xr:uid="{00000000-0005-0000-0000-0000A8560000}"/>
    <cellStyle name="Output 9 6 5 3" xfId="22307" xr:uid="{00000000-0005-0000-0000-0000A9560000}"/>
    <cellStyle name="Output 9 6 5 3 2" xfId="22308" xr:uid="{00000000-0005-0000-0000-0000AA560000}"/>
    <cellStyle name="Output 9 6 5 4" xfId="22309" xr:uid="{00000000-0005-0000-0000-0000AB560000}"/>
    <cellStyle name="Output 9 6 5 4 2" xfId="22310" xr:uid="{00000000-0005-0000-0000-0000AC560000}"/>
    <cellStyle name="Output 9 6 5 5" xfId="22311" xr:uid="{00000000-0005-0000-0000-0000AD560000}"/>
    <cellStyle name="Output 9 6 5 5 2" xfId="22312" xr:uid="{00000000-0005-0000-0000-0000AE560000}"/>
    <cellStyle name="Output 9 6 5 6" xfId="22313" xr:uid="{00000000-0005-0000-0000-0000AF560000}"/>
    <cellStyle name="Output 9 6 5 6 2" xfId="22314" xr:uid="{00000000-0005-0000-0000-0000B0560000}"/>
    <cellStyle name="Output 9 6 5 7" xfId="22315" xr:uid="{00000000-0005-0000-0000-0000B1560000}"/>
    <cellStyle name="Output 9 6 5 7 2" xfId="22316" xr:uid="{00000000-0005-0000-0000-0000B2560000}"/>
    <cellStyle name="Output 9 6 5 8" xfId="22317" xr:uid="{00000000-0005-0000-0000-0000B3560000}"/>
    <cellStyle name="Output 9 6 5 8 2" xfId="22318" xr:uid="{00000000-0005-0000-0000-0000B4560000}"/>
    <cellStyle name="Output 9 6 5 9" xfId="22319" xr:uid="{00000000-0005-0000-0000-0000B5560000}"/>
    <cellStyle name="Output 9 6 5 9 2" xfId="22320" xr:uid="{00000000-0005-0000-0000-0000B6560000}"/>
    <cellStyle name="Output 9 6 6" xfId="22321" xr:uid="{00000000-0005-0000-0000-0000B7560000}"/>
    <cellStyle name="Output 9 6 6 2" xfId="22322" xr:uid="{00000000-0005-0000-0000-0000B8560000}"/>
    <cellStyle name="Output 9 6 7" xfId="22323" xr:uid="{00000000-0005-0000-0000-0000B9560000}"/>
    <cellStyle name="Output 9 6 7 2" xfId="22324" xr:uid="{00000000-0005-0000-0000-0000BA560000}"/>
    <cellStyle name="Output 9 6 8" xfId="22325" xr:uid="{00000000-0005-0000-0000-0000BB560000}"/>
    <cellStyle name="Output 9 6 8 2" xfId="22326" xr:uid="{00000000-0005-0000-0000-0000BC560000}"/>
    <cellStyle name="Output 9 6 9" xfId="22327" xr:uid="{00000000-0005-0000-0000-0000BD560000}"/>
    <cellStyle name="Output 9 6 9 2" xfId="22328" xr:uid="{00000000-0005-0000-0000-0000BE560000}"/>
    <cellStyle name="Output 9 7" xfId="22329" xr:uid="{00000000-0005-0000-0000-0000BF560000}"/>
    <cellStyle name="Output 9 7 10" xfId="22330" xr:uid="{00000000-0005-0000-0000-0000C0560000}"/>
    <cellStyle name="Output 9 7 10 2" xfId="22331" xr:uid="{00000000-0005-0000-0000-0000C1560000}"/>
    <cellStyle name="Output 9 7 11" xfId="22332" xr:uid="{00000000-0005-0000-0000-0000C2560000}"/>
    <cellStyle name="Output 9 7 11 2" xfId="22333" xr:uid="{00000000-0005-0000-0000-0000C3560000}"/>
    <cellStyle name="Output 9 7 12" xfId="22334" xr:uid="{00000000-0005-0000-0000-0000C4560000}"/>
    <cellStyle name="Output 9 7 12 2" xfId="22335" xr:uid="{00000000-0005-0000-0000-0000C5560000}"/>
    <cellStyle name="Output 9 7 13" xfId="22336" xr:uid="{00000000-0005-0000-0000-0000C6560000}"/>
    <cellStyle name="Output 9 7 13 2" xfId="22337" xr:uid="{00000000-0005-0000-0000-0000C7560000}"/>
    <cellStyle name="Output 9 7 14" xfId="22338" xr:uid="{00000000-0005-0000-0000-0000C8560000}"/>
    <cellStyle name="Output 9 7 14 2" xfId="22339" xr:uid="{00000000-0005-0000-0000-0000C9560000}"/>
    <cellStyle name="Output 9 7 15" xfId="22340" xr:uid="{00000000-0005-0000-0000-0000CA560000}"/>
    <cellStyle name="Output 9 7 15 2" xfId="22341" xr:uid="{00000000-0005-0000-0000-0000CB560000}"/>
    <cellStyle name="Output 9 7 16" xfId="22342" xr:uid="{00000000-0005-0000-0000-0000CC560000}"/>
    <cellStyle name="Output 9 7 16 2" xfId="22343" xr:uid="{00000000-0005-0000-0000-0000CD560000}"/>
    <cellStyle name="Output 9 7 17" xfId="22344" xr:uid="{00000000-0005-0000-0000-0000CE560000}"/>
    <cellStyle name="Output 9 7 17 2" xfId="22345" xr:uid="{00000000-0005-0000-0000-0000CF560000}"/>
    <cellStyle name="Output 9 7 18" xfId="22346" xr:uid="{00000000-0005-0000-0000-0000D0560000}"/>
    <cellStyle name="Output 9 7 18 2" xfId="22347" xr:uid="{00000000-0005-0000-0000-0000D1560000}"/>
    <cellStyle name="Output 9 7 19" xfId="22348" xr:uid="{00000000-0005-0000-0000-0000D2560000}"/>
    <cellStyle name="Output 9 7 2" xfId="22349" xr:uid="{00000000-0005-0000-0000-0000D3560000}"/>
    <cellStyle name="Output 9 7 2 10" xfId="22350" xr:uid="{00000000-0005-0000-0000-0000D4560000}"/>
    <cellStyle name="Output 9 7 2 10 2" xfId="22351" xr:uid="{00000000-0005-0000-0000-0000D5560000}"/>
    <cellStyle name="Output 9 7 2 11" xfId="22352" xr:uid="{00000000-0005-0000-0000-0000D6560000}"/>
    <cellStyle name="Output 9 7 2 11 2" xfId="22353" xr:uid="{00000000-0005-0000-0000-0000D7560000}"/>
    <cellStyle name="Output 9 7 2 12" xfId="22354" xr:uid="{00000000-0005-0000-0000-0000D8560000}"/>
    <cellStyle name="Output 9 7 2 12 2" xfId="22355" xr:uid="{00000000-0005-0000-0000-0000D9560000}"/>
    <cellStyle name="Output 9 7 2 13" xfId="22356" xr:uid="{00000000-0005-0000-0000-0000DA560000}"/>
    <cellStyle name="Output 9 7 2 13 2" xfId="22357" xr:uid="{00000000-0005-0000-0000-0000DB560000}"/>
    <cellStyle name="Output 9 7 2 14" xfId="22358" xr:uid="{00000000-0005-0000-0000-0000DC560000}"/>
    <cellStyle name="Output 9 7 2 14 2" xfId="22359" xr:uid="{00000000-0005-0000-0000-0000DD560000}"/>
    <cellStyle name="Output 9 7 2 15" xfId="22360" xr:uid="{00000000-0005-0000-0000-0000DE560000}"/>
    <cellStyle name="Output 9 7 2 15 2" xfId="22361" xr:uid="{00000000-0005-0000-0000-0000DF560000}"/>
    <cellStyle name="Output 9 7 2 16" xfId="22362" xr:uid="{00000000-0005-0000-0000-0000E0560000}"/>
    <cellStyle name="Output 9 7 2 16 2" xfId="22363" xr:uid="{00000000-0005-0000-0000-0000E1560000}"/>
    <cellStyle name="Output 9 7 2 17" xfId="22364" xr:uid="{00000000-0005-0000-0000-0000E2560000}"/>
    <cellStyle name="Output 9 7 2 17 2" xfId="22365" xr:uid="{00000000-0005-0000-0000-0000E3560000}"/>
    <cellStyle name="Output 9 7 2 18" xfId="22366" xr:uid="{00000000-0005-0000-0000-0000E4560000}"/>
    <cellStyle name="Output 9 7 2 2" xfId="22367" xr:uid="{00000000-0005-0000-0000-0000E5560000}"/>
    <cellStyle name="Output 9 7 2 2 2" xfId="22368" xr:uid="{00000000-0005-0000-0000-0000E6560000}"/>
    <cellStyle name="Output 9 7 2 3" xfId="22369" xr:uid="{00000000-0005-0000-0000-0000E7560000}"/>
    <cellStyle name="Output 9 7 2 3 2" xfId="22370" xr:uid="{00000000-0005-0000-0000-0000E8560000}"/>
    <cellStyle name="Output 9 7 2 4" xfId="22371" xr:uid="{00000000-0005-0000-0000-0000E9560000}"/>
    <cellStyle name="Output 9 7 2 4 2" xfId="22372" xr:uid="{00000000-0005-0000-0000-0000EA560000}"/>
    <cellStyle name="Output 9 7 2 5" xfId="22373" xr:uid="{00000000-0005-0000-0000-0000EB560000}"/>
    <cellStyle name="Output 9 7 2 5 2" xfId="22374" xr:uid="{00000000-0005-0000-0000-0000EC560000}"/>
    <cellStyle name="Output 9 7 2 6" xfId="22375" xr:uid="{00000000-0005-0000-0000-0000ED560000}"/>
    <cellStyle name="Output 9 7 2 6 2" xfId="22376" xr:uid="{00000000-0005-0000-0000-0000EE560000}"/>
    <cellStyle name="Output 9 7 2 7" xfId="22377" xr:uid="{00000000-0005-0000-0000-0000EF560000}"/>
    <cellStyle name="Output 9 7 2 7 2" xfId="22378" xr:uid="{00000000-0005-0000-0000-0000F0560000}"/>
    <cellStyle name="Output 9 7 2 8" xfId="22379" xr:uid="{00000000-0005-0000-0000-0000F1560000}"/>
    <cellStyle name="Output 9 7 2 8 2" xfId="22380" xr:uid="{00000000-0005-0000-0000-0000F2560000}"/>
    <cellStyle name="Output 9 7 2 9" xfId="22381" xr:uid="{00000000-0005-0000-0000-0000F3560000}"/>
    <cellStyle name="Output 9 7 2 9 2" xfId="22382" xr:uid="{00000000-0005-0000-0000-0000F4560000}"/>
    <cellStyle name="Output 9 7 3" xfId="22383" xr:uid="{00000000-0005-0000-0000-0000F5560000}"/>
    <cellStyle name="Output 9 7 3 10" xfId="22384" xr:uid="{00000000-0005-0000-0000-0000F6560000}"/>
    <cellStyle name="Output 9 7 3 10 2" xfId="22385" xr:uid="{00000000-0005-0000-0000-0000F7560000}"/>
    <cellStyle name="Output 9 7 3 11" xfId="22386" xr:uid="{00000000-0005-0000-0000-0000F8560000}"/>
    <cellStyle name="Output 9 7 3 11 2" xfId="22387" xr:uid="{00000000-0005-0000-0000-0000F9560000}"/>
    <cellStyle name="Output 9 7 3 12" xfId="22388" xr:uid="{00000000-0005-0000-0000-0000FA560000}"/>
    <cellStyle name="Output 9 7 3 12 2" xfId="22389" xr:uid="{00000000-0005-0000-0000-0000FB560000}"/>
    <cellStyle name="Output 9 7 3 13" xfId="22390" xr:uid="{00000000-0005-0000-0000-0000FC560000}"/>
    <cellStyle name="Output 9 7 3 13 2" xfId="22391" xr:uid="{00000000-0005-0000-0000-0000FD560000}"/>
    <cellStyle name="Output 9 7 3 14" xfId="22392" xr:uid="{00000000-0005-0000-0000-0000FE560000}"/>
    <cellStyle name="Output 9 7 3 14 2" xfId="22393" xr:uid="{00000000-0005-0000-0000-0000FF560000}"/>
    <cellStyle name="Output 9 7 3 15" xfId="22394" xr:uid="{00000000-0005-0000-0000-000000570000}"/>
    <cellStyle name="Output 9 7 3 15 2" xfId="22395" xr:uid="{00000000-0005-0000-0000-000001570000}"/>
    <cellStyle name="Output 9 7 3 16" xfId="22396" xr:uid="{00000000-0005-0000-0000-000002570000}"/>
    <cellStyle name="Output 9 7 3 2" xfId="22397" xr:uid="{00000000-0005-0000-0000-000003570000}"/>
    <cellStyle name="Output 9 7 3 2 2" xfId="22398" xr:uid="{00000000-0005-0000-0000-000004570000}"/>
    <cellStyle name="Output 9 7 3 3" xfId="22399" xr:uid="{00000000-0005-0000-0000-000005570000}"/>
    <cellStyle name="Output 9 7 3 3 2" xfId="22400" xr:uid="{00000000-0005-0000-0000-000006570000}"/>
    <cellStyle name="Output 9 7 3 4" xfId="22401" xr:uid="{00000000-0005-0000-0000-000007570000}"/>
    <cellStyle name="Output 9 7 3 4 2" xfId="22402" xr:uid="{00000000-0005-0000-0000-000008570000}"/>
    <cellStyle name="Output 9 7 3 5" xfId="22403" xr:uid="{00000000-0005-0000-0000-000009570000}"/>
    <cellStyle name="Output 9 7 3 5 2" xfId="22404" xr:uid="{00000000-0005-0000-0000-00000A570000}"/>
    <cellStyle name="Output 9 7 3 6" xfId="22405" xr:uid="{00000000-0005-0000-0000-00000B570000}"/>
    <cellStyle name="Output 9 7 3 6 2" xfId="22406" xr:uid="{00000000-0005-0000-0000-00000C570000}"/>
    <cellStyle name="Output 9 7 3 7" xfId="22407" xr:uid="{00000000-0005-0000-0000-00000D570000}"/>
    <cellStyle name="Output 9 7 3 7 2" xfId="22408" xr:uid="{00000000-0005-0000-0000-00000E570000}"/>
    <cellStyle name="Output 9 7 3 8" xfId="22409" xr:uid="{00000000-0005-0000-0000-00000F570000}"/>
    <cellStyle name="Output 9 7 3 8 2" xfId="22410" xr:uid="{00000000-0005-0000-0000-000010570000}"/>
    <cellStyle name="Output 9 7 3 9" xfId="22411" xr:uid="{00000000-0005-0000-0000-000011570000}"/>
    <cellStyle name="Output 9 7 3 9 2" xfId="22412" xr:uid="{00000000-0005-0000-0000-000012570000}"/>
    <cellStyle name="Output 9 7 4" xfId="22413" xr:uid="{00000000-0005-0000-0000-000013570000}"/>
    <cellStyle name="Output 9 7 4 10" xfId="22414" xr:uid="{00000000-0005-0000-0000-000014570000}"/>
    <cellStyle name="Output 9 7 4 10 2" xfId="22415" xr:uid="{00000000-0005-0000-0000-000015570000}"/>
    <cellStyle name="Output 9 7 4 11" xfId="22416" xr:uid="{00000000-0005-0000-0000-000016570000}"/>
    <cellStyle name="Output 9 7 4 11 2" xfId="22417" xr:uid="{00000000-0005-0000-0000-000017570000}"/>
    <cellStyle name="Output 9 7 4 12" xfId="22418" xr:uid="{00000000-0005-0000-0000-000018570000}"/>
    <cellStyle name="Output 9 7 4 12 2" xfId="22419" xr:uid="{00000000-0005-0000-0000-000019570000}"/>
    <cellStyle name="Output 9 7 4 13" xfId="22420" xr:uid="{00000000-0005-0000-0000-00001A570000}"/>
    <cellStyle name="Output 9 7 4 13 2" xfId="22421" xr:uid="{00000000-0005-0000-0000-00001B570000}"/>
    <cellStyle name="Output 9 7 4 14" xfId="22422" xr:uid="{00000000-0005-0000-0000-00001C570000}"/>
    <cellStyle name="Output 9 7 4 14 2" xfId="22423" xr:uid="{00000000-0005-0000-0000-00001D570000}"/>
    <cellStyle name="Output 9 7 4 15" xfId="22424" xr:uid="{00000000-0005-0000-0000-00001E570000}"/>
    <cellStyle name="Output 9 7 4 15 2" xfId="22425" xr:uid="{00000000-0005-0000-0000-00001F570000}"/>
    <cellStyle name="Output 9 7 4 16" xfId="22426" xr:uid="{00000000-0005-0000-0000-000020570000}"/>
    <cellStyle name="Output 9 7 4 2" xfId="22427" xr:uid="{00000000-0005-0000-0000-000021570000}"/>
    <cellStyle name="Output 9 7 4 2 2" xfId="22428" xr:uid="{00000000-0005-0000-0000-000022570000}"/>
    <cellStyle name="Output 9 7 4 3" xfId="22429" xr:uid="{00000000-0005-0000-0000-000023570000}"/>
    <cellStyle name="Output 9 7 4 3 2" xfId="22430" xr:uid="{00000000-0005-0000-0000-000024570000}"/>
    <cellStyle name="Output 9 7 4 4" xfId="22431" xr:uid="{00000000-0005-0000-0000-000025570000}"/>
    <cellStyle name="Output 9 7 4 4 2" xfId="22432" xr:uid="{00000000-0005-0000-0000-000026570000}"/>
    <cellStyle name="Output 9 7 4 5" xfId="22433" xr:uid="{00000000-0005-0000-0000-000027570000}"/>
    <cellStyle name="Output 9 7 4 5 2" xfId="22434" xr:uid="{00000000-0005-0000-0000-000028570000}"/>
    <cellStyle name="Output 9 7 4 6" xfId="22435" xr:uid="{00000000-0005-0000-0000-000029570000}"/>
    <cellStyle name="Output 9 7 4 6 2" xfId="22436" xr:uid="{00000000-0005-0000-0000-00002A570000}"/>
    <cellStyle name="Output 9 7 4 7" xfId="22437" xr:uid="{00000000-0005-0000-0000-00002B570000}"/>
    <cellStyle name="Output 9 7 4 7 2" xfId="22438" xr:uid="{00000000-0005-0000-0000-00002C570000}"/>
    <cellStyle name="Output 9 7 4 8" xfId="22439" xr:uid="{00000000-0005-0000-0000-00002D570000}"/>
    <cellStyle name="Output 9 7 4 8 2" xfId="22440" xr:uid="{00000000-0005-0000-0000-00002E570000}"/>
    <cellStyle name="Output 9 7 4 9" xfId="22441" xr:uid="{00000000-0005-0000-0000-00002F570000}"/>
    <cellStyle name="Output 9 7 4 9 2" xfId="22442" xr:uid="{00000000-0005-0000-0000-000030570000}"/>
    <cellStyle name="Output 9 7 5" xfId="22443" xr:uid="{00000000-0005-0000-0000-000031570000}"/>
    <cellStyle name="Output 9 7 5 10" xfId="22444" xr:uid="{00000000-0005-0000-0000-000032570000}"/>
    <cellStyle name="Output 9 7 5 10 2" xfId="22445" xr:uid="{00000000-0005-0000-0000-000033570000}"/>
    <cellStyle name="Output 9 7 5 11" xfId="22446" xr:uid="{00000000-0005-0000-0000-000034570000}"/>
    <cellStyle name="Output 9 7 5 11 2" xfId="22447" xr:uid="{00000000-0005-0000-0000-000035570000}"/>
    <cellStyle name="Output 9 7 5 12" xfId="22448" xr:uid="{00000000-0005-0000-0000-000036570000}"/>
    <cellStyle name="Output 9 7 5 12 2" xfId="22449" xr:uid="{00000000-0005-0000-0000-000037570000}"/>
    <cellStyle name="Output 9 7 5 13" xfId="22450" xr:uid="{00000000-0005-0000-0000-000038570000}"/>
    <cellStyle name="Output 9 7 5 13 2" xfId="22451" xr:uid="{00000000-0005-0000-0000-000039570000}"/>
    <cellStyle name="Output 9 7 5 14" xfId="22452" xr:uid="{00000000-0005-0000-0000-00003A570000}"/>
    <cellStyle name="Output 9 7 5 14 2" xfId="22453" xr:uid="{00000000-0005-0000-0000-00003B570000}"/>
    <cellStyle name="Output 9 7 5 15" xfId="22454" xr:uid="{00000000-0005-0000-0000-00003C570000}"/>
    <cellStyle name="Output 9 7 5 2" xfId="22455" xr:uid="{00000000-0005-0000-0000-00003D570000}"/>
    <cellStyle name="Output 9 7 5 2 2" xfId="22456" xr:uid="{00000000-0005-0000-0000-00003E570000}"/>
    <cellStyle name="Output 9 7 5 3" xfId="22457" xr:uid="{00000000-0005-0000-0000-00003F570000}"/>
    <cellStyle name="Output 9 7 5 3 2" xfId="22458" xr:uid="{00000000-0005-0000-0000-000040570000}"/>
    <cellStyle name="Output 9 7 5 4" xfId="22459" xr:uid="{00000000-0005-0000-0000-000041570000}"/>
    <cellStyle name="Output 9 7 5 4 2" xfId="22460" xr:uid="{00000000-0005-0000-0000-000042570000}"/>
    <cellStyle name="Output 9 7 5 5" xfId="22461" xr:uid="{00000000-0005-0000-0000-000043570000}"/>
    <cellStyle name="Output 9 7 5 5 2" xfId="22462" xr:uid="{00000000-0005-0000-0000-000044570000}"/>
    <cellStyle name="Output 9 7 5 6" xfId="22463" xr:uid="{00000000-0005-0000-0000-000045570000}"/>
    <cellStyle name="Output 9 7 5 6 2" xfId="22464" xr:uid="{00000000-0005-0000-0000-000046570000}"/>
    <cellStyle name="Output 9 7 5 7" xfId="22465" xr:uid="{00000000-0005-0000-0000-000047570000}"/>
    <cellStyle name="Output 9 7 5 7 2" xfId="22466" xr:uid="{00000000-0005-0000-0000-000048570000}"/>
    <cellStyle name="Output 9 7 5 8" xfId="22467" xr:uid="{00000000-0005-0000-0000-000049570000}"/>
    <cellStyle name="Output 9 7 5 8 2" xfId="22468" xr:uid="{00000000-0005-0000-0000-00004A570000}"/>
    <cellStyle name="Output 9 7 5 9" xfId="22469" xr:uid="{00000000-0005-0000-0000-00004B570000}"/>
    <cellStyle name="Output 9 7 5 9 2" xfId="22470" xr:uid="{00000000-0005-0000-0000-00004C570000}"/>
    <cellStyle name="Output 9 7 6" xfId="22471" xr:uid="{00000000-0005-0000-0000-00004D570000}"/>
    <cellStyle name="Output 9 7 6 2" xfId="22472" xr:uid="{00000000-0005-0000-0000-00004E570000}"/>
    <cellStyle name="Output 9 7 7" xfId="22473" xr:uid="{00000000-0005-0000-0000-00004F570000}"/>
    <cellStyle name="Output 9 7 7 2" xfId="22474" xr:uid="{00000000-0005-0000-0000-000050570000}"/>
    <cellStyle name="Output 9 7 8" xfId="22475" xr:uid="{00000000-0005-0000-0000-000051570000}"/>
    <cellStyle name="Output 9 7 8 2" xfId="22476" xr:uid="{00000000-0005-0000-0000-000052570000}"/>
    <cellStyle name="Output 9 7 9" xfId="22477" xr:uid="{00000000-0005-0000-0000-000053570000}"/>
    <cellStyle name="Output 9 7 9 2" xfId="22478" xr:uid="{00000000-0005-0000-0000-000054570000}"/>
    <cellStyle name="Output 9 8" xfId="22479" xr:uid="{00000000-0005-0000-0000-000055570000}"/>
    <cellStyle name="Output 9 8 10" xfId="22480" xr:uid="{00000000-0005-0000-0000-000056570000}"/>
    <cellStyle name="Output 9 8 10 2" xfId="22481" xr:uid="{00000000-0005-0000-0000-000057570000}"/>
    <cellStyle name="Output 9 8 11" xfId="22482" xr:uid="{00000000-0005-0000-0000-000058570000}"/>
    <cellStyle name="Output 9 8 11 2" xfId="22483" xr:uid="{00000000-0005-0000-0000-000059570000}"/>
    <cellStyle name="Output 9 8 12" xfId="22484" xr:uid="{00000000-0005-0000-0000-00005A570000}"/>
    <cellStyle name="Output 9 8 12 2" xfId="22485" xr:uid="{00000000-0005-0000-0000-00005B570000}"/>
    <cellStyle name="Output 9 8 13" xfId="22486" xr:uid="{00000000-0005-0000-0000-00005C570000}"/>
    <cellStyle name="Output 9 8 13 2" xfId="22487" xr:uid="{00000000-0005-0000-0000-00005D570000}"/>
    <cellStyle name="Output 9 8 14" xfId="22488" xr:uid="{00000000-0005-0000-0000-00005E570000}"/>
    <cellStyle name="Output 9 8 14 2" xfId="22489" xr:uid="{00000000-0005-0000-0000-00005F570000}"/>
    <cellStyle name="Output 9 8 15" xfId="22490" xr:uid="{00000000-0005-0000-0000-000060570000}"/>
    <cellStyle name="Output 9 8 15 2" xfId="22491" xr:uid="{00000000-0005-0000-0000-000061570000}"/>
    <cellStyle name="Output 9 8 16" xfId="22492" xr:uid="{00000000-0005-0000-0000-000062570000}"/>
    <cellStyle name="Output 9 8 16 2" xfId="22493" xr:uid="{00000000-0005-0000-0000-000063570000}"/>
    <cellStyle name="Output 9 8 17" xfId="22494" xr:uid="{00000000-0005-0000-0000-000064570000}"/>
    <cellStyle name="Output 9 8 17 2" xfId="22495" xr:uid="{00000000-0005-0000-0000-000065570000}"/>
    <cellStyle name="Output 9 8 18" xfId="22496" xr:uid="{00000000-0005-0000-0000-000066570000}"/>
    <cellStyle name="Output 9 8 2" xfId="22497" xr:uid="{00000000-0005-0000-0000-000067570000}"/>
    <cellStyle name="Output 9 8 2 10" xfId="22498" xr:uid="{00000000-0005-0000-0000-000068570000}"/>
    <cellStyle name="Output 9 8 2 10 2" xfId="22499" xr:uid="{00000000-0005-0000-0000-000069570000}"/>
    <cellStyle name="Output 9 8 2 11" xfId="22500" xr:uid="{00000000-0005-0000-0000-00006A570000}"/>
    <cellStyle name="Output 9 8 2 11 2" xfId="22501" xr:uid="{00000000-0005-0000-0000-00006B570000}"/>
    <cellStyle name="Output 9 8 2 12" xfId="22502" xr:uid="{00000000-0005-0000-0000-00006C570000}"/>
    <cellStyle name="Output 9 8 2 12 2" xfId="22503" xr:uid="{00000000-0005-0000-0000-00006D570000}"/>
    <cellStyle name="Output 9 8 2 13" xfId="22504" xr:uid="{00000000-0005-0000-0000-00006E570000}"/>
    <cellStyle name="Output 9 8 2 13 2" xfId="22505" xr:uid="{00000000-0005-0000-0000-00006F570000}"/>
    <cellStyle name="Output 9 8 2 14" xfId="22506" xr:uid="{00000000-0005-0000-0000-000070570000}"/>
    <cellStyle name="Output 9 8 2 14 2" xfId="22507" xr:uid="{00000000-0005-0000-0000-000071570000}"/>
    <cellStyle name="Output 9 8 2 15" xfId="22508" xr:uid="{00000000-0005-0000-0000-000072570000}"/>
    <cellStyle name="Output 9 8 2 15 2" xfId="22509" xr:uid="{00000000-0005-0000-0000-000073570000}"/>
    <cellStyle name="Output 9 8 2 16" xfId="22510" xr:uid="{00000000-0005-0000-0000-000074570000}"/>
    <cellStyle name="Output 9 8 2 16 2" xfId="22511" xr:uid="{00000000-0005-0000-0000-000075570000}"/>
    <cellStyle name="Output 9 8 2 17" xfId="22512" xr:uid="{00000000-0005-0000-0000-000076570000}"/>
    <cellStyle name="Output 9 8 2 17 2" xfId="22513" xr:uid="{00000000-0005-0000-0000-000077570000}"/>
    <cellStyle name="Output 9 8 2 18" xfId="22514" xr:uid="{00000000-0005-0000-0000-000078570000}"/>
    <cellStyle name="Output 9 8 2 2" xfId="22515" xr:uid="{00000000-0005-0000-0000-000079570000}"/>
    <cellStyle name="Output 9 8 2 2 2" xfId="22516" xr:uid="{00000000-0005-0000-0000-00007A570000}"/>
    <cellStyle name="Output 9 8 2 3" xfId="22517" xr:uid="{00000000-0005-0000-0000-00007B570000}"/>
    <cellStyle name="Output 9 8 2 3 2" xfId="22518" xr:uid="{00000000-0005-0000-0000-00007C570000}"/>
    <cellStyle name="Output 9 8 2 4" xfId="22519" xr:uid="{00000000-0005-0000-0000-00007D570000}"/>
    <cellStyle name="Output 9 8 2 4 2" xfId="22520" xr:uid="{00000000-0005-0000-0000-00007E570000}"/>
    <cellStyle name="Output 9 8 2 5" xfId="22521" xr:uid="{00000000-0005-0000-0000-00007F570000}"/>
    <cellStyle name="Output 9 8 2 5 2" xfId="22522" xr:uid="{00000000-0005-0000-0000-000080570000}"/>
    <cellStyle name="Output 9 8 2 6" xfId="22523" xr:uid="{00000000-0005-0000-0000-000081570000}"/>
    <cellStyle name="Output 9 8 2 6 2" xfId="22524" xr:uid="{00000000-0005-0000-0000-000082570000}"/>
    <cellStyle name="Output 9 8 2 7" xfId="22525" xr:uid="{00000000-0005-0000-0000-000083570000}"/>
    <cellStyle name="Output 9 8 2 7 2" xfId="22526" xr:uid="{00000000-0005-0000-0000-000084570000}"/>
    <cellStyle name="Output 9 8 2 8" xfId="22527" xr:uid="{00000000-0005-0000-0000-000085570000}"/>
    <cellStyle name="Output 9 8 2 8 2" xfId="22528" xr:uid="{00000000-0005-0000-0000-000086570000}"/>
    <cellStyle name="Output 9 8 2 9" xfId="22529" xr:uid="{00000000-0005-0000-0000-000087570000}"/>
    <cellStyle name="Output 9 8 2 9 2" xfId="22530" xr:uid="{00000000-0005-0000-0000-000088570000}"/>
    <cellStyle name="Output 9 8 3" xfId="22531" xr:uid="{00000000-0005-0000-0000-000089570000}"/>
    <cellStyle name="Output 9 8 3 10" xfId="22532" xr:uid="{00000000-0005-0000-0000-00008A570000}"/>
    <cellStyle name="Output 9 8 3 10 2" xfId="22533" xr:uid="{00000000-0005-0000-0000-00008B570000}"/>
    <cellStyle name="Output 9 8 3 11" xfId="22534" xr:uid="{00000000-0005-0000-0000-00008C570000}"/>
    <cellStyle name="Output 9 8 3 11 2" xfId="22535" xr:uid="{00000000-0005-0000-0000-00008D570000}"/>
    <cellStyle name="Output 9 8 3 12" xfId="22536" xr:uid="{00000000-0005-0000-0000-00008E570000}"/>
    <cellStyle name="Output 9 8 3 12 2" xfId="22537" xr:uid="{00000000-0005-0000-0000-00008F570000}"/>
    <cellStyle name="Output 9 8 3 13" xfId="22538" xr:uid="{00000000-0005-0000-0000-000090570000}"/>
    <cellStyle name="Output 9 8 3 13 2" xfId="22539" xr:uid="{00000000-0005-0000-0000-000091570000}"/>
    <cellStyle name="Output 9 8 3 14" xfId="22540" xr:uid="{00000000-0005-0000-0000-000092570000}"/>
    <cellStyle name="Output 9 8 3 14 2" xfId="22541" xr:uid="{00000000-0005-0000-0000-000093570000}"/>
    <cellStyle name="Output 9 8 3 15" xfId="22542" xr:uid="{00000000-0005-0000-0000-000094570000}"/>
    <cellStyle name="Output 9 8 3 15 2" xfId="22543" xr:uid="{00000000-0005-0000-0000-000095570000}"/>
    <cellStyle name="Output 9 8 3 16" xfId="22544" xr:uid="{00000000-0005-0000-0000-000096570000}"/>
    <cellStyle name="Output 9 8 3 2" xfId="22545" xr:uid="{00000000-0005-0000-0000-000097570000}"/>
    <cellStyle name="Output 9 8 3 2 2" xfId="22546" xr:uid="{00000000-0005-0000-0000-000098570000}"/>
    <cellStyle name="Output 9 8 3 3" xfId="22547" xr:uid="{00000000-0005-0000-0000-000099570000}"/>
    <cellStyle name="Output 9 8 3 3 2" xfId="22548" xr:uid="{00000000-0005-0000-0000-00009A570000}"/>
    <cellStyle name="Output 9 8 3 4" xfId="22549" xr:uid="{00000000-0005-0000-0000-00009B570000}"/>
    <cellStyle name="Output 9 8 3 4 2" xfId="22550" xr:uid="{00000000-0005-0000-0000-00009C570000}"/>
    <cellStyle name="Output 9 8 3 5" xfId="22551" xr:uid="{00000000-0005-0000-0000-00009D570000}"/>
    <cellStyle name="Output 9 8 3 5 2" xfId="22552" xr:uid="{00000000-0005-0000-0000-00009E570000}"/>
    <cellStyle name="Output 9 8 3 6" xfId="22553" xr:uid="{00000000-0005-0000-0000-00009F570000}"/>
    <cellStyle name="Output 9 8 3 6 2" xfId="22554" xr:uid="{00000000-0005-0000-0000-0000A0570000}"/>
    <cellStyle name="Output 9 8 3 7" xfId="22555" xr:uid="{00000000-0005-0000-0000-0000A1570000}"/>
    <cellStyle name="Output 9 8 3 7 2" xfId="22556" xr:uid="{00000000-0005-0000-0000-0000A2570000}"/>
    <cellStyle name="Output 9 8 3 8" xfId="22557" xr:uid="{00000000-0005-0000-0000-0000A3570000}"/>
    <cellStyle name="Output 9 8 3 8 2" xfId="22558" xr:uid="{00000000-0005-0000-0000-0000A4570000}"/>
    <cellStyle name="Output 9 8 3 9" xfId="22559" xr:uid="{00000000-0005-0000-0000-0000A5570000}"/>
    <cellStyle name="Output 9 8 3 9 2" xfId="22560" xr:uid="{00000000-0005-0000-0000-0000A6570000}"/>
    <cellStyle name="Output 9 8 4" xfId="22561" xr:uid="{00000000-0005-0000-0000-0000A7570000}"/>
    <cellStyle name="Output 9 8 4 10" xfId="22562" xr:uid="{00000000-0005-0000-0000-0000A8570000}"/>
    <cellStyle name="Output 9 8 4 10 2" xfId="22563" xr:uid="{00000000-0005-0000-0000-0000A9570000}"/>
    <cellStyle name="Output 9 8 4 11" xfId="22564" xr:uid="{00000000-0005-0000-0000-0000AA570000}"/>
    <cellStyle name="Output 9 8 4 11 2" xfId="22565" xr:uid="{00000000-0005-0000-0000-0000AB570000}"/>
    <cellStyle name="Output 9 8 4 12" xfId="22566" xr:uid="{00000000-0005-0000-0000-0000AC570000}"/>
    <cellStyle name="Output 9 8 4 12 2" xfId="22567" xr:uid="{00000000-0005-0000-0000-0000AD570000}"/>
    <cellStyle name="Output 9 8 4 13" xfId="22568" xr:uid="{00000000-0005-0000-0000-0000AE570000}"/>
    <cellStyle name="Output 9 8 4 13 2" xfId="22569" xr:uid="{00000000-0005-0000-0000-0000AF570000}"/>
    <cellStyle name="Output 9 8 4 14" xfId="22570" xr:uid="{00000000-0005-0000-0000-0000B0570000}"/>
    <cellStyle name="Output 9 8 4 14 2" xfId="22571" xr:uid="{00000000-0005-0000-0000-0000B1570000}"/>
    <cellStyle name="Output 9 8 4 15" xfId="22572" xr:uid="{00000000-0005-0000-0000-0000B2570000}"/>
    <cellStyle name="Output 9 8 4 15 2" xfId="22573" xr:uid="{00000000-0005-0000-0000-0000B3570000}"/>
    <cellStyle name="Output 9 8 4 16" xfId="22574" xr:uid="{00000000-0005-0000-0000-0000B4570000}"/>
    <cellStyle name="Output 9 8 4 2" xfId="22575" xr:uid="{00000000-0005-0000-0000-0000B5570000}"/>
    <cellStyle name="Output 9 8 4 2 2" xfId="22576" xr:uid="{00000000-0005-0000-0000-0000B6570000}"/>
    <cellStyle name="Output 9 8 4 3" xfId="22577" xr:uid="{00000000-0005-0000-0000-0000B7570000}"/>
    <cellStyle name="Output 9 8 4 3 2" xfId="22578" xr:uid="{00000000-0005-0000-0000-0000B8570000}"/>
    <cellStyle name="Output 9 8 4 4" xfId="22579" xr:uid="{00000000-0005-0000-0000-0000B9570000}"/>
    <cellStyle name="Output 9 8 4 4 2" xfId="22580" xr:uid="{00000000-0005-0000-0000-0000BA570000}"/>
    <cellStyle name="Output 9 8 4 5" xfId="22581" xr:uid="{00000000-0005-0000-0000-0000BB570000}"/>
    <cellStyle name="Output 9 8 4 5 2" xfId="22582" xr:uid="{00000000-0005-0000-0000-0000BC570000}"/>
    <cellStyle name="Output 9 8 4 6" xfId="22583" xr:uid="{00000000-0005-0000-0000-0000BD570000}"/>
    <cellStyle name="Output 9 8 4 6 2" xfId="22584" xr:uid="{00000000-0005-0000-0000-0000BE570000}"/>
    <cellStyle name="Output 9 8 4 7" xfId="22585" xr:uid="{00000000-0005-0000-0000-0000BF570000}"/>
    <cellStyle name="Output 9 8 4 7 2" xfId="22586" xr:uid="{00000000-0005-0000-0000-0000C0570000}"/>
    <cellStyle name="Output 9 8 4 8" xfId="22587" xr:uid="{00000000-0005-0000-0000-0000C1570000}"/>
    <cellStyle name="Output 9 8 4 8 2" xfId="22588" xr:uid="{00000000-0005-0000-0000-0000C2570000}"/>
    <cellStyle name="Output 9 8 4 9" xfId="22589" xr:uid="{00000000-0005-0000-0000-0000C3570000}"/>
    <cellStyle name="Output 9 8 4 9 2" xfId="22590" xr:uid="{00000000-0005-0000-0000-0000C4570000}"/>
    <cellStyle name="Output 9 8 5" xfId="22591" xr:uid="{00000000-0005-0000-0000-0000C5570000}"/>
    <cellStyle name="Output 9 8 5 10" xfId="22592" xr:uid="{00000000-0005-0000-0000-0000C6570000}"/>
    <cellStyle name="Output 9 8 5 10 2" xfId="22593" xr:uid="{00000000-0005-0000-0000-0000C7570000}"/>
    <cellStyle name="Output 9 8 5 11" xfId="22594" xr:uid="{00000000-0005-0000-0000-0000C8570000}"/>
    <cellStyle name="Output 9 8 5 11 2" xfId="22595" xr:uid="{00000000-0005-0000-0000-0000C9570000}"/>
    <cellStyle name="Output 9 8 5 12" xfId="22596" xr:uid="{00000000-0005-0000-0000-0000CA570000}"/>
    <cellStyle name="Output 9 8 5 12 2" xfId="22597" xr:uid="{00000000-0005-0000-0000-0000CB570000}"/>
    <cellStyle name="Output 9 8 5 13" xfId="22598" xr:uid="{00000000-0005-0000-0000-0000CC570000}"/>
    <cellStyle name="Output 9 8 5 13 2" xfId="22599" xr:uid="{00000000-0005-0000-0000-0000CD570000}"/>
    <cellStyle name="Output 9 8 5 14" xfId="22600" xr:uid="{00000000-0005-0000-0000-0000CE570000}"/>
    <cellStyle name="Output 9 8 5 2" xfId="22601" xr:uid="{00000000-0005-0000-0000-0000CF570000}"/>
    <cellStyle name="Output 9 8 5 2 2" xfId="22602" xr:uid="{00000000-0005-0000-0000-0000D0570000}"/>
    <cellStyle name="Output 9 8 5 3" xfId="22603" xr:uid="{00000000-0005-0000-0000-0000D1570000}"/>
    <cellStyle name="Output 9 8 5 3 2" xfId="22604" xr:uid="{00000000-0005-0000-0000-0000D2570000}"/>
    <cellStyle name="Output 9 8 5 4" xfId="22605" xr:uid="{00000000-0005-0000-0000-0000D3570000}"/>
    <cellStyle name="Output 9 8 5 4 2" xfId="22606" xr:uid="{00000000-0005-0000-0000-0000D4570000}"/>
    <cellStyle name="Output 9 8 5 5" xfId="22607" xr:uid="{00000000-0005-0000-0000-0000D5570000}"/>
    <cellStyle name="Output 9 8 5 5 2" xfId="22608" xr:uid="{00000000-0005-0000-0000-0000D6570000}"/>
    <cellStyle name="Output 9 8 5 6" xfId="22609" xr:uid="{00000000-0005-0000-0000-0000D7570000}"/>
    <cellStyle name="Output 9 8 5 6 2" xfId="22610" xr:uid="{00000000-0005-0000-0000-0000D8570000}"/>
    <cellStyle name="Output 9 8 5 7" xfId="22611" xr:uid="{00000000-0005-0000-0000-0000D9570000}"/>
    <cellStyle name="Output 9 8 5 7 2" xfId="22612" xr:uid="{00000000-0005-0000-0000-0000DA570000}"/>
    <cellStyle name="Output 9 8 5 8" xfId="22613" xr:uid="{00000000-0005-0000-0000-0000DB570000}"/>
    <cellStyle name="Output 9 8 5 8 2" xfId="22614" xr:uid="{00000000-0005-0000-0000-0000DC570000}"/>
    <cellStyle name="Output 9 8 5 9" xfId="22615" xr:uid="{00000000-0005-0000-0000-0000DD570000}"/>
    <cellStyle name="Output 9 8 5 9 2" xfId="22616" xr:uid="{00000000-0005-0000-0000-0000DE570000}"/>
    <cellStyle name="Output 9 8 6" xfId="22617" xr:uid="{00000000-0005-0000-0000-0000DF570000}"/>
    <cellStyle name="Output 9 8 6 2" xfId="22618" xr:uid="{00000000-0005-0000-0000-0000E0570000}"/>
    <cellStyle name="Output 9 8 7" xfId="22619" xr:uid="{00000000-0005-0000-0000-0000E1570000}"/>
    <cellStyle name="Output 9 8 7 2" xfId="22620" xr:uid="{00000000-0005-0000-0000-0000E2570000}"/>
    <cellStyle name="Output 9 8 8" xfId="22621" xr:uid="{00000000-0005-0000-0000-0000E3570000}"/>
    <cellStyle name="Output 9 8 8 2" xfId="22622" xr:uid="{00000000-0005-0000-0000-0000E4570000}"/>
    <cellStyle name="Output 9 8 9" xfId="22623" xr:uid="{00000000-0005-0000-0000-0000E5570000}"/>
    <cellStyle name="Output 9 8 9 2" xfId="22624" xr:uid="{00000000-0005-0000-0000-0000E6570000}"/>
    <cellStyle name="Output 9 9" xfId="22625" xr:uid="{00000000-0005-0000-0000-0000E7570000}"/>
    <cellStyle name="Output 9 9 10" xfId="22626" xr:uid="{00000000-0005-0000-0000-0000E8570000}"/>
    <cellStyle name="Output 9 9 10 2" xfId="22627" xr:uid="{00000000-0005-0000-0000-0000E9570000}"/>
    <cellStyle name="Output 9 9 11" xfId="22628" xr:uid="{00000000-0005-0000-0000-0000EA570000}"/>
    <cellStyle name="Output 9 9 11 2" xfId="22629" xr:uid="{00000000-0005-0000-0000-0000EB570000}"/>
    <cellStyle name="Output 9 9 12" xfId="22630" xr:uid="{00000000-0005-0000-0000-0000EC570000}"/>
    <cellStyle name="Output 9 9 12 2" xfId="22631" xr:uid="{00000000-0005-0000-0000-0000ED570000}"/>
    <cellStyle name="Output 9 9 13" xfId="22632" xr:uid="{00000000-0005-0000-0000-0000EE570000}"/>
    <cellStyle name="Output 9 9 13 2" xfId="22633" xr:uid="{00000000-0005-0000-0000-0000EF570000}"/>
    <cellStyle name="Output 9 9 14" xfId="22634" xr:uid="{00000000-0005-0000-0000-0000F0570000}"/>
    <cellStyle name="Output 9 9 14 2" xfId="22635" xr:uid="{00000000-0005-0000-0000-0000F1570000}"/>
    <cellStyle name="Output 9 9 15" xfId="22636" xr:uid="{00000000-0005-0000-0000-0000F2570000}"/>
    <cellStyle name="Output 9 9 15 2" xfId="22637" xr:uid="{00000000-0005-0000-0000-0000F3570000}"/>
    <cellStyle name="Output 9 9 16" xfId="22638" xr:uid="{00000000-0005-0000-0000-0000F4570000}"/>
    <cellStyle name="Output 9 9 16 2" xfId="22639" xr:uid="{00000000-0005-0000-0000-0000F5570000}"/>
    <cellStyle name="Output 9 9 17" xfId="22640" xr:uid="{00000000-0005-0000-0000-0000F6570000}"/>
    <cellStyle name="Output 9 9 17 2" xfId="22641" xr:uid="{00000000-0005-0000-0000-0000F7570000}"/>
    <cellStyle name="Output 9 9 18" xfId="22642" xr:uid="{00000000-0005-0000-0000-0000F8570000}"/>
    <cellStyle name="Output 9 9 2" xfId="22643" xr:uid="{00000000-0005-0000-0000-0000F9570000}"/>
    <cellStyle name="Output 9 9 2 10" xfId="22644" xr:uid="{00000000-0005-0000-0000-0000FA570000}"/>
    <cellStyle name="Output 9 9 2 10 2" xfId="22645" xr:uid="{00000000-0005-0000-0000-0000FB570000}"/>
    <cellStyle name="Output 9 9 2 11" xfId="22646" xr:uid="{00000000-0005-0000-0000-0000FC570000}"/>
    <cellStyle name="Output 9 9 2 11 2" xfId="22647" xr:uid="{00000000-0005-0000-0000-0000FD570000}"/>
    <cellStyle name="Output 9 9 2 12" xfId="22648" xr:uid="{00000000-0005-0000-0000-0000FE570000}"/>
    <cellStyle name="Output 9 9 2 12 2" xfId="22649" xr:uid="{00000000-0005-0000-0000-0000FF570000}"/>
    <cellStyle name="Output 9 9 2 13" xfId="22650" xr:uid="{00000000-0005-0000-0000-000000580000}"/>
    <cellStyle name="Output 9 9 2 13 2" xfId="22651" xr:uid="{00000000-0005-0000-0000-000001580000}"/>
    <cellStyle name="Output 9 9 2 14" xfId="22652" xr:uid="{00000000-0005-0000-0000-000002580000}"/>
    <cellStyle name="Output 9 9 2 14 2" xfId="22653" xr:uid="{00000000-0005-0000-0000-000003580000}"/>
    <cellStyle name="Output 9 9 2 15" xfId="22654" xr:uid="{00000000-0005-0000-0000-000004580000}"/>
    <cellStyle name="Output 9 9 2 15 2" xfId="22655" xr:uid="{00000000-0005-0000-0000-000005580000}"/>
    <cellStyle name="Output 9 9 2 16" xfId="22656" xr:uid="{00000000-0005-0000-0000-000006580000}"/>
    <cellStyle name="Output 9 9 2 16 2" xfId="22657" xr:uid="{00000000-0005-0000-0000-000007580000}"/>
    <cellStyle name="Output 9 9 2 17" xfId="22658" xr:uid="{00000000-0005-0000-0000-000008580000}"/>
    <cellStyle name="Output 9 9 2 17 2" xfId="22659" xr:uid="{00000000-0005-0000-0000-000009580000}"/>
    <cellStyle name="Output 9 9 2 18" xfId="22660" xr:uid="{00000000-0005-0000-0000-00000A580000}"/>
    <cellStyle name="Output 9 9 2 2" xfId="22661" xr:uid="{00000000-0005-0000-0000-00000B580000}"/>
    <cellStyle name="Output 9 9 2 2 2" xfId="22662" xr:uid="{00000000-0005-0000-0000-00000C580000}"/>
    <cellStyle name="Output 9 9 2 3" xfId="22663" xr:uid="{00000000-0005-0000-0000-00000D580000}"/>
    <cellStyle name="Output 9 9 2 3 2" xfId="22664" xr:uid="{00000000-0005-0000-0000-00000E580000}"/>
    <cellStyle name="Output 9 9 2 4" xfId="22665" xr:uid="{00000000-0005-0000-0000-00000F580000}"/>
    <cellStyle name="Output 9 9 2 4 2" xfId="22666" xr:uid="{00000000-0005-0000-0000-000010580000}"/>
    <cellStyle name="Output 9 9 2 5" xfId="22667" xr:uid="{00000000-0005-0000-0000-000011580000}"/>
    <cellStyle name="Output 9 9 2 5 2" xfId="22668" xr:uid="{00000000-0005-0000-0000-000012580000}"/>
    <cellStyle name="Output 9 9 2 6" xfId="22669" xr:uid="{00000000-0005-0000-0000-000013580000}"/>
    <cellStyle name="Output 9 9 2 6 2" xfId="22670" xr:uid="{00000000-0005-0000-0000-000014580000}"/>
    <cellStyle name="Output 9 9 2 7" xfId="22671" xr:uid="{00000000-0005-0000-0000-000015580000}"/>
    <cellStyle name="Output 9 9 2 7 2" xfId="22672" xr:uid="{00000000-0005-0000-0000-000016580000}"/>
    <cellStyle name="Output 9 9 2 8" xfId="22673" xr:uid="{00000000-0005-0000-0000-000017580000}"/>
    <cellStyle name="Output 9 9 2 8 2" xfId="22674" xr:uid="{00000000-0005-0000-0000-000018580000}"/>
    <cellStyle name="Output 9 9 2 9" xfId="22675" xr:uid="{00000000-0005-0000-0000-000019580000}"/>
    <cellStyle name="Output 9 9 2 9 2" xfId="22676" xr:uid="{00000000-0005-0000-0000-00001A580000}"/>
    <cellStyle name="Output 9 9 3" xfId="22677" xr:uid="{00000000-0005-0000-0000-00001B580000}"/>
    <cellStyle name="Output 9 9 3 10" xfId="22678" xr:uid="{00000000-0005-0000-0000-00001C580000}"/>
    <cellStyle name="Output 9 9 3 10 2" xfId="22679" xr:uid="{00000000-0005-0000-0000-00001D580000}"/>
    <cellStyle name="Output 9 9 3 11" xfId="22680" xr:uid="{00000000-0005-0000-0000-00001E580000}"/>
    <cellStyle name="Output 9 9 3 11 2" xfId="22681" xr:uid="{00000000-0005-0000-0000-00001F580000}"/>
    <cellStyle name="Output 9 9 3 12" xfId="22682" xr:uid="{00000000-0005-0000-0000-000020580000}"/>
    <cellStyle name="Output 9 9 3 12 2" xfId="22683" xr:uid="{00000000-0005-0000-0000-000021580000}"/>
    <cellStyle name="Output 9 9 3 13" xfId="22684" xr:uid="{00000000-0005-0000-0000-000022580000}"/>
    <cellStyle name="Output 9 9 3 13 2" xfId="22685" xr:uid="{00000000-0005-0000-0000-000023580000}"/>
    <cellStyle name="Output 9 9 3 14" xfId="22686" xr:uid="{00000000-0005-0000-0000-000024580000}"/>
    <cellStyle name="Output 9 9 3 14 2" xfId="22687" xr:uid="{00000000-0005-0000-0000-000025580000}"/>
    <cellStyle name="Output 9 9 3 15" xfId="22688" xr:uid="{00000000-0005-0000-0000-000026580000}"/>
    <cellStyle name="Output 9 9 3 15 2" xfId="22689" xr:uid="{00000000-0005-0000-0000-000027580000}"/>
    <cellStyle name="Output 9 9 3 16" xfId="22690" xr:uid="{00000000-0005-0000-0000-000028580000}"/>
    <cellStyle name="Output 9 9 3 2" xfId="22691" xr:uid="{00000000-0005-0000-0000-000029580000}"/>
    <cellStyle name="Output 9 9 3 2 2" xfId="22692" xr:uid="{00000000-0005-0000-0000-00002A580000}"/>
    <cellStyle name="Output 9 9 3 3" xfId="22693" xr:uid="{00000000-0005-0000-0000-00002B580000}"/>
    <cellStyle name="Output 9 9 3 3 2" xfId="22694" xr:uid="{00000000-0005-0000-0000-00002C580000}"/>
    <cellStyle name="Output 9 9 3 4" xfId="22695" xr:uid="{00000000-0005-0000-0000-00002D580000}"/>
    <cellStyle name="Output 9 9 3 4 2" xfId="22696" xr:uid="{00000000-0005-0000-0000-00002E580000}"/>
    <cellStyle name="Output 9 9 3 5" xfId="22697" xr:uid="{00000000-0005-0000-0000-00002F580000}"/>
    <cellStyle name="Output 9 9 3 5 2" xfId="22698" xr:uid="{00000000-0005-0000-0000-000030580000}"/>
    <cellStyle name="Output 9 9 3 6" xfId="22699" xr:uid="{00000000-0005-0000-0000-000031580000}"/>
    <cellStyle name="Output 9 9 3 6 2" xfId="22700" xr:uid="{00000000-0005-0000-0000-000032580000}"/>
    <cellStyle name="Output 9 9 3 7" xfId="22701" xr:uid="{00000000-0005-0000-0000-000033580000}"/>
    <cellStyle name="Output 9 9 3 7 2" xfId="22702" xr:uid="{00000000-0005-0000-0000-000034580000}"/>
    <cellStyle name="Output 9 9 3 8" xfId="22703" xr:uid="{00000000-0005-0000-0000-000035580000}"/>
    <cellStyle name="Output 9 9 3 8 2" xfId="22704" xr:uid="{00000000-0005-0000-0000-000036580000}"/>
    <cellStyle name="Output 9 9 3 9" xfId="22705" xr:uid="{00000000-0005-0000-0000-000037580000}"/>
    <cellStyle name="Output 9 9 3 9 2" xfId="22706" xr:uid="{00000000-0005-0000-0000-000038580000}"/>
    <cellStyle name="Output 9 9 4" xfId="22707" xr:uid="{00000000-0005-0000-0000-000039580000}"/>
    <cellStyle name="Output 9 9 4 10" xfId="22708" xr:uid="{00000000-0005-0000-0000-00003A580000}"/>
    <cellStyle name="Output 9 9 4 10 2" xfId="22709" xr:uid="{00000000-0005-0000-0000-00003B580000}"/>
    <cellStyle name="Output 9 9 4 11" xfId="22710" xr:uid="{00000000-0005-0000-0000-00003C580000}"/>
    <cellStyle name="Output 9 9 4 11 2" xfId="22711" xr:uid="{00000000-0005-0000-0000-00003D580000}"/>
    <cellStyle name="Output 9 9 4 12" xfId="22712" xr:uid="{00000000-0005-0000-0000-00003E580000}"/>
    <cellStyle name="Output 9 9 4 12 2" xfId="22713" xr:uid="{00000000-0005-0000-0000-00003F580000}"/>
    <cellStyle name="Output 9 9 4 13" xfId="22714" xr:uid="{00000000-0005-0000-0000-000040580000}"/>
    <cellStyle name="Output 9 9 4 13 2" xfId="22715" xr:uid="{00000000-0005-0000-0000-000041580000}"/>
    <cellStyle name="Output 9 9 4 14" xfId="22716" xr:uid="{00000000-0005-0000-0000-000042580000}"/>
    <cellStyle name="Output 9 9 4 14 2" xfId="22717" xr:uid="{00000000-0005-0000-0000-000043580000}"/>
    <cellStyle name="Output 9 9 4 15" xfId="22718" xr:uid="{00000000-0005-0000-0000-000044580000}"/>
    <cellStyle name="Output 9 9 4 15 2" xfId="22719" xr:uid="{00000000-0005-0000-0000-000045580000}"/>
    <cellStyle name="Output 9 9 4 16" xfId="22720" xr:uid="{00000000-0005-0000-0000-000046580000}"/>
    <cellStyle name="Output 9 9 4 2" xfId="22721" xr:uid="{00000000-0005-0000-0000-000047580000}"/>
    <cellStyle name="Output 9 9 4 2 2" xfId="22722" xr:uid="{00000000-0005-0000-0000-000048580000}"/>
    <cellStyle name="Output 9 9 4 3" xfId="22723" xr:uid="{00000000-0005-0000-0000-000049580000}"/>
    <cellStyle name="Output 9 9 4 3 2" xfId="22724" xr:uid="{00000000-0005-0000-0000-00004A580000}"/>
    <cellStyle name="Output 9 9 4 4" xfId="22725" xr:uid="{00000000-0005-0000-0000-00004B580000}"/>
    <cellStyle name="Output 9 9 4 4 2" xfId="22726" xr:uid="{00000000-0005-0000-0000-00004C580000}"/>
    <cellStyle name="Output 9 9 4 5" xfId="22727" xr:uid="{00000000-0005-0000-0000-00004D580000}"/>
    <cellStyle name="Output 9 9 4 5 2" xfId="22728" xr:uid="{00000000-0005-0000-0000-00004E580000}"/>
    <cellStyle name="Output 9 9 4 6" xfId="22729" xr:uid="{00000000-0005-0000-0000-00004F580000}"/>
    <cellStyle name="Output 9 9 4 6 2" xfId="22730" xr:uid="{00000000-0005-0000-0000-000050580000}"/>
    <cellStyle name="Output 9 9 4 7" xfId="22731" xr:uid="{00000000-0005-0000-0000-000051580000}"/>
    <cellStyle name="Output 9 9 4 7 2" xfId="22732" xr:uid="{00000000-0005-0000-0000-000052580000}"/>
    <cellStyle name="Output 9 9 4 8" xfId="22733" xr:uid="{00000000-0005-0000-0000-000053580000}"/>
    <cellStyle name="Output 9 9 4 8 2" xfId="22734" xr:uid="{00000000-0005-0000-0000-000054580000}"/>
    <cellStyle name="Output 9 9 4 9" xfId="22735" xr:uid="{00000000-0005-0000-0000-000055580000}"/>
    <cellStyle name="Output 9 9 4 9 2" xfId="22736" xr:uid="{00000000-0005-0000-0000-000056580000}"/>
    <cellStyle name="Output 9 9 5" xfId="22737" xr:uid="{00000000-0005-0000-0000-000057580000}"/>
    <cellStyle name="Output 9 9 5 10" xfId="22738" xr:uid="{00000000-0005-0000-0000-000058580000}"/>
    <cellStyle name="Output 9 9 5 10 2" xfId="22739" xr:uid="{00000000-0005-0000-0000-000059580000}"/>
    <cellStyle name="Output 9 9 5 11" xfId="22740" xr:uid="{00000000-0005-0000-0000-00005A580000}"/>
    <cellStyle name="Output 9 9 5 11 2" xfId="22741" xr:uid="{00000000-0005-0000-0000-00005B580000}"/>
    <cellStyle name="Output 9 9 5 12" xfId="22742" xr:uid="{00000000-0005-0000-0000-00005C580000}"/>
    <cellStyle name="Output 9 9 5 12 2" xfId="22743" xr:uid="{00000000-0005-0000-0000-00005D580000}"/>
    <cellStyle name="Output 9 9 5 13" xfId="22744" xr:uid="{00000000-0005-0000-0000-00005E580000}"/>
    <cellStyle name="Output 9 9 5 13 2" xfId="22745" xr:uid="{00000000-0005-0000-0000-00005F580000}"/>
    <cellStyle name="Output 9 9 5 14" xfId="22746" xr:uid="{00000000-0005-0000-0000-000060580000}"/>
    <cellStyle name="Output 9 9 5 2" xfId="22747" xr:uid="{00000000-0005-0000-0000-000061580000}"/>
    <cellStyle name="Output 9 9 5 2 2" xfId="22748" xr:uid="{00000000-0005-0000-0000-000062580000}"/>
    <cellStyle name="Output 9 9 5 3" xfId="22749" xr:uid="{00000000-0005-0000-0000-000063580000}"/>
    <cellStyle name="Output 9 9 5 3 2" xfId="22750" xr:uid="{00000000-0005-0000-0000-000064580000}"/>
    <cellStyle name="Output 9 9 5 4" xfId="22751" xr:uid="{00000000-0005-0000-0000-000065580000}"/>
    <cellStyle name="Output 9 9 5 4 2" xfId="22752" xr:uid="{00000000-0005-0000-0000-000066580000}"/>
    <cellStyle name="Output 9 9 5 5" xfId="22753" xr:uid="{00000000-0005-0000-0000-000067580000}"/>
    <cellStyle name="Output 9 9 5 5 2" xfId="22754" xr:uid="{00000000-0005-0000-0000-000068580000}"/>
    <cellStyle name="Output 9 9 5 6" xfId="22755" xr:uid="{00000000-0005-0000-0000-000069580000}"/>
    <cellStyle name="Output 9 9 5 6 2" xfId="22756" xr:uid="{00000000-0005-0000-0000-00006A580000}"/>
    <cellStyle name="Output 9 9 5 7" xfId="22757" xr:uid="{00000000-0005-0000-0000-00006B580000}"/>
    <cellStyle name="Output 9 9 5 7 2" xfId="22758" xr:uid="{00000000-0005-0000-0000-00006C580000}"/>
    <cellStyle name="Output 9 9 5 8" xfId="22759" xr:uid="{00000000-0005-0000-0000-00006D580000}"/>
    <cellStyle name="Output 9 9 5 8 2" xfId="22760" xr:uid="{00000000-0005-0000-0000-00006E580000}"/>
    <cellStyle name="Output 9 9 5 9" xfId="22761" xr:uid="{00000000-0005-0000-0000-00006F580000}"/>
    <cellStyle name="Output 9 9 5 9 2" xfId="22762" xr:uid="{00000000-0005-0000-0000-000070580000}"/>
    <cellStyle name="Output 9 9 6" xfId="22763" xr:uid="{00000000-0005-0000-0000-000071580000}"/>
    <cellStyle name="Output 9 9 6 2" xfId="22764" xr:uid="{00000000-0005-0000-0000-000072580000}"/>
    <cellStyle name="Output 9 9 7" xfId="22765" xr:uid="{00000000-0005-0000-0000-000073580000}"/>
    <cellStyle name="Output 9 9 7 2" xfId="22766" xr:uid="{00000000-0005-0000-0000-000074580000}"/>
    <cellStyle name="Output 9 9 8" xfId="22767" xr:uid="{00000000-0005-0000-0000-000075580000}"/>
    <cellStyle name="Output 9 9 8 2" xfId="22768" xr:uid="{00000000-0005-0000-0000-000076580000}"/>
    <cellStyle name="Output 9 9 9" xfId="22769" xr:uid="{00000000-0005-0000-0000-000077580000}"/>
    <cellStyle name="Output 9 9 9 2" xfId="22770" xr:uid="{00000000-0005-0000-0000-000078580000}"/>
    <cellStyle name="Percent" xfId="16" builtinId="5"/>
    <cellStyle name="Percent 10" xfId="22771" xr:uid="{00000000-0005-0000-0000-00007A580000}"/>
    <cellStyle name="Percent 10 2" xfId="22772" xr:uid="{00000000-0005-0000-0000-00007B580000}"/>
    <cellStyle name="Percent 10 3" xfId="22773" xr:uid="{00000000-0005-0000-0000-00007C580000}"/>
    <cellStyle name="Percent 11" xfId="22774" xr:uid="{00000000-0005-0000-0000-00007D580000}"/>
    <cellStyle name="Percent 12" xfId="22775" xr:uid="{00000000-0005-0000-0000-00007E580000}"/>
    <cellStyle name="Percent 13" xfId="22776" xr:uid="{00000000-0005-0000-0000-00007F580000}"/>
    <cellStyle name="Percent 14" xfId="22777" xr:uid="{00000000-0005-0000-0000-000080580000}"/>
    <cellStyle name="Percent 15" xfId="852" xr:uid="{00000000-0005-0000-0000-000081580000}"/>
    <cellStyle name="Percent 16" xfId="28176" xr:uid="{00000000-0005-0000-0000-000082580000}"/>
    <cellStyle name="Percent 2" xfId="17" xr:uid="{00000000-0005-0000-0000-000083580000}"/>
    <cellStyle name="Percent 2 10" xfId="727" xr:uid="{00000000-0005-0000-0000-000084580000}"/>
    <cellStyle name="Percent 2 11" xfId="22778" xr:uid="{00000000-0005-0000-0000-000085580000}"/>
    <cellStyle name="Percent 2 2" xfId="18" xr:uid="{00000000-0005-0000-0000-000086580000}"/>
    <cellStyle name="Percent 2 2 2" xfId="729" xr:uid="{00000000-0005-0000-0000-000087580000}"/>
    <cellStyle name="Percent 2 2 3" xfId="728" xr:uid="{00000000-0005-0000-0000-000088580000}"/>
    <cellStyle name="Percent 2 2 4" xfId="22779" xr:uid="{00000000-0005-0000-0000-000089580000}"/>
    <cellStyle name="Percent 2 3" xfId="29" xr:uid="{00000000-0005-0000-0000-00008A580000}"/>
    <cellStyle name="Percent 2 3 2" xfId="731" xr:uid="{00000000-0005-0000-0000-00008B580000}"/>
    <cellStyle name="Percent 2 3 2 2" xfId="732" xr:uid="{00000000-0005-0000-0000-00008C580000}"/>
    <cellStyle name="Percent 2 3 2 2 2" xfId="733" xr:uid="{00000000-0005-0000-0000-00008D580000}"/>
    <cellStyle name="Percent 2 3 2 3" xfId="734" xr:uid="{00000000-0005-0000-0000-00008E580000}"/>
    <cellStyle name="Percent 2 3 3" xfId="735" xr:uid="{00000000-0005-0000-0000-00008F580000}"/>
    <cellStyle name="Percent 2 3 3 2" xfId="736" xr:uid="{00000000-0005-0000-0000-000090580000}"/>
    <cellStyle name="Percent 2 3 4" xfId="737" xr:uid="{00000000-0005-0000-0000-000091580000}"/>
    <cellStyle name="Percent 2 3 5" xfId="730" xr:uid="{00000000-0005-0000-0000-000092580000}"/>
    <cellStyle name="Percent 2 4" xfId="738" xr:uid="{00000000-0005-0000-0000-000093580000}"/>
    <cellStyle name="Percent 2 4 2" xfId="739" xr:uid="{00000000-0005-0000-0000-000094580000}"/>
    <cellStyle name="Percent 2 4 2 2" xfId="740" xr:uid="{00000000-0005-0000-0000-000095580000}"/>
    <cellStyle name="Percent 2 4 3" xfId="741" xr:uid="{00000000-0005-0000-0000-000096580000}"/>
    <cellStyle name="Percent 2 4 4" xfId="22780" xr:uid="{00000000-0005-0000-0000-000097580000}"/>
    <cellStyle name="Percent 2 5" xfId="742" xr:uid="{00000000-0005-0000-0000-000098580000}"/>
    <cellStyle name="Percent 2 5 2" xfId="743" xr:uid="{00000000-0005-0000-0000-000099580000}"/>
    <cellStyle name="Percent 2 5 2 2" xfId="744" xr:uid="{00000000-0005-0000-0000-00009A580000}"/>
    <cellStyle name="Percent 2 5 3" xfId="745" xr:uid="{00000000-0005-0000-0000-00009B580000}"/>
    <cellStyle name="Percent 2 6" xfId="746" xr:uid="{00000000-0005-0000-0000-00009C580000}"/>
    <cellStyle name="Percent 2 6 2" xfId="747" xr:uid="{00000000-0005-0000-0000-00009D580000}"/>
    <cellStyle name="Percent 2 6 2 2" xfId="748" xr:uid="{00000000-0005-0000-0000-00009E580000}"/>
    <cellStyle name="Percent 2 6 3" xfId="749" xr:uid="{00000000-0005-0000-0000-00009F580000}"/>
    <cellStyle name="Percent 2 7" xfId="750" xr:uid="{00000000-0005-0000-0000-0000A0580000}"/>
    <cellStyle name="Percent 2 7 2" xfId="751" xr:uid="{00000000-0005-0000-0000-0000A1580000}"/>
    <cellStyle name="Percent 2 8" xfId="752" xr:uid="{00000000-0005-0000-0000-0000A2580000}"/>
    <cellStyle name="Percent 2 9" xfId="753" xr:uid="{00000000-0005-0000-0000-0000A3580000}"/>
    <cellStyle name="Percent 3" xfId="19" xr:uid="{00000000-0005-0000-0000-0000A4580000}"/>
    <cellStyle name="Percent 3 2" xfId="755" xr:uid="{00000000-0005-0000-0000-0000A5580000}"/>
    <cellStyle name="Percent 3 2 2" xfId="756" xr:uid="{00000000-0005-0000-0000-0000A6580000}"/>
    <cellStyle name="Percent 3 2 2 2" xfId="22783" xr:uid="{00000000-0005-0000-0000-0000A7580000}"/>
    <cellStyle name="Percent 3 2 3" xfId="22782" xr:uid="{00000000-0005-0000-0000-0000A8580000}"/>
    <cellStyle name="Percent 3 3" xfId="757" xr:uid="{00000000-0005-0000-0000-0000A9580000}"/>
    <cellStyle name="Percent 3 3 2" xfId="22784" xr:uid="{00000000-0005-0000-0000-0000AA580000}"/>
    <cellStyle name="Percent 3 4" xfId="754" xr:uid="{00000000-0005-0000-0000-0000AB580000}"/>
    <cellStyle name="Percent 3 4 2" xfId="22785" xr:uid="{00000000-0005-0000-0000-0000AC580000}"/>
    <cellStyle name="Percent 3 5" xfId="22786" xr:uid="{00000000-0005-0000-0000-0000AD580000}"/>
    <cellStyle name="Percent 3 6" xfId="22781" xr:uid="{00000000-0005-0000-0000-0000AE580000}"/>
    <cellStyle name="Percent 4" xfId="20" xr:uid="{00000000-0005-0000-0000-0000AF580000}"/>
    <cellStyle name="Percent 4 2" xfId="758" xr:uid="{00000000-0005-0000-0000-0000B0580000}"/>
    <cellStyle name="Percent 4 2 2" xfId="759" xr:uid="{00000000-0005-0000-0000-0000B1580000}"/>
    <cellStyle name="Percent 4 2 2 2" xfId="760" xr:uid="{00000000-0005-0000-0000-0000B2580000}"/>
    <cellStyle name="Percent 4 2 2 2 2" xfId="761" xr:uid="{00000000-0005-0000-0000-0000B3580000}"/>
    <cellStyle name="Percent 4 2 2 3" xfId="762" xr:uid="{00000000-0005-0000-0000-0000B4580000}"/>
    <cellStyle name="Percent 4 2 3" xfId="763" xr:uid="{00000000-0005-0000-0000-0000B5580000}"/>
    <cellStyle name="Percent 4 2 3 2" xfId="764" xr:uid="{00000000-0005-0000-0000-0000B6580000}"/>
    <cellStyle name="Percent 4 2 4" xfId="765" xr:uid="{00000000-0005-0000-0000-0000B7580000}"/>
    <cellStyle name="Percent 4 3" xfId="766" xr:uid="{00000000-0005-0000-0000-0000B8580000}"/>
    <cellStyle name="Percent 4 3 2" xfId="767" xr:uid="{00000000-0005-0000-0000-0000B9580000}"/>
    <cellStyle name="Percent 4 3 2 2" xfId="768" xr:uid="{00000000-0005-0000-0000-0000BA580000}"/>
    <cellStyle name="Percent 4 3 3" xfId="769" xr:uid="{00000000-0005-0000-0000-0000BB580000}"/>
    <cellStyle name="Percent 4 4" xfId="770" xr:uid="{00000000-0005-0000-0000-0000BC580000}"/>
    <cellStyle name="Percent 4 4 2" xfId="771" xr:uid="{00000000-0005-0000-0000-0000BD580000}"/>
    <cellStyle name="Percent 4 4 2 2" xfId="772" xr:uid="{00000000-0005-0000-0000-0000BE580000}"/>
    <cellStyle name="Percent 4 4 3" xfId="773" xr:uid="{00000000-0005-0000-0000-0000BF580000}"/>
    <cellStyle name="Percent 4 5" xfId="774" xr:uid="{00000000-0005-0000-0000-0000C0580000}"/>
    <cellStyle name="Percent 4 5 2" xfId="775" xr:uid="{00000000-0005-0000-0000-0000C1580000}"/>
    <cellStyle name="Percent 4 5 2 2" xfId="776" xr:uid="{00000000-0005-0000-0000-0000C2580000}"/>
    <cellStyle name="Percent 4 5 3" xfId="777" xr:uid="{00000000-0005-0000-0000-0000C3580000}"/>
    <cellStyle name="Percent 4 6" xfId="778" xr:uid="{00000000-0005-0000-0000-0000C4580000}"/>
    <cellStyle name="Percent 4 6 2" xfId="779" xr:uid="{00000000-0005-0000-0000-0000C5580000}"/>
    <cellStyle name="Percent 4 7" xfId="780" xr:uid="{00000000-0005-0000-0000-0000C6580000}"/>
    <cellStyle name="Percent 4 8" xfId="781" xr:uid="{00000000-0005-0000-0000-0000C7580000}"/>
    <cellStyle name="Percent 4 9" xfId="22787" xr:uid="{00000000-0005-0000-0000-0000C8580000}"/>
    <cellStyle name="Percent 5" xfId="21" xr:uid="{00000000-0005-0000-0000-0000C9580000}"/>
    <cellStyle name="Percent 5 2" xfId="782" xr:uid="{00000000-0005-0000-0000-0000CA580000}"/>
    <cellStyle name="Percent 5 2 2" xfId="22789" xr:uid="{00000000-0005-0000-0000-0000CB580000}"/>
    <cellStyle name="Percent 5 3" xfId="783" xr:uid="{00000000-0005-0000-0000-0000CC580000}"/>
    <cellStyle name="Percent 5 3 2" xfId="22790" xr:uid="{00000000-0005-0000-0000-0000CD580000}"/>
    <cellStyle name="Percent 5 4" xfId="22788" xr:uid="{00000000-0005-0000-0000-0000CE580000}"/>
    <cellStyle name="Percent 6" xfId="22" xr:uid="{00000000-0005-0000-0000-0000CF580000}"/>
    <cellStyle name="Percent 6 2" xfId="785" xr:uid="{00000000-0005-0000-0000-0000D0580000}"/>
    <cellStyle name="Percent 6 2 2" xfId="22792" xr:uid="{00000000-0005-0000-0000-0000D1580000}"/>
    <cellStyle name="Percent 6 3" xfId="784" xr:uid="{00000000-0005-0000-0000-0000D2580000}"/>
    <cellStyle name="Percent 6 4" xfId="22791" xr:uid="{00000000-0005-0000-0000-0000D3580000}"/>
    <cellStyle name="Percent 7" xfId="786" xr:uid="{00000000-0005-0000-0000-0000D4580000}"/>
    <cellStyle name="Percent 7 2" xfId="22794" xr:uid="{00000000-0005-0000-0000-0000D5580000}"/>
    <cellStyle name="Percent 7 3" xfId="22795" xr:uid="{00000000-0005-0000-0000-0000D6580000}"/>
    <cellStyle name="Percent 7 4" xfId="22793" xr:uid="{00000000-0005-0000-0000-0000D7580000}"/>
    <cellStyle name="Percent 8" xfId="787" xr:uid="{00000000-0005-0000-0000-0000D8580000}"/>
    <cellStyle name="Percent 8 2" xfId="788" xr:uid="{00000000-0005-0000-0000-0000D9580000}"/>
    <cellStyle name="Percent 8 2 2" xfId="22797" xr:uid="{00000000-0005-0000-0000-0000DA580000}"/>
    <cellStyle name="Percent 8 3" xfId="22798" xr:uid="{00000000-0005-0000-0000-0000DB580000}"/>
    <cellStyle name="Percent 8 4" xfId="22799" xr:uid="{00000000-0005-0000-0000-0000DC580000}"/>
    <cellStyle name="Percent 8 5" xfId="22800" xr:uid="{00000000-0005-0000-0000-0000DD580000}"/>
    <cellStyle name="Percent 8 6" xfId="22796" xr:uid="{00000000-0005-0000-0000-0000DE580000}"/>
    <cellStyle name="Percent 9" xfId="789" xr:uid="{00000000-0005-0000-0000-0000DF580000}"/>
    <cellStyle name="Percent 9 2" xfId="22802" xr:uid="{00000000-0005-0000-0000-0000E0580000}"/>
    <cellStyle name="Percent 9 3" xfId="22803" xr:uid="{00000000-0005-0000-0000-0000E1580000}"/>
    <cellStyle name="Percent 9 4" xfId="22804" xr:uid="{00000000-0005-0000-0000-0000E2580000}"/>
    <cellStyle name="Percent 9 5" xfId="22801" xr:uid="{00000000-0005-0000-0000-0000E3580000}"/>
    <cellStyle name="Style 1" xfId="790" xr:uid="{00000000-0005-0000-0000-0000E4580000}"/>
    <cellStyle name="Title 2" xfId="791" xr:uid="{00000000-0005-0000-0000-0000E5580000}"/>
    <cellStyle name="Title 2 2" xfId="792" xr:uid="{00000000-0005-0000-0000-0000E6580000}"/>
    <cellStyle name="Title 3" xfId="793" xr:uid="{00000000-0005-0000-0000-0000E7580000}"/>
    <cellStyle name="Total 10" xfId="22805" xr:uid="{00000000-0005-0000-0000-0000E8580000}"/>
    <cellStyle name="Total 2" xfId="794" xr:uid="{00000000-0005-0000-0000-0000E9580000}"/>
    <cellStyle name="Total 2 2" xfId="795" xr:uid="{00000000-0005-0000-0000-0000EA580000}"/>
    <cellStyle name="Total 2 2 2" xfId="796" xr:uid="{00000000-0005-0000-0000-0000EB580000}"/>
    <cellStyle name="Total 2 2 2 2" xfId="797" xr:uid="{00000000-0005-0000-0000-0000EC580000}"/>
    <cellStyle name="Total 2 2 2 2 2" xfId="798" xr:uid="{00000000-0005-0000-0000-0000ED580000}"/>
    <cellStyle name="Total 2 2 2 2 3" xfId="799" xr:uid="{00000000-0005-0000-0000-0000EE580000}"/>
    <cellStyle name="Total 2 2 2 3" xfId="800" xr:uid="{00000000-0005-0000-0000-0000EF580000}"/>
    <cellStyle name="Total 2 2 2 4" xfId="801" xr:uid="{00000000-0005-0000-0000-0000F0580000}"/>
    <cellStyle name="Total 2 2 3" xfId="802" xr:uid="{00000000-0005-0000-0000-0000F1580000}"/>
    <cellStyle name="Total 2 2 3 2" xfId="803" xr:uid="{00000000-0005-0000-0000-0000F2580000}"/>
    <cellStyle name="Total 2 2 3 3" xfId="804" xr:uid="{00000000-0005-0000-0000-0000F3580000}"/>
    <cellStyle name="Total 2 2 4" xfId="805" xr:uid="{00000000-0005-0000-0000-0000F4580000}"/>
    <cellStyle name="Total 2 2 5" xfId="806" xr:uid="{00000000-0005-0000-0000-0000F5580000}"/>
    <cellStyle name="Total 2 3" xfId="807" xr:uid="{00000000-0005-0000-0000-0000F6580000}"/>
    <cellStyle name="Total 2 3 2" xfId="808" xr:uid="{00000000-0005-0000-0000-0000F7580000}"/>
    <cellStyle name="Total 2 3 2 2" xfId="809" xr:uid="{00000000-0005-0000-0000-0000F8580000}"/>
    <cellStyle name="Total 2 3 2 3" xfId="810" xr:uid="{00000000-0005-0000-0000-0000F9580000}"/>
    <cellStyle name="Total 2 3 3" xfId="811" xr:uid="{00000000-0005-0000-0000-0000FA580000}"/>
    <cellStyle name="Total 2 3 4" xfId="812" xr:uid="{00000000-0005-0000-0000-0000FB580000}"/>
    <cellStyle name="Total 2 4" xfId="813" xr:uid="{00000000-0005-0000-0000-0000FC580000}"/>
    <cellStyle name="Total 2 5" xfId="814" xr:uid="{00000000-0005-0000-0000-0000FD580000}"/>
    <cellStyle name="Total 2 5 2" xfId="815" xr:uid="{00000000-0005-0000-0000-0000FE580000}"/>
    <cellStyle name="Total 2 5 3" xfId="816" xr:uid="{00000000-0005-0000-0000-0000FF580000}"/>
    <cellStyle name="Total 2 6" xfId="817" xr:uid="{00000000-0005-0000-0000-000000590000}"/>
    <cellStyle name="Total 2 7" xfId="818" xr:uid="{00000000-0005-0000-0000-000001590000}"/>
    <cellStyle name="Total 2 8" xfId="22806" xr:uid="{00000000-0005-0000-0000-000002590000}"/>
    <cellStyle name="Total 3" xfId="819" xr:uid="{00000000-0005-0000-0000-000003590000}"/>
    <cellStyle name="Total 3 2" xfId="820" xr:uid="{00000000-0005-0000-0000-000004590000}"/>
    <cellStyle name="Total 3 2 2" xfId="821" xr:uid="{00000000-0005-0000-0000-000005590000}"/>
    <cellStyle name="Total 3 2 2 2" xfId="822" xr:uid="{00000000-0005-0000-0000-000006590000}"/>
    <cellStyle name="Total 3 2 2 3" xfId="823" xr:uid="{00000000-0005-0000-0000-000007590000}"/>
    <cellStyle name="Total 3 2 3" xfId="824" xr:uid="{00000000-0005-0000-0000-000008590000}"/>
    <cellStyle name="Total 3 2 4" xfId="825" xr:uid="{00000000-0005-0000-0000-000009590000}"/>
    <cellStyle name="Total 3 3" xfId="826" xr:uid="{00000000-0005-0000-0000-00000A590000}"/>
    <cellStyle name="Total 3 3 2" xfId="827" xr:uid="{00000000-0005-0000-0000-00000B590000}"/>
    <cellStyle name="Total 3 3 3" xfId="828" xr:uid="{00000000-0005-0000-0000-00000C590000}"/>
    <cellStyle name="Total 3 4" xfId="829" xr:uid="{00000000-0005-0000-0000-00000D590000}"/>
    <cellStyle name="Total 3 5" xfId="830" xr:uid="{00000000-0005-0000-0000-00000E590000}"/>
    <cellStyle name="Total 3 6" xfId="22807" xr:uid="{00000000-0005-0000-0000-00000F590000}"/>
    <cellStyle name="Total 4" xfId="831" xr:uid="{00000000-0005-0000-0000-000010590000}"/>
    <cellStyle name="Total 4 2" xfId="832" xr:uid="{00000000-0005-0000-0000-000011590000}"/>
    <cellStyle name="Total 4 2 2" xfId="833" xr:uid="{00000000-0005-0000-0000-000012590000}"/>
    <cellStyle name="Total 4 2 3" xfId="834" xr:uid="{00000000-0005-0000-0000-000013590000}"/>
    <cellStyle name="Total 4 3" xfId="835" xr:uid="{00000000-0005-0000-0000-000014590000}"/>
    <cellStyle name="Total 4 4" xfId="836" xr:uid="{00000000-0005-0000-0000-000015590000}"/>
    <cellStyle name="Total 4 5" xfId="22808" xr:uid="{00000000-0005-0000-0000-000016590000}"/>
    <cellStyle name="Total 5" xfId="837" xr:uid="{00000000-0005-0000-0000-000017590000}"/>
    <cellStyle name="Total 5 2" xfId="838" xr:uid="{00000000-0005-0000-0000-000018590000}"/>
    <cellStyle name="Total 5 3" xfId="839" xr:uid="{00000000-0005-0000-0000-000019590000}"/>
    <cellStyle name="Total 5 4" xfId="22809" xr:uid="{00000000-0005-0000-0000-00001A590000}"/>
    <cellStyle name="Total 6" xfId="22810" xr:uid="{00000000-0005-0000-0000-00001B590000}"/>
    <cellStyle name="Total 7" xfId="22811" xr:uid="{00000000-0005-0000-0000-00001C590000}"/>
    <cellStyle name="Total 8" xfId="22812" xr:uid="{00000000-0005-0000-0000-00001D590000}"/>
    <cellStyle name="Total 8 10" xfId="22813" xr:uid="{00000000-0005-0000-0000-00001E590000}"/>
    <cellStyle name="Total 8 10 10" xfId="22814" xr:uid="{00000000-0005-0000-0000-00001F590000}"/>
    <cellStyle name="Total 8 10 10 2" xfId="22815" xr:uid="{00000000-0005-0000-0000-000020590000}"/>
    <cellStyle name="Total 8 10 11" xfId="22816" xr:uid="{00000000-0005-0000-0000-000021590000}"/>
    <cellStyle name="Total 8 10 11 2" xfId="22817" xr:uid="{00000000-0005-0000-0000-000022590000}"/>
    <cellStyle name="Total 8 10 12" xfId="22818" xr:uid="{00000000-0005-0000-0000-000023590000}"/>
    <cellStyle name="Total 8 10 12 2" xfId="22819" xr:uid="{00000000-0005-0000-0000-000024590000}"/>
    <cellStyle name="Total 8 10 13" xfId="22820" xr:uid="{00000000-0005-0000-0000-000025590000}"/>
    <cellStyle name="Total 8 10 13 2" xfId="22821" xr:uid="{00000000-0005-0000-0000-000026590000}"/>
    <cellStyle name="Total 8 10 14" xfId="22822" xr:uid="{00000000-0005-0000-0000-000027590000}"/>
    <cellStyle name="Total 8 10 14 2" xfId="22823" xr:uid="{00000000-0005-0000-0000-000028590000}"/>
    <cellStyle name="Total 8 10 15" xfId="22824" xr:uid="{00000000-0005-0000-0000-000029590000}"/>
    <cellStyle name="Total 8 10 15 2" xfId="22825" xr:uid="{00000000-0005-0000-0000-00002A590000}"/>
    <cellStyle name="Total 8 10 16" xfId="22826" xr:uid="{00000000-0005-0000-0000-00002B590000}"/>
    <cellStyle name="Total 8 10 16 2" xfId="22827" xr:uid="{00000000-0005-0000-0000-00002C590000}"/>
    <cellStyle name="Total 8 10 17" xfId="22828" xr:uid="{00000000-0005-0000-0000-00002D590000}"/>
    <cellStyle name="Total 8 10 17 2" xfId="22829" xr:uid="{00000000-0005-0000-0000-00002E590000}"/>
    <cellStyle name="Total 8 10 18" xfId="22830" xr:uid="{00000000-0005-0000-0000-00002F590000}"/>
    <cellStyle name="Total 8 10 2" xfId="22831" xr:uid="{00000000-0005-0000-0000-000030590000}"/>
    <cellStyle name="Total 8 10 2 2" xfId="22832" xr:uid="{00000000-0005-0000-0000-000031590000}"/>
    <cellStyle name="Total 8 10 3" xfId="22833" xr:uid="{00000000-0005-0000-0000-000032590000}"/>
    <cellStyle name="Total 8 10 3 2" xfId="22834" xr:uid="{00000000-0005-0000-0000-000033590000}"/>
    <cellStyle name="Total 8 10 4" xfId="22835" xr:uid="{00000000-0005-0000-0000-000034590000}"/>
    <cellStyle name="Total 8 10 4 2" xfId="22836" xr:uid="{00000000-0005-0000-0000-000035590000}"/>
    <cellStyle name="Total 8 10 5" xfId="22837" xr:uid="{00000000-0005-0000-0000-000036590000}"/>
    <cellStyle name="Total 8 10 5 2" xfId="22838" xr:uid="{00000000-0005-0000-0000-000037590000}"/>
    <cellStyle name="Total 8 10 6" xfId="22839" xr:uid="{00000000-0005-0000-0000-000038590000}"/>
    <cellStyle name="Total 8 10 6 2" xfId="22840" xr:uid="{00000000-0005-0000-0000-000039590000}"/>
    <cellStyle name="Total 8 10 7" xfId="22841" xr:uid="{00000000-0005-0000-0000-00003A590000}"/>
    <cellStyle name="Total 8 10 7 2" xfId="22842" xr:uid="{00000000-0005-0000-0000-00003B590000}"/>
    <cellStyle name="Total 8 10 8" xfId="22843" xr:uid="{00000000-0005-0000-0000-00003C590000}"/>
    <cellStyle name="Total 8 10 8 2" xfId="22844" xr:uid="{00000000-0005-0000-0000-00003D590000}"/>
    <cellStyle name="Total 8 10 9" xfId="22845" xr:uid="{00000000-0005-0000-0000-00003E590000}"/>
    <cellStyle name="Total 8 10 9 2" xfId="22846" xr:uid="{00000000-0005-0000-0000-00003F590000}"/>
    <cellStyle name="Total 8 11" xfId="22847" xr:uid="{00000000-0005-0000-0000-000040590000}"/>
    <cellStyle name="Total 8 11 10" xfId="22848" xr:uid="{00000000-0005-0000-0000-000041590000}"/>
    <cellStyle name="Total 8 11 10 2" xfId="22849" xr:uid="{00000000-0005-0000-0000-000042590000}"/>
    <cellStyle name="Total 8 11 11" xfId="22850" xr:uid="{00000000-0005-0000-0000-000043590000}"/>
    <cellStyle name="Total 8 11 11 2" xfId="22851" xr:uid="{00000000-0005-0000-0000-000044590000}"/>
    <cellStyle name="Total 8 11 12" xfId="22852" xr:uid="{00000000-0005-0000-0000-000045590000}"/>
    <cellStyle name="Total 8 11 12 2" xfId="22853" xr:uid="{00000000-0005-0000-0000-000046590000}"/>
    <cellStyle name="Total 8 11 13" xfId="22854" xr:uid="{00000000-0005-0000-0000-000047590000}"/>
    <cellStyle name="Total 8 11 13 2" xfId="22855" xr:uid="{00000000-0005-0000-0000-000048590000}"/>
    <cellStyle name="Total 8 11 14" xfId="22856" xr:uid="{00000000-0005-0000-0000-000049590000}"/>
    <cellStyle name="Total 8 11 14 2" xfId="22857" xr:uid="{00000000-0005-0000-0000-00004A590000}"/>
    <cellStyle name="Total 8 11 15" xfId="22858" xr:uid="{00000000-0005-0000-0000-00004B590000}"/>
    <cellStyle name="Total 8 11 15 2" xfId="22859" xr:uid="{00000000-0005-0000-0000-00004C590000}"/>
    <cellStyle name="Total 8 11 16" xfId="22860" xr:uid="{00000000-0005-0000-0000-00004D590000}"/>
    <cellStyle name="Total 8 11 16 2" xfId="22861" xr:uid="{00000000-0005-0000-0000-00004E590000}"/>
    <cellStyle name="Total 8 11 17" xfId="22862" xr:uid="{00000000-0005-0000-0000-00004F590000}"/>
    <cellStyle name="Total 8 11 17 2" xfId="22863" xr:uid="{00000000-0005-0000-0000-000050590000}"/>
    <cellStyle name="Total 8 11 18" xfId="22864" xr:uid="{00000000-0005-0000-0000-000051590000}"/>
    <cellStyle name="Total 8 11 2" xfId="22865" xr:uid="{00000000-0005-0000-0000-000052590000}"/>
    <cellStyle name="Total 8 11 2 2" xfId="22866" xr:uid="{00000000-0005-0000-0000-000053590000}"/>
    <cellStyle name="Total 8 11 3" xfId="22867" xr:uid="{00000000-0005-0000-0000-000054590000}"/>
    <cellStyle name="Total 8 11 3 2" xfId="22868" xr:uid="{00000000-0005-0000-0000-000055590000}"/>
    <cellStyle name="Total 8 11 4" xfId="22869" xr:uid="{00000000-0005-0000-0000-000056590000}"/>
    <cellStyle name="Total 8 11 4 2" xfId="22870" xr:uid="{00000000-0005-0000-0000-000057590000}"/>
    <cellStyle name="Total 8 11 5" xfId="22871" xr:uid="{00000000-0005-0000-0000-000058590000}"/>
    <cellStyle name="Total 8 11 5 2" xfId="22872" xr:uid="{00000000-0005-0000-0000-000059590000}"/>
    <cellStyle name="Total 8 11 6" xfId="22873" xr:uid="{00000000-0005-0000-0000-00005A590000}"/>
    <cellStyle name="Total 8 11 6 2" xfId="22874" xr:uid="{00000000-0005-0000-0000-00005B590000}"/>
    <cellStyle name="Total 8 11 7" xfId="22875" xr:uid="{00000000-0005-0000-0000-00005C590000}"/>
    <cellStyle name="Total 8 11 7 2" xfId="22876" xr:uid="{00000000-0005-0000-0000-00005D590000}"/>
    <cellStyle name="Total 8 11 8" xfId="22877" xr:uid="{00000000-0005-0000-0000-00005E590000}"/>
    <cellStyle name="Total 8 11 8 2" xfId="22878" xr:uid="{00000000-0005-0000-0000-00005F590000}"/>
    <cellStyle name="Total 8 11 9" xfId="22879" xr:uid="{00000000-0005-0000-0000-000060590000}"/>
    <cellStyle name="Total 8 11 9 2" xfId="22880" xr:uid="{00000000-0005-0000-0000-000061590000}"/>
    <cellStyle name="Total 8 12" xfId="22881" xr:uid="{00000000-0005-0000-0000-000062590000}"/>
    <cellStyle name="Total 8 12 10" xfId="22882" xr:uid="{00000000-0005-0000-0000-000063590000}"/>
    <cellStyle name="Total 8 12 10 2" xfId="22883" xr:uid="{00000000-0005-0000-0000-000064590000}"/>
    <cellStyle name="Total 8 12 11" xfId="22884" xr:uid="{00000000-0005-0000-0000-000065590000}"/>
    <cellStyle name="Total 8 12 11 2" xfId="22885" xr:uid="{00000000-0005-0000-0000-000066590000}"/>
    <cellStyle name="Total 8 12 12" xfId="22886" xr:uid="{00000000-0005-0000-0000-000067590000}"/>
    <cellStyle name="Total 8 12 12 2" xfId="22887" xr:uid="{00000000-0005-0000-0000-000068590000}"/>
    <cellStyle name="Total 8 12 13" xfId="22888" xr:uid="{00000000-0005-0000-0000-000069590000}"/>
    <cellStyle name="Total 8 12 13 2" xfId="22889" xr:uid="{00000000-0005-0000-0000-00006A590000}"/>
    <cellStyle name="Total 8 12 14" xfId="22890" xr:uid="{00000000-0005-0000-0000-00006B590000}"/>
    <cellStyle name="Total 8 12 14 2" xfId="22891" xr:uid="{00000000-0005-0000-0000-00006C590000}"/>
    <cellStyle name="Total 8 12 15" xfId="22892" xr:uid="{00000000-0005-0000-0000-00006D590000}"/>
    <cellStyle name="Total 8 12 15 2" xfId="22893" xr:uid="{00000000-0005-0000-0000-00006E590000}"/>
    <cellStyle name="Total 8 12 16" xfId="22894" xr:uid="{00000000-0005-0000-0000-00006F590000}"/>
    <cellStyle name="Total 8 12 2" xfId="22895" xr:uid="{00000000-0005-0000-0000-000070590000}"/>
    <cellStyle name="Total 8 12 2 2" xfId="22896" xr:uid="{00000000-0005-0000-0000-000071590000}"/>
    <cellStyle name="Total 8 12 3" xfId="22897" xr:uid="{00000000-0005-0000-0000-000072590000}"/>
    <cellStyle name="Total 8 12 3 2" xfId="22898" xr:uid="{00000000-0005-0000-0000-000073590000}"/>
    <cellStyle name="Total 8 12 4" xfId="22899" xr:uid="{00000000-0005-0000-0000-000074590000}"/>
    <cellStyle name="Total 8 12 4 2" xfId="22900" xr:uid="{00000000-0005-0000-0000-000075590000}"/>
    <cellStyle name="Total 8 12 5" xfId="22901" xr:uid="{00000000-0005-0000-0000-000076590000}"/>
    <cellStyle name="Total 8 12 5 2" xfId="22902" xr:uid="{00000000-0005-0000-0000-000077590000}"/>
    <cellStyle name="Total 8 12 6" xfId="22903" xr:uid="{00000000-0005-0000-0000-000078590000}"/>
    <cellStyle name="Total 8 12 6 2" xfId="22904" xr:uid="{00000000-0005-0000-0000-000079590000}"/>
    <cellStyle name="Total 8 12 7" xfId="22905" xr:uid="{00000000-0005-0000-0000-00007A590000}"/>
    <cellStyle name="Total 8 12 7 2" xfId="22906" xr:uid="{00000000-0005-0000-0000-00007B590000}"/>
    <cellStyle name="Total 8 12 8" xfId="22907" xr:uid="{00000000-0005-0000-0000-00007C590000}"/>
    <cellStyle name="Total 8 12 8 2" xfId="22908" xr:uid="{00000000-0005-0000-0000-00007D590000}"/>
    <cellStyle name="Total 8 12 9" xfId="22909" xr:uid="{00000000-0005-0000-0000-00007E590000}"/>
    <cellStyle name="Total 8 12 9 2" xfId="22910" xr:uid="{00000000-0005-0000-0000-00007F590000}"/>
    <cellStyle name="Total 8 13" xfId="22911" xr:uid="{00000000-0005-0000-0000-000080590000}"/>
    <cellStyle name="Total 8 13 10" xfId="22912" xr:uid="{00000000-0005-0000-0000-000081590000}"/>
    <cellStyle name="Total 8 13 10 2" xfId="22913" xr:uid="{00000000-0005-0000-0000-000082590000}"/>
    <cellStyle name="Total 8 13 11" xfId="22914" xr:uid="{00000000-0005-0000-0000-000083590000}"/>
    <cellStyle name="Total 8 13 11 2" xfId="22915" xr:uid="{00000000-0005-0000-0000-000084590000}"/>
    <cellStyle name="Total 8 13 12" xfId="22916" xr:uid="{00000000-0005-0000-0000-000085590000}"/>
    <cellStyle name="Total 8 13 12 2" xfId="22917" xr:uid="{00000000-0005-0000-0000-000086590000}"/>
    <cellStyle name="Total 8 13 13" xfId="22918" xr:uid="{00000000-0005-0000-0000-000087590000}"/>
    <cellStyle name="Total 8 13 13 2" xfId="22919" xr:uid="{00000000-0005-0000-0000-000088590000}"/>
    <cellStyle name="Total 8 13 14" xfId="22920" xr:uid="{00000000-0005-0000-0000-000089590000}"/>
    <cellStyle name="Total 8 13 14 2" xfId="22921" xr:uid="{00000000-0005-0000-0000-00008A590000}"/>
    <cellStyle name="Total 8 13 15" xfId="22922" xr:uid="{00000000-0005-0000-0000-00008B590000}"/>
    <cellStyle name="Total 8 13 15 2" xfId="22923" xr:uid="{00000000-0005-0000-0000-00008C590000}"/>
    <cellStyle name="Total 8 13 16" xfId="22924" xr:uid="{00000000-0005-0000-0000-00008D590000}"/>
    <cellStyle name="Total 8 13 2" xfId="22925" xr:uid="{00000000-0005-0000-0000-00008E590000}"/>
    <cellStyle name="Total 8 13 2 2" xfId="22926" xr:uid="{00000000-0005-0000-0000-00008F590000}"/>
    <cellStyle name="Total 8 13 3" xfId="22927" xr:uid="{00000000-0005-0000-0000-000090590000}"/>
    <cellStyle name="Total 8 13 3 2" xfId="22928" xr:uid="{00000000-0005-0000-0000-000091590000}"/>
    <cellStyle name="Total 8 13 4" xfId="22929" xr:uid="{00000000-0005-0000-0000-000092590000}"/>
    <cellStyle name="Total 8 13 4 2" xfId="22930" xr:uid="{00000000-0005-0000-0000-000093590000}"/>
    <cellStyle name="Total 8 13 5" xfId="22931" xr:uid="{00000000-0005-0000-0000-000094590000}"/>
    <cellStyle name="Total 8 13 5 2" xfId="22932" xr:uid="{00000000-0005-0000-0000-000095590000}"/>
    <cellStyle name="Total 8 13 6" xfId="22933" xr:uid="{00000000-0005-0000-0000-000096590000}"/>
    <cellStyle name="Total 8 13 6 2" xfId="22934" xr:uid="{00000000-0005-0000-0000-000097590000}"/>
    <cellStyle name="Total 8 13 7" xfId="22935" xr:uid="{00000000-0005-0000-0000-000098590000}"/>
    <cellStyle name="Total 8 13 7 2" xfId="22936" xr:uid="{00000000-0005-0000-0000-000099590000}"/>
    <cellStyle name="Total 8 13 8" xfId="22937" xr:uid="{00000000-0005-0000-0000-00009A590000}"/>
    <cellStyle name="Total 8 13 8 2" xfId="22938" xr:uid="{00000000-0005-0000-0000-00009B590000}"/>
    <cellStyle name="Total 8 13 9" xfId="22939" xr:uid="{00000000-0005-0000-0000-00009C590000}"/>
    <cellStyle name="Total 8 13 9 2" xfId="22940" xr:uid="{00000000-0005-0000-0000-00009D590000}"/>
    <cellStyle name="Total 8 14" xfId="22941" xr:uid="{00000000-0005-0000-0000-00009E590000}"/>
    <cellStyle name="Total 8 14 10" xfId="22942" xr:uid="{00000000-0005-0000-0000-00009F590000}"/>
    <cellStyle name="Total 8 14 10 2" xfId="22943" xr:uid="{00000000-0005-0000-0000-0000A0590000}"/>
    <cellStyle name="Total 8 14 11" xfId="22944" xr:uid="{00000000-0005-0000-0000-0000A1590000}"/>
    <cellStyle name="Total 8 14 11 2" xfId="22945" xr:uid="{00000000-0005-0000-0000-0000A2590000}"/>
    <cellStyle name="Total 8 14 12" xfId="22946" xr:uid="{00000000-0005-0000-0000-0000A3590000}"/>
    <cellStyle name="Total 8 14 12 2" xfId="22947" xr:uid="{00000000-0005-0000-0000-0000A4590000}"/>
    <cellStyle name="Total 8 14 13" xfId="22948" xr:uid="{00000000-0005-0000-0000-0000A5590000}"/>
    <cellStyle name="Total 8 14 13 2" xfId="22949" xr:uid="{00000000-0005-0000-0000-0000A6590000}"/>
    <cellStyle name="Total 8 14 14" xfId="22950" xr:uid="{00000000-0005-0000-0000-0000A7590000}"/>
    <cellStyle name="Total 8 14 14 2" xfId="22951" xr:uid="{00000000-0005-0000-0000-0000A8590000}"/>
    <cellStyle name="Total 8 14 15" xfId="22952" xr:uid="{00000000-0005-0000-0000-0000A9590000}"/>
    <cellStyle name="Total 8 14 2" xfId="22953" xr:uid="{00000000-0005-0000-0000-0000AA590000}"/>
    <cellStyle name="Total 8 14 2 2" xfId="22954" xr:uid="{00000000-0005-0000-0000-0000AB590000}"/>
    <cellStyle name="Total 8 14 3" xfId="22955" xr:uid="{00000000-0005-0000-0000-0000AC590000}"/>
    <cellStyle name="Total 8 14 3 2" xfId="22956" xr:uid="{00000000-0005-0000-0000-0000AD590000}"/>
    <cellStyle name="Total 8 14 4" xfId="22957" xr:uid="{00000000-0005-0000-0000-0000AE590000}"/>
    <cellStyle name="Total 8 14 4 2" xfId="22958" xr:uid="{00000000-0005-0000-0000-0000AF590000}"/>
    <cellStyle name="Total 8 14 5" xfId="22959" xr:uid="{00000000-0005-0000-0000-0000B0590000}"/>
    <cellStyle name="Total 8 14 5 2" xfId="22960" xr:uid="{00000000-0005-0000-0000-0000B1590000}"/>
    <cellStyle name="Total 8 14 6" xfId="22961" xr:uid="{00000000-0005-0000-0000-0000B2590000}"/>
    <cellStyle name="Total 8 14 6 2" xfId="22962" xr:uid="{00000000-0005-0000-0000-0000B3590000}"/>
    <cellStyle name="Total 8 14 7" xfId="22963" xr:uid="{00000000-0005-0000-0000-0000B4590000}"/>
    <cellStyle name="Total 8 14 7 2" xfId="22964" xr:uid="{00000000-0005-0000-0000-0000B5590000}"/>
    <cellStyle name="Total 8 14 8" xfId="22965" xr:uid="{00000000-0005-0000-0000-0000B6590000}"/>
    <cellStyle name="Total 8 14 8 2" xfId="22966" xr:uid="{00000000-0005-0000-0000-0000B7590000}"/>
    <cellStyle name="Total 8 14 9" xfId="22967" xr:uid="{00000000-0005-0000-0000-0000B8590000}"/>
    <cellStyle name="Total 8 14 9 2" xfId="22968" xr:uid="{00000000-0005-0000-0000-0000B9590000}"/>
    <cellStyle name="Total 8 15" xfId="22969" xr:uid="{00000000-0005-0000-0000-0000BA590000}"/>
    <cellStyle name="Total 8 15 2" xfId="22970" xr:uid="{00000000-0005-0000-0000-0000BB590000}"/>
    <cellStyle name="Total 8 16" xfId="22971" xr:uid="{00000000-0005-0000-0000-0000BC590000}"/>
    <cellStyle name="Total 8 16 2" xfId="22972" xr:uid="{00000000-0005-0000-0000-0000BD590000}"/>
    <cellStyle name="Total 8 17" xfId="22973" xr:uid="{00000000-0005-0000-0000-0000BE590000}"/>
    <cellStyle name="Total 8 17 2" xfId="22974" xr:uid="{00000000-0005-0000-0000-0000BF590000}"/>
    <cellStyle name="Total 8 18" xfId="22975" xr:uid="{00000000-0005-0000-0000-0000C0590000}"/>
    <cellStyle name="Total 8 18 2" xfId="22976" xr:uid="{00000000-0005-0000-0000-0000C1590000}"/>
    <cellStyle name="Total 8 19" xfId="22977" xr:uid="{00000000-0005-0000-0000-0000C2590000}"/>
    <cellStyle name="Total 8 19 2" xfId="22978" xr:uid="{00000000-0005-0000-0000-0000C3590000}"/>
    <cellStyle name="Total 8 2" xfId="22979" xr:uid="{00000000-0005-0000-0000-0000C4590000}"/>
    <cellStyle name="Total 8 2 10" xfId="22980" xr:uid="{00000000-0005-0000-0000-0000C5590000}"/>
    <cellStyle name="Total 8 2 10 10" xfId="22981" xr:uid="{00000000-0005-0000-0000-0000C6590000}"/>
    <cellStyle name="Total 8 2 10 10 2" xfId="22982" xr:uid="{00000000-0005-0000-0000-0000C7590000}"/>
    <cellStyle name="Total 8 2 10 11" xfId="22983" xr:uid="{00000000-0005-0000-0000-0000C8590000}"/>
    <cellStyle name="Total 8 2 10 11 2" xfId="22984" xr:uid="{00000000-0005-0000-0000-0000C9590000}"/>
    <cellStyle name="Total 8 2 10 12" xfId="22985" xr:uid="{00000000-0005-0000-0000-0000CA590000}"/>
    <cellStyle name="Total 8 2 10 12 2" xfId="22986" xr:uid="{00000000-0005-0000-0000-0000CB590000}"/>
    <cellStyle name="Total 8 2 10 13" xfId="22987" xr:uid="{00000000-0005-0000-0000-0000CC590000}"/>
    <cellStyle name="Total 8 2 10 13 2" xfId="22988" xr:uid="{00000000-0005-0000-0000-0000CD590000}"/>
    <cellStyle name="Total 8 2 10 14" xfId="22989" xr:uid="{00000000-0005-0000-0000-0000CE590000}"/>
    <cellStyle name="Total 8 2 10 14 2" xfId="22990" xr:uid="{00000000-0005-0000-0000-0000CF590000}"/>
    <cellStyle name="Total 8 2 10 15" xfId="22991" xr:uid="{00000000-0005-0000-0000-0000D0590000}"/>
    <cellStyle name="Total 8 2 10 15 2" xfId="22992" xr:uid="{00000000-0005-0000-0000-0000D1590000}"/>
    <cellStyle name="Total 8 2 10 16" xfId="22993" xr:uid="{00000000-0005-0000-0000-0000D2590000}"/>
    <cellStyle name="Total 8 2 10 16 2" xfId="22994" xr:uid="{00000000-0005-0000-0000-0000D3590000}"/>
    <cellStyle name="Total 8 2 10 17" xfId="22995" xr:uid="{00000000-0005-0000-0000-0000D4590000}"/>
    <cellStyle name="Total 8 2 10 17 2" xfId="22996" xr:uid="{00000000-0005-0000-0000-0000D5590000}"/>
    <cellStyle name="Total 8 2 10 18" xfId="22997" xr:uid="{00000000-0005-0000-0000-0000D6590000}"/>
    <cellStyle name="Total 8 2 10 2" xfId="22998" xr:uid="{00000000-0005-0000-0000-0000D7590000}"/>
    <cellStyle name="Total 8 2 10 2 2" xfId="22999" xr:uid="{00000000-0005-0000-0000-0000D8590000}"/>
    <cellStyle name="Total 8 2 10 3" xfId="23000" xr:uid="{00000000-0005-0000-0000-0000D9590000}"/>
    <cellStyle name="Total 8 2 10 3 2" xfId="23001" xr:uid="{00000000-0005-0000-0000-0000DA590000}"/>
    <cellStyle name="Total 8 2 10 4" xfId="23002" xr:uid="{00000000-0005-0000-0000-0000DB590000}"/>
    <cellStyle name="Total 8 2 10 4 2" xfId="23003" xr:uid="{00000000-0005-0000-0000-0000DC590000}"/>
    <cellStyle name="Total 8 2 10 5" xfId="23004" xr:uid="{00000000-0005-0000-0000-0000DD590000}"/>
    <cellStyle name="Total 8 2 10 5 2" xfId="23005" xr:uid="{00000000-0005-0000-0000-0000DE590000}"/>
    <cellStyle name="Total 8 2 10 6" xfId="23006" xr:uid="{00000000-0005-0000-0000-0000DF590000}"/>
    <cellStyle name="Total 8 2 10 6 2" xfId="23007" xr:uid="{00000000-0005-0000-0000-0000E0590000}"/>
    <cellStyle name="Total 8 2 10 7" xfId="23008" xr:uid="{00000000-0005-0000-0000-0000E1590000}"/>
    <cellStyle name="Total 8 2 10 7 2" xfId="23009" xr:uid="{00000000-0005-0000-0000-0000E2590000}"/>
    <cellStyle name="Total 8 2 10 8" xfId="23010" xr:uid="{00000000-0005-0000-0000-0000E3590000}"/>
    <cellStyle name="Total 8 2 10 8 2" xfId="23011" xr:uid="{00000000-0005-0000-0000-0000E4590000}"/>
    <cellStyle name="Total 8 2 10 9" xfId="23012" xr:uid="{00000000-0005-0000-0000-0000E5590000}"/>
    <cellStyle name="Total 8 2 10 9 2" xfId="23013" xr:uid="{00000000-0005-0000-0000-0000E6590000}"/>
    <cellStyle name="Total 8 2 11" xfId="23014" xr:uid="{00000000-0005-0000-0000-0000E7590000}"/>
    <cellStyle name="Total 8 2 11 10" xfId="23015" xr:uid="{00000000-0005-0000-0000-0000E8590000}"/>
    <cellStyle name="Total 8 2 11 10 2" xfId="23016" xr:uid="{00000000-0005-0000-0000-0000E9590000}"/>
    <cellStyle name="Total 8 2 11 11" xfId="23017" xr:uid="{00000000-0005-0000-0000-0000EA590000}"/>
    <cellStyle name="Total 8 2 11 11 2" xfId="23018" xr:uid="{00000000-0005-0000-0000-0000EB590000}"/>
    <cellStyle name="Total 8 2 11 12" xfId="23019" xr:uid="{00000000-0005-0000-0000-0000EC590000}"/>
    <cellStyle name="Total 8 2 11 12 2" xfId="23020" xr:uid="{00000000-0005-0000-0000-0000ED590000}"/>
    <cellStyle name="Total 8 2 11 13" xfId="23021" xr:uid="{00000000-0005-0000-0000-0000EE590000}"/>
    <cellStyle name="Total 8 2 11 13 2" xfId="23022" xr:uid="{00000000-0005-0000-0000-0000EF590000}"/>
    <cellStyle name="Total 8 2 11 14" xfId="23023" xr:uid="{00000000-0005-0000-0000-0000F0590000}"/>
    <cellStyle name="Total 8 2 11 14 2" xfId="23024" xr:uid="{00000000-0005-0000-0000-0000F1590000}"/>
    <cellStyle name="Total 8 2 11 15" xfId="23025" xr:uid="{00000000-0005-0000-0000-0000F2590000}"/>
    <cellStyle name="Total 8 2 11 15 2" xfId="23026" xr:uid="{00000000-0005-0000-0000-0000F3590000}"/>
    <cellStyle name="Total 8 2 11 16" xfId="23027" xr:uid="{00000000-0005-0000-0000-0000F4590000}"/>
    <cellStyle name="Total 8 2 11 2" xfId="23028" xr:uid="{00000000-0005-0000-0000-0000F5590000}"/>
    <cellStyle name="Total 8 2 11 2 2" xfId="23029" xr:uid="{00000000-0005-0000-0000-0000F6590000}"/>
    <cellStyle name="Total 8 2 11 3" xfId="23030" xr:uid="{00000000-0005-0000-0000-0000F7590000}"/>
    <cellStyle name="Total 8 2 11 3 2" xfId="23031" xr:uid="{00000000-0005-0000-0000-0000F8590000}"/>
    <cellStyle name="Total 8 2 11 4" xfId="23032" xr:uid="{00000000-0005-0000-0000-0000F9590000}"/>
    <cellStyle name="Total 8 2 11 4 2" xfId="23033" xr:uid="{00000000-0005-0000-0000-0000FA590000}"/>
    <cellStyle name="Total 8 2 11 5" xfId="23034" xr:uid="{00000000-0005-0000-0000-0000FB590000}"/>
    <cellStyle name="Total 8 2 11 5 2" xfId="23035" xr:uid="{00000000-0005-0000-0000-0000FC590000}"/>
    <cellStyle name="Total 8 2 11 6" xfId="23036" xr:uid="{00000000-0005-0000-0000-0000FD590000}"/>
    <cellStyle name="Total 8 2 11 6 2" xfId="23037" xr:uid="{00000000-0005-0000-0000-0000FE590000}"/>
    <cellStyle name="Total 8 2 11 7" xfId="23038" xr:uid="{00000000-0005-0000-0000-0000FF590000}"/>
    <cellStyle name="Total 8 2 11 7 2" xfId="23039" xr:uid="{00000000-0005-0000-0000-0000005A0000}"/>
    <cellStyle name="Total 8 2 11 8" xfId="23040" xr:uid="{00000000-0005-0000-0000-0000015A0000}"/>
    <cellStyle name="Total 8 2 11 8 2" xfId="23041" xr:uid="{00000000-0005-0000-0000-0000025A0000}"/>
    <cellStyle name="Total 8 2 11 9" xfId="23042" xr:uid="{00000000-0005-0000-0000-0000035A0000}"/>
    <cellStyle name="Total 8 2 11 9 2" xfId="23043" xr:uid="{00000000-0005-0000-0000-0000045A0000}"/>
    <cellStyle name="Total 8 2 12" xfId="23044" xr:uid="{00000000-0005-0000-0000-0000055A0000}"/>
    <cellStyle name="Total 8 2 12 10" xfId="23045" xr:uid="{00000000-0005-0000-0000-0000065A0000}"/>
    <cellStyle name="Total 8 2 12 10 2" xfId="23046" xr:uid="{00000000-0005-0000-0000-0000075A0000}"/>
    <cellStyle name="Total 8 2 12 11" xfId="23047" xr:uid="{00000000-0005-0000-0000-0000085A0000}"/>
    <cellStyle name="Total 8 2 12 11 2" xfId="23048" xr:uid="{00000000-0005-0000-0000-0000095A0000}"/>
    <cellStyle name="Total 8 2 12 12" xfId="23049" xr:uid="{00000000-0005-0000-0000-00000A5A0000}"/>
    <cellStyle name="Total 8 2 12 12 2" xfId="23050" xr:uid="{00000000-0005-0000-0000-00000B5A0000}"/>
    <cellStyle name="Total 8 2 12 13" xfId="23051" xr:uid="{00000000-0005-0000-0000-00000C5A0000}"/>
    <cellStyle name="Total 8 2 12 13 2" xfId="23052" xr:uid="{00000000-0005-0000-0000-00000D5A0000}"/>
    <cellStyle name="Total 8 2 12 14" xfId="23053" xr:uid="{00000000-0005-0000-0000-00000E5A0000}"/>
    <cellStyle name="Total 8 2 12 14 2" xfId="23054" xr:uid="{00000000-0005-0000-0000-00000F5A0000}"/>
    <cellStyle name="Total 8 2 12 15" xfId="23055" xr:uid="{00000000-0005-0000-0000-0000105A0000}"/>
    <cellStyle name="Total 8 2 12 15 2" xfId="23056" xr:uid="{00000000-0005-0000-0000-0000115A0000}"/>
    <cellStyle name="Total 8 2 12 16" xfId="23057" xr:uid="{00000000-0005-0000-0000-0000125A0000}"/>
    <cellStyle name="Total 8 2 12 2" xfId="23058" xr:uid="{00000000-0005-0000-0000-0000135A0000}"/>
    <cellStyle name="Total 8 2 12 2 2" xfId="23059" xr:uid="{00000000-0005-0000-0000-0000145A0000}"/>
    <cellStyle name="Total 8 2 12 3" xfId="23060" xr:uid="{00000000-0005-0000-0000-0000155A0000}"/>
    <cellStyle name="Total 8 2 12 3 2" xfId="23061" xr:uid="{00000000-0005-0000-0000-0000165A0000}"/>
    <cellStyle name="Total 8 2 12 4" xfId="23062" xr:uid="{00000000-0005-0000-0000-0000175A0000}"/>
    <cellStyle name="Total 8 2 12 4 2" xfId="23063" xr:uid="{00000000-0005-0000-0000-0000185A0000}"/>
    <cellStyle name="Total 8 2 12 5" xfId="23064" xr:uid="{00000000-0005-0000-0000-0000195A0000}"/>
    <cellStyle name="Total 8 2 12 5 2" xfId="23065" xr:uid="{00000000-0005-0000-0000-00001A5A0000}"/>
    <cellStyle name="Total 8 2 12 6" xfId="23066" xr:uid="{00000000-0005-0000-0000-00001B5A0000}"/>
    <cellStyle name="Total 8 2 12 6 2" xfId="23067" xr:uid="{00000000-0005-0000-0000-00001C5A0000}"/>
    <cellStyle name="Total 8 2 12 7" xfId="23068" xr:uid="{00000000-0005-0000-0000-00001D5A0000}"/>
    <cellStyle name="Total 8 2 12 7 2" xfId="23069" xr:uid="{00000000-0005-0000-0000-00001E5A0000}"/>
    <cellStyle name="Total 8 2 12 8" xfId="23070" xr:uid="{00000000-0005-0000-0000-00001F5A0000}"/>
    <cellStyle name="Total 8 2 12 8 2" xfId="23071" xr:uid="{00000000-0005-0000-0000-0000205A0000}"/>
    <cellStyle name="Total 8 2 12 9" xfId="23072" xr:uid="{00000000-0005-0000-0000-0000215A0000}"/>
    <cellStyle name="Total 8 2 12 9 2" xfId="23073" xr:uid="{00000000-0005-0000-0000-0000225A0000}"/>
    <cellStyle name="Total 8 2 13" xfId="23074" xr:uid="{00000000-0005-0000-0000-0000235A0000}"/>
    <cellStyle name="Total 8 2 13 10" xfId="23075" xr:uid="{00000000-0005-0000-0000-0000245A0000}"/>
    <cellStyle name="Total 8 2 13 10 2" xfId="23076" xr:uid="{00000000-0005-0000-0000-0000255A0000}"/>
    <cellStyle name="Total 8 2 13 11" xfId="23077" xr:uid="{00000000-0005-0000-0000-0000265A0000}"/>
    <cellStyle name="Total 8 2 13 11 2" xfId="23078" xr:uid="{00000000-0005-0000-0000-0000275A0000}"/>
    <cellStyle name="Total 8 2 13 12" xfId="23079" xr:uid="{00000000-0005-0000-0000-0000285A0000}"/>
    <cellStyle name="Total 8 2 13 12 2" xfId="23080" xr:uid="{00000000-0005-0000-0000-0000295A0000}"/>
    <cellStyle name="Total 8 2 13 13" xfId="23081" xr:uid="{00000000-0005-0000-0000-00002A5A0000}"/>
    <cellStyle name="Total 8 2 13 13 2" xfId="23082" xr:uid="{00000000-0005-0000-0000-00002B5A0000}"/>
    <cellStyle name="Total 8 2 13 14" xfId="23083" xr:uid="{00000000-0005-0000-0000-00002C5A0000}"/>
    <cellStyle name="Total 8 2 13 14 2" xfId="23084" xr:uid="{00000000-0005-0000-0000-00002D5A0000}"/>
    <cellStyle name="Total 8 2 13 15" xfId="23085" xr:uid="{00000000-0005-0000-0000-00002E5A0000}"/>
    <cellStyle name="Total 8 2 13 2" xfId="23086" xr:uid="{00000000-0005-0000-0000-00002F5A0000}"/>
    <cellStyle name="Total 8 2 13 2 2" xfId="23087" xr:uid="{00000000-0005-0000-0000-0000305A0000}"/>
    <cellStyle name="Total 8 2 13 3" xfId="23088" xr:uid="{00000000-0005-0000-0000-0000315A0000}"/>
    <cellStyle name="Total 8 2 13 3 2" xfId="23089" xr:uid="{00000000-0005-0000-0000-0000325A0000}"/>
    <cellStyle name="Total 8 2 13 4" xfId="23090" xr:uid="{00000000-0005-0000-0000-0000335A0000}"/>
    <cellStyle name="Total 8 2 13 4 2" xfId="23091" xr:uid="{00000000-0005-0000-0000-0000345A0000}"/>
    <cellStyle name="Total 8 2 13 5" xfId="23092" xr:uid="{00000000-0005-0000-0000-0000355A0000}"/>
    <cellStyle name="Total 8 2 13 5 2" xfId="23093" xr:uid="{00000000-0005-0000-0000-0000365A0000}"/>
    <cellStyle name="Total 8 2 13 6" xfId="23094" xr:uid="{00000000-0005-0000-0000-0000375A0000}"/>
    <cellStyle name="Total 8 2 13 6 2" xfId="23095" xr:uid="{00000000-0005-0000-0000-0000385A0000}"/>
    <cellStyle name="Total 8 2 13 7" xfId="23096" xr:uid="{00000000-0005-0000-0000-0000395A0000}"/>
    <cellStyle name="Total 8 2 13 7 2" xfId="23097" xr:uid="{00000000-0005-0000-0000-00003A5A0000}"/>
    <cellStyle name="Total 8 2 13 8" xfId="23098" xr:uid="{00000000-0005-0000-0000-00003B5A0000}"/>
    <cellStyle name="Total 8 2 13 8 2" xfId="23099" xr:uid="{00000000-0005-0000-0000-00003C5A0000}"/>
    <cellStyle name="Total 8 2 13 9" xfId="23100" xr:uid="{00000000-0005-0000-0000-00003D5A0000}"/>
    <cellStyle name="Total 8 2 13 9 2" xfId="23101" xr:uid="{00000000-0005-0000-0000-00003E5A0000}"/>
    <cellStyle name="Total 8 2 14" xfId="23102" xr:uid="{00000000-0005-0000-0000-00003F5A0000}"/>
    <cellStyle name="Total 8 2 14 2" xfId="23103" xr:uid="{00000000-0005-0000-0000-0000405A0000}"/>
    <cellStyle name="Total 8 2 15" xfId="23104" xr:uid="{00000000-0005-0000-0000-0000415A0000}"/>
    <cellStyle name="Total 8 2 15 2" xfId="23105" xr:uid="{00000000-0005-0000-0000-0000425A0000}"/>
    <cellStyle name="Total 8 2 16" xfId="23106" xr:uid="{00000000-0005-0000-0000-0000435A0000}"/>
    <cellStyle name="Total 8 2 16 2" xfId="23107" xr:uid="{00000000-0005-0000-0000-0000445A0000}"/>
    <cellStyle name="Total 8 2 17" xfId="23108" xr:uid="{00000000-0005-0000-0000-0000455A0000}"/>
    <cellStyle name="Total 8 2 17 2" xfId="23109" xr:uid="{00000000-0005-0000-0000-0000465A0000}"/>
    <cellStyle name="Total 8 2 18" xfId="23110" xr:uid="{00000000-0005-0000-0000-0000475A0000}"/>
    <cellStyle name="Total 8 2 18 2" xfId="23111" xr:uid="{00000000-0005-0000-0000-0000485A0000}"/>
    <cellStyle name="Total 8 2 19" xfId="23112" xr:uid="{00000000-0005-0000-0000-0000495A0000}"/>
    <cellStyle name="Total 8 2 19 2" xfId="23113" xr:uid="{00000000-0005-0000-0000-00004A5A0000}"/>
    <cellStyle name="Total 8 2 2" xfId="23114" xr:uid="{00000000-0005-0000-0000-00004B5A0000}"/>
    <cellStyle name="Total 8 2 2 10" xfId="23115" xr:uid="{00000000-0005-0000-0000-00004C5A0000}"/>
    <cellStyle name="Total 8 2 2 10 2" xfId="23116" xr:uid="{00000000-0005-0000-0000-00004D5A0000}"/>
    <cellStyle name="Total 8 2 2 11" xfId="23117" xr:uid="{00000000-0005-0000-0000-00004E5A0000}"/>
    <cellStyle name="Total 8 2 2 11 2" xfId="23118" xr:uid="{00000000-0005-0000-0000-00004F5A0000}"/>
    <cellStyle name="Total 8 2 2 12" xfId="23119" xr:uid="{00000000-0005-0000-0000-0000505A0000}"/>
    <cellStyle name="Total 8 2 2 12 2" xfId="23120" xr:uid="{00000000-0005-0000-0000-0000515A0000}"/>
    <cellStyle name="Total 8 2 2 13" xfId="23121" xr:uid="{00000000-0005-0000-0000-0000525A0000}"/>
    <cellStyle name="Total 8 2 2 13 2" xfId="23122" xr:uid="{00000000-0005-0000-0000-0000535A0000}"/>
    <cellStyle name="Total 8 2 2 14" xfId="23123" xr:uid="{00000000-0005-0000-0000-0000545A0000}"/>
    <cellStyle name="Total 8 2 2 14 2" xfId="23124" xr:uid="{00000000-0005-0000-0000-0000555A0000}"/>
    <cellStyle name="Total 8 2 2 15" xfId="23125" xr:uid="{00000000-0005-0000-0000-0000565A0000}"/>
    <cellStyle name="Total 8 2 2 15 2" xfId="23126" xr:uid="{00000000-0005-0000-0000-0000575A0000}"/>
    <cellStyle name="Total 8 2 2 16" xfId="23127" xr:uid="{00000000-0005-0000-0000-0000585A0000}"/>
    <cellStyle name="Total 8 2 2 16 2" xfId="23128" xr:uid="{00000000-0005-0000-0000-0000595A0000}"/>
    <cellStyle name="Total 8 2 2 17" xfId="23129" xr:uid="{00000000-0005-0000-0000-00005A5A0000}"/>
    <cellStyle name="Total 8 2 2 17 2" xfId="23130" xr:uid="{00000000-0005-0000-0000-00005B5A0000}"/>
    <cellStyle name="Total 8 2 2 18" xfId="23131" xr:uid="{00000000-0005-0000-0000-00005C5A0000}"/>
    <cellStyle name="Total 8 2 2 18 2" xfId="23132" xr:uid="{00000000-0005-0000-0000-00005D5A0000}"/>
    <cellStyle name="Total 8 2 2 19" xfId="23133" xr:uid="{00000000-0005-0000-0000-00005E5A0000}"/>
    <cellStyle name="Total 8 2 2 19 2" xfId="23134" xr:uid="{00000000-0005-0000-0000-00005F5A0000}"/>
    <cellStyle name="Total 8 2 2 2" xfId="23135" xr:uid="{00000000-0005-0000-0000-0000605A0000}"/>
    <cellStyle name="Total 8 2 2 2 10" xfId="23136" xr:uid="{00000000-0005-0000-0000-0000615A0000}"/>
    <cellStyle name="Total 8 2 2 2 10 2" xfId="23137" xr:uid="{00000000-0005-0000-0000-0000625A0000}"/>
    <cellStyle name="Total 8 2 2 2 11" xfId="23138" xr:uid="{00000000-0005-0000-0000-0000635A0000}"/>
    <cellStyle name="Total 8 2 2 2 11 2" xfId="23139" xr:uid="{00000000-0005-0000-0000-0000645A0000}"/>
    <cellStyle name="Total 8 2 2 2 12" xfId="23140" xr:uid="{00000000-0005-0000-0000-0000655A0000}"/>
    <cellStyle name="Total 8 2 2 2 12 2" xfId="23141" xr:uid="{00000000-0005-0000-0000-0000665A0000}"/>
    <cellStyle name="Total 8 2 2 2 13" xfId="23142" xr:uid="{00000000-0005-0000-0000-0000675A0000}"/>
    <cellStyle name="Total 8 2 2 2 13 2" xfId="23143" xr:uid="{00000000-0005-0000-0000-0000685A0000}"/>
    <cellStyle name="Total 8 2 2 2 14" xfId="23144" xr:uid="{00000000-0005-0000-0000-0000695A0000}"/>
    <cellStyle name="Total 8 2 2 2 14 2" xfId="23145" xr:uid="{00000000-0005-0000-0000-00006A5A0000}"/>
    <cellStyle name="Total 8 2 2 2 15" xfId="23146" xr:uid="{00000000-0005-0000-0000-00006B5A0000}"/>
    <cellStyle name="Total 8 2 2 2 15 2" xfId="23147" xr:uid="{00000000-0005-0000-0000-00006C5A0000}"/>
    <cellStyle name="Total 8 2 2 2 16" xfId="23148" xr:uid="{00000000-0005-0000-0000-00006D5A0000}"/>
    <cellStyle name="Total 8 2 2 2 16 2" xfId="23149" xr:uid="{00000000-0005-0000-0000-00006E5A0000}"/>
    <cellStyle name="Total 8 2 2 2 17" xfId="23150" xr:uid="{00000000-0005-0000-0000-00006F5A0000}"/>
    <cellStyle name="Total 8 2 2 2 17 2" xfId="23151" xr:uid="{00000000-0005-0000-0000-0000705A0000}"/>
    <cellStyle name="Total 8 2 2 2 18" xfId="23152" xr:uid="{00000000-0005-0000-0000-0000715A0000}"/>
    <cellStyle name="Total 8 2 2 2 18 2" xfId="23153" xr:uid="{00000000-0005-0000-0000-0000725A0000}"/>
    <cellStyle name="Total 8 2 2 2 19" xfId="23154" xr:uid="{00000000-0005-0000-0000-0000735A0000}"/>
    <cellStyle name="Total 8 2 2 2 2" xfId="23155" xr:uid="{00000000-0005-0000-0000-0000745A0000}"/>
    <cellStyle name="Total 8 2 2 2 2 2" xfId="23156" xr:uid="{00000000-0005-0000-0000-0000755A0000}"/>
    <cellStyle name="Total 8 2 2 2 3" xfId="23157" xr:uid="{00000000-0005-0000-0000-0000765A0000}"/>
    <cellStyle name="Total 8 2 2 2 3 2" xfId="23158" xr:uid="{00000000-0005-0000-0000-0000775A0000}"/>
    <cellStyle name="Total 8 2 2 2 4" xfId="23159" xr:uid="{00000000-0005-0000-0000-0000785A0000}"/>
    <cellStyle name="Total 8 2 2 2 4 2" xfId="23160" xr:uid="{00000000-0005-0000-0000-0000795A0000}"/>
    <cellStyle name="Total 8 2 2 2 5" xfId="23161" xr:uid="{00000000-0005-0000-0000-00007A5A0000}"/>
    <cellStyle name="Total 8 2 2 2 5 2" xfId="23162" xr:uid="{00000000-0005-0000-0000-00007B5A0000}"/>
    <cellStyle name="Total 8 2 2 2 6" xfId="23163" xr:uid="{00000000-0005-0000-0000-00007C5A0000}"/>
    <cellStyle name="Total 8 2 2 2 6 2" xfId="23164" xr:uid="{00000000-0005-0000-0000-00007D5A0000}"/>
    <cellStyle name="Total 8 2 2 2 7" xfId="23165" xr:uid="{00000000-0005-0000-0000-00007E5A0000}"/>
    <cellStyle name="Total 8 2 2 2 7 2" xfId="23166" xr:uid="{00000000-0005-0000-0000-00007F5A0000}"/>
    <cellStyle name="Total 8 2 2 2 8" xfId="23167" xr:uid="{00000000-0005-0000-0000-0000805A0000}"/>
    <cellStyle name="Total 8 2 2 2 8 2" xfId="23168" xr:uid="{00000000-0005-0000-0000-0000815A0000}"/>
    <cellStyle name="Total 8 2 2 2 9" xfId="23169" xr:uid="{00000000-0005-0000-0000-0000825A0000}"/>
    <cellStyle name="Total 8 2 2 2 9 2" xfId="23170" xr:uid="{00000000-0005-0000-0000-0000835A0000}"/>
    <cellStyle name="Total 8 2 2 20" xfId="23171" xr:uid="{00000000-0005-0000-0000-0000845A0000}"/>
    <cellStyle name="Total 8 2 2 3" xfId="23172" xr:uid="{00000000-0005-0000-0000-0000855A0000}"/>
    <cellStyle name="Total 8 2 2 3 10" xfId="23173" xr:uid="{00000000-0005-0000-0000-0000865A0000}"/>
    <cellStyle name="Total 8 2 2 3 10 2" xfId="23174" xr:uid="{00000000-0005-0000-0000-0000875A0000}"/>
    <cellStyle name="Total 8 2 2 3 11" xfId="23175" xr:uid="{00000000-0005-0000-0000-0000885A0000}"/>
    <cellStyle name="Total 8 2 2 3 11 2" xfId="23176" xr:uid="{00000000-0005-0000-0000-0000895A0000}"/>
    <cellStyle name="Total 8 2 2 3 12" xfId="23177" xr:uid="{00000000-0005-0000-0000-00008A5A0000}"/>
    <cellStyle name="Total 8 2 2 3 12 2" xfId="23178" xr:uid="{00000000-0005-0000-0000-00008B5A0000}"/>
    <cellStyle name="Total 8 2 2 3 13" xfId="23179" xr:uid="{00000000-0005-0000-0000-00008C5A0000}"/>
    <cellStyle name="Total 8 2 2 3 13 2" xfId="23180" xr:uid="{00000000-0005-0000-0000-00008D5A0000}"/>
    <cellStyle name="Total 8 2 2 3 14" xfId="23181" xr:uid="{00000000-0005-0000-0000-00008E5A0000}"/>
    <cellStyle name="Total 8 2 2 3 14 2" xfId="23182" xr:uid="{00000000-0005-0000-0000-00008F5A0000}"/>
    <cellStyle name="Total 8 2 2 3 15" xfId="23183" xr:uid="{00000000-0005-0000-0000-0000905A0000}"/>
    <cellStyle name="Total 8 2 2 3 15 2" xfId="23184" xr:uid="{00000000-0005-0000-0000-0000915A0000}"/>
    <cellStyle name="Total 8 2 2 3 16" xfId="23185" xr:uid="{00000000-0005-0000-0000-0000925A0000}"/>
    <cellStyle name="Total 8 2 2 3 16 2" xfId="23186" xr:uid="{00000000-0005-0000-0000-0000935A0000}"/>
    <cellStyle name="Total 8 2 2 3 17" xfId="23187" xr:uid="{00000000-0005-0000-0000-0000945A0000}"/>
    <cellStyle name="Total 8 2 2 3 17 2" xfId="23188" xr:uid="{00000000-0005-0000-0000-0000955A0000}"/>
    <cellStyle name="Total 8 2 2 3 18" xfId="23189" xr:uid="{00000000-0005-0000-0000-0000965A0000}"/>
    <cellStyle name="Total 8 2 2 3 18 2" xfId="23190" xr:uid="{00000000-0005-0000-0000-0000975A0000}"/>
    <cellStyle name="Total 8 2 2 3 19" xfId="23191" xr:uid="{00000000-0005-0000-0000-0000985A0000}"/>
    <cellStyle name="Total 8 2 2 3 2" xfId="23192" xr:uid="{00000000-0005-0000-0000-0000995A0000}"/>
    <cellStyle name="Total 8 2 2 3 2 2" xfId="23193" xr:uid="{00000000-0005-0000-0000-00009A5A0000}"/>
    <cellStyle name="Total 8 2 2 3 3" xfId="23194" xr:uid="{00000000-0005-0000-0000-00009B5A0000}"/>
    <cellStyle name="Total 8 2 2 3 3 2" xfId="23195" xr:uid="{00000000-0005-0000-0000-00009C5A0000}"/>
    <cellStyle name="Total 8 2 2 3 4" xfId="23196" xr:uid="{00000000-0005-0000-0000-00009D5A0000}"/>
    <cellStyle name="Total 8 2 2 3 4 2" xfId="23197" xr:uid="{00000000-0005-0000-0000-00009E5A0000}"/>
    <cellStyle name="Total 8 2 2 3 5" xfId="23198" xr:uid="{00000000-0005-0000-0000-00009F5A0000}"/>
    <cellStyle name="Total 8 2 2 3 5 2" xfId="23199" xr:uid="{00000000-0005-0000-0000-0000A05A0000}"/>
    <cellStyle name="Total 8 2 2 3 6" xfId="23200" xr:uid="{00000000-0005-0000-0000-0000A15A0000}"/>
    <cellStyle name="Total 8 2 2 3 6 2" xfId="23201" xr:uid="{00000000-0005-0000-0000-0000A25A0000}"/>
    <cellStyle name="Total 8 2 2 3 7" xfId="23202" xr:uid="{00000000-0005-0000-0000-0000A35A0000}"/>
    <cellStyle name="Total 8 2 2 3 7 2" xfId="23203" xr:uid="{00000000-0005-0000-0000-0000A45A0000}"/>
    <cellStyle name="Total 8 2 2 3 8" xfId="23204" xr:uid="{00000000-0005-0000-0000-0000A55A0000}"/>
    <cellStyle name="Total 8 2 2 3 8 2" xfId="23205" xr:uid="{00000000-0005-0000-0000-0000A65A0000}"/>
    <cellStyle name="Total 8 2 2 3 9" xfId="23206" xr:uid="{00000000-0005-0000-0000-0000A75A0000}"/>
    <cellStyle name="Total 8 2 2 3 9 2" xfId="23207" xr:uid="{00000000-0005-0000-0000-0000A85A0000}"/>
    <cellStyle name="Total 8 2 2 4" xfId="23208" xr:uid="{00000000-0005-0000-0000-0000A95A0000}"/>
    <cellStyle name="Total 8 2 2 4 10" xfId="23209" xr:uid="{00000000-0005-0000-0000-0000AA5A0000}"/>
    <cellStyle name="Total 8 2 2 4 10 2" xfId="23210" xr:uid="{00000000-0005-0000-0000-0000AB5A0000}"/>
    <cellStyle name="Total 8 2 2 4 11" xfId="23211" xr:uid="{00000000-0005-0000-0000-0000AC5A0000}"/>
    <cellStyle name="Total 8 2 2 4 11 2" xfId="23212" xr:uid="{00000000-0005-0000-0000-0000AD5A0000}"/>
    <cellStyle name="Total 8 2 2 4 12" xfId="23213" xr:uid="{00000000-0005-0000-0000-0000AE5A0000}"/>
    <cellStyle name="Total 8 2 2 4 12 2" xfId="23214" xr:uid="{00000000-0005-0000-0000-0000AF5A0000}"/>
    <cellStyle name="Total 8 2 2 4 13" xfId="23215" xr:uid="{00000000-0005-0000-0000-0000B05A0000}"/>
    <cellStyle name="Total 8 2 2 4 13 2" xfId="23216" xr:uid="{00000000-0005-0000-0000-0000B15A0000}"/>
    <cellStyle name="Total 8 2 2 4 14" xfId="23217" xr:uid="{00000000-0005-0000-0000-0000B25A0000}"/>
    <cellStyle name="Total 8 2 2 4 14 2" xfId="23218" xr:uid="{00000000-0005-0000-0000-0000B35A0000}"/>
    <cellStyle name="Total 8 2 2 4 15" xfId="23219" xr:uid="{00000000-0005-0000-0000-0000B45A0000}"/>
    <cellStyle name="Total 8 2 2 4 15 2" xfId="23220" xr:uid="{00000000-0005-0000-0000-0000B55A0000}"/>
    <cellStyle name="Total 8 2 2 4 16" xfId="23221" xr:uid="{00000000-0005-0000-0000-0000B65A0000}"/>
    <cellStyle name="Total 8 2 2 4 2" xfId="23222" xr:uid="{00000000-0005-0000-0000-0000B75A0000}"/>
    <cellStyle name="Total 8 2 2 4 2 2" xfId="23223" xr:uid="{00000000-0005-0000-0000-0000B85A0000}"/>
    <cellStyle name="Total 8 2 2 4 3" xfId="23224" xr:uid="{00000000-0005-0000-0000-0000B95A0000}"/>
    <cellStyle name="Total 8 2 2 4 3 2" xfId="23225" xr:uid="{00000000-0005-0000-0000-0000BA5A0000}"/>
    <cellStyle name="Total 8 2 2 4 4" xfId="23226" xr:uid="{00000000-0005-0000-0000-0000BB5A0000}"/>
    <cellStyle name="Total 8 2 2 4 4 2" xfId="23227" xr:uid="{00000000-0005-0000-0000-0000BC5A0000}"/>
    <cellStyle name="Total 8 2 2 4 5" xfId="23228" xr:uid="{00000000-0005-0000-0000-0000BD5A0000}"/>
    <cellStyle name="Total 8 2 2 4 5 2" xfId="23229" xr:uid="{00000000-0005-0000-0000-0000BE5A0000}"/>
    <cellStyle name="Total 8 2 2 4 6" xfId="23230" xr:uid="{00000000-0005-0000-0000-0000BF5A0000}"/>
    <cellStyle name="Total 8 2 2 4 6 2" xfId="23231" xr:uid="{00000000-0005-0000-0000-0000C05A0000}"/>
    <cellStyle name="Total 8 2 2 4 7" xfId="23232" xr:uid="{00000000-0005-0000-0000-0000C15A0000}"/>
    <cellStyle name="Total 8 2 2 4 7 2" xfId="23233" xr:uid="{00000000-0005-0000-0000-0000C25A0000}"/>
    <cellStyle name="Total 8 2 2 4 8" xfId="23234" xr:uid="{00000000-0005-0000-0000-0000C35A0000}"/>
    <cellStyle name="Total 8 2 2 4 8 2" xfId="23235" xr:uid="{00000000-0005-0000-0000-0000C45A0000}"/>
    <cellStyle name="Total 8 2 2 4 9" xfId="23236" xr:uid="{00000000-0005-0000-0000-0000C55A0000}"/>
    <cellStyle name="Total 8 2 2 4 9 2" xfId="23237" xr:uid="{00000000-0005-0000-0000-0000C65A0000}"/>
    <cellStyle name="Total 8 2 2 5" xfId="23238" xr:uid="{00000000-0005-0000-0000-0000C75A0000}"/>
    <cellStyle name="Total 8 2 2 5 10" xfId="23239" xr:uid="{00000000-0005-0000-0000-0000C85A0000}"/>
    <cellStyle name="Total 8 2 2 5 10 2" xfId="23240" xr:uid="{00000000-0005-0000-0000-0000C95A0000}"/>
    <cellStyle name="Total 8 2 2 5 11" xfId="23241" xr:uid="{00000000-0005-0000-0000-0000CA5A0000}"/>
    <cellStyle name="Total 8 2 2 5 11 2" xfId="23242" xr:uid="{00000000-0005-0000-0000-0000CB5A0000}"/>
    <cellStyle name="Total 8 2 2 5 12" xfId="23243" xr:uid="{00000000-0005-0000-0000-0000CC5A0000}"/>
    <cellStyle name="Total 8 2 2 5 12 2" xfId="23244" xr:uid="{00000000-0005-0000-0000-0000CD5A0000}"/>
    <cellStyle name="Total 8 2 2 5 13" xfId="23245" xr:uid="{00000000-0005-0000-0000-0000CE5A0000}"/>
    <cellStyle name="Total 8 2 2 5 13 2" xfId="23246" xr:uid="{00000000-0005-0000-0000-0000CF5A0000}"/>
    <cellStyle name="Total 8 2 2 5 14" xfId="23247" xr:uid="{00000000-0005-0000-0000-0000D05A0000}"/>
    <cellStyle name="Total 8 2 2 5 14 2" xfId="23248" xr:uid="{00000000-0005-0000-0000-0000D15A0000}"/>
    <cellStyle name="Total 8 2 2 5 15" xfId="23249" xr:uid="{00000000-0005-0000-0000-0000D25A0000}"/>
    <cellStyle name="Total 8 2 2 5 15 2" xfId="23250" xr:uid="{00000000-0005-0000-0000-0000D35A0000}"/>
    <cellStyle name="Total 8 2 2 5 16" xfId="23251" xr:uid="{00000000-0005-0000-0000-0000D45A0000}"/>
    <cellStyle name="Total 8 2 2 5 2" xfId="23252" xr:uid="{00000000-0005-0000-0000-0000D55A0000}"/>
    <cellStyle name="Total 8 2 2 5 2 2" xfId="23253" xr:uid="{00000000-0005-0000-0000-0000D65A0000}"/>
    <cellStyle name="Total 8 2 2 5 3" xfId="23254" xr:uid="{00000000-0005-0000-0000-0000D75A0000}"/>
    <cellStyle name="Total 8 2 2 5 3 2" xfId="23255" xr:uid="{00000000-0005-0000-0000-0000D85A0000}"/>
    <cellStyle name="Total 8 2 2 5 4" xfId="23256" xr:uid="{00000000-0005-0000-0000-0000D95A0000}"/>
    <cellStyle name="Total 8 2 2 5 4 2" xfId="23257" xr:uid="{00000000-0005-0000-0000-0000DA5A0000}"/>
    <cellStyle name="Total 8 2 2 5 5" xfId="23258" xr:uid="{00000000-0005-0000-0000-0000DB5A0000}"/>
    <cellStyle name="Total 8 2 2 5 5 2" xfId="23259" xr:uid="{00000000-0005-0000-0000-0000DC5A0000}"/>
    <cellStyle name="Total 8 2 2 5 6" xfId="23260" xr:uid="{00000000-0005-0000-0000-0000DD5A0000}"/>
    <cellStyle name="Total 8 2 2 5 6 2" xfId="23261" xr:uid="{00000000-0005-0000-0000-0000DE5A0000}"/>
    <cellStyle name="Total 8 2 2 5 7" xfId="23262" xr:uid="{00000000-0005-0000-0000-0000DF5A0000}"/>
    <cellStyle name="Total 8 2 2 5 7 2" xfId="23263" xr:uid="{00000000-0005-0000-0000-0000E05A0000}"/>
    <cellStyle name="Total 8 2 2 5 8" xfId="23264" xr:uid="{00000000-0005-0000-0000-0000E15A0000}"/>
    <cellStyle name="Total 8 2 2 5 8 2" xfId="23265" xr:uid="{00000000-0005-0000-0000-0000E25A0000}"/>
    <cellStyle name="Total 8 2 2 5 9" xfId="23266" xr:uid="{00000000-0005-0000-0000-0000E35A0000}"/>
    <cellStyle name="Total 8 2 2 5 9 2" xfId="23267" xr:uid="{00000000-0005-0000-0000-0000E45A0000}"/>
    <cellStyle name="Total 8 2 2 6" xfId="23268" xr:uid="{00000000-0005-0000-0000-0000E55A0000}"/>
    <cellStyle name="Total 8 2 2 6 10" xfId="23269" xr:uid="{00000000-0005-0000-0000-0000E65A0000}"/>
    <cellStyle name="Total 8 2 2 6 10 2" xfId="23270" xr:uid="{00000000-0005-0000-0000-0000E75A0000}"/>
    <cellStyle name="Total 8 2 2 6 11" xfId="23271" xr:uid="{00000000-0005-0000-0000-0000E85A0000}"/>
    <cellStyle name="Total 8 2 2 6 11 2" xfId="23272" xr:uid="{00000000-0005-0000-0000-0000E95A0000}"/>
    <cellStyle name="Total 8 2 2 6 12" xfId="23273" xr:uid="{00000000-0005-0000-0000-0000EA5A0000}"/>
    <cellStyle name="Total 8 2 2 6 12 2" xfId="23274" xr:uid="{00000000-0005-0000-0000-0000EB5A0000}"/>
    <cellStyle name="Total 8 2 2 6 13" xfId="23275" xr:uid="{00000000-0005-0000-0000-0000EC5A0000}"/>
    <cellStyle name="Total 8 2 2 6 13 2" xfId="23276" xr:uid="{00000000-0005-0000-0000-0000ED5A0000}"/>
    <cellStyle name="Total 8 2 2 6 14" xfId="23277" xr:uid="{00000000-0005-0000-0000-0000EE5A0000}"/>
    <cellStyle name="Total 8 2 2 6 14 2" xfId="23278" xr:uid="{00000000-0005-0000-0000-0000EF5A0000}"/>
    <cellStyle name="Total 8 2 2 6 15" xfId="23279" xr:uid="{00000000-0005-0000-0000-0000F05A0000}"/>
    <cellStyle name="Total 8 2 2 6 2" xfId="23280" xr:uid="{00000000-0005-0000-0000-0000F15A0000}"/>
    <cellStyle name="Total 8 2 2 6 2 2" xfId="23281" xr:uid="{00000000-0005-0000-0000-0000F25A0000}"/>
    <cellStyle name="Total 8 2 2 6 3" xfId="23282" xr:uid="{00000000-0005-0000-0000-0000F35A0000}"/>
    <cellStyle name="Total 8 2 2 6 3 2" xfId="23283" xr:uid="{00000000-0005-0000-0000-0000F45A0000}"/>
    <cellStyle name="Total 8 2 2 6 4" xfId="23284" xr:uid="{00000000-0005-0000-0000-0000F55A0000}"/>
    <cellStyle name="Total 8 2 2 6 4 2" xfId="23285" xr:uid="{00000000-0005-0000-0000-0000F65A0000}"/>
    <cellStyle name="Total 8 2 2 6 5" xfId="23286" xr:uid="{00000000-0005-0000-0000-0000F75A0000}"/>
    <cellStyle name="Total 8 2 2 6 5 2" xfId="23287" xr:uid="{00000000-0005-0000-0000-0000F85A0000}"/>
    <cellStyle name="Total 8 2 2 6 6" xfId="23288" xr:uid="{00000000-0005-0000-0000-0000F95A0000}"/>
    <cellStyle name="Total 8 2 2 6 6 2" xfId="23289" xr:uid="{00000000-0005-0000-0000-0000FA5A0000}"/>
    <cellStyle name="Total 8 2 2 6 7" xfId="23290" xr:uid="{00000000-0005-0000-0000-0000FB5A0000}"/>
    <cellStyle name="Total 8 2 2 6 7 2" xfId="23291" xr:uid="{00000000-0005-0000-0000-0000FC5A0000}"/>
    <cellStyle name="Total 8 2 2 6 8" xfId="23292" xr:uid="{00000000-0005-0000-0000-0000FD5A0000}"/>
    <cellStyle name="Total 8 2 2 6 8 2" xfId="23293" xr:uid="{00000000-0005-0000-0000-0000FE5A0000}"/>
    <cellStyle name="Total 8 2 2 6 9" xfId="23294" xr:uid="{00000000-0005-0000-0000-0000FF5A0000}"/>
    <cellStyle name="Total 8 2 2 6 9 2" xfId="23295" xr:uid="{00000000-0005-0000-0000-0000005B0000}"/>
    <cellStyle name="Total 8 2 2 7" xfId="23296" xr:uid="{00000000-0005-0000-0000-0000015B0000}"/>
    <cellStyle name="Total 8 2 2 7 2" xfId="23297" xr:uid="{00000000-0005-0000-0000-0000025B0000}"/>
    <cellStyle name="Total 8 2 2 8" xfId="23298" xr:uid="{00000000-0005-0000-0000-0000035B0000}"/>
    <cellStyle name="Total 8 2 2 8 2" xfId="23299" xr:uid="{00000000-0005-0000-0000-0000045B0000}"/>
    <cellStyle name="Total 8 2 2 9" xfId="23300" xr:uid="{00000000-0005-0000-0000-0000055B0000}"/>
    <cellStyle name="Total 8 2 2 9 2" xfId="23301" xr:uid="{00000000-0005-0000-0000-0000065B0000}"/>
    <cellStyle name="Total 8 2 20" xfId="23302" xr:uid="{00000000-0005-0000-0000-0000075B0000}"/>
    <cellStyle name="Total 8 2 20 2" xfId="23303" xr:uid="{00000000-0005-0000-0000-0000085B0000}"/>
    <cellStyle name="Total 8 2 21" xfId="23304" xr:uid="{00000000-0005-0000-0000-0000095B0000}"/>
    <cellStyle name="Total 8 2 21 2" xfId="23305" xr:uid="{00000000-0005-0000-0000-00000A5B0000}"/>
    <cellStyle name="Total 8 2 22" xfId="23306" xr:uid="{00000000-0005-0000-0000-00000B5B0000}"/>
    <cellStyle name="Total 8 2 22 2" xfId="23307" xr:uid="{00000000-0005-0000-0000-00000C5B0000}"/>
    <cellStyle name="Total 8 2 23" xfId="23308" xr:uid="{00000000-0005-0000-0000-00000D5B0000}"/>
    <cellStyle name="Total 8 2 23 2" xfId="23309" xr:uid="{00000000-0005-0000-0000-00000E5B0000}"/>
    <cellStyle name="Total 8 2 24" xfId="23310" xr:uid="{00000000-0005-0000-0000-00000F5B0000}"/>
    <cellStyle name="Total 8 2 24 2" xfId="23311" xr:uid="{00000000-0005-0000-0000-0000105B0000}"/>
    <cellStyle name="Total 8 2 25" xfId="23312" xr:uid="{00000000-0005-0000-0000-0000115B0000}"/>
    <cellStyle name="Total 8 2 25 2" xfId="23313" xr:uid="{00000000-0005-0000-0000-0000125B0000}"/>
    <cellStyle name="Total 8 2 26" xfId="23314" xr:uid="{00000000-0005-0000-0000-0000135B0000}"/>
    <cellStyle name="Total 8 2 26 2" xfId="23315" xr:uid="{00000000-0005-0000-0000-0000145B0000}"/>
    <cellStyle name="Total 8 2 27" xfId="23316" xr:uid="{00000000-0005-0000-0000-0000155B0000}"/>
    <cellStyle name="Total 8 2 3" xfId="23317" xr:uid="{00000000-0005-0000-0000-0000165B0000}"/>
    <cellStyle name="Total 8 2 3 10" xfId="23318" xr:uid="{00000000-0005-0000-0000-0000175B0000}"/>
    <cellStyle name="Total 8 2 3 10 2" xfId="23319" xr:uid="{00000000-0005-0000-0000-0000185B0000}"/>
    <cellStyle name="Total 8 2 3 11" xfId="23320" xr:uid="{00000000-0005-0000-0000-0000195B0000}"/>
    <cellStyle name="Total 8 2 3 11 2" xfId="23321" xr:uid="{00000000-0005-0000-0000-00001A5B0000}"/>
    <cellStyle name="Total 8 2 3 12" xfId="23322" xr:uid="{00000000-0005-0000-0000-00001B5B0000}"/>
    <cellStyle name="Total 8 2 3 12 2" xfId="23323" xr:uid="{00000000-0005-0000-0000-00001C5B0000}"/>
    <cellStyle name="Total 8 2 3 13" xfId="23324" xr:uid="{00000000-0005-0000-0000-00001D5B0000}"/>
    <cellStyle name="Total 8 2 3 13 2" xfId="23325" xr:uid="{00000000-0005-0000-0000-00001E5B0000}"/>
    <cellStyle name="Total 8 2 3 14" xfId="23326" xr:uid="{00000000-0005-0000-0000-00001F5B0000}"/>
    <cellStyle name="Total 8 2 3 14 2" xfId="23327" xr:uid="{00000000-0005-0000-0000-0000205B0000}"/>
    <cellStyle name="Total 8 2 3 15" xfId="23328" xr:uid="{00000000-0005-0000-0000-0000215B0000}"/>
    <cellStyle name="Total 8 2 3 15 2" xfId="23329" xr:uid="{00000000-0005-0000-0000-0000225B0000}"/>
    <cellStyle name="Total 8 2 3 16" xfId="23330" xr:uid="{00000000-0005-0000-0000-0000235B0000}"/>
    <cellStyle name="Total 8 2 3 16 2" xfId="23331" xr:uid="{00000000-0005-0000-0000-0000245B0000}"/>
    <cellStyle name="Total 8 2 3 17" xfId="23332" xr:uid="{00000000-0005-0000-0000-0000255B0000}"/>
    <cellStyle name="Total 8 2 3 17 2" xfId="23333" xr:uid="{00000000-0005-0000-0000-0000265B0000}"/>
    <cellStyle name="Total 8 2 3 18" xfId="23334" xr:uid="{00000000-0005-0000-0000-0000275B0000}"/>
    <cellStyle name="Total 8 2 3 18 2" xfId="23335" xr:uid="{00000000-0005-0000-0000-0000285B0000}"/>
    <cellStyle name="Total 8 2 3 19" xfId="23336" xr:uid="{00000000-0005-0000-0000-0000295B0000}"/>
    <cellStyle name="Total 8 2 3 19 2" xfId="23337" xr:uid="{00000000-0005-0000-0000-00002A5B0000}"/>
    <cellStyle name="Total 8 2 3 2" xfId="23338" xr:uid="{00000000-0005-0000-0000-00002B5B0000}"/>
    <cellStyle name="Total 8 2 3 2 10" xfId="23339" xr:uid="{00000000-0005-0000-0000-00002C5B0000}"/>
    <cellStyle name="Total 8 2 3 2 10 2" xfId="23340" xr:uid="{00000000-0005-0000-0000-00002D5B0000}"/>
    <cellStyle name="Total 8 2 3 2 11" xfId="23341" xr:uid="{00000000-0005-0000-0000-00002E5B0000}"/>
    <cellStyle name="Total 8 2 3 2 11 2" xfId="23342" xr:uid="{00000000-0005-0000-0000-00002F5B0000}"/>
    <cellStyle name="Total 8 2 3 2 12" xfId="23343" xr:uid="{00000000-0005-0000-0000-0000305B0000}"/>
    <cellStyle name="Total 8 2 3 2 12 2" xfId="23344" xr:uid="{00000000-0005-0000-0000-0000315B0000}"/>
    <cellStyle name="Total 8 2 3 2 13" xfId="23345" xr:uid="{00000000-0005-0000-0000-0000325B0000}"/>
    <cellStyle name="Total 8 2 3 2 13 2" xfId="23346" xr:uid="{00000000-0005-0000-0000-0000335B0000}"/>
    <cellStyle name="Total 8 2 3 2 14" xfId="23347" xr:uid="{00000000-0005-0000-0000-0000345B0000}"/>
    <cellStyle name="Total 8 2 3 2 14 2" xfId="23348" xr:uid="{00000000-0005-0000-0000-0000355B0000}"/>
    <cellStyle name="Total 8 2 3 2 15" xfId="23349" xr:uid="{00000000-0005-0000-0000-0000365B0000}"/>
    <cellStyle name="Total 8 2 3 2 15 2" xfId="23350" xr:uid="{00000000-0005-0000-0000-0000375B0000}"/>
    <cellStyle name="Total 8 2 3 2 16" xfId="23351" xr:uid="{00000000-0005-0000-0000-0000385B0000}"/>
    <cellStyle name="Total 8 2 3 2 16 2" xfId="23352" xr:uid="{00000000-0005-0000-0000-0000395B0000}"/>
    <cellStyle name="Total 8 2 3 2 17" xfId="23353" xr:uid="{00000000-0005-0000-0000-00003A5B0000}"/>
    <cellStyle name="Total 8 2 3 2 17 2" xfId="23354" xr:uid="{00000000-0005-0000-0000-00003B5B0000}"/>
    <cellStyle name="Total 8 2 3 2 18" xfId="23355" xr:uid="{00000000-0005-0000-0000-00003C5B0000}"/>
    <cellStyle name="Total 8 2 3 2 18 2" xfId="23356" xr:uid="{00000000-0005-0000-0000-00003D5B0000}"/>
    <cellStyle name="Total 8 2 3 2 19" xfId="23357" xr:uid="{00000000-0005-0000-0000-00003E5B0000}"/>
    <cellStyle name="Total 8 2 3 2 2" xfId="23358" xr:uid="{00000000-0005-0000-0000-00003F5B0000}"/>
    <cellStyle name="Total 8 2 3 2 2 2" xfId="23359" xr:uid="{00000000-0005-0000-0000-0000405B0000}"/>
    <cellStyle name="Total 8 2 3 2 3" xfId="23360" xr:uid="{00000000-0005-0000-0000-0000415B0000}"/>
    <cellStyle name="Total 8 2 3 2 3 2" xfId="23361" xr:uid="{00000000-0005-0000-0000-0000425B0000}"/>
    <cellStyle name="Total 8 2 3 2 4" xfId="23362" xr:uid="{00000000-0005-0000-0000-0000435B0000}"/>
    <cellStyle name="Total 8 2 3 2 4 2" xfId="23363" xr:uid="{00000000-0005-0000-0000-0000445B0000}"/>
    <cellStyle name="Total 8 2 3 2 5" xfId="23364" xr:uid="{00000000-0005-0000-0000-0000455B0000}"/>
    <cellStyle name="Total 8 2 3 2 5 2" xfId="23365" xr:uid="{00000000-0005-0000-0000-0000465B0000}"/>
    <cellStyle name="Total 8 2 3 2 6" xfId="23366" xr:uid="{00000000-0005-0000-0000-0000475B0000}"/>
    <cellStyle name="Total 8 2 3 2 6 2" xfId="23367" xr:uid="{00000000-0005-0000-0000-0000485B0000}"/>
    <cellStyle name="Total 8 2 3 2 7" xfId="23368" xr:uid="{00000000-0005-0000-0000-0000495B0000}"/>
    <cellStyle name="Total 8 2 3 2 7 2" xfId="23369" xr:uid="{00000000-0005-0000-0000-00004A5B0000}"/>
    <cellStyle name="Total 8 2 3 2 8" xfId="23370" xr:uid="{00000000-0005-0000-0000-00004B5B0000}"/>
    <cellStyle name="Total 8 2 3 2 8 2" xfId="23371" xr:uid="{00000000-0005-0000-0000-00004C5B0000}"/>
    <cellStyle name="Total 8 2 3 2 9" xfId="23372" xr:uid="{00000000-0005-0000-0000-00004D5B0000}"/>
    <cellStyle name="Total 8 2 3 2 9 2" xfId="23373" xr:uid="{00000000-0005-0000-0000-00004E5B0000}"/>
    <cellStyle name="Total 8 2 3 20" xfId="23374" xr:uid="{00000000-0005-0000-0000-00004F5B0000}"/>
    <cellStyle name="Total 8 2 3 3" xfId="23375" xr:uid="{00000000-0005-0000-0000-0000505B0000}"/>
    <cellStyle name="Total 8 2 3 3 10" xfId="23376" xr:uid="{00000000-0005-0000-0000-0000515B0000}"/>
    <cellStyle name="Total 8 2 3 3 10 2" xfId="23377" xr:uid="{00000000-0005-0000-0000-0000525B0000}"/>
    <cellStyle name="Total 8 2 3 3 11" xfId="23378" xr:uid="{00000000-0005-0000-0000-0000535B0000}"/>
    <cellStyle name="Total 8 2 3 3 11 2" xfId="23379" xr:uid="{00000000-0005-0000-0000-0000545B0000}"/>
    <cellStyle name="Total 8 2 3 3 12" xfId="23380" xr:uid="{00000000-0005-0000-0000-0000555B0000}"/>
    <cellStyle name="Total 8 2 3 3 12 2" xfId="23381" xr:uid="{00000000-0005-0000-0000-0000565B0000}"/>
    <cellStyle name="Total 8 2 3 3 13" xfId="23382" xr:uid="{00000000-0005-0000-0000-0000575B0000}"/>
    <cellStyle name="Total 8 2 3 3 13 2" xfId="23383" xr:uid="{00000000-0005-0000-0000-0000585B0000}"/>
    <cellStyle name="Total 8 2 3 3 14" xfId="23384" xr:uid="{00000000-0005-0000-0000-0000595B0000}"/>
    <cellStyle name="Total 8 2 3 3 14 2" xfId="23385" xr:uid="{00000000-0005-0000-0000-00005A5B0000}"/>
    <cellStyle name="Total 8 2 3 3 15" xfId="23386" xr:uid="{00000000-0005-0000-0000-00005B5B0000}"/>
    <cellStyle name="Total 8 2 3 3 15 2" xfId="23387" xr:uid="{00000000-0005-0000-0000-00005C5B0000}"/>
    <cellStyle name="Total 8 2 3 3 16" xfId="23388" xr:uid="{00000000-0005-0000-0000-00005D5B0000}"/>
    <cellStyle name="Total 8 2 3 3 16 2" xfId="23389" xr:uid="{00000000-0005-0000-0000-00005E5B0000}"/>
    <cellStyle name="Total 8 2 3 3 17" xfId="23390" xr:uid="{00000000-0005-0000-0000-00005F5B0000}"/>
    <cellStyle name="Total 8 2 3 3 17 2" xfId="23391" xr:uid="{00000000-0005-0000-0000-0000605B0000}"/>
    <cellStyle name="Total 8 2 3 3 18" xfId="23392" xr:uid="{00000000-0005-0000-0000-0000615B0000}"/>
    <cellStyle name="Total 8 2 3 3 18 2" xfId="23393" xr:uid="{00000000-0005-0000-0000-0000625B0000}"/>
    <cellStyle name="Total 8 2 3 3 19" xfId="23394" xr:uid="{00000000-0005-0000-0000-0000635B0000}"/>
    <cellStyle name="Total 8 2 3 3 2" xfId="23395" xr:uid="{00000000-0005-0000-0000-0000645B0000}"/>
    <cellStyle name="Total 8 2 3 3 2 2" xfId="23396" xr:uid="{00000000-0005-0000-0000-0000655B0000}"/>
    <cellStyle name="Total 8 2 3 3 3" xfId="23397" xr:uid="{00000000-0005-0000-0000-0000665B0000}"/>
    <cellStyle name="Total 8 2 3 3 3 2" xfId="23398" xr:uid="{00000000-0005-0000-0000-0000675B0000}"/>
    <cellStyle name="Total 8 2 3 3 4" xfId="23399" xr:uid="{00000000-0005-0000-0000-0000685B0000}"/>
    <cellStyle name="Total 8 2 3 3 4 2" xfId="23400" xr:uid="{00000000-0005-0000-0000-0000695B0000}"/>
    <cellStyle name="Total 8 2 3 3 5" xfId="23401" xr:uid="{00000000-0005-0000-0000-00006A5B0000}"/>
    <cellStyle name="Total 8 2 3 3 5 2" xfId="23402" xr:uid="{00000000-0005-0000-0000-00006B5B0000}"/>
    <cellStyle name="Total 8 2 3 3 6" xfId="23403" xr:uid="{00000000-0005-0000-0000-00006C5B0000}"/>
    <cellStyle name="Total 8 2 3 3 6 2" xfId="23404" xr:uid="{00000000-0005-0000-0000-00006D5B0000}"/>
    <cellStyle name="Total 8 2 3 3 7" xfId="23405" xr:uid="{00000000-0005-0000-0000-00006E5B0000}"/>
    <cellStyle name="Total 8 2 3 3 7 2" xfId="23406" xr:uid="{00000000-0005-0000-0000-00006F5B0000}"/>
    <cellStyle name="Total 8 2 3 3 8" xfId="23407" xr:uid="{00000000-0005-0000-0000-0000705B0000}"/>
    <cellStyle name="Total 8 2 3 3 8 2" xfId="23408" xr:uid="{00000000-0005-0000-0000-0000715B0000}"/>
    <cellStyle name="Total 8 2 3 3 9" xfId="23409" xr:uid="{00000000-0005-0000-0000-0000725B0000}"/>
    <cellStyle name="Total 8 2 3 3 9 2" xfId="23410" xr:uid="{00000000-0005-0000-0000-0000735B0000}"/>
    <cellStyle name="Total 8 2 3 4" xfId="23411" xr:uid="{00000000-0005-0000-0000-0000745B0000}"/>
    <cellStyle name="Total 8 2 3 4 10" xfId="23412" xr:uid="{00000000-0005-0000-0000-0000755B0000}"/>
    <cellStyle name="Total 8 2 3 4 10 2" xfId="23413" xr:uid="{00000000-0005-0000-0000-0000765B0000}"/>
    <cellStyle name="Total 8 2 3 4 11" xfId="23414" xr:uid="{00000000-0005-0000-0000-0000775B0000}"/>
    <cellStyle name="Total 8 2 3 4 11 2" xfId="23415" xr:uid="{00000000-0005-0000-0000-0000785B0000}"/>
    <cellStyle name="Total 8 2 3 4 12" xfId="23416" xr:uid="{00000000-0005-0000-0000-0000795B0000}"/>
    <cellStyle name="Total 8 2 3 4 12 2" xfId="23417" xr:uid="{00000000-0005-0000-0000-00007A5B0000}"/>
    <cellStyle name="Total 8 2 3 4 13" xfId="23418" xr:uid="{00000000-0005-0000-0000-00007B5B0000}"/>
    <cellStyle name="Total 8 2 3 4 13 2" xfId="23419" xr:uid="{00000000-0005-0000-0000-00007C5B0000}"/>
    <cellStyle name="Total 8 2 3 4 14" xfId="23420" xr:uid="{00000000-0005-0000-0000-00007D5B0000}"/>
    <cellStyle name="Total 8 2 3 4 14 2" xfId="23421" xr:uid="{00000000-0005-0000-0000-00007E5B0000}"/>
    <cellStyle name="Total 8 2 3 4 15" xfId="23422" xr:uid="{00000000-0005-0000-0000-00007F5B0000}"/>
    <cellStyle name="Total 8 2 3 4 15 2" xfId="23423" xr:uid="{00000000-0005-0000-0000-0000805B0000}"/>
    <cellStyle name="Total 8 2 3 4 16" xfId="23424" xr:uid="{00000000-0005-0000-0000-0000815B0000}"/>
    <cellStyle name="Total 8 2 3 4 2" xfId="23425" xr:uid="{00000000-0005-0000-0000-0000825B0000}"/>
    <cellStyle name="Total 8 2 3 4 2 2" xfId="23426" xr:uid="{00000000-0005-0000-0000-0000835B0000}"/>
    <cellStyle name="Total 8 2 3 4 3" xfId="23427" xr:uid="{00000000-0005-0000-0000-0000845B0000}"/>
    <cellStyle name="Total 8 2 3 4 3 2" xfId="23428" xr:uid="{00000000-0005-0000-0000-0000855B0000}"/>
    <cellStyle name="Total 8 2 3 4 4" xfId="23429" xr:uid="{00000000-0005-0000-0000-0000865B0000}"/>
    <cellStyle name="Total 8 2 3 4 4 2" xfId="23430" xr:uid="{00000000-0005-0000-0000-0000875B0000}"/>
    <cellStyle name="Total 8 2 3 4 5" xfId="23431" xr:uid="{00000000-0005-0000-0000-0000885B0000}"/>
    <cellStyle name="Total 8 2 3 4 5 2" xfId="23432" xr:uid="{00000000-0005-0000-0000-0000895B0000}"/>
    <cellStyle name="Total 8 2 3 4 6" xfId="23433" xr:uid="{00000000-0005-0000-0000-00008A5B0000}"/>
    <cellStyle name="Total 8 2 3 4 6 2" xfId="23434" xr:uid="{00000000-0005-0000-0000-00008B5B0000}"/>
    <cellStyle name="Total 8 2 3 4 7" xfId="23435" xr:uid="{00000000-0005-0000-0000-00008C5B0000}"/>
    <cellStyle name="Total 8 2 3 4 7 2" xfId="23436" xr:uid="{00000000-0005-0000-0000-00008D5B0000}"/>
    <cellStyle name="Total 8 2 3 4 8" xfId="23437" xr:uid="{00000000-0005-0000-0000-00008E5B0000}"/>
    <cellStyle name="Total 8 2 3 4 8 2" xfId="23438" xr:uid="{00000000-0005-0000-0000-00008F5B0000}"/>
    <cellStyle name="Total 8 2 3 4 9" xfId="23439" xr:uid="{00000000-0005-0000-0000-0000905B0000}"/>
    <cellStyle name="Total 8 2 3 4 9 2" xfId="23440" xr:uid="{00000000-0005-0000-0000-0000915B0000}"/>
    <cellStyle name="Total 8 2 3 5" xfId="23441" xr:uid="{00000000-0005-0000-0000-0000925B0000}"/>
    <cellStyle name="Total 8 2 3 5 10" xfId="23442" xr:uid="{00000000-0005-0000-0000-0000935B0000}"/>
    <cellStyle name="Total 8 2 3 5 10 2" xfId="23443" xr:uid="{00000000-0005-0000-0000-0000945B0000}"/>
    <cellStyle name="Total 8 2 3 5 11" xfId="23444" xr:uid="{00000000-0005-0000-0000-0000955B0000}"/>
    <cellStyle name="Total 8 2 3 5 11 2" xfId="23445" xr:uid="{00000000-0005-0000-0000-0000965B0000}"/>
    <cellStyle name="Total 8 2 3 5 12" xfId="23446" xr:uid="{00000000-0005-0000-0000-0000975B0000}"/>
    <cellStyle name="Total 8 2 3 5 12 2" xfId="23447" xr:uid="{00000000-0005-0000-0000-0000985B0000}"/>
    <cellStyle name="Total 8 2 3 5 13" xfId="23448" xr:uid="{00000000-0005-0000-0000-0000995B0000}"/>
    <cellStyle name="Total 8 2 3 5 13 2" xfId="23449" xr:uid="{00000000-0005-0000-0000-00009A5B0000}"/>
    <cellStyle name="Total 8 2 3 5 14" xfId="23450" xr:uid="{00000000-0005-0000-0000-00009B5B0000}"/>
    <cellStyle name="Total 8 2 3 5 14 2" xfId="23451" xr:uid="{00000000-0005-0000-0000-00009C5B0000}"/>
    <cellStyle name="Total 8 2 3 5 15" xfId="23452" xr:uid="{00000000-0005-0000-0000-00009D5B0000}"/>
    <cellStyle name="Total 8 2 3 5 15 2" xfId="23453" xr:uid="{00000000-0005-0000-0000-00009E5B0000}"/>
    <cellStyle name="Total 8 2 3 5 16" xfId="23454" xr:uid="{00000000-0005-0000-0000-00009F5B0000}"/>
    <cellStyle name="Total 8 2 3 5 2" xfId="23455" xr:uid="{00000000-0005-0000-0000-0000A05B0000}"/>
    <cellStyle name="Total 8 2 3 5 2 2" xfId="23456" xr:uid="{00000000-0005-0000-0000-0000A15B0000}"/>
    <cellStyle name="Total 8 2 3 5 3" xfId="23457" xr:uid="{00000000-0005-0000-0000-0000A25B0000}"/>
    <cellStyle name="Total 8 2 3 5 3 2" xfId="23458" xr:uid="{00000000-0005-0000-0000-0000A35B0000}"/>
    <cellStyle name="Total 8 2 3 5 4" xfId="23459" xr:uid="{00000000-0005-0000-0000-0000A45B0000}"/>
    <cellStyle name="Total 8 2 3 5 4 2" xfId="23460" xr:uid="{00000000-0005-0000-0000-0000A55B0000}"/>
    <cellStyle name="Total 8 2 3 5 5" xfId="23461" xr:uid="{00000000-0005-0000-0000-0000A65B0000}"/>
    <cellStyle name="Total 8 2 3 5 5 2" xfId="23462" xr:uid="{00000000-0005-0000-0000-0000A75B0000}"/>
    <cellStyle name="Total 8 2 3 5 6" xfId="23463" xr:uid="{00000000-0005-0000-0000-0000A85B0000}"/>
    <cellStyle name="Total 8 2 3 5 6 2" xfId="23464" xr:uid="{00000000-0005-0000-0000-0000A95B0000}"/>
    <cellStyle name="Total 8 2 3 5 7" xfId="23465" xr:uid="{00000000-0005-0000-0000-0000AA5B0000}"/>
    <cellStyle name="Total 8 2 3 5 7 2" xfId="23466" xr:uid="{00000000-0005-0000-0000-0000AB5B0000}"/>
    <cellStyle name="Total 8 2 3 5 8" xfId="23467" xr:uid="{00000000-0005-0000-0000-0000AC5B0000}"/>
    <cellStyle name="Total 8 2 3 5 8 2" xfId="23468" xr:uid="{00000000-0005-0000-0000-0000AD5B0000}"/>
    <cellStyle name="Total 8 2 3 5 9" xfId="23469" xr:uid="{00000000-0005-0000-0000-0000AE5B0000}"/>
    <cellStyle name="Total 8 2 3 5 9 2" xfId="23470" xr:uid="{00000000-0005-0000-0000-0000AF5B0000}"/>
    <cellStyle name="Total 8 2 3 6" xfId="23471" xr:uid="{00000000-0005-0000-0000-0000B05B0000}"/>
    <cellStyle name="Total 8 2 3 6 10" xfId="23472" xr:uid="{00000000-0005-0000-0000-0000B15B0000}"/>
    <cellStyle name="Total 8 2 3 6 10 2" xfId="23473" xr:uid="{00000000-0005-0000-0000-0000B25B0000}"/>
    <cellStyle name="Total 8 2 3 6 11" xfId="23474" xr:uid="{00000000-0005-0000-0000-0000B35B0000}"/>
    <cellStyle name="Total 8 2 3 6 11 2" xfId="23475" xr:uid="{00000000-0005-0000-0000-0000B45B0000}"/>
    <cellStyle name="Total 8 2 3 6 12" xfId="23476" xr:uid="{00000000-0005-0000-0000-0000B55B0000}"/>
    <cellStyle name="Total 8 2 3 6 12 2" xfId="23477" xr:uid="{00000000-0005-0000-0000-0000B65B0000}"/>
    <cellStyle name="Total 8 2 3 6 13" xfId="23478" xr:uid="{00000000-0005-0000-0000-0000B75B0000}"/>
    <cellStyle name="Total 8 2 3 6 13 2" xfId="23479" xr:uid="{00000000-0005-0000-0000-0000B85B0000}"/>
    <cellStyle name="Total 8 2 3 6 14" xfId="23480" xr:uid="{00000000-0005-0000-0000-0000B95B0000}"/>
    <cellStyle name="Total 8 2 3 6 14 2" xfId="23481" xr:uid="{00000000-0005-0000-0000-0000BA5B0000}"/>
    <cellStyle name="Total 8 2 3 6 15" xfId="23482" xr:uid="{00000000-0005-0000-0000-0000BB5B0000}"/>
    <cellStyle name="Total 8 2 3 6 2" xfId="23483" xr:uid="{00000000-0005-0000-0000-0000BC5B0000}"/>
    <cellStyle name="Total 8 2 3 6 2 2" xfId="23484" xr:uid="{00000000-0005-0000-0000-0000BD5B0000}"/>
    <cellStyle name="Total 8 2 3 6 3" xfId="23485" xr:uid="{00000000-0005-0000-0000-0000BE5B0000}"/>
    <cellStyle name="Total 8 2 3 6 3 2" xfId="23486" xr:uid="{00000000-0005-0000-0000-0000BF5B0000}"/>
    <cellStyle name="Total 8 2 3 6 4" xfId="23487" xr:uid="{00000000-0005-0000-0000-0000C05B0000}"/>
    <cellStyle name="Total 8 2 3 6 4 2" xfId="23488" xr:uid="{00000000-0005-0000-0000-0000C15B0000}"/>
    <cellStyle name="Total 8 2 3 6 5" xfId="23489" xr:uid="{00000000-0005-0000-0000-0000C25B0000}"/>
    <cellStyle name="Total 8 2 3 6 5 2" xfId="23490" xr:uid="{00000000-0005-0000-0000-0000C35B0000}"/>
    <cellStyle name="Total 8 2 3 6 6" xfId="23491" xr:uid="{00000000-0005-0000-0000-0000C45B0000}"/>
    <cellStyle name="Total 8 2 3 6 6 2" xfId="23492" xr:uid="{00000000-0005-0000-0000-0000C55B0000}"/>
    <cellStyle name="Total 8 2 3 6 7" xfId="23493" xr:uid="{00000000-0005-0000-0000-0000C65B0000}"/>
    <cellStyle name="Total 8 2 3 6 7 2" xfId="23494" xr:uid="{00000000-0005-0000-0000-0000C75B0000}"/>
    <cellStyle name="Total 8 2 3 6 8" xfId="23495" xr:uid="{00000000-0005-0000-0000-0000C85B0000}"/>
    <cellStyle name="Total 8 2 3 6 8 2" xfId="23496" xr:uid="{00000000-0005-0000-0000-0000C95B0000}"/>
    <cellStyle name="Total 8 2 3 6 9" xfId="23497" xr:uid="{00000000-0005-0000-0000-0000CA5B0000}"/>
    <cellStyle name="Total 8 2 3 6 9 2" xfId="23498" xr:uid="{00000000-0005-0000-0000-0000CB5B0000}"/>
    <cellStyle name="Total 8 2 3 7" xfId="23499" xr:uid="{00000000-0005-0000-0000-0000CC5B0000}"/>
    <cellStyle name="Total 8 2 3 7 2" xfId="23500" xr:uid="{00000000-0005-0000-0000-0000CD5B0000}"/>
    <cellStyle name="Total 8 2 3 8" xfId="23501" xr:uid="{00000000-0005-0000-0000-0000CE5B0000}"/>
    <cellStyle name="Total 8 2 3 8 2" xfId="23502" xr:uid="{00000000-0005-0000-0000-0000CF5B0000}"/>
    <cellStyle name="Total 8 2 3 9" xfId="23503" xr:uid="{00000000-0005-0000-0000-0000D05B0000}"/>
    <cellStyle name="Total 8 2 3 9 2" xfId="23504" xr:uid="{00000000-0005-0000-0000-0000D15B0000}"/>
    <cellStyle name="Total 8 2 4" xfId="23505" xr:uid="{00000000-0005-0000-0000-0000D25B0000}"/>
    <cellStyle name="Total 8 2 4 10" xfId="23506" xr:uid="{00000000-0005-0000-0000-0000D35B0000}"/>
    <cellStyle name="Total 8 2 4 10 2" xfId="23507" xr:uid="{00000000-0005-0000-0000-0000D45B0000}"/>
    <cellStyle name="Total 8 2 4 11" xfId="23508" xr:uid="{00000000-0005-0000-0000-0000D55B0000}"/>
    <cellStyle name="Total 8 2 4 11 2" xfId="23509" xr:uid="{00000000-0005-0000-0000-0000D65B0000}"/>
    <cellStyle name="Total 8 2 4 12" xfId="23510" xr:uid="{00000000-0005-0000-0000-0000D75B0000}"/>
    <cellStyle name="Total 8 2 4 12 2" xfId="23511" xr:uid="{00000000-0005-0000-0000-0000D85B0000}"/>
    <cellStyle name="Total 8 2 4 13" xfId="23512" xr:uid="{00000000-0005-0000-0000-0000D95B0000}"/>
    <cellStyle name="Total 8 2 4 13 2" xfId="23513" xr:uid="{00000000-0005-0000-0000-0000DA5B0000}"/>
    <cellStyle name="Total 8 2 4 14" xfId="23514" xr:uid="{00000000-0005-0000-0000-0000DB5B0000}"/>
    <cellStyle name="Total 8 2 4 14 2" xfId="23515" xr:uid="{00000000-0005-0000-0000-0000DC5B0000}"/>
    <cellStyle name="Total 8 2 4 15" xfId="23516" xr:uid="{00000000-0005-0000-0000-0000DD5B0000}"/>
    <cellStyle name="Total 8 2 4 15 2" xfId="23517" xr:uid="{00000000-0005-0000-0000-0000DE5B0000}"/>
    <cellStyle name="Total 8 2 4 16" xfId="23518" xr:uid="{00000000-0005-0000-0000-0000DF5B0000}"/>
    <cellStyle name="Total 8 2 4 16 2" xfId="23519" xr:uid="{00000000-0005-0000-0000-0000E05B0000}"/>
    <cellStyle name="Total 8 2 4 17" xfId="23520" xr:uid="{00000000-0005-0000-0000-0000E15B0000}"/>
    <cellStyle name="Total 8 2 4 17 2" xfId="23521" xr:uid="{00000000-0005-0000-0000-0000E25B0000}"/>
    <cellStyle name="Total 8 2 4 18" xfId="23522" xr:uid="{00000000-0005-0000-0000-0000E35B0000}"/>
    <cellStyle name="Total 8 2 4 18 2" xfId="23523" xr:uid="{00000000-0005-0000-0000-0000E45B0000}"/>
    <cellStyle name="Total 8 2 4 19" xfId="23524" xr:uid="{00000000-0005-0000-0000-0000E55B0000}"/>
    <cellStyle name="Total 8 2 4 19 2" xfId="23525" xr:uid="{00000000-0005-0000-0000-0000E65B0000}"/>
    <cellStyle name="Total 8 2 4 2" xfId="23526" xr:uid="{00000000-0005-0000-0000-0000E75B0000}"/>
    <cellStyle name="Total 8 2 4 2 10" xfId="23527" xr:uid="{00000000-0005-0000-0000-0000E85B0000}"/>
    <cellStyle name="Total 8 2 4 2 10 2" xfId="23528" xr:uid="{00000000-0005-0000-0000-0000E95B0000}"/>
    <cellStyle name="Total 8 2 4 2 11" xfId="23529" xr:uid="{00000000-0005-0000-0000-0000EA5B0000}"/>
    <cellStyle name="Total 8 2 4 2 11 2" xfId="23530" xr:uid="{00000000-0005-0000-0000-0000EB5B0000}"/>
    <cellStyle name="Total 8 2 4 2 12" xfId="23531" xr:uid="{00000000-0005-0000-0000-0000EC5B0000}"/>
    <cellStyle name="Total 8 2 4 2 12 2" xfId="23532" xr:uid="{00000000-0005-0000-0000-0000ED5B0000}"/>
    <cellStyle name="Total 8 2 4 2 13" xfId="23533" xr:uid="{00000000-0005-0000-0000-0000EE5B0000}"/>
    <cellStyle name="Total 8 2 4 2 13 2" xfId="23534" xr:uid="{00000000-0005-0000-0000-0000EF5B0000}"/>
    <cellStyle name="Total 8 2 4 2 14" xfId="23535" xr:uid="{00000000-0005-0000-0000-0000F05B0000}"/>
    <cellStyle name="Total 8 2 4 2 14 2" xfId="23536" xr:uid="{00000000-0005-0000-0000-0000F15B0000}"/>
    <cellStyle name="Total 8 2 4 2 15" xfId="23537" xr:uid="{00000000-0005-0000-0000-0000F25B0000}"/>
    <cellStyle name="Total 8 2 4 2 15 2" xfId="23538" xr:uid="{00000000-0005-0000-0000-0000F35B0000}"/>
    <cellStyle name="Total 8 2 4 2 16" xfId="23539" xr:uid="{00000000-0005-0000-0000-0000F45B0000}"/>
    <cellStyle name="Total 8 2 4 2 16 2" xfId="23540" xr:uid="{00000000-0005-0000-0000-0000F55B0000}"/>
    <cellStyle name="Total 8 2 4 2 17" xfId="23541" xr:uid="{00000000-0005-0000-0000-0000F65B0000}"/>
    <cellStyle name="Total 8 2 4 2 17 2" xfId="23542" xr:uid="{00000000-0005-0000-0000-0000F75B0000}"/>
    <cellStyle name="Total 8 2 4 2 18" xfId="23543" xr:uid="{00000000-0005-0000-0000-0000F85B0000}"/>
    <cellStyle name="Total 8 2 4 2 18 2" xfId="23544" xr:uid="{00000000-0005-0000-0000-0000F95B0000}"/>
    <cellStyle name="Total 8 2 4 2 19" xfId="23545" xr:uid="{00000000-0005-0000-0000-0000FA5B0000}"/>
    <cellStyle name="Total 8 2 4 2 2" xfId="23546" xr:uid="{00000000-0005-0000-0000-0000FB5B0000}"/>
    <cellStyle name="Total 8 2 4 2 2 2" xfId="23547" xr:uid="{00000000-0005-0000-0000-0000FC5B0000}"/>
    <cellStyle name="Total 8 2 4 2 3" xfId="23548" xr:uid="{00000000-0005-0000-0000-0000FD5B0000}"/>
    <cellStyle name="Total 8 2 4 2 3 2" xfId="23549" xr:uid="{00000000-0005-0000-0000-0000FE5B0000}"/>
    <cellStyle name="Total 8 2 4 2 4" xfId="23550" xr:uid="{00000000-0005-0000-0000-0000FF5B0000}"/>
    <cellStyle name="Total 8 2 4 2 4 2" xfId="23551" xr:uid="{00000000-0005-0000-0000-0000005C0000}"/>
    <cellStyle name="Total 8 2 4 2 5" xfId="23552" xr:uid="{00000000-0005-0000-0000-0000015C0000}"/>
    <cellStyle name="Total 8 2 4 2 5 2" xfId="23553" xr:uid="{00000000-0005-0000-0000-0000025C0000}"/>
    <cellStyle name="Total 8 2 4 2 6" xfId="23554" xr:uid="{00000000-0005-0000-0000-0000035C0000}"/>
    <cellStyle name="Total 8 2 4 2 6 2" xfId="23555" xr:uid="{00000000-0005-0000-0000-0000045C0000}"/>
    <cellStyle name="Total 8 2 4 2 7" xfId="23556" xr:uid="{00000000-0005-0000-0000-0000055C0000}"/>
    <cellStyle name="Total 8 2 4 2 7 2" xfId="23557" xr:uid="{00000000-0005-0000-0000-0000065C0000}"/>
    <cellStyle name="Total 8 2 4 2 8" xfId="23558" xr:uid="{00000000-0005-0000-0000-0000075C0000}"/>
    <cellStyle name="Total 8 2 4 2 8 2" xfId="23559" xr:uid="{00000000-0005-0000-0000-0000085C0000}"/>
    <cellStyle name="Total 8 2 4 2 9" xfId="23560" xr:uid="{00000000-0005-0000-0000-0000095C0000}"/>
    <cellStyle name="Total 8 2 4 2 9 2" xfId="23561" xr:uid="{00000000-0005-0000-0000-00000A5C0000}"/>
    <cellStyle name="Total 8 2 4 20" xfId="23562" xr:uid="{00000000-0005-0000-0000-00000B5C0000}"/>
    <cellStyle name="Total 8 2 4 3" xfId="23563" xr:uid="{00000000-0005-0000-0000-00000C5C0000}"/>
    <cellStyle name="Total 8 2 4 3 10" xfId="23564" xr:uid="{00000000-0005-0000-0000-00000D5C0000}"/>
    <cellStyle name="Total 8 2 4 3 10 2" xfId="23565" xr:uid="{00000000-0005-0000-0000-00000E5C0000}"/>
    <cellStyle name="Total 8 2 4 3 11" xfId="23566" xr:uid="{00000000-0005-0000-0000-00000F5C0000}"/>
    <cellStyle name="Total 8 2 4 3 11 2" xfId="23567" xr:uid="{00000000-0005-0000-0000-0000105C0000}"/>
    <cellStyle name="Total 8 2 4 3 12" xfId="23568" xr:uid="{00000000-0005-0000-0000-0000115C0000}"/>
    <cellStyle name="Total 8 2 4 3 12 2" xfId="23569" xr:uid="{00000000-0005-0000-0000-0000125C0000}"/>
    <cellStyle name="Total 8 2 4 3 13" xfId="23570" xr:uid="{00000000-0005-0000-0000-0000135C0000}"/>
    <cellStyle name="Total 8 2 4 3 13 2" xfId="23571" xr:uid="{00000000-0005-0000-0000-0000145C0000}"/>
    <cellStyle name="Total 8 2 4 3 14" xfId="23572" xr:uid="{00000000-0005-0000-0000-0000155C0000}"/>
    <cellStyle name="Total 8 2 4 3 14 2" xfId="23573" xr:uid="{00000000-0005-0000-0000-0000165C0000}"/>
    <cellStyle name="Total 8 2 4 3 15" xfId="23574" xr:uid="{00000000-0005-0000-0000-0000175C0000}"/>
    <cellStyle name="Total 8 2 4 3 15 2" xfId="23575" xr:uid="{00000000-0005-0000-0000-0000185C0000}"/>
    <cellStyle name="Total 8 2 4 3 16" xfId="23576" xr:uid="{00000000-0005-0000-0000-0000195C0000}"/>
    <cellStyle name="Total 8 2 4 3 16 2" xfId="23577" xr:uid="{00000000-0005-0000-0000-00001A5C0000}"/>
    <cellStyle name="Total 8 2 4 3 17" xfId="23578" xr:uid="{00000000-0005-0000-0000-00001B5C0000}"/>
    <cellStyle name="Total 8 2 4 3 17 2" xfId="23579" xr:uid="{00000000-0005-0000-0000-00001C5C0000}"/>
    <cellStyle name="Total 8 2 4 3 18" xfId="23580" xr:uid="{00000000-0005-0000-0000-00001D5C0000}"/>
    <cellStyle name="Total 8 2 4 3 2" xfId="23581" xr:uid="{00000000-0005-0000-0000-00001E5C0000}"/>
    <cellStyle name="Total 8 2 4 3 2 2" xfId="23582" xr:uid="{00000000-0005-0000-0000-00001F5C0000}"/>
    <cellStyle name="Total 8 2 4 3 3" xfId="23583" xr:uid="{00000000-0005-0000-0000-0000205C0000}"/>
    <cellStyle name="Total 8 2 4 3 3 2" xfId="23584" xr:uid="{00000000-0005-0000-0000-0000215C0000}"/>
    <cellStyle name="Total 8 2 4 3 4" xfId="23585" xr:uid="{00000000-0005-0000-0000-0000225C0000}"/>
    <cellStyle name="Total 8 2 4 3 4 2" xfId="23586" xr:uid="{00000000-0005-0000-0000-0000235C0000}"/>
    <cellStyle name="Total 8 2 4 3 5" xfId="23587" xr:uid="{00000000-0005-0000-0000-0000245C0000}"/>
    <cellStyle name="Total 8 2 4 3 5 2" xfId="23588" xr:uid="{00000000-0005-0000-0000-0000255C0000}"/>
    <cellStyle name="Total 8 2 4 3 6" xfId="23589" xr:uid="{00000000-0005-0000-0000-0000265C0000}"/>
    <cellStyle name="Total 8 2 4 3 6 2" xfId="23590" xr:uid="{00000000-0005-0000-0000-0000275C0000}"/>
    <cellStyle name="Total 8 2 4 3 7" xfId="23591" xr:uid="{00000000-0005-0000-0000-0000285C0000}"/>
    <cellStyle name="Total 8 2 4 3 7 2" xfId="23592" xr:uid="{00000000-0005-0000-0000-0000295C0000}"/>
    <cellStyle name="Total 8 2 4 3 8" xfId="23593" xr:uid="{00000000-0005-0000-0000-00002A5C0000}"/>
    <cellStyle name="Total 8 2 4 3 8 2" xfId="23594" xr:uid="{00000000-0005-0000-0000-00002B5C0000}"/>
    <cellStyle name="Total 8 2 4 3 9" xfId="23595" xr:uid="{00000000-0005-0000-0000-00002C5C0000}"/>
    <cellStyle name="Total 8 2 4 3 9 2" xfId="23596" xr:uid="{00000000-0005-0000-0000-00002D5C0000}"/>
    <cellStyle name="Total 8 2 4 4" xfId="23597" xr:uid="{00000000-0005-0000-0000-00002E5C0000}"/>
    <cellStyle name="Total 8 2 4 4 10" xfId="23598" xr:uid="{00000000-0005-0000-0000-00002F5C0000}"/>
    <cellStyle name="Total 8 2 4 4 10 2" xfId="23599" xr:uid="{00000000-0005-0000-0000-0000305C0000}"/>
    <cellStyle name="Total 8 2 4 4 11" xfId="23600" xr:uid="{00000000-0005-0000-0000-0000315C0000}"/>
    <cellStyle name="Total 8 2 4 4 11 2" xfId="23601" xr:uid="{00000000-0005-0000-0000-0000325C0000}"/>
    <cellStyle name="Total 8 2 4 4 12" xfId="23602" xr:uid="{00000000-0005-0000-0000-0000335C0000}"/>
    <cellStyle name="Total 8 2 4 4 12 2" xfId="23603" xr:uid="{00000000-0005-0000-0000-0000345C0000}"/>
    <cellStyle name="Total 8 2 4 4 13" xfId="23604" xr:uid="{00000000-0005-0000-0000-0000355C0000}"/>
    <cellStyle name="Total 8 2 4 4 13 2" xfId="23605" xr:uid="{00000000-0005-0000-0000-0000365C0000}"/>
    <cellStyle name="Total 8 2 4 4 14" xfId="23606" xr:uid="{00000000-0005-0000-0000-0000375C0000}"/>
    <cellStyle name="Total 8 2 4 4 14 2" xfId="23607" xr:uid="{00000000-0005-0000-0000-0000385C0000}"/>
    <cellStyle name="Total 8 2 4 4 15" xfId="23608" xr:uid="{00000000-0005-0000-0000-0000395C0000}"/>
    <cellStyle name="Total 8 2 4 4 15 2" xfId="23609" xr:uid="{00000000-0005-0000-0000-00003A5C0000}"/>
    <cellStyle name="Total 8 2 4 4 16" xfId="23610" xr:uid="{00000000-0005-0000-0000-00003B5C0000}"/>
    <cellStyle name="Total 8 2 4 4 2" xfId="23611" xr:uid="{00000000-0005-0000-0000-00003C5C0000}"/>
    <cellStyle name="Total 8 2 4 4 2 2" xfId="23612" xr:uid="{00000000-0005-0000-0000-00003D5C0000}"/>
    <cellStyle name="Total 8 2 4 4 3" xfId="23613" xr:uid="{00000000-0005-0000-0000-00003E5C0000}"/>
    <cellStyle name="Total 8 2 4 4 3 2" xfId="23614" xr:uid="{00000000-0005-0000-0000-00003F5C0000}"/>
    <cellStyle name="Total 8 2 4 4 4" xfId="23615" xr:uid="{00000000-0005-0000-0000-0000405C0000}"/>
    <cellStyle name="Total 8 2 4 4 4 2" xfId="23616" xr:uid="{00000000-0005-0000-0000-0000415C0000}"/>
    <cellStyle name="Total 8 2 4 4 5" xfId="23617" xr:uid="{00000000-0005-0000-0000-0000425C0000}"/>
    <cellStyle name="Total 8 2 4 4 5 2" xfId="23618" xr:uid="{00000000-0005-0000-0000-0000435C0000}"/>
    <cellStyle name="Total 8 2 4 4 6" xfId="23619" xr:uid="{00000000-0005-0000-0000-0000445C0000}"/>
    <cellStyle name="Total 8 2 4 4 6 2" xfId="23620" xr:uid="{00000000-0005-0000-0000-0000455C0000}"/>
    <cellStyle name="Total 8 2 4 4 7" xfId="23621" xr:uid="{00000000-0005-0000-0000-0000465C0000}"/>
    <cellStyle name="Total 8 2 4 4 7 2" xfId="23622" xr:uid="{00000000-0005-0000-0000-0000475C0000}"/>
    <cellStyle name="Total 8 2 4 4 8" xfId="23623" xr:uid="{00000000-0005-0000-0000-0000485C0000}"/>
    <cellStyle name="Total 8 2 4 4 8 2" xfId="23624" xr:uid="{00000000-0005-0000-0000-0000495C0000}"/>
    <cellStyle name="Total 8 2 4 4 9" xfId="23625" xr:uid="{00000000-0005-0000-0000-00004A5C0000}"/>
    <cellStyle name="Total 8 2 4 4 9 2" xfId="23626" xr:uid="{00000000-0005-0000-0000-00004B5C0000}"/>
    <cellStyle name="Total 8 2 4 5" xfId="23627" xr:uid="{00000000-0005-0000-0000-00004C5C0000}"/>
    <cellStyle name="Total 8 2 4 5 10" xfId="23628" xr:uid="{00000000-0005-0000-0000-00004D5C0000}"/>
    <cellStyle name="Total 8 2 4 5 10 2" xfId="23629" xr:uid="{00000000-0005-0000-0000-00004E5C0000}"/>
    <cellStyle name="Total 8 2 4 5 11" xfId="23630" xr:uid="{00000000-0005-0000-0000-00004F5C0000}"/>
    <cellStyle name="Total 8 2 4 5 11 2" xfId="23631" xr:uid="{00000000-0005-0000-0000-0000505C0000}"/>
    <cellStyle name="Total 8 2 4 5 12" xfId="23632" xr:uid="{00000000-0005-0000-0000-0000515C0000}"/>
    <cellStyle name="Total 8 2 4 5 12 2" xfId="23633" xr:uid="{00000000-0005-0000-0000-0000525C0000}"/>
    <cellStyle name="Total 8 2 4 5 13" xfId="23634" xr:uid="{00000000-0005-0000-0000-0000535C0000}"/>
    <cellStyle name="Total 8 2 4 5 13 2" xfId="23635" xr:uid="{00000000-0005-0000-0000-0000545C0000}"/>
    <cellStyle name="Total 8 2 4 5 14" xfId="23636" xr:uid="{00000000-0005-0000-0000-0000555C0000}"/>
    <cellStyle name="Total 8 2 4 5 14 2" xfId="23637" xr:uid="{00000000-0005-0000-0000-0000565C0000}"/>
    <cellStyle name="Total 8 2 4 5 15" xfId="23638" xr:uid="{00000000-0005-0000-0000-0000575C0000}"/>
    <cellStyle name="Total 8 2 4 5 15 2" xfId="23639" xr:uid="{00000000-0005-0000-0000-0000585C0000}"/>
    <cellStyle name="Total 8 2 4 5 16" xfId="23640" xr:uid="{00000000-0005-0000-0000-0000595C0000}"/>
    <cellStyle name="Total 8 2 4 5 2" xfId="23641" xr:uid="{00000000-0005-0000-0000-00005A5C0000}"/>
    <cellStyle name="Total 8 2 4 5 2 2" xfId="23642" xr:uid="{00000000-0005-0000-0000-00005B5C0000}"/>
    <cellStyle name="Total 8 2 4 5 3" xfId="23643" xr:uid="{00000000-0005-0000-0000-00005C5C0000}"/>
    <cellStyle name="Total 8 2 4 5 3 2" xfId="23644" xr:uid="{00000000-0005-0000-0000-00005D5C0000}"/>
    <cellStyle name="Total 8 2 4 5 4" xfId="23645" xr:uid="{00000000-0005-0000-0000-00005E5C0000}"/>
    <cellStyle name="Total 8 2 4 5 4 2" xfId="23646" xr:uid="{00000000-0005-0000-0000-00005F5C0000}"/>
    <cellStyle name="Total 8 2 4 5 5" xfId="23647" xr:uid="{00000000-0005-0000-0000-0000605C0000}"/>
    <cellStyle name="Total 8 2 4 5 5 2" xfId="23648" xr:uid="{00000000-0005-0000-0000-0000615C0000}"/>
    <cellStyle name="Total 8 2 4 5 6" xfId="23649" xr:uid="{00000000-0005-0000-0000-0000625C0000}"/>
    <cellStyle name="Total 8 2 4 5 6 2" xfId="23650" xr:uid="{00000000-0005-0000-0000-0000635C0000}"/>
    <cellStyle name="Total 8 2 4 5 7" xfId="23651" xr:uid="{00000000-0005-0000-0000-0000645C0000}"/>
    <cellStyle name="Total 8 2 4 5 7 2" xfId="23652" xr:uid="{00000000-0005-0000-0000-0000655C0000}"/>
    <cellStyle name="Total 8 2 4 5 8" xfId="23653" xr:uid="{00000000-0005-0000-0000-0000665C0000}"/>
    <cellStyle name="Total 8 2 4 5 8 2" xfId="23654" xr:uid="{00000000-0005-0000-0000-0000675C0000}"/>
    <cellStyle name="Total 8 2 4 5 9" xfId="23655" xr:uid="{00000000-0005-0000-0000-0000685C0000}"/>
    <cellStyle name="Total 8 2 4 5 9 2" xfId="23656" xr:uid="{00000000-0005-0000-0000-0000695C0000}"/>
    <cellStyle name="Total 8 2 4 6" xfId="23657" xr:uid="{00000000-0005-0000-0000-00006A5C0000}"/>
    <cellStyle name="Total 8 2 4 6 10" xfId="23658" xr:uid="{00000000-0005-0000-0000-00006B5C0000}"/>
    <cellStyle name="Total 8 2 4 6 10 2" xfId="23659" xr:uid="{00000000-0005-0000-0000-00006C5C0000}"/>
    <cellStyle name="Total 8 2 4 6 11" xfId="23660" xr:uid="{00000000-0005-0000-0000-00006D5C0000}"/>
    <cellStyle name="Total 8 2 4 6 11 2" xfId="23661" xr:uid="{00000000-0005-0000-0000-00006E5C0000}"/>
    <cellStyle name="Total 8 2 4 6 12" xfId="23662" xr:uid="{00000000-0005-0000-0000-00006F5C0000}"/>
    <cellStyle name="Total 8 2 4 6 12 2" xfId="23663" xr:uid="{00000000-0005-0000-0000-0000705C0000}"/>
    <cellStyle name="Total 8 2 4 6 13" xfId="23664" xr:uid="{00000000-0005-0000-0000-0000715C0000}"/>
    <cellStyle name="Total 8 2 4 6 13 2" xfId="23665" xr:uid="{00000000-0005-0000-0000-0000725C0000}"/>
    <cellStyle name="Total 8 2 4 6 14" xfId="23666" xr:uid="{00000000-0005-0000-0000-0000735C0000}"/>
    <cellStyle name="Total 8 2 4 6 14 2" xfId="23667" xr:uid="{00000000-0005-0000-0000-0000745C0000}"/>
    <cellStyle name="Total 8 2 4 6 15" xfId="23668" xr:uid="{00000000-0005-0000-0000-0000755C0000}"/>
    <cellStyle name="Total 8 2 4 6 2" xfId="23669" xr:uid="{00000000-0005-0000-0000-0000765C0000}"/>
    <cellStyle name="Total 8 2 4 6 2 2" xfId="23670" xr:uid="{00000000-0005-0000-0000-0000775C0000}"/>
    <cellStyle name="Total 8 2 4 6 3" xfId="23671" xr:uid="{00000000-0005-0000-0000-0000785C0000}"/>
    <cellStyle name="Total 8 2 4 6 3 2" xfId="23672" xr:uid="{00000000-0005-0000-0000-0000795C0000}"/>
    <cellStyle name="Total 8 2 4 6 4" xfId="23673" xr:uid="{00000000-0005-0000-0000-00007A5C0000}"/>
    <cellStyle name="Total 8 2 4 6 4 2" xfId="23674" xr:uid="{00000000-0005-0000-0000-00007B5C0000}"/>
    <cellStyle name="Total 8 2 4 6 5" xfId="23675" xr:uid="{00000000-0005-0000-0000-00007C5C0000}"/>
    <cellStyle name="Total 8 2 4 6 5 2" xfId="23676" xr:uid="{00000000-0005-0000-0000-00007D5C0000}"/>
    <cellStyle name="Total 8 2 4 6 6" xfId="23677" xr:uid="{00000000-0005-0000-0000-00007E5C0000}"/>
    <cellStyle name="Total 8 2 4 6 6 2" xfId="23678" xr:uid="{00000000-0005-0000-0000-00007F5C0000}"/>
    <cellStyle name="Total 8 2 4 6 7" xfId="23679" xr:uid="{00000000-0005-0000-0000-0000805C0000}"/>
    <cellStyle name="Total 8 2 4 6 7 2" xfId="23680" xr:uid="{00000000-0005-0000-0000-0000815C0000}"/>
    <cellStyle name="Total 8 2 4 6 8" xfId="23681" xr:uid="{00000000-0005-0000-0000-0000825C0000}"/>
    <cellStyle name="Total 8 2 4 6 8 2" xfId="23682" xr:uid="{00000000-0005-0000-0000-0000835C0000}"/>
    <cellStyle name="Total 8 2 4 6 9" xfId="23683" xr:uid="{00000000-0005-0000-0000-0000845C0000}"/>
    <cellStyle name="Total 8 2 4 6 9 2" xfId="23684" xr:uid="{00000000-0005-0000-0000-0000855C0000}"/>
    <cellStyle name="Total 8 2 4 7" xfId="23685" xr:uid="{00000000-0005-0000-0000-0000865C0000}"/>
    <cellStyle name="Total 8 2 4 7 2" xfId="23686" xr:uid="{00000000-0005-0000-0000-0000875C0000}"/>
    <cellStyle name="Total 8 2 4 8" xfId="23687" xr:uid="{00000000-0005-0000-0000-0000885C0000}"/>
    <cellStyle name="Total 8 2 4 8 2" xfId="23688" xr:uid="{00000000-0005-0000-0000-0000895C0000}"/>
    <cellStyle name="Total 8 2 4 9" xfId="23689" xr:uid="{00000000-0005-0000-0000-00008A5C0000}"/>
    <cellStyle name="Total 8 2 4 9 2" xfId="23690" xr:uid="{00000000-0005-0000-0000-00008B5C0000}"/>
    <cellStyle name="Total 8 2 5" xfId="23691" xr:uid="{00000000-0005-0000-0000-00008C5C0000}"/>
    <cellStyle name="Total 8 2 5 10" xfId="23692" xr:uid="{00000000-0005-0000-0000-00008D5C0000}"/>
    <cellStyle name="Total 8 2 5 10 2" xfId="23693" xr:uid="{00000000-0005-0000-0000-00008E5C0000}"/>
    <cellStyle name="Total 8 2 5 11" xfId="23694" xr:uid="{00000000-0005-0000-0000-00008F5C0000}"/>
    <cellStyle name="Total 8 2 5 11 2" xfId="23695" xr:uid="{00000000-0005-0000-0000-0000905C0000}"/>
    <cellStyle name="Total 8 2 5 12" xfId="23696" xr:uid="{00000000-0005-0000-0000-0000915C0000}"/>
    <cellStyle name="Total 8 2 5 12 2" xfId="23697" xr:uid="{00000000-0005-0000-0000-0000925C0000}"/>
    <cellStyle name="Total 8 2 5 13" xfId="23698" xr:uid="{00000000-0005-0000-0000-0000935C0000}"/>
    <cellStyle name="Total 8 2 5 13 2" xfId="23699" xr:uid="{00000000-0005-0000-0000-0000945C0000}"/>
    <cellStyle name="Total 8 2 5 14" xfId="23700" xr:uid="{00000000-0005-0000-0000-0000955C0000}"/>
    <cellStyle name="Total 8 2 5 14 2" xfId="23701" xr:uid="{00000000-0005-0000-0000-0000965C0000}"/>
    <cellStyle name="Total 8 2 5 15" xfId="23702" xr:uid="{00000000-0005-0000-0000-0000975C0000}"/>
    <cellStyle name="Total 8 2 5 15 2" xfId="23703" xr:uid="{00000000-0005-0000-0000-0000985C0000}"/>
    <cellStyle name="Total 8 2 5 16" xfId="23704" xr:uid="{00000000-0005-0000-0000-0000995C0000}"/>
    <cellStyle name="Total 8 2 5 16 2" xfId="23705" xr:uid="{00000000-0005-0000-0000-00009A5C0000}"/>
    <cellStyle name="Total 8 2 5 17" xfId="23706" xr:uid="{00000000-0005-0000-0000-00009B5C0000}"/>
    <cellStyle name="Total 8 2 5 17 2" xfId="23707" xr:uid="{00000000-0005-0000-0000-00009C5C0000}"/>
    <cellStyle name="Total 8 2 5 18" xfId="23708" xr:uid="{00000000-0005-0000-0000-00009D5C0000}"/>
    <cellStyle name="Total 8 2 5 18 2" xfId="23709" xr:uid="{00000000-0005-0000-0000-00009E5C0000}"/>
    <cellStyle name="Total 8 2 5 19" xfId="23710" xr:uid="{00000000-0005-0000-0000-00009F5C0000}"/>
    <cellStyle name="Total 8 2 5 2" xfId="23711" xr:uid="{00000000-0005-0000-0000-0000A05C0000}"/>
    <cellStyle name="Total 8 2 5 2 10" xfId="23712" xr:uid="{00000000-0005-0000-0000-0000A15C0000}"/>
    <cellStyle name="Total 8 2 5 2 10 2" xfId="23713" xr:uid="{00000000-0005-0000-0000-0000A25C0000}"/>
    <cellStyle name="Total 8 2 5 2 11" xfId="23714" xr:uid="{00000000-0005-0000-0000-0000A35C0000}"/>
    <cellStyle name="Total 8 2 5 2 11 2" xfId="23715" xr:uid="{00000000-0005-0000-0000-0000A45C0000}"/>
    <cellStyle name="Total 8 2 5 2 12" xfId="23716" xr:uid="{00000000-0005-0000-0000-0000A55C0000}"/>
    <cellStyle name="Total 8 2 5 2 12 2" xfId="23717" xr:uid="{00000000-0005-0000-0000-0000A65C0000}"/>
    <cellStyle name="Total 8 2 5 2 13" xfId="23718" xr:uid="{00000000-0005-0000-0000-0000A75C0000}"/>
    <cellStyle name="Total 8 2 5 2 13 2" xfId="23719" xr:uid="{00000000-0005-0000-0000-0000A85C0000}"/>
    <cellStyle name="Total 8 2 5 2 14" xfId="23720" xr:uid="{00000000-0005-0000-0000-0000A95C0000}"/>
    <cellStyle name="Total 8 2 5 2 14 2" xfId="23721" xr:uid="{00000000-0005-0000-0000-0000AA5C0000}"/>
    <cellStyle name="Total 8 2 5 2 15" xfId="23722" xr:uid="{00000000-0005-0000-0000-0000AB5C0000}"/>
    <cellStyle name="Total 8 2 5 2 15 2" xfId="23723" xr:uid="{00000000-0005-0000-0000-0000AC5C0000}"/>
    <cellStyle name="Total 8 2 5 2 16" xfId="23724" xr:uid="{00000000-0005-0000-0000-0000AD5C0000}"/>
    <cellStyle name="Total 8 2 5 2 16 2" xfId="23725" xr:uid="{00000000-0005-0000-0000-0000AE5C0000}"/>
    <cellStyle name="Total 8 2 5 2 17" xfId="23726" xr:uid="{00000000-0005-0000-0000-0000AF5C0000}"/>
    <cellStyle name="Total 8 2 5 2 17 2" xfId="23727" xr:uid="{00000000-0005-0000-0000-0000B05C0000}"/>
    <cellStyle name="Total 8 2 5 2 18" xfId="23728" xr:uid="{00000000-0005-0000-0000-0000B15C0000}"/>
    <cellStyle name="Total 8 2 5 2 2" xfId="23729" xr:uid="{00000000-0005-0000-0000-0000B25C0000}"/>
    <cellStyle name="Total 8 2 5 2 2 2" xfId="23730" xr:uid="{00000000-0005-0000-0000-0000B35C0000}"/>
    <cellStyle name="Total 8 2 5 2 3" xfId="23731" xr:uid="{00000000-0005-0000-0000-0000B45C0000}"/>
    <cellStyle name="Total 8 2 5 2 3 2" xfId="23732" xr:uid="{00000000-0005-0000-0000-0000B55C0000}"/>
    <cellStyle name="Total 8 2 5 2 4" xfId="23733" xr:uid="{00000000-0005-0000-0000-0000B65C0000}"/>
    <cellStyle name="Total 8 2 5 2 4 2" xfId="23734" xr:uid="{00000000-0005-0000-0000-0000B75C0000}"/>
    <cellStyle name="Total 8 2 5 2 5" xfId="23735" xr:uid="{00000000-0005-0000-0000-0000B85C0000}"/>
    <cellStyle name="Total 8 2 5 2 5 2" xfId="23736" xr:uid="{00000000-0005-0000-0000-0000B95C0000}"/>
    <cellStyle name="Total 8 2 5 2 6" xfId="23737" xr:uid="{00000000-0005-0000-0000-0000BA5C0000}"/>
    <cellStyle name="Total 8 2 5 2 6 2" xfId="23738" xr:uid="{00000000-0005-0000-0000-0000BB5C0000}"/>
    <cellStyle name="Total 8 2 5 2 7" xfId="23739" xr:uid="{00000000-0005-0000-0000-0000BC5C0000}"/>
    <cellStyle name="Total 8 2 5 2 7 2" xfId="23740" xr:uid="{00000000-0005-0000-0000-0000BD5C0000}"/>
    <cellStyle name="Total 8 2 5 2 8" xfId="23741" xr:uid="{00000000-0005-0000-0000-0000BE5C0000}"/>
    <cellStyle name="Total 8 2 5 2 8 2" xfId="23742" xr:uid="{00000000-0005-0000-0000-0000BF5C0000}"/>
    <cellStyle name="Total 8 2 5 2 9" xfId="23743" xr:uid="{00000000-0005-0000-0000-0000C05C0000}"/>
    <cellStyle name="Total 8 2 5 2 9 2" xfId="23744" xr:uid="{00000000-0005-0000-0000-0000C15C0000}"/>
    <cellStyle name="Total 8 2 5 3" xfId="23745" xr:uid="{00000000-0005-0000-0000-0000C25C0000}"/>
    <cellStyle name="Total 8 2 5 3 10" xfId="23746" xr:uid="{00000000-0005-0000-0000-0000C35C0000}"/>
    <cellStyle name="Total 8 2 5 3 10 2" xfId="23747" xr:uid="{00000000-0005-0000-0000-0000C45C0000}"/>
    <cellStyle name="Total 8 2 5 3 11" xfId="23748" xr:uid="{00000000-0005-0000-0000-0000C55C0000}"/>
    <cellStyle name="Total 8 2 5 3 11 2" xfId="23749" xr:uid="{00000000-0005-0000-0000-0000C65C0000}"/>
    <cellStyle name="Total 8 2 5 3 12" xfId="23750" xr:uid="{00000000-0005-0000-0000-0000C75C0000}"/>
    <cellStyle name="Total 8 2 5 3 12 2" xfId="23751" xr:uid="{00000000-0005-0000-0000-0000C85C0000}"/>
    <cellStyle name="Total 8 2 5 3 13" xfId="23752" xr:uid="{00000000-0005-0000-0000-0000C95C0000}"/>
    <cellStyle name="Total 8 2 5 3 13 2" xfId="23753" xr:uid="{00000000-0005-0000-0000-0000CA5C0000}"/>
    <cellStyle name="Total 8 2 5 3 14" xfId="23754" xr:uid="{00000000-0005-0000-0000-0000CB5C0000}"/>
    <cellStyle name="Total 8 2 5 3 14 2" xfId="23755" xr:uid="{00000000-0005-0000-0000-0000CC5C0000}"/>
    <cellStyle name="Total 8 2 5 3 15" xfId="23756" xr:uid="{00000000-0005-0000-0000-0000CD5C0000}"/>
    <cellStyle name="Total 8 2 5 3 15 2" xfId="23757" xr:uid="{00000000-0005-0000-0000-0000CE5C0000}"/>
    <cellStyle name="Total 8 2 5 3 16" xfId="23758" xr:uid="{00000000-0005-0000-0000-0000CF5C0000}"/>
    <cellStyle name="Total 8 2 5 3 2" xfId="23759" xr:uid="{00000000-0005-0000-0000-0000D05C0000}"/>
    <cellStyle name="Total 8 2 5 3 2 2" xfId="23760" xr:uid="{00000000-0005-0000-0000-0000D15C0000}"/>
    <cellStyle name="Total 8 2 5 3 3" xfId="23761" xr:uid="{00000000-0005-0000-0000-0000D25C0000}"/>
    <cellStyle name="Total 8 2 5 3 3 2" xfId="23762" xr:uid="{00000000-0005-0000-0000-0000D35C0000}"/>
    <cellStyle name="Total 8 2 5 3 4" xfId="23763" xr:uid="{00000000-0005-0000-0000-0000D45C0000}"/>
    <cellStyle name="Total 8 2 5 3 4 2" xfId="23764" xr:uid="{00000000-0005-0000-0000-0000D55C0000}"/>
    <cellStyle name="Total 8 2 5 3 5" xfId="23765" xr:uid="{00000000-0005-0000-0000-0000D65C0000}"/>
    <cellStyle name="Total 8 2 5 3 5 2" xfId="23766" xr:uid="{00000000-0005-0000-0000-0000D75C0000}"/>
    <cellStyle name="Total 8 2 5 3 6" xfId="23767" xr:uid="{00000000-0005-0000-0000-0000D85C0000}"/>
    <cellStyle name="Total 8 2 5 3 6 2" xfId="23768" xr:uid="{00000000-0005-0000-0000-0000D95C0000}"/>
    <cellStyle name="Total 8 2 5 3 7" xfId="23769" xr:uid="{00000000-0005-0000-0000-0000DA5C0000}"/>
    <cellStyle name="Total 8 2 5 3 7 2" xfId="23770" xr:uid="{00000000-0005-0000-0000-0000DB5C0000}"/>
    <cellStyle name="Total 8 2 5 3 8" xfId="23771" xr:uid="{00000000-0005-0000-0000-0000DC5C0000}"/>
    <cellStyle name="Total 8 2 5 3 8 2" xfId="23772" xr:uid="{00000000-0005-0000-0000-0000DD5C0000}"/>
    <cellStyle name="Total 8 2 5 3 9" xfId="23773" xr:uid="{00000000-0005-0000-0000-0000DE5C0000}"/>
    <cellStyle name="Total 8 2 5 3 9 2" xfId="23774" xr:uid="{00000000-0005-0000-0000-0000DF5C0000}"/>
    <cellStyle name="Total 8 2 5 4" xfId="23775" xr:uid="{00000000-0005-0000-0000-0000E05C0000}"/>
    <cellStyle name="Total 8 2 5 4 10" xfId="23776" xr:uid="{00000000-0005-0000-0000-0000E15C0000}"/>
    <cellStyle name="Total 8 2 5 4 10 2" xfId="23777" xr:uid="{00000000-0005-0000-0000-0000E25C0000}"/>
    <cellStyle name="Total 8 2 5 4 11" xfId="23778" xr:uid="{00000000-0005-0000-0000-0000E35C0000}"/>
    <cellStyle name="Total 8 2 5 4 11 2" xfId="23779" xr:uid="{00000000-0005-0000-0000-0000E45C0000}"/>
    <cellStyle name="Total 8 2 5 4 12" xfId="23780" xr:uid="{00000000-0005-0000-0000-0000E55C0000}"/>
    <cellStyle name="Total 8 2 5 4 12 2" xfId="23781" xr:uid="{00000000-0005-0000-0000-0000E65C0000}"/>
    <cellStyle name="Total 8 2 5 4 13" xfId="23782" xr:uid="{00000000-0005-0000-0000-0000E75C0000}"/>
    <cellStyle name="Total 8 2 5 4 13 2" xfId="23783" xr:uid="{00000000-0005-0000-0000-0000E85C0000}"/>
    <cellStyle name="Total 8 2 5 4 14" xfId="23784" xr:uid="{00000000-0005-0000-0000-0000E95C0000}"/>
    <cellStyle name="Total 8 2 5 4 14 2" xfId="23785" xr:uid="{00000000-0005-0000-0000-0000EA5C0000}"/>
    <cellStyle name="Total 8 2 5 4 15" xfId="23786" xr:uid="{00000000-0005-0000-0000-0000EB5C0000}"/>
    <cellStyle name="Total 8 2 5 4 15 2" xfId="23787" xr:uid="{00000000-0005-0000-0000-0000EC5C0000}"/>
    <cellStyle name="Total 8 2 5 4 16" xfId="23788" xr:uid="{00000000-0005-0000-0000-0000ED5C0000}"/>
    <cellStyle name="Total 8 2 5 4 2" xfId="23789" xr:uid="{00000000-0005-0000-0000-0000EE5C0000}"/>
    <cellStyle name="Total 8 2 5 4 2 2" xfId="23790" xr:uid="{00000000-0005-0000-0000-0000EF5C0000}"/>
    <cellStyle name="Total 8 2 5 4 3" xfId="23791" xr:uid="{00000000-0005-0000-0000-0000F05C0000}"/>
    <cellStyle name="Total 8 2 5 4 3 2" xfId="23792" xr:uid="{00000000-0005-0000-0000-0000F15C0000}"/>
    <cellStyle name="Total 8 2 5 4 4" xfId="23793" xr:uid="{00000000-0005-0000-0000-0000F25C0000}"/>
    <cellStyle name="Total 8 2 5 4 4 2" xfId="23794" xr:uid="{00000000-0005-0000-0000-0000F35C0000}"/>
    <cellStyle name="Total 8 2 5 4 5" xfId="23795" xr:uid="{00000000-0005-0000-0000-0000F45C0000}"/>
    <cellStyle name="Total 8 2 5 4 5 2" xfId="23796" xr:uid="{00000000-0005-0000-0000-0000F55C0000}"/>
    <cellStyle name="Total 8 2 5 4 6" xfId="23797" xr:uid="{00000000-0005-0000-0000-0000F65C0000}"/>
    <cellStyle name="Total 8 2 5 4 6 2" xfId="23798" xr:uid="{00000000-0005-0000-0000-0000F75C0000}"/>
    <cellStyle name="Total 8 2 5 4 7" xfId="23799" xr:uid="{00000000-0005-0000-0000-0000F85C0000}"/>
    <cellStyle name="Total 8 2 5 4 7 2" xfId="23800" xr:uid="{00000000-0005-0000-0000-0000F95C0000}"/>
    <cellStyle name="Total 8 2 5 4 8" xfId="23801" xr:uid="{00000000-0005-0000-0000-0000FA5C0000}"/>
    <cellStyle name="Total 8 2 5 4 8 2" xfId="23802" xr:uid="{00000000-0005-0000-0000-0000FB5C0000}"/>
    <cellStyle name="Total 8 2 5 4 9" xfId="23803" xr:uid="{00000000-0005-0000-0000-0000FC5C0000}"/>
    <cellStyle name="Total 8 2 5 4 9 2" xfId="23804" xr:uid="{00000000-0005-0000-0000-0000FD5C0000}"/>
    <cellStyle name="Total 8 2 5 5" xfId="23805" xr:uid="{00000000-0005-0000-0000-0000FE5C0000}"/>
    <cellStyle name="Total 8 2 5 5 10" xfId="23806" xr:uid="{00000000-0005-0000-0000-0000FF5C0000}"/>
    <cellStyle name="Total 8 2 5 5 10 2" xfId="23807" xr:uid="{00000000-0005-0000-0000-0000005D0000}"/>
    <cellStyle name="Total 8 2 5 5 11" xfId="23808" xr:uid="{00000000-0005-0000-0000-0000015D0000}"/>
    <cellStyle name="Total 8 2 5 5 11 2" xfId="23809" xr:uid="{00000000-0005-0000-0000-0000025D0000}"/>
    <cellStyle name="Total 8 2 5 5 12" xfId="23810" xr:uid="{00000000-0005-0000-0000-0000035D0000}"/>
    <cellStyle name="Total 8 2 5 5 12 2" xfId="23811" xr:uid="{00000000-0005-0000-0000-0000045D0000}"/>
    <cellStyle name="Total 8 2 5 5 13" xfId="23812" xr:uid="{00000000-0005-0000-0000-0000055D0000}"/>
    <cellStyle name="Total 8 2 5 5 13 2" xfId="23813" xr:uid="{00000000-0005-0000-0000-0000065D0000}"/>
    <cellStyle name="Total 8 2 5 5 14" xfId="23814" xr:uid="{00000000-0005-0000-0000-0000075D0000}"/>
    <cellStyle name="Total 8 2 5 5 14 2" xfId="23815" xr:uid="{00000000-0005-0000-0000-0000085D0000}"/>
    <cellStyle name="Total 8 2 5 5 15" xfId="23816" xr:uid="{00000000-0005-0000-0000-0000095D0000}"/>
    <cellStyle name="Total 8 2 5 5 2" xfId="23817" xr:uid="{00000000-0005-0000-0000-00000A5D0000}"/>
    <cellStyle name="Total 8 2 5 5 2 2" xfId="23818" xr:uid="{00000000-0005-0000-0000-00000B5D0000}"/>
    <cellStyle name="Total 8 2 5 5 3" xfId="23819" xr:uid="{00000000-0005-0000-0000-00000C5D0000}"/>
    <cellStyle name="Total 8 2 5 5 3 2" xfId="23820" xr:uid="{00000000-0005-0000-0000-00000D5D0000}"/>
    <cellStyle name="Total 8 2 5 5 4" xfId="23821" xr:uid="{00000000-0005-0000-0000-00000E5D0000}"/>
    <cellStyle name="Total 8 2 5 5 4 2" xfId="23822" xr:uid="{00000000-0005-0000-0000-00000F5D0000}"/>
    <cellStyle name="Total 8 2 5 5 5" xfId="23823" xr:uid="{00000000-0005-0000-0000-0000105D0000}"/>
    <cellStyle name="Total 8 2 5 5 5 2" xfId="23824" xr:uid="{00000000-0005-0000-0000-0000115D0000}"/>
    <cellStyle name="Total 8 2 5 5 6" xfId="23825" xr:uid="{00000000-0005-0000-0000-0000125D0000}"/>
    <cellStyle name="Total 8 2 5 5 6 2" xfId="23826" xr:uid="{00000000-0005-0000-0000-0000135D0000}"/>
    <cellStyle name="Total 8 2 5 5 7" xfId="23827" xr:uid="{00000000-0005-0000-0000-0000145D0000}"/>
    <cellStyle name="Total 8 2 5 5 7 2" xfId="23828" xr:uid="{00000000-0005-0000-0000-0000155D0000}"/>
    <cellStyle name="Total 8 2 5 5 8" xfId="23829" xr:uid="{00000000-0005-0000-0000-0000165D0000}"/>
    <cellStyle name="Total 8 2 5 5 8 2" xfId="23830" xr:uid="{00000000-0005-0000-0000-0000175D0000}"/>
    <cellStyle name="Total 8 2 5 5 9" xfId="23831" xr:uid="{00000000-0005-0000-0000-0000185D0000}"/>
    <cellStyle name="Total 8 2 5 5 9 2" xfId="23832" xr:uid="{00000000-0005-0000-0000-0000195D0000}"/>
    <cellStyle name="Total 8 2 5 6" xfId="23833" xr:uid="{00000000-0005-0000-0000-00001A5D0000}"/>
    <cellStyle name="Total 8 2 5 6 2" xfId="23834" xr:uid="{00000000-0005-0000-0000-00001B5D0000}"/>
    <cellStyle name="Total 8 2 5 7" xfId="23835" xr:uid="{00000000-0005-0000-0000-00001C5D0000}"/>
    <cellStyle name="Total 8 2 5 7 2" xfId="23836" xr:uid="{00000000-0005-0000-0000-00001D5D0000}"/>
    <cellStyle name="Total 8 2 5 8" xfId="23837" xr:uid="{00000000-0005-0000-0000-00001E5D0000}"/>
    <cellStyle name="Total 8 2 5 8 2" xfId="23838" xr:uid="{00000000-0005-0000-0000-00001F5D0000}"/>
    <cellStyle name="Total 8 2 5 9" xfId="23839" xr:uid="{00000000-0005-0000-0000-0000205D0000}"/>
    <cellStyle name="Total 8 2 5 9 2" xfId="23840" xr:uid="{00000000-0005-0000-0000-0000215D0000}"/>
    <cellStyle name="Total 8 2 6" xfId="23841" xr:uid="{00000000-0005-0000-0000-0000225D0000}"/>
    <cellStyle name="Total 8 2 6 10" xfId="23842" xr:uid="{00000000-0005-0000-0000-0000235D0000}"/>
    <cellStyle name="Total 8 2 6 10 2" xfId="23843" xr:uid="{00000000-0005-0000-0000-0000245D0000}"/>
    <cellStyle name="Total 8 2 6 11" xfId="23844" xr:uid="{00000000-0005-0000-0000-0000255D0000}"/>
    <cellStyle name="Total 8 2 6 11 2" xfId="23845" xr:uid="{00000000-0005-0000-0000-0000265D0000}"/>
    <cellStyle name="Total 8 2 6 12" xfId="23846" xr:uid="{00000000-0005-0000-0000-0000275D0000}"/>
    <cellStyle name="Total 8 2 6 12 2" xfId="23847" xr:uid="{00000000-0005-0000-0000-0000285D0000}"/>
    <cellStyle name="Total 8 2 6 13" xfId="23848" xr:uid="{00000000-0005-0000-0000-0000295D0000}"/>
    <cellStyle name="Total 8 2 6 13 2" xfId="23849" xr:uid="{00000000-0005-0000-0000-00002A5D0000}"/>
    <cellStyle name="Total 8 2 6 14" xfId="23850" xr:uid="{00000000-0005-0000-0000-00002B5D0000}"/>
    <cellStyle name="Total 8 2 6 14 2" xfId="23851" xr:uid="{00000000-0005-0000-0000-00002C5D0000}"/>
    <cellStyle name="Total 8 2 6 15" xfId="23852" xr:uid="{00000000-0005-0000-0000-00002D5D0000}"/>
    <cellStyle name="Total 8 2 6 15 2" xfId="23853" xr:uid="{00000000-0005-0000-0000-00002E5D0000}"/>
    <cellStyle name="Total 8 2 6 16" xfId="23854" xr:uid="{00000000-0005-0000-0000-00002F5D0000}"/>
    <cellStyle name="Total 8 2 6 16 2" xfId="23855" xr:uid="{00000000-0005-0000-0000-0000305D0000}"/>
    <cellStyle name="Total 8 2 6 17" xfId="23856" xr:uid="{00000000-0005-0000-0000-0000315D0000}"/>
    <cellStyle name="Total 8 2 6 17 2" xfId="23857" xr:uid="{00000000-0005-0000-0000-0000325D0000}"/>
    <cellStyle name="Total 8 2 6 18" xfId="23858" xr:uid="{00000000-0005-0000-0000-0000335D0000}"/>
    <cellStyle name="Total 8 2 6 18 2" xfId="23859" xr:uid="{00000000-0005-0000-0000-0000345D0000}"/>
    <cellStyle name="Total 8 2 6 19" xfId="23860" xr:uid="{00000000-0005-0000-0000-0000355D0000}"/>
    <cellStyle name="Total 8 2 6 2" xfId="23861" xr:uid="{00000000-0005-0000-0000-0000365D0000}"/>
    <cellStyle name="Total 8 2 6 2 10" xfId="23862" xr:uid="{00000000-0005-0000-0000-0000375D0000}"/>
    <cellStyle name="Total 8 2 6 2 10 2" xfId="23863" xr:uid="{00000000-0005-0000-0000-0000385D0000}"/>
    <cellStyle name="Total 8 2 6 2 11" xfId="23864" xr:uid="{00000000-0005-0000-0000-0000395D0000}"/>
    <cellStyle name="Total 8 2 6 2 11 2" xfId="23865" xr:uid="{00000000-0005-0000-0000-00003A5D0000}"/>
    <cellStyle name="Total 8 2 6 2 12" xfId="23866" xr:uid="{00000000-0005-0000-0000-00003B5D0000}"/>
    <cellStyle name="Total 8 2 6 2 12 2" xfId="23867" xr:uid="{00000000-0005-0000-0000-00003C5D0000}"/>
    <cellStyle name="Total 8 2 6 2 13" xfId="23868" xr:uid="{00000000-0005-0000-0000-00003D5D0000}"/>
    <cellStyle name="Total 8 2 6 2 13 2" xfId="23869" xr:uid="{00000000-0005-0000-0000-00003E5D0000}"/>
    <cellStyle name="Total 8 2 6 2 14" xfId="23870" xr:uid="{00000000-0005-0000-0000-00003F5D0000}"/>
    <cellStyle name="Total 8 2 6 2 14 2" xfId="23871" xr:uid="{00000000-0005-0000-0000-0000405D0000}"/>
    <cellStyle name="Total 8 2 6 2 15" xfId="23872" xr:uid="{00000000-0005-0000-0000-0000415D0000}"/>
    <cellStyle name="Total 8 2 6 2 15 2" xfId="23873" xr:uid="{00000000-0005-0000-0000-0000425D0000}"/>
    <cellStyle name="Total 8 2 6 2 16" xfId="23874" xr:uid="{00000000-0005-0000-0000-0000435D0000}"/>
    <cellStyle name="Total 8 2 6 2 16 2" xfId="23875" xr:uid="{00000000-0005-0000-0000-0000445D0000}"/>
    <cellStyle name="Total 8 2 6 2 17" xfId="23876" xr:uid="{00000000-0005-0000-0000-0000455D0000}"/>
    <cellStyle name="Total 8 2 6 2 17 2" xfId="23877" xr:uid="{00000000-0005-0000-0000-0000465D0000}"/>
    <cellStyle name="Total 8 2 6 2 18" xfId="23878" xr:uid="{00000000-0005-0000-0000-0000475D0000}"/>
    <cellStyle name="Total 8 2 6 2 2" xfId="23879" xr:uid="{00000000-0005-0000-0000-0000485D0000}"/>
    <cellStyle name="Total 8 2 6 2 2 2" xfId="23880" xr:uid="{00000000-0005-0000-0000-0000495D0000}"/>
    <cellStyle name="Total 8 2 6 2 3" xfId="23881" xr:uid="{00000000-0005-0000-0000-00004A5D0000}"/>
    <cellStyle name="Total 8 2 6 2 3 2" xfId="23882" xr:uid="{00000000-0005-0000-0000-00004B5D0000}"/>
    <cellStyle name="Total 8 2 6 2 4" xfId="23883" xr:uid="{00000000-0005-0000-0000-00004C5D0000}"/>
    <cellStyle name="Total 8 2 6 2 4 2" xfId="23884" xr:uid="{00000000-0005-0000-0000-00004D5D0000}"/>
    <cellStyle name="Total 8 2 6 2 5" xfId="23885" xr:uid="{00000000-0005-0000-0000-00004E5D0000}"/>
    <cellStyle name="Total 8 2 6 2 5 2" xfId="23886" xr:uid="{00000000-0005-0000-0000-00004F5D0000}"/>
    <cellStyle name="Total 8 2 6 2 6" xfId="23887" xr:uid="{00000000-0005-0000-0000-0000505D0000}"/>
    <cellStyle name="Total 8 2 6 2 6 2" xfId="23888" xr:uid="{00000000-0005-0000-0000-0000515D0000}"/>
    <cellStyle name="Total 8 2 6 2 7" xfId="23889" xr:uid="{00000000-0005-0000-0000-0000525D0000}"/>
    <cellStyle name="Total 8 2 6 2 7 2" xfId="23890" xr:uid="{00000000-0005-0000-0000-0000535D0000}"/>
    <cellStyle name="Total 8 2 6 2 8" xfId="23891" xr:uid="{00000000-0005-0000-0000-0000545D0000}"/>
    <cellStyle name="Total 8 2 6 2 8 2" xfId="23892" xr:uid="{00000000-0005-0000-0000-0000555D0000}"/>
    <cellStyle name="Total 8 2 6 2 9" xfId="23893" xr:uid="{00000000-0005-0000-0000-0000565D0000}"/>
    <cellStyle name="Total 8 2 6 2 9 2" xfId="23894" xr:uid="{00000000-0005-0000-0000-0000575D0000}"/>
    <cellStyle name="Total 8 2 6 3" xfId="23895" xr:uid="{00000000-0005-0000-0000-0000585D0000}"/>
    <cellStyle name="Total 8 2 6 3 10" xfId="23896" xr:uid="{00000000-0005-0000-0000-0000595D0000}"/>
    <cellStyle name="Total 8 2 6 3 10 2" xfId="23897" xr:uid="{00000000-0005-0000-0000-00005A5D0000}"/>
    <cellStyle name="Total 8 2 6 3 11" xfId="23898" xr:uid="{00000000-0005-0000-0000-00005B5D0000}"/>
    <cellStyle name="Total 8 2 6 3 11 2" xfId="23899" xr:uid="{00000000-0005-0000-0000-00005C5D0000}"/>
    <cellStyle name="Total 8 2 6 3 12" xfId="23900" xr:uid="{00000000-0005-0000-0000-00005D5D0000}"/>
    <cellStyle name="Total 8 2 6 3 12 2" xfId="23901" xr:uid="{00000000-0005-0000-0000-00005E5D0000}"/>
    <cellStyle name="Total 8 2 6 3 13" xfId="23902" xr:uid="{00000000-0005-0000-0000-00005F5D0000}"/>
    <cellStyle name="Total 8 2 6 3 13 2" xfId="23903" xr:uid="{00000000-0005-0000-0000-0000605D0000}"/>
    <cellStyle name="Total 8 2 6 3 14" xfId="23904" xr:uid="{00000000-0005-0000-0000-0000615D0000}"/>
    <cellStyle name="Total 8 2 6 3 14 2" xfId="23905" xr:uid="{00000000-0005-0000-0000-0000625D0000}"/>
    <cellStyle name="Total 8 2 6 3 15" xfId="23906" xr:uid="{00000000-0005-0000-0000-0000635D0000}"/>
    <cellStyle name="Total 8 2 6 3 15 2" xfId="23907" xr:uid="{00000000-0005-0000-0000-0000645D0000}"/>
    <cellStyle name="Total 8 2 6 3 16" xfId="23908" xr:uid="{00000000-0005-0000-0000-0000655D0000}"/>
    <cellStyle name="Total 8 2 6 3 2" xfId="23909" xr:uid="{00000000-0005-0000-0000-0000665D0000}"/>
    <cellStyle name="Total 8 2 6 3 2 2" xfId="23910" xr:uid="{00000000-0005-0000-0000-0000675D0000}"/>
    <cellStyle name="Total 8 2 6 3 3" xfId="23911" xr:uid="{00000000-0005-0000-0000-0000685D0000}"/>
    <cellStyle name="Total 8 2 6 3 3 2" xfId="23912" xr:uid="{00000000-0005-0000-0000-0000695D0000}"/>
    <cellStyle name="Total 8 2 6 3 4" xfId="23913" xr:uid="{00000000-0005-0000-0000-00006A5D0000}"/>
    <cellStyle name="Total 8 2 6 3 4 2" xfId="23914" xr:uid="{00000000-0005-0000-0000-00006B5D0000}"/>
    <cellStyle name="Total 8 2 6 3 5" xfId="23915" xr:uid="{00000000-0005-0000-0000-00006C5D0000}"/>
    <cellStyle name="Total 8 2 6 3 5 2" xfId="23916" xr:uid="{00000000-0005-0000-0000-00006D5D0000}"/>
    <cellStyle name="Total 8 2 6 3 6" xfId="23917" xr:uid="{00000000-0005-0000-0000-00006E5D0000}"/>
    <cellStyle name="Total 8 2 6 3 6 2" xfId="23918" xr:uid="{00000000-0005-0000-0000-00006F5D0000}"/>
    <cellStyle name="Total 8 2 6 3 7" xfId="23919" xr:uid="{00000000-0005-0000-0000-0000705D0000}"/>
    <cellStyle name="Total 8 2 6 3 7 2" xfId="23920" xr:uid="{00000000-0005-0000-0000-0000715D0000}"/>
    <cellStyle name="Total 8 2 6 3 8" xfId="23921" xr:uid="{00000000-0005-0000-0000-0000725D0000}"/>
    <cellStyle name="Total 8 2 6 3 8 2" xfId="23922" xr:uid="{00000000-0005-0000-0000-0000735D0000}"/>
    <cellStyle name="Total 8 2 6 3 9" xfId="23923" xr:uid="{00000000-0005-0000-0000-0000745D0000}"/>
    <cellStyle name="Total 8 2 6 3 9 2" xfId="23924" xr:uid="{00000000-0005-0000-0000-0000755D0000}"/>
    <cellStyle name="Total 8 2 6 4" xfId="23925" xr:uid="{00000000-0005-0000-0000-0000765D0000}"/>
    <cellStyle name="Total 8 2 6 4 10" xfId="23926" xr:uid="{00000000-0005-0000-0000-0000775D0000}"/>
    <cellStyle name="Total 8 2 6 4 10 2" xfId="23927" xr:uid="{00000000-0005-0000-0000-0000785D0000}"/>
    <cellStyle name="Total 8 2 6 4 11" xfId="23928" xr:uid="{00000000-0005-0000-0000-0000795D0000}"/>
    <cellStyle name="Total 8 2 6 4 11 2" xfId="23929" xr:uid="{00000000-0005-0000-0000-00007A5D0000}"/>
    <cellStyle name="Total 8 2 6 4 12" xfId="23930" xr:uid="{00000000-0005-0000-0000-00007B5D0000}"/>
    <cellStyle name="Total 8 2 6 4 12 2" xfId="23931" xr:uid="{00000000-0005-0000-0000-00007C5D0000}"/>
    <cellStyle name="Total 8 2 6 4 13" xfId="23932" xr:uid="{00000000-0005-0000-0000-00007D5D0000}"/>
    <cellStyle name="Total 8 2 6 4 13 2" xfId="23933" xr:uid="{00000000-0005-0000-0000-00007E5D0000}"/>
    <cellStyle name="Total 8 2 6 4 14" xfId="23934" xr:uid="{00000000-0005-0000-0000-00007F5D0000}"/>
    <cellStyle name="Total 8 2 6 4 14 2" xfId="23935" xr:uid="{00000000-0005-0000-0000-0000805D0000}"/>
    <cellStyle name="Total 8 2 6 4 15" xfId="23936" xr:uid="{00000000-0005-0000-0000-0000815D0000}"/>
    <cellStyle name="Total 8 2 6 4 15 2" xfId="23937" xr:uid="{00000000-0005-0000-0000-0000825D0000}"/>
    <cellStyle name="Total 8 2 6 4 16" xfId="23938" xr:uid="{00000000-0005-0000-0000-0000835D0000}"/>
    <cellStyle name="Total 8 2 6 4 2" xfId="23939" xr:uid="{00000000-0005-0000-0000-0000845D0000}"/>
    <cellStyle name="Total 8 2 6 4 2 2" xfId="23940" xr:uid="{00000000-0005-0000-0000-0000855D0000}"/>
    <cellStyle name="Total 8 2 6 4 3" xfId="23941" xr:uid="{00000000-0005-0000-0000-0000865D0000}"/>
    <cellStyle name="Total 8 2 6 4 3 2" xfId="23942" xr:uid="{00000000-0005-0000-0000-0000875D0000}"/>
    <cellStyle name="Total 8 2 6 4 4" xfId="23943" xr:uid="{00000000-0005-0000-0000-0000885D0000}"/>
    <cellStyle name="Total 8 2 6 4 4 2" xfId="23944" xr:uid="{00000000-0005-0000-0000-0000895D0000}"/>
    <cellStyle name="Total 8 2 6 4 5" xfId="23945" xr:uid="{00000000-0005-0000-0000-00008A5D0000}"/>
    <cellStyle name="Total 8 2 6 4 5 2" xfId="23946" xr:uid="{00000000-0005-0000-0000-00008B5D0000}"/>
    <cellStyle name="Total 8 2 6 4 6" xfId="23947" xr:uid="{00000000-0005-0000-0000-00008C5D0000}"/>
    <cellStyle name="Total 8 2 6 4 6 2" xfId="23948" xr:uid="{00000000-0005-0000-0000-00008D5D0000}"/>
    <cellStyle name="Total 8 2 6 4 7" xfId="23949" xr:uid="{00000000-0005-0000-0000-00008E5D0000}"/>
    <cellStyle name="Total 8 2 6 4 7 2" xfId="23950" xr:uid="{00000000-0005-0000-0000-00008F5D0000}"/>
    <cellStyle name="Total 8 2 6 4 8" xfId="23951" xr:uid="{00000000-0005-0000-0000-0000905D0000}"/>
    <cellStyle name="Total 8 2 6 4 8 2" xfId="23952" xr:uid="{00000000-0005-0000-0000-0000915D0000}"/>
    <cellStyle name="Total 8 2 6 4 9" xfId="23953" xr:uid="{00000000-0005-0000-0000-0000925D0000}"/>
    <cellStyle name="Total 8 2 6 4 9 2" xfId="23954" xr:uid="{00000000-0005-0000-0000-0000935D0000}"/>
    <cellStyle name="Total 8 2 6 5" xfId="23955" xr:uid="{00000000-0005-0000-0000-0000945D0000}"/>
    <cellStyle name="Total 8 2 6 5 10" xfId="23956" xr:uid="{00000000-0005-0000-0000-0000955D0000}"/>
    <cellStyle name="Total 8 2 6 5 10 2" xfId="23957" xr:uid="{00000000-0005-0000-0000-0000965D0000}"/>
    <cellStyle name="Total 8 2 6 5 11" xfId="23958" xr:uid="{00000000-0005-0000-0000-0000975D0000}"/>
    <cellStyle name="Total 8 2 6 5 11 2" xfId="23959" xr:uid="{00000000-0005-0000-0000-0000985D0000}"/>
    <cellStyle name="Total 8 2 6 5 12" xfId="23960" xr:uid="{00000000-0005-0000-0000-0000995D0000}"/>
    <cellStyle name="Total 8 2 6 5 12 2" xfId="23961" xr:uid="{00000000-0005-0000-0000-00009A5D0000}"/>
    <cellStyle name="Total 8 2 6 5 13" xfId="23962" xr:uid="{00000000-0005-0000-0000-00009B5D0000}"/>
    <cellStyle name="Total 8 2 6 5 13 2" xfId="23963" xr:uid="{00000000-0005-0000-0000-00009C5D0000}"/>
    <cellStyle name="Total 8 2 6 5 14" xfId="23964" xr:uid="{00000000-0005-0000-0000-00009D5D0000}"/>
    <cellStyle name="Total 8 2 6 5 14 2" xfId="23965" xr:uid="{00000000-0005-0000-0000-00009E5D0000}"/>
    <cellStyle name="Total 8 2 6 5 15" xfId="23966" xr:uid="{00000000-0005-0000-0000-00009F5D0000}"/>
    <cellStyle name="Total 8 2 6 5 2" xfId="23967" xr:uid="{00000000-0005-0000-0000-0000A05D0000}"/>
    <cellStyle name="Total 8 2 6 5 2 2" xfId="23968" xr:uid="{00000000-0005-0000-0000-0000A15D0000}"/>
    <cellStyle name="Total 8 2 6 5 3" xfId="23969" xr:uid="{00000000-0005-0000-0000-0000A25D0000}"/>
    <cellStyle name="Total 8 2 6 5 3 2" xfId="23970" xr:uid="{00000000-0005-0000-0000-0000A35D0000}"/>
    <cellStyle name="Total 8 2 6 5 4" xfId="23971" xr:uid="{00000000-0005-0000-0000-0000A45D0000}"/>
    <cellStyle name="Total 8 2 6 5 4 2" xfId="23972" xr:uid="{00000000-0005-0000-0000-0000A55D0000}"/>
    <cellStyle name="Total 8 2 6 5 5" xfId="23973" xr:uid="{00000000-0005-0000-0000-0000A65D0000}"/>
    <cellStyle name="Total 8 2 6 5 5 2" xfId="23974" xr:uid="{00000000-0005-0000-0000-0000A75D0000}"/>
    <cellStyle name="Total 8 2 6 5 6" xfId="23975" xr:uid="{00000000-0005-0000-0000-0000A85D0000}"/>
    <cellStyle name="Total 8 2 6 5 6 2" xfId="23976" xr:uid="{00000000-0005-0000-0000-0000A95D0000}"/>
    <cellStyle name="Total 8 2 6 5 7" xfId="23977" xr:uid="{00000000-0005-0000-0000-0000AA5D0000}"/>
    <cellStyle name="Total 8 2 6 5 7 2" xfId="23978" xr:uid="{00000000-0005-0000-0000-0000AB5D0000}"/>
    <cellStyle name="Total 8 2 6 5 8" xfId="23979" xr:uid="{00000000-0005-0000-0000-0000AC5D0000}"/>
    <cellStyle name="Total 8 2 6 5 8 2" xfId="23980" xr:uid="{00000000-0005-0000-0000-0000AD5D0000}"/>
    <cellStyle name="Total 8 2 6 5 9" xfId="23981" xr:uid="{00000000-0005-0000-0000-0000AE5D0000}"/>
    <cellStyle name="Total 8 2 6 5 9 2" xfId="23982" xr:uid="{00000000-0005-0000-0000-0000AF5D0000}"/>
    <cellStyle name="Total 8 2 6 6" xfId="23983" xr:uid="{00000000-0005-0000-0000-0000B05D0000}"/>
    <cellStyle name="Total 8 2 6 6 2" xfId="23984" xr:uid="{00000000-0005-0000-0000-0000B15D0000}"/>
    <cellStyle name="Total 8 2 6 7" xfId="23985" xr:uid="{00000000-0005-0000-0000-0000B25D0000}"/>
    <cellStyle name="Total 8 2 6 7 2" xfId="23986" xr:uid="{00000000-0005-0000-0000-0000B35D0000}"/>
    <cellStyle name="Total 8 2 6 8" xfId="23987" xr:uid="{00000000-0005-0000-0000-0000B45D0000}"/>
    <cellStyle name="Total 8 2 6 8 2" xfId="23988" xr:uid="{00000000-0005-0000-0000-0000B55D0000}"/>
    <cellStyle name="Total 8 2 6 9" xfId="23989" xr:uid="{00000000-0005-0000-0000-0000B65D0000}"/>
    <cellStyle name="Total 8 2 6 9 2" xfId="23990" xr:uid="{00000000-0005-0000-0000-0000B75D0000}"/>
    <cellStyle name="Total 8 2 7" xfId="23991" xr:uid="{00000000-0005-0000-0000-0000B85D0000}"/>
    <cellStyle name="Total 8 2 7 10" xfId="23992" xr:uid="{00000000-0005-0000-0000-0000B95D0000}"/>
    <cellStyle name="Total 8 2 7 10 2" xfId="23993" xr:uid="{00000000-0005-0000-0000-0000BA5D0000}"/>
    <cellStyle name="Total 8 2 7 11" xfId="23994" xr:uid="{00000000-0005-0000-0000-0000BB5D0000}"/>
    <cellStyle name="Total 8 2 7 11 2" xfId="23995" xr:uid="{00000000-0005-0000-0000-0000BC5D0000}"/>
    <cellStyle name="Total 8 2 7 12" xfId="23996" xr:uid="{00000000-0005-0000-0000-0000BD5D0000}"/>
    <cellStyle name="Total 8 2 7 12 2" xfId="23997" xr:uid="{00000000-0005-0000-0000-0000BE5D0000}"/>
    <cellStyle name="Total 8 2 7 13" xfId="23998" xr:uid="{00000000-0005-0000-0000-0000BF5D0000}"/>
    <cellStyle name="Total 8 2 7 13 2" xfId="23999" xr:uid="{00000000-0005-0000-0000-0000C05D0000}"/>
    <cellStyle name="Total 8 2 7 14" xfId="24000" xr:uid="{00000000-0005-0000-0000-0000C15D0000}"/>
    <cellStyle name="Total 8 2 7 14 2" xfId="24001" xr:uid="{00000000-0005-0000-0000-0000C25D0000}"/>
    <cellStyle name="Total 8 2 7 15" xfId="24002" xr:uid="{00000000-0005-0000-0000-0000C35D0000}"/>
    <cellStyle name="Total 8 2 7 15 2" xfId="24003" xr:uid="{00000000-0005-0000-0000-0000C45D0000}"/>
    <cellStyle name="Total 8 2 7 16" xfId="24004" xr:uid="{00000000-0005-0000-0000-0000C55D0000}"/>
    <cellStyle name="Total 8 2 7 16 2" xfId="24005" xr:uid="{00000000-0005-0000-0000-0000C65D0000}"/>
    <cellStyle name="Total 8 2 7 17" xfId="24006" xr:uid="{00000000-0005-0000-0000-0000C75D0000}"/>
    <cellStyle name="Total 8 2 7 17 2" xfId="24007" xr:uid="{00000000-0005-0000-0000-0000C85D0000}"/>
    <cellStyle name="Total 8 2 7 18" xfId="24008" xr:uid="{00000000-0005-0000-0000-0000C95D0000}"/>
    <cellStyle name="Total 8 2 7 2" xfId="24009" xr:uid="{00000000-0005-0000-0000-0000CA5D0000}"/>
    <cellStyle name="Total 8 2 7 2 10" xfId="24010" xr:uid="{00000000-0005-0000-0000-0000CB5D0000}"/>
    <cellStyle name="Total 8 2 7 2 10 2" xfId="24011" xr:uid="{00000000-0005-0000-0000-0000CC5D0000}"/>
    <cellStyle name="Total 8 2 7 2 11" xfId="24012" xr:uid="{00000000-0005-0000-0000-0000CD5D0000}"/>
    <cellStyle name="Total 8 2 7 2 11 2" xfId="24013" xr:uid="{00000000-0005-0000-0000-0000CE5D0000}"/>
    <cellStyle name="Total 8 2 7 2 12" xfId="24014" xr:uid="{00000000-0005-0000-0000-0000CF5D0000}"/>
    <cellStyle name="Total 8 2 7 2 12 2" xfId="24015" xr:uid="{00000000-0005-0000-0000-0000D05D0000}"/>
    <cellStyle name="Total 8 2 7 2 13" xfId="24016" xr:uid="{00000000-0005-0000-0000-0000D15D0000}"/>
    <cellStyle name="Total 8 2 7 2 13 2" xfId="24017" xr:uid="{00000000-0005-0000-0000-0000D25D0000}"/>
    <cellStyle name="Total 8 2 7 2 14" xfId="24018" xr:uid="{00000000-0005-0000-0000-0000D35D0000}"/>
    <cellStyle name="Total 8 2 7 2 14 2" xfId="24019" xr:uid="{00000000-0005-0000-0000-0000D45D0000}"/>
    <cellStyle name="Total 8 2 7 2 15" xfId="24020" xr:uid="{00000000-0005-0000-0000-0000D55D0000}"/>
    <cellStyle name="Total 8 2 7 2 15 2" xfId="24021" xr:uid="{00000000-0005-0000-0000-0000D65D0000}"/>
    <cellStyle name="Total 8 2 7 2 16" xfId="24022" xr:uid="{00000000-0005-0000-0000-0000D75D0000}"/>
    <cellStyle name="Total 8 2 7 2 16 2" xfId="24023" xr:uid="{00000000-0005-0000-0000-0000D85D0000}"/>
    <cellStyle name="Total 8 2 7 2 17" xfId="24024" xr:uid="{00000000-0005-0000-0000-0000D95D0000}"/>
    <cellStyle name="Total 8 2 7 2 17 2" xfId="24025" xr:uid="{00000000-0005-0000-0000-0000DA5D0000}"/>
    <cellStyle name="Total 8 2 7 2 18" xfId="24026" xr:uid="{00000000-0005-0000-0000-0000DB5D0000}"/>
    <cellStyle name="Total 8 2 7 2 2" xfId="24027" xr:uid="{00000000-0005-0000-0000-0000DC5D0000}"/>
    <cellStyle name="Total 8 2 7 2 2 2" xfId="24028" xr:uid="{00000000-0005-0000-0000-0000DD5D0000}"/>
    <cellStyle name="Total 8 2 7 2 3" xfId="24029" xr:uid="{00000000-0005-0000-0000-0000DE5D0000}"/>
    <cellStyle name="Total 8 2 7 2 3 2" xfId="24030" xr:uid="{00000000-0005-0000-0000-0000DF5D0000}"/>
    <cellStyle name="Total 8 2 7 2 4" xfId="24031" xr:uid="{00000000-0005-0000-0000-0000E05D0000}"/>
    <cellStyle name="Total 8 2 7 2 4 2" xfId="24032" xr:uid="{00000000-0005-0000-0000-0000E15D0000}"/>
    <cellStyle name="Total 8 2 7 2 5" xfId="24033" xr:uid="{00000000-0005-0000-0000-0000E25D0000}"/>
    <cellStyle name="Total 8 2 7 2 5 2" xfId="24034" xr:uid="{00000000-0005-0000-0000-0000E35D0000}"/>
    <cellStyle name="Total 8 2 7 2 6" xfId="24035" xr:uid="{00000000-0005-0000-0000-0000E45D0000}"/>
    <cellStyle name="Total 8 2 7 2 6 2" xfId="24036" xr:uid="{00000000-0005-0000-0000-0000E55D0000}"/>
    <cellStyle name="Total 8 2 7 2 7" xfId="24037" xr:uid="{00000000-0005-0000-0000-0000E65D0000}"/>
    <cellStyle name="Total 8 2 7 2 7 2" xfId="24038" xr:uid="{00000000-0005-0000-0000-0000E75D0000}"/>
    <cellStyle name="Total 8 2 7 2 8" xfId="24039" xr:uid="{00000000-0005-0000-0000-0000E85D0000}"/>
    <cellStyle name="Total 8 2 7 2 8 2" xfId="24040" xr:uid="{00000000-0005-0000-0000-0000E95D0000}"/>
    <cellStyle name="Total 8 2 7 2 9" xfId="24041" xr:uid="{00000000-0005-0000-0000-0000EA5D0000}"/>
    <cellStyle name="Total 8 2 7 2 9 2" xfId="24042" xr:uid="{00000000-0005-0000-0000-0000EB5D0000}"/>
    <cellStyle name="Total 8 2 7 3" xfId="24043" xr:uid="{00000000-0005-0000-0000-0000EC5D0000}"/>
    <cellStyle name="Total 8 2 7 3 10" xfId="24044" xr:uid="{00000000-0005-0000-0000-0000ED5D0000}"/>
    <cellStyle name="Total 8 2 7 3 10 2" xfId="24045" xr:uid="{00000000-0005-0000-0000-0000EE5D0000}"/>
    <cellStyle name="Total 8 2 7 3 11" xfId="24046" xr:uid="{00000000-0005-0000-0000-0000EF5D0000}"/>
    <cellStyle name="Total 8 2 7 3 11 2" xfId="24047" xr:uid="{00000000-0005-0000-0000-0000F05D0000}"/>
    <cellStyle name="Total 8 2 7 3 12" xfId="24048" xr:uid="{00000000-0005-0000-0000-0000F15D0000}"/>
    <cellStyle name="Total 8 2 7 3 12 2" xfId="24049" xr:uid="{00000000-0005-0000-0000-0000F25D0000}"/>
    <cellStyle name="Total 8 2 7 3 13" xfId="24050" xr:uid="{00000000-0005-0000-0000-0000F35D0000}"/>
    <cellStyle name="Total 8 2 7 3 13 2" xfId="24051" xr:uid="{00000000-0005-0000-0000-0000F45D0000}"/>
    <cellStyle name="Total 8 2 7 3 14" xfId="24052" xr:uid="{00000000-0005-0000-0000-0000F55D0000}"/>
    <cellStyle name="Total 8 2 7 3 14 2" xfId="24053" xr:uid="{00000000-0005-0000-0000-0000F65D0000}"/>
    <cellStyle name="Total 8 2 7 3 15" xfId="24054" xr:uid="{00000000-0005-0000-0000-0000F75D0000}"/>
    <cellStyle name="Total 8 2 7 3 15 2" xfId="24055" xr:uid="{00000000-0005-0000-0000-0000F85D0000}"/>
    <cellStyle name="Total 8 2 7 3 16" xfId="24056" xr:uid="{00000000-0005-0000-0000-0000F95D0000}"/>
    <cellStyle name="Total 8 2 7 3 2" xfId="24057" xr:uid="{00000000-0005-0000-0000-0000FA5D0000}"/>
    <cellStyle name="Total 8 2 7 3 2 2" xfId="24058" xr:uid="{00000000-0005-0000-0000-0000FB5D0000}"/>
    <cellStyle name="Total 8 2 7 3 3" xfId="24059" xr:uid="{00000000-0005-0000-0000-0000FC5D0000}"/>
    <cellStyle name="Total 8 2 7 3 3 2" xfId="24060" xr:uid="{00000000-0005-0000-0000-0000FD5D0000}"/>
    <cellStyle name="Total 8 2 7 3 4" xfId="24061" xr:uid="{00000000-0005-0000-0000-0000FE5D0000}"/>
    <cellStyle name="Total 8 2 7 3 4 2" xfId="24062" xr:uid="{00000000-0005-0000-0000-0000FF5D0000}"/>
    <cellStyle name="Total 8 2 7 3 5" xfId="24063" xr:uid="{00000000-0005-0000-0000-0000005E0000}"/>
    <cellStyle name="Total 8 2 7 3 5 2" xfId="24064" xr:uid="{00000000-0005-0000-0000-0000015E0000}"/>
    <cellStyle name="Total 8 2 7 3 6" xfId="24065" xr:uid="{00000000-0005-0000-0000-0000025E0000}"/>
    <cellStyle name="Total 8 2 7 3 6 2" xfId="24066" xr:uid="{00000000-0005-0000-0000-0000035E0000}"/>
    <cellStyle name="Total 8 2 7 3 7" xfId="24067" xr:uid="{00000000-0005-0000-0000-0000045E0000}"/>
    <cellStyle name="Total 8 2 7 3 7 2" xfId="24068" xr:uid="{00000000-0005-0000-0000-0000055E0000}"/>
    <cellStyle name="Total 8 2 7 3 8" xfId="24069" xr:uid="{00000000-0005-0000-0000-0000065E0000}"/>
    <cellStyle name="Total 8 2 7 3 8 2" xfId="24070" xr:uid="{00000000-0005-0000-0000-0000075E0000}"/>
    <cellStyle name="Total 8 2 7 3 9" xfId="24071" xr:uid="{00000000-0005-0000-0000-0000085E0000}"/>
    <cellStyle name="Total 8 2 7 3 9 2" xfId="24072" xr:uid="{00000000-0005-0000-0000-0000095E0000}"/>
    <cellStyle name="Total 8 2 7 4" xfId="24073" xr:uid="{00000000-0005-0000-0000-00000A5E0000}"/>
    <cellStyle name="Total 8 2 7 4 10" xfId="24074" xr:uid="{00000000-0005-0000-0000-00000B5E0000}"/>
    <cellStyle name="Total 8 2 7 4 10 2" xfId="24075" xr:uid="{00000000-0005-0000-0000-00000C5E0000}"/>
    <cellStyle name="Total 8 2 7 4 11" xfId="24076" xr:uid="{00000000-0005-0000-0000-00000D5E0000}"/>
    <cellStyle name="Total 8 2 7 4 11 2" xfId="24077" xr:uid="{00000000-0005-0000-0000-00000E5E0000}"/>
    <cellStyle name="Total 8 2 7 4 12" xfId="24078" xr:uid="{00000000-0005-0000-0000-00000F5E0000}"/>
    <cellStyle name="Total 8 2 7 4 12 2" xfId="24079" xr:uid="{00000000-0005-0000-0000-0000105E0000}"/>
    <cellStyle name="Total 8 2 7 4 13" xfId="24080" xr:uid="{00000000-0005-0000-0000-0000115E0000}"/>
    <cellStyle name="Total 8 2 7 4 13 2" xfId="24081" xr:uid="{00000000-0005-0000-0000-0000125E0000}"/>
    <cellStyle name="Total 8 2 7 4 14" xfId="24082" xr:uid="{00000000-0005-0000-0000-0000135E0000}"/>
    <cellStyle name="Total 8 2 7 4 14 2" xfId="24083" xr:uid="{00000000-0005-0000-0000-0000145E0000}"/>
    <cellStyle name="Total 8 2 7 4 15" xfId="24084" xr:uid="{00000000-0005-0000-0000-0000155E0000}"/>
    <cellStyle name="Total 8 2 7 4 15 2" xfId="24085" xr:uid="{00000000-0005-0000-0000-0000165E0000}"/>
    <cellStyle name="Total 8 2 7 4 16" xfId="24086" xr:uid="{00000000-0005-0000-0000-0000175E0000}"/>
    <cellStyle name="Total 8 2 7 4 2" xfId="24087" xr:uid="{00000000-0005-0000-0000-0000185E0000}"/>
    <cellStyle name="Total 8 2 7 4 2 2" xfId="24088" xr:uid="{00000000-0005-0000-0000-0000195E0000}"/>
    <cellStyle name="Total 8 2 7 4 3" xfId="24089" xr:uid="{00000000-0005-0000-0000-00001A5E0000}"/>
    <cellStyle name="Total 8 2 7 4 3 2" xfId="24090" xr:uid="{00000000-0005-0000-0000-00001B5E0000}"/>
    <cellStyle name="Total 8 2 7 4 4" xfId="24091" xr:uid="{00000000-0005-0000-0000-00001C5E0000}"/>
    <cellStyle name="Total 8 2 7 4 4 2" xfId="24092" xr:uid="{00000000-0005-0000-0000-00001D5E0000}"/>
    <cellStyle name="Total 8 2 7 4 5" xfId="24093" xr:uid="{00000000-0005-0000-0000-00001E5E0000}"/>
    <cellStyle name="Total 8 2 7 4 5 2" xfId="24094" xr:uid="{00000000-0005-0000-0000-00001F5E0000}"/>
    <cellStyle name="Total 8 2 7 4 6" xfId="24095" xr:uid="{00000000-0005-0000-0000-0000205E0000}"/>
    <cellStyle name="Total 8 2 7 4 6 2" xfId="24096" xr:uid="{00000000-0005-0000-0000-0000215E0000}"/>
    <cellStyle name="Total 8 2 7 4 7" xfId="24097" xr:uid="{00000000-0005-0000-0000-0000225E0000}"/>
    <cellStyle name="Total 8 2 7 4 7 2" xfId="24098" xr:uid="{00000000-0005-0000-0000-0000235E0000}"/>
    <cellStyle name="Total 8 2 7 4 8" xfId="24099" xr:uid="{00000000-0005-0000-0000-0000245E0000}"/>
    <cellStyle name="Total 8 2 7 4 8 2" xfId="24100" xr:uid="{00000000-0005-0000-0000-0000255E0000}"/>
    <cellStyle name="Total 8 2 7 4 9" xfId="24101" xr:uid="{00000000-0005-0000-0000-0000265E0000}"/>
    <cellStyle name="Total 8 2 7 4 9 2" xfId="24102" xr:uid="{00000000-0005-0000-0000-0000275E0000}"/>
    <cellStyle name="Total 8 2 7 5" xfId="24103" xr:uid="{00000000-0005-0000-0000-0000285E0000}"/>
    <cellStyle name="Total 8 2 7 5 10" xfId="24104" xr:uid="{00000000-0005-0000-0000-0000295E0000}"/>
    <cellStyle name="Total 8 2 7 5 10 2" xfId="24105" xr:uid="{00000000-0005-0000-0000-00002A5E0000}"/>
    <cellStyle name="Total 8 2 7 5 11" xfId="24106" xr:uid="{00000000-0005-0000-0000-00002B5E0000}"/>
    <cellStyle name="Total 8 2 7 5 11 2" xfId="24107" xr:uid="{00000000-0005-0000-0000-00002C5E0000}"/>
    <cellStyle name="Total 8 2 7 5 12" xfId="24108" xr:uid="{00000000-0005-0000-0000-00002D5E0000}"/>
    <cellStyle name="Total 8 2 7 5 12 2" xfId="24109" xr:uid="{00000000-0005-0000-0000-00002E5E0000}"/>
    <cellStyle name="Total 8 2 7 5 13" xfId="24110" xr:uid="{00000000-0005-0000-0000-00002F5E0000}"/>
    <cellStyle name="Total 8 2 7 5 13 2" xfId="24111" xr:uid="{00000000-0005-0000-0000-0000305E0000}"/>
    <cellStyle name="Total 8 2 7 5 14" xfId="24112" xr:uid="{00000000-0005-0000-0000-0000315E0000}"/>
    <cellStyle name="Total 8 2 7 5 2" xfId="24113" xr:uid="{00000000-0005-0000-0000-0000325E0000}"/>
    <cellStyle name="Total 8 2 7 5 2 2" xfId="24114" xr:uid="{00000000-0005-0000-0000-0000335E0000}"/>
    <cellStyle name="Total 8 2 7 5 3" xfId="24115" xr:uid="{00000000-0005-0000-0000-0000345E0000}"/>
    <cellStyle name="Total 8 2 7 5 3 2" xfId="24116" xr:uid="{00000000-0005-0000-0000-0000355E0000}"/>
    <cellStyle name="Total 8 2 7 5 4" xfId="24117" xr:uid="{00000000-0005-0000-0000-0000365E0000}"/>
    <cellStyle name="Total 8 2 7 5 4 2" xfId="24118" xr:uid="{00000000-0005-0000-0000-0000375E0000}"/>
    <cellStyle name="Total 8 2 7 5 5" xfId="24119" xr:uid="{00000000-0005-0000-0000-0000385E0000}"/>
    <cellStyle name="Total 8 2 7 5 5 2" xfId="24120" xr:uid="{00000000-0005-0000-0000-0000395E0000}"/>
    <cellStyle name="Total 8 2 7 5 6" xfId="24121" xr:uid="{00000000-0005-0000-0000-00003A5E0000}"/>
    <cellStyle name="Total 8 2 7 5 6 2" xfId="24122" xr:uid="{00000000-0005-0000-0000-00003B5E0000}"/>
    <cellStyle name="Total 8 2 7 5 7" xfId="24123" xr:uid="{00000000-0005-0000-0000-00003C5E0000}"/>
    <cellStyle name="Total 8 2 7 5 7 2" xfId="24124" xr:uid="{00000000-0005-0000-0000-00003D5E0000}"/>
    <cellStyle name="Total 8 2 7 5 8" xfId="24125" xr:uid="{00000000-0005-0000-0000-00003E5E0000}"/>
    <cellStyle name="Total 8 2 7 5 8 2" xfId="24126" xr:uid="{00000000-0005-0000-0000-00003F5E0000}"/>
    <cellStyle name="Total 8 2 7 5 9" xfId="24127" xr:uid="{00000000-0005-0000-0000-0000405E0000}"/>
    <cellStyle name="Total 8 2 7 5 9 2" xfId="24128" xr:uid="{00000000-0005-0000-0000-0000415E0000}"/>
    <cellStyle name="Total 8 2 7 6" xfId="24129" xr:uid="{00000000-0005-0000-0000-0000425E0000}"/>
    <cellStyle name="Total 8 2 7 6 2" xfId="24130" xr:uid="{00000000-0005-0000-0000-0000435E0000}"/>
    <cellStyle name="Total 8 2 7 7" xfId="24131" xr:uid="{00000000-0005-0000-0000-0000445E0000}"/>
    <cellStyle name="Total 8 2 7 7 2" xfId="24132" xr:uid="{00000000-0005-0000-0000-0000455E0000}"/>
    <cellStyle name="Total 8 2 7 8" xfId="24133" xr:uid="{00000000-0005-0000-0000-0000465E0000}"/>
    <cellStyle name="Total 8 2 7 8 2" xfId="24134" xr:uid="{00000000-0005-0000-0000-0000475E0000}"/>
    <cellStyle name="Total 8 2 7 9" xfId="24135" xr:uid="{00000000-0005-0000-0000-0000485E0000}"/>
    <cellStyle name="Total 8 2 7 9 2" xfId="24136" xr:uid="{00000000-0005-0000-0000-0000495E0000}"/>
    <cellStyle name="Total 8 2 8" xfId="24137" xr:uid="{00000000-0005-0000-0000-00004A5E0000}"/>
    <cellStyle name="Total 8 2 8 10" xfId="24138" xr:uid="{00000000-0005-0000-0000-00004B5E0000}"/>
    <cellStyle name="Total 8 2 8 10 2" xfId="24139" xr:uid="{00000000-0005-0000-0000-00004C5E0000}"/>
    <cellStyle name="Total 8 2 8 11" xfId="24140" xr:uid="{00000000-0005-0000-0000-00004D5E0000}"/>
    <cellStyle name="Total 8 2 8 11 2" xfId="24141" xr:uid="{00000000-0005-0000-0000-00004E5E0000}"/>
    <cellStyle name="Total 8 2 8 12" xfId="24142" xr:uid="{00000000-0005-0000-0000-00004F5E0000}"/>
    <cellStyle name="Total 8 2 8 12 2" xfId="24143" xr:uid="{00000000-0005-0000-0000-0000505E0000}"/>
    <cellStyle name="Total 8 2 8 13" xfId="24144" xr:uid="{00000000-0005-0000-0000-0000515E0000}"/>
    <cellStyle name="Total 8 2 8 13 2" xfId="24145" xr:uid="{00000000-0005-0000-0000-0000525E0000}"/>
    <cellStyle name="Total 8 2 8 14" xfId="24146" xr:uid="{00000000-0005-0000-0000-0000535E0000}"/>
    <cellStyle name="Total 8 2 8 14 2" xfId="24147" xr:uid="{00000000-0005-0000-0000-0000545E0000}"/>
    <cellStyle name="Total 8 2 8 15" xfId="24148" xr:uid="{00000000-0005-0000-0000-0000555E0000}"/>
    <cellStyle name="Total 8 2 8 15 2" xfId="24149" xr:uid="{00000000-0005-0000-0000-0000565E0000}"/>
    <cellStyle name="Total 8 2 8 16" xfId="24150" xr:uid="{00000000-0005-0000-0000-0000575E0000}"/>
    <cellStyle name="Total 8 2 8 16 2" xfId="24151" xr:uid="{00000000-0005-0000-0000-0000585E0000}"/>
    <cellStyle name="Total 8 2 8 17" xfId="24152" xr:uid="{00000000-0005-0000-0000-0000595E0000}"/>
    <cellStyle name="Total 8 2 8 17 2" xfId="24153" xr:uid="{00000000-0005-0000-0000-00005A5E0000}"/>
    <cellStyle name="Total 8 2 8 18" xfId="24154" xr:uid="{00000000-0005-0000-0000-00005B5E0000}"/>
    <cellStyle name="Total 8 2 8 2" xfId="24155" xr:uid="{00000000-0005-0000-0000-00005C5E0000}"/>
    <cellStyle name="Total 8 2 8 2 10" xfId="24156" xr:uid="{00000000-0005-0000-0000-00005D5E0000}"/>
    <cellStyle name="Total 8 2 8 2 10 2" xfId="24157" xr:uid="{00000000-0005-0000-0000-00005E5E0000}"/>
    <cellStyle name="Total 8 2 8 2 11" xfId="24158" xr:uid="{00000000-0005-0000-0000-00005F5E0000}"/>
    <cellStyle name="Total 8 2 8 2 11 2" xfId="24159" xr:uid="{00000000-0005-0000-0000-0000605E0000}"/>
    <cellStyle name="Total 8 2 8 2 12" xfId="24160" xr:uid="{00000000-0005-0000-0000-0000615E0000}"/>
    <cellStyle name="Total 8 2 8 2 12 2" xfId="24161" xr:uid="{00000000-0005-0000-0000-0000625E0000}"/>
    <cellStyle name="Total 8 2 8 2 13" xfId="24162" xr:uid="{00000000-0005-0000-0000-0000635E0000}"/>
    <cellStyle name="Total 8 2 8 2 13 2" xfId="24163" xr:uid="{00000000-0005-0000-0000-0000645E0000}"/>
    <cellStyle name="Total 8 2 8 2 14" xfId="24164" xr:uid="{00000000-0005-0000-0000-0000655E0000}"/>
    <cellStyle name="Total 8 2 8 2 14 2" xfId="24165" xr:uid="{00000000-0005-0000-0000-0000665E0000}"/>
    <cellStyle name="Total 8 2 8 2 15" xfId="24166" xr:uid="{00000000-0005-0000-0000-0000675E0000}"/>
    <cellStyle name="Total 8 2 8 2 15 2" xfId="24167" xr:uid="{00000000-0005-0000-0000-0000685E0000}"/>
    <cellStyle name="Total 8 2 8 2 16" xfId="24168" xr:uid="{00000000-0005-0000-0000-0000695E0000}"/>
    <cellStyle name="Total 8 2 8 2 16 2" xfId="24169" xr:uid="{00000000-0005-0000-0000-00006A5E0000}"/>
    <cellStyle name="Total 8 2 8 2 17" xfId="24170" xr:uid="{00000000-0005-0000-0000-00006B5E0000}"/>
    <cellStyle name="Total 8 2 8 2 17 2" xfId="24171" xr:uid="{00000000-0005-0000-0000-00006C5E0000}"/>
    <cellStyle name="Total 8 2 8 2 18" xfId="24172" xr:uid="{00000000-0005-0000-0000-00006D5E0000}"/>
    <cellStyle name="Total 8 2 8 2 2" xfId="24173" xr:uid="{00000000-0005-0000-0000-00006E5E0000}"/>
    <cellStyle name="Total 8 2 8 2 2 2" xfId="24174" xr:uid="{00000000-0005-0000-0000-00006F5E0000}"/>
    <cellStyle name="Total 8 2 8 2 3" xfId="24175" xr:uid="{00000000-0005-0000-0000-0000705E0000}"/>
    <cellStyle name="Total 8 2 8 2 3 2" xfId="24176" xr:uid="{00000000-0005-0000-0000-0000715E0000}"/>
    <cellStyle name="Total 8 2 8 2 4" xfId="24177" xr:uid="{00000000-0005-0000-0000-0000725E0000}"/>
    <cellStyle name="Total 8 2 8 2 4 2" xfId="24178" xr:uid="{00000000-0005-0000-0000-0000735E0000}"/>
    <cellStyle name="Total 8 2 8 2 5" xfId="24179" xr:uid="{00000000-0005-0000-0000-0000745E0000}"/>
    <cellStyle name="Total 8 2 8 2 5 2" xfId="24180" xr:uid="{00000000-0005-0000-0000-0000755E0000}"/>
    <cellStyle name="Total 8 2 8 2 6" xfId="24181" xr:uid="{00000000-0005-0000-0000-0000765E0000}"/>
    <cellStyle name="Total 8 2 8 2 6 2" xfId="24182" xr:uid="{00000000-0005-0000-0000-0000775E0000}"/>
    <cellStyle name="Total 8 2 8 2 7" xfId="24183" xr:uid="{00000000-0005-0000-0000-0000785E0000}"/>
    <cellStyle name="Total 8 2 8 2 7 2" xfId="24184" xr:uid="{00000000-0005-0000-0000-0000795E0000}"/>
    <cellStyle name="Total 8 2 8 2 8" xfId="24185" xr:uid="{00000000-0005-0000-0000-00007A5E0000}"/>
    <cellStyle name="Total 8 2 8 2 8 2" xfId="24186" xr:uid="{00000000-0005-0000-0000-00007B5E0000}"/>
    <cellStyle name="Total 8 2 8 2 9" xfId="24187" xr:uid="{00000000-0005-0000-0000-00007C5E0000}"/>
    <cellStyle name="Total 8 2 8 2 9 2" xfId="24188" xr:uid="{00000000-0005-0000-0000-00007D5E0000}"/>
    <cellStyle name="Total 8 2 8 3" xfId="24189" xr:uid="{00000000-0005-0000-0000-00007E5E0000}"/>
    <cellStyle name="Total 8 2 8 3 10" xfId="24190" xr:uid="{00000000-0005-0000-0000-00007F5E0000}"/>
    <cellStyle name="Total 8 2 8 3 10 2" xfId="24191" xr:uid="{00000000-0005-0000-0000-0000805E0000}"/>
    <cellStyle name="Total 8 2 8 3 11" xfId="24192" xr:uid="{00000000-0005-0000-0000-0000815E0000}"/>
    <cellStyle name="Total 8 2 8 3 11 2" xfId="24193" xr:uid="{00000000-0005-0000-0000-0000825E0000}"/>
    <cellStyle name="Total 8 2 8 3 12" xfId="24194" xr:uid="{00000000-0005-0000-0000-0000835E0000}"/>
    <cellStyle name="Total 8 2 8 3 12 2" xfId="24195" xr:uid="{00000000-0005-0000-0000-0000845E0000}"/>
    <cellStyle name="Total 8 2 8 3 13" xfId="24196" xr:uid="{00000000-0005-0000-0000-0000855E0000}"/>
    <cellStyle name="Total 8 2 8 3 13 2" xfId="24197" xr:uid="{00000000-0005-0000-0000-0000865E0000}"/>
    <cellStyle name="Total 8 2 8 3 14" xfId="24198" xr:uid="{00000000-0005-0000-0000-0000875E0000}"/>
    <cellStyle name="Total 8 2 8 3 14 2" xfId="24199" xr:uid="{00000000-0005-0000-0000-0000885E0000}"/>
    <cellStyle name="Total 8 2 8 3 15" xfId="24200" xr:uid="{00000000-0005-0000-0000-0000895E0000}"/>
    <cellStyle name="Total 8 2 8 3 15 2" xfId="24201" xr:uid="{00000000-0005-0000-0000-00008A5E0000}"/>
    <cellStyle name="Total 8 2 8 3 16" xfId="24202" xr:uid="{00000000-0005-0000-0000-00008B5E0000}"/>
    <cellStyle name="Total 8 2 8 3 2" xfId="24203" xr:uid="{00000000-0005-0000-0000-00008C5E0000}"/>
    <cellStyle name="Total 8 2 8 3 2 2" xfId="24204" xr:uid="{00000000-0005-0000-0000-00008D5E0000}"/>
    <cellStyle name="Total 8 2 8 3 3" xfId="24205" xr:uid="{00000000-0005-0000-0000-00008E5E0000}"/>
    <cellStyle name="Total 8 2 8 3 3 2" xfId="24206" xr:uid="{00000000-0005-0000-0000-00008F5E0000}"/>
    <cellStyle name="Total 8 2 8 3 4" xfId="24207" xr:uid="{00000000-0005-0000-0000-0000905E0000}"/>
    <cellStyle name="Total 8 2 8 3 4 2" xfId="24208" xr:uid="{00000000-0005-0000-0000-0000915E0000}"/>
    <cellStyle name="Total 8 2 8 3 5" xfId="24209" xr:uid="{00000000-0005-0000-0000-0000925E0000}"/>
    <cellStyle name="Total 8 2 8 3 5 2" xfId="24210" xr:uid="{00000000-0005-0000-0000-0000935E0000}"/>
    <cellStyle name="Total 8 2 8 3 6" xfId="24211" xr:uid="{00000000-0005-0000-0000-0000945E0000}"/>
    <cellStyle name="Total 8 2 8 3 6 2" xfId="24212" xr:uid="{00000000-0005-0000-0000-0000955E0000}"/>
    <cellStyle name="Total 8 2 8 3 7" xfId="24213" xr:uid="{00000000-0005-0000-0000-0000965E0000}"/>
    <cellStyle name="Total 8 2 8 3 7 2" xfId="24214" xr:uid="{00000000-0005-0000-0000-0000975E0000}"/>
    <cellStyle name="Total 8 2 8 3 8" xfId="24215" xr:uid="{00000000-0005-0000-0000-0000985E0000}"/>
    <cellStyle name="Total 8 2 8 3 8 2" xfId="24216" xr:uid="{00000000-0005-0000-0000-0000995E0000}"/>
    <cellStyle name="Total 8 2 8 3 9" xfId="24217" xr:uid="{00000000-0005-0000-0000-00009A5E0000}"/>
    <cellStyle name="Total 8 2 8 3 9 2" xfId="24218" xr:uid="{00000000-0005-0000-0000-00009B5E0000}"/>
    <cellStyle name="Total 8 2 8 4" xfId="24219" xr:uid="{00000000-0005-0000-0000-00009C5E0000}"/>
    <cellStyle name="Total 8 2 8 4 10" xfId="24220" xr:uid="{00000000-0005-0000-0000-00009D5E0000}"/>
    <cellStyle name="Total 8 2 8 4 10 2" xfId="24221" xr:uid="{00000000-0005-0000-0000-00009E5E0000}"/>
    <cellStyle name="Total 8 2 8 4 11" xfId="24222" xr:uid="{00000000-0005-0000-0000-00009F5E0000}"/>
    <cellStyle name="Total 8 2 8 4 11 2" xfId="24223" xr:uid="{00000000-0005-0000-0000-0000A05E0000}"/>
    <cellStyle name="Total 8 2 8 4 12" xfId="24224" xr:uid="{00000000-0005-0000-0000-0000A15E0000}"/>
    <cellStyle name="Total 8 2 8 4 12 2" xfId="24225" xr:uid="{00000000-0005-0000-0000-0000A25E0000}"/>
    <cellStyle name="Total 8 2 8 4 13" xfId="24226" xr:uid="{00000000-0005-0000-0000-0000A35E0000}"/>
    <cellStyle name="Total 8 2 8 4 13 2" xfId="24227" xr:uid="{00000000-0005-0000-0000-0000A45E0000}"/>
    <cellStyle name="Total 8 2 8 4 14" xfId="24228" xr:uid="{00000000-0005-0000-0000-0000A55E0000}"/>
    <cellStyle name="Total 8 2 8 4 14 2" xfId="24229" xr:uid="{00000000-0005-0000-0000-0000A65E0000}"/>
    <cellStyle name="Total 8 2 8 4 15" xfId="24230" xr:uid="{00000000-0005-0000-0000-0000A75E0000}"/>
    <cellStyle name="Total 8 2 8 4 15 2" xfId="24231" xr:uid="{00000000-0005-0000-0000-0000A85E0000}"/>
    <cellStyle name="Total 8 2 8 4 16" xfId="24232" xr:uid="{00000000-0005-0000-0000-0000A95E0000}"/>
    <cellStyle name="Total 8 2 8 4 2" xfId="24233" xr:uid="{00000000-0005-0000-0000-0000AA5E0000}"/>
    <cellStyle name="Total 8 2 8 4 2 2" xfId="24234" xr:uid="{00000000-0005-0000-0000-0000AB5E0000}"/>
    <cellStyle name="Total 8 2 8 4 3" xfId="24235" xr:uid="{00000000-0005-0000-0000-0000AC5E0000}"/>
    <cellStyle name="Total 8 2 8 4 3 2" xfId="24236" xr:uid="{00000000-0005-0000-0000-0000AD5E0000}"/>
    <cellStyle name="Total 8 2 8 4 4" xfId="24237" xr:uid="{00000000-0005-0000-0000-0000AE5E0000}"/>
    <cellStyle name="Total 8 2 8 4 4 2" xfId="24238" xr:uid="{00000000-0005-0000-0000-0000AF5E0000}"/>
    <cellStyle name="Total 8 2 8 4 5" xfId="24239" xr:uid="{00000000-0005-0000-0000-0000B05E0000}"/>
    <cellStyle name="Total 8 2 8 4 5 2" xfId="24240" xr:uid="{00000000-0005-0000-0000-0000B15E0000}"/>
    <cellStyle name="Total 8 2 8 4 6" xfId="24241" xr:uid="{00000000-0005-0000-0000-0000B25E0000}"/>
    <cellStyle name="Total 8 2 8 4 6 2" xfId="24242" xr:uid="{00000000-0005-0000-0000-0000B35E0000}"/>
    <cellStyle name="Total 8 2 8 4 7" xfId="24243" xr:uid="{00000000-0005-0000-0000-0000B45E0000}"/>
    <cellStyle name="Total 8 2 8 4 7 2" xfId="24244" xr:uid="{00000000-0005-0000-0000-0000B55E0000}"/>
    <cellStyle name="Total 8 2 8 4 8" xfId="24245" xr:uid="{00000000-0005-0000-0000-0000B65E0000}"/>
    <cellStyle name="Total 8 2 8 4 8 2" xfId="24246" xr:uid="{00000000-0005-0000-0000-0000B75E0000}"/>
    <cellStyle name="Total 8 2 8 4 9" xfId="24247" xr:uid="{00000000-0005-0000-0000-0000B85E0000}"/>
    <cellStyle name="Total 8 2 8 4 9 2" xfId="24248" xr:uid="{00000000-0005-0000-0000-0000B95E0000}"/>
    <cellStyle name="Total 8 2 8 5" xfId="24249" xr:uid="{00000000-0005-0000-0000-0000BA5E0000}"/>
    <cellStyle name="Total 8 2 8 5 10" xfId="24250" xr:uid="{00000000-0005-0000-0000-0000BB5E0000}"/>
    <cellStyle name="Total 8 2 8 5 10 2" xfId="24251" xr:uid="{00000000-0005-0000-0000-0000BC5E0000}"/>
    <cellStyle name="Total 8 2 8 5 11" xfId="24252" xr:uid="{00000000-0005-0000-0000-0000BD5E0000}"/>
    <cellStyle name="Total 8 2 8 5 11 2" xfId="24253" xr:uid="{00000000-0005-0000-0000-0000BE5E0000}"/>
    <cellStyle name="Total 8 2 8 5 12" xfId="24254" xr:uid="{00000000-0005-0000-0000-0000BF5E0000}"/>
    <cellStyle name="Total 8 2 8 5 12 2" xfId="24255" xr:uid="{00000000-0005-0000-0000-0000C05E0000}"/>
    <cellStyle name="Total 8 2 8 5 13" xfId="24256" xr:uid="{00000000-0005-0000-0000-0000C15E0000}"/>
    <cellStyle name="Total 8 2 8 5 13 2" xfId="24257" xr:uid="{00000000-0005-0000-0000-0000C25E0000}"/>
    <cellStyle name="Total 8 2 8 5 14" xfId="24258" xr:uid="{00000000-0005-0000-0000-0000C35E0000}"/>
    <cellStyle name="Total 8 2 8 5 2" xfId="24259" xr:uid="{00000000-0005-0000-0000-0000C45E0000}"/>
    <cellStyle name="Total 8 2 8 5 2 2" xfId="24260" xr:uid="{00000000-0005-0000-0000-0000C55E0000}"/>
    <cellStyle name="Total 8 2 8 5 3" xfId="24261" xr:uid="{00000000-0005-0000-0000-0000C65E0000}"/>
    <cellStyle name="Total 8 2 8 5 3 2" xfId="24262" xr:uid="{00000000-0005-0000-0000-0000C75E0000}"/>
    <cellStyle name="Total 8 2 8 5 4" xfId="24263" xr:uid="{00000000-0005-0000-0000-0000C85E0000}"/>
    <cellStyle name="Total 8 2 8 5 4 2" xfId="24264" xr:uid="{00000000-0005-0000-0000-0000C95E0000}"/>
    <cellStyle name="Total 8 2 8 5 5" xfId="24265" xr:uid="{00000000-0005-0000-0000-0000CA5E0000}"/>
    <cellStyle name="Total 8 2 8 5 5 2" xfId="24266" xr:uid="{00000000-0005-0000-0000-0000CB5E0000}"/>
    <cellStyle name="Total 8 2 8 5 6" xfId="24267" xr:uid="{00000000-0005-0000-0000-0000CC5E0000}"/>
    <cellStyle name="Total 8 2 8 5 6 2" xfId="24268" xr:uid="{00000000-0005-0000-0000-0000CD5E0000}"/>
    <cellStyle name="Total 8 2 8 5 7" xfId="24269" xr:uid="{00000000-0005-0000-0000-0000CE5E0000}"/>
    <cellStyle name="Total 8 2 8 5 7 2" xfId="24270" xr:uid="{00000000-0005-0000-0000-0000CF5E0000}"/>
    <cellStyle name="Total 8 2 8 5 8" xfId="24271" xr:uid="{00000000-0005-0000-0000-0000D05E0000}"/>
    <cellStyle name="Total 8 2 8 5 8 2" xfId="24272" xr:uid="{00000000-0005-0000-0000-0000D15E0000}"/>
    <cellStyle name="Total 8 2 8 5 9" xfId="24273" xr:uid="{00000000-0005-0000-0000-0000D25E0000}"/>
    <cellStyle name="Total 8 2 8 5 9 2" xfId="24274" xr:uid="{00000000-0005-0000-0000-0000D35E0000}"/>
    <cellStyle name="Total 8 2 8 6" xfId="24275" xr:uid="{00000000-0005-0000-0000-0000D45E0000}"/>
    <cellStyle name="Total 8 2 8 6 2" xfId="24276" xr:uid="{00000000-0005-0000-0000-0000D55E0000}"/>
    <cellStyle name="Total 8 2 8 7" xfId="24277" xr:uid="{00000000-0005-0000-0000-0000D65E0000}"/>
    <cellStyle name="Total 8 2 8 7 2" xfId="24278" xr:uid="{00000000-0005-0000-0000-0000D75E0000}"/>
    <cellStyle name="Total 8 2 8 8" xfId="24279" xr:uid="{00000000-0005-0000-0000-0000D85E0000}"/>
    <cellStyle name="Total 8 2 8 8 2" xfId="24280" xr:uid="{00000000-0005-0000-0000-0000D95E0000}"/>
    <cellStyle name="Total 8 2 8 9" xfId="24281" xr:uid="{00000000-0005-0000-0000-0000DA5E0000}"/>
    <cellStyle name="Total 8 2 8 9 2" xfId="24282" xr:uid="{00000000-0005-0000-0000-0000DB5E0000}"/>
    <cellStyle name="Total 8 2 9" xfId="24283" xr:uid="{00000000-0005-0000-0000-0000DC5E0000}"/>
    <cellStyle name="Total 8 2 9 10" xfId="24284" xr:uid="{00000000-0005-0000-0000-0000DD5E0000}"/>
    <cellStyle name="Total 8 2 9 10 2" xfId="24285" xr:uid="{00000000-0005-0000-0000-0000DE5E0000}"/>
    <cellStyle name="Total 8 2 9 11" xfId="24286" xr:uid="{00000000-0005-0000-0000-0000DF5E0000}"/>
    <cellStyle name="Total 8 2 9 11 2" xfId="24287" xr:uid="{00000000-0005-0000-0000-0000E05E0000}"/>
    <cellStyle name="Total 8 2 9 12" xfId="24288" xr:uid="{00000000-0005-0000-0000-0000E15E0000}"/>
    <cellStyle name="Total 8 2 9 12 2" xfId="24289" xr:uid="{00000000-0005-0000-0000-0000E25E0000}"/>
    <cellStyle name="Total 8 2 9 13" xfId="24290" xr:uid="{00000000-0005-0000-0000-0000E35E0000}"/>
    <cellStyle name="Total 8 2 9 13 2" xfId="24291" xr:uid="{00000000-0005-0000-0000-0000E45E0000}"/>
    <cellStyle name="Total 8 2 9 14" xfId="24292" xr:uid="{00000000-0005-0000-0000-0000E55E0000}"/>
    <cellStyle name="Total 8 2 9 14 2" xfId="24293" xr:uid="{00000000-0005-0000-0000-0000E65E0000}"/>
    <cellStyle name="Total 8 2 9 15" xfId="24294" xr:uid="{00000000-0005-0000-0000-0000E75E0000}"/>
    <cellStyle name="Total 8 2 9 15 2" xfId="24295" xr:uid="{00000000-0005-0000-0000-0000E85E0000}"/>
    <cellStyle name="Total 8 2 9 16" xfId="24296" xr:uid="{00000000-0005-0000-0000-0000E95E0000}"/>
    <cellStyle name="Total 8 2 9 16 2" xfId="24297" xr:uid="{00000000-0005-0000-0000-0000EA5E0000}"/>
    <cellStyle name="Total 8 2 9 17" xfId="24298" xr:uid="{00000000-0005-0000-0000-0000EB5E0000}"/>
    <cellStyle name="Total 8 2 9 17 2" xfId="24299" xr:uid="{00000000-0005-0000-0000-0000EC5E0000}"/>
    <cellStyle name="Total 8 2 9 18" xfId="24300" xr:uid="{00000000-0005-0000-0000-0000ED5E0000}"/>
    <cellStyle name="Total 8 2 9 2" xfId="24301" xr:uid="{00000000-0005-0000-0000-0000EE5E0000}"/>
    <cellStyle name="Total 8 2 9 2 2" xfId="24302" xr:uid="{00000000-0005-0000-0000-0000EF5E0000}"/>
    <cellStyle name="Total 8 2 9 3" xfId="24303" xr:uid="{00000000-0005-0000-0000-0000F05E0000}"/>
    <cellStyle name="Total 8 2 9 3 2" xfId="24304" xr:uid="{00000000-0005-0000-0000-0000F15E0000}"/>
    <cellStyle name="Total 8 2 9 4" xfId="24305" xr:uid="{00000000-0005-0000-0000-0000F25E0000}"/>
    <cellStyle name="Total 8 2 9 4 2" xfId="24306" xr:uid="{00000000-0005-0000-0000-0000F35E0000}"/>
    <cellStyle name="Total 8 2 9 5" xfId="24307" xr:uid="{00000000-0005-0000-0000-0000F45E0000}"/>
    <cellStyle name="Total 8 2 9 5 2" xfId="24308" xr:uid="{00000000-0005-0000-0000-0000F55E0000}"/>
    <cellStyle name="Total 8 2 9 6" xfId="24309" xr:uid="{00000000-0005-0000-0000-0000F65E0000}"/>
    <cellStyle name="Total 8 2 9 6 2" xfId="24310" xr:uid="{00000000-0005-0000-0000-0000F75E0000}"/>
    <cellStyle name="Total 8 2 9 7" xfId="24311" xr:uid="{00000000-0005-0000-0000-0000F85E0000}"/>
    <cellStyle name="Total 8 2 9 7 2" xfId="24312" xr:uid="{00000000-0005-0000-0000-0000F95E0000}"/>
    <cellStyle name="Total 8 2 9 8" xfId="24313" xr:uid="{00000000-0005-0000-0000-0000FA5E0000}"/>
    <cellStyle name="Total 8 2 9 8 2" xfId="24314" xr:uid="{00000000-0005-0000-0000-0000FB5E0000}"/>
    <cellStyle name="Total 8 2 9 9" xfId="24315" xr:uid="{00000000-0005-0000-0000-0000FC5E0000}"/>
    <cellStyle name="Total 8 2 9 9 2" xfId="24316" xr:uid="{00000000-0005-0000-0000-0000FD5E0000}"/>
    <cellStyle name="Total 8 20" xfId="24317" xr:uid="{00000000-0005-0000-0000-0000FE5E0000}"/>
    <cellStyle name="Total 8 20 2" xfId="24318" xr:uid="{00000000-0005-0000-0000-0000FF5E0000}"/>
    <cellStyle name="Total 8 21" xfId="24319" xr:uid="{00000000-0005-0000-0000-0000005F0000}"/>
    <cellStyle name="Total 8 21 2" xfId="24320" xr:uid="{00000000-0005-0000-0000-0000015F0000}"/>
    <cellStyle name="Total 8 22" xfId="24321" xr:uid="{00000000-0005-0000-0000-0000025F0000}"/>
    <cellStyle name="Total 8 22 2" xfId="24322" xr:uid="{00000000-0005-0000-0000-0000035F0000}"/>
    <cellStyle name="Total 8 23" xfId="24323" xr:uid="{00000000-0005-0000-0000-0000045F0000}"/>
    <cellStyle name="Total 8 23 2" xfId="24324" xr:uid="{00000000-0005-0000-0000-0000055F0000}"/>
    <cellStyle name="Total 8 24" xfId="24325" xr:uid="{00000000-0005-0000-0000-0000065F0000}"/>
    <cellStyle name="Total 8 24 2" xfId="24326" xr:uid="{00000000-0005-0000-0000-0000075F0000}"/>
    <cellStyle name="Total 8 25" xfId="24327" xr:uid="{00000000-0005-0000-0000-0000085F0000}"/>
    <cellStyle name="Total 8 25 2" xfId="24328" xr:uid="{00000000-0005-0000-0000-0000095F0000}"/>
    <cellStyle name="Total 8 26" xfId="24329" xr:uid="{00000000-0005-0000-0000-00000A5F0000}"/>
    <cellStyle name="Total 8 26 2" xfId="24330" xr:uid="{00000000-0005-0000-0000-00000B5F0000}"/>
    <cellStyle name="Total 8 27" xfId="24331" xr:uid="{00000000-0005-0000-0000-00000C5F0000}"/>
    <cellStyle name="Total 8 27 2" xfId="24332" xr:uid="{00000000-0005-0000-0000-00000D5F0000}"/>
    <cellStyle name="Total 8 28" xfId="24333" xr:uid="{00000000-0005-0000-0000-00000E5F0000}"/>
    <cellStyle name="Total 8 3" xfId="24334" xr:uid="{00000000-0005-0000-0000-00000F5F0000}"/>
    <cellStyle name="Total 8 3 10" xfId="24335" xr:uid="{00000000-0005-0000-0000-0000105F0000}"/>
    <cellStyle name="Total 8 3 10 2" xfId="24336" xr:uid="{00000000-0005-0000-0000-0000115F0000}"/>
    <cellStyle name="Total 8 3 11" xfId="24337" xr:uid="{00000000-0005-0000-0000-0000125F0000}"/>
    <cellStyle name="Total 8 3 11 2" xfId="24338" xr:uid="{00000000-0005-0000-0000-0000135F0000}"/>
    <cellStyle name="Total 8 3 12" xfId="24339" xr:uid="{00000000-0005-0000-0000-0000145F0000}"/>
    <cellStyle name="Total 8 3 12 2" xfId="24340" xr:uid="{00000000-0005-0000-0000-0000155F0000}"/>
    <cellStyle name="Total 8 3 13" xfId="24341" xr:uid="{00000000-0005-0000-0000-0000165F0000}"/>
    <cellStyle name="Total 8 3 13 2" xfId="24342" xr:uid="{00000000-0005-0000-0000-0000175F0000}"/>
    <cellStyle name="Total 8 3 14" xfId="24343" xr:uid="{00000000-0005-0000-0000-0000185F0000}"/>
    <cellStyle name="Total 8 3 14 2" xfId="24344" xr:uid="{00000000-0005-0000-0000-0000195F0000}"/>
    <cellStyle name="Total 8 3 15" xfId="24345" xr:uid="{00000000-0005-0000-0000-00001A5F0000}"/>
    <cellStyle name="Total 8 3 15 2" xfId="24346" xr:uid="{00000000-0005-0000-0000-00001B5F0000}"/>
    <cellStyle name="Total 8 3 16" xfId="24347" xr:uid="{00000000-0005-0000-0000-00001C5F0000}"/>
    <cellStyle name="Total 8 3 16 2" xfId="24348" xr:uid="{00000000-0005-0000-0000-00001D5F0000}"/>
    <cellStyle name="Total 8 3 17" xfId="24349" xr:uid="{00000000-0005-0000-0000-00001E5F0000}"/>
    <cellStyle name="Total 8 3 17 2" xfId="24350" xr:uid="{00000000-0005-0000-0000-00001F5F0000}"/>
    <cellStyle name="Total 8 3 18" xfId="24351" xr:uid="{00000000-0005-0000-0000-0000205F0000}"/>
    <cellStyle name="Total 8 3 18 2" xfId="24352" xr:uid="{00000000-0005-0000-0000-0000215F0000}"/>
    <cellStyle name="Total 8 3 19" xfId="24353" xr:uid="{00000000-0005-0000-0000-0000225F0000}"/>
    <cellStyle name="Total 8 3 19 2" xfId="24354" xr:uid="{00000000-0005-0000-0000-0000235F0000}"/>
    <cellStyle name="Total 8 3 2" xfId="24355" xr:uid="{00000000-0005-0000-0000-0000245F0000}"/>
    <cellStyle name="Total 8 3 2 10" xfId="24356" xr:uid="{00000000-0005-0000-0000-0000255F0000}"/>
    <cellStyle name="Total 8 3 2 10 2" xfId="24357" xr:uid="{00000000-0005-0000-0000-0000265F0000}"/>
    <cellStyle name="Total 8 3 2 11" xfId="24358" xr:uid="{00000000-0005-0000-0000-0000275F0000}"/>
    <cellStyle name="Total 8 3 2 11 2" xfId="24359" xr:uid="{00000000-0005-0000-0000-0000285F0000}"/>
    <cellStyle name="Total 8 3 2 12" xfId="24360" xr:uid="{00000000-0005-0000-0000-0000295F0000}"/>
    <cellStyle name="Total 8 3 2 12 2" xfId="24361" xr:uid="{00000000-0005-0000-0000-00002A5F0000}"/>
    <cellStyle name="Total 8 3 2 13" xfId="24362" xr:uid="{00000000-0005-0000-0000-00002B5F0000}"/>
    <cellStyle name="Total 8 3 2 13 2" xfId="24363" xr:uid="{00000000-0005-0000-0000-00002C5F0000}"/>
    <cellStyle name="Total 8 3 2 14" xfId="24364" xr:uid="{00000000-0005-0000-0000-00002D5F0000}"/>
    <cellStyle name="Total 8 3 2 14 2" xfId="24365" xr:uid="{00000000-0005-0000-0000-00002E5F0000}"/>
    <cellStyle name="Total 8 3 2 15" xfId="24366" xr:uid="{00000000-0005-0000-0000-00002F5F0000}"/>
    <cellStyle name="Total 8 3 2 15 2" xfId="24367" xr:uid="{00000000-0005-0000-0000-0000305F0000}"/>
    <cellStyle name="Total 8 3 2 16" xfId="24368" xr:uid="{00000000-0005-0000-0000-0000315F0000}"/>
    <cellStyle name="Total 8 3 2 16 2" xfId="24369" xr:uid="{00000000-0005-0000-0000-0000325F0000}"/>
    <cellStyle name="Total 8 3 2 17" xfId="24370" xr:uid="{00000000-0005-0000-0000-0000335F0000}"/>
    <cellStyle name="Total 8 3 2 17 2" xfId="24371" xr:uid="{00000000-0005-0000-0000-0000345F0000}"/>
    <cellStyle name="Total 8 3 2 18" xfId="24372" xr:uid="{00000000-0005-0000-0000-0000355F0000}"/>
    <cellStyle name="Total 8 3 2 18 2" xfId="24373" xr:uid="{00000000-0005-0000-0000-0000365F0000}"/>
    <cellStyle name="Total 8 3 2 19" xfId="24374" xr:uid="{00000000-0005-0000-0000-0000375F0000}"/>
    <cellStyle name="Total 8 3 2 2" xfId="24375" xr:uid="{00000000-0005-0000-0000-0000385F0000}"/>
    <cellStyle name="Total 8 3 2 2 2" xfId="24376" xr:uid="{00000000-0005-0000-0000-0000395F0000}"/>
    <cellStyle name="Total 8 3 2 3" xfId="24377" xr:uid="{00000000-0005-0000-0000-00003A5F0000}"/>
    <cellStyle name="Total 8 3 2 3 2" xfId="24378" xr:uid="{00000000-0005-0000-0000-00003B5F0000}"/>
    <cellStyle name="Total 8 3 2 4" xfId="24379" xr:uid="{00000000-0005-0000-0000-00003C5F0000}"/>
    <cellStyle name="Total 8 3 2 4 2" xfId="24380" xr:uid="{00000000-0005-0000-0000-00003D5F0000}"/>
    <cellStyle name="Total 8 3 2 5" xfId="24381" xr:uid="{00000000-0005-0000-0000-00003E5F0000}"/>
    <cellStyle name="Total 8 3 2 5 2" xfId="24382" xr:uid="{00000000-0005-0000-0000-00003F5F0000}"/>
    <cellStyle name="Total 8 3 2 6" xfId="24383" xr:uid="{00000000-0005-0000-0000-0000405F0000}"/>
    <cellStyle name="Total 8 3 2 6 2" xfId="24384" xr:uid="{00000000-0005-0000-0000-0000415F0000}"/>
    <cellStyle name="Total 8 3 2 7" xfId="24385" xr:uid="{00000000-0005-0000-0000-0000425F0000}"/>
    <cellStyle name="Total 8 3 2 7 2" xfId="24386" xr:uid="{00000000-0005-0000-0000-0000435F0000}"/>
    <cellStyle name="Total 8 3 2 8" xfId="24387" xr:uid="{00000000-0005-0000-0000-0000445F0000}"/>
    <cellStyle name="Total 8 3 2 8 2" xfId="24388" xr:uid="{00000000-0005-0000-0000-0000455F0000}"/>
    <cellStyle name="Total 8 3 2 9" xfId="24389" xr:uid="{00000000-0005-0000-0000-0000465F0000}"/>
    <cellStyle name="Total 8 3 2 9 2" xfId="24390" xr:uid="{00000000-0005-0000-0000-0000475F0000}"/>
    <cellStyle name="Total 8 3 20" xfId="24391" xr:uid="{00000000-0005-0000-0000-0000485F0000}"/>
    <cellStyle name="Total 8 3 3" xfId="24392" xr:uid="{00000000-0005-0000-0000-0000495F0000}"/>
    <cellStyle name="Total 8 3 3 10" xfId="24393" xr:uid="{00000000-0005-0000-0000-00004A5F0000}"/>
    <cellStyle name="Total 8 3 3 10 2" xfId="24394" xr:uid="{00000000-0005-0000-0000-00004B5F0000}"/>
    <cellStyle name="Total 8 3 3 11" xfId="24395" xr:uid="{00000000-0005-0000-0000-00004C5F0000}"/>
    <cellStyle name="Total 8 3 3 11 2" xfId="24396" xr:uid="{00000000-0005-0000-0000-00004D5F0000}"/>
    <cellStyle name="Total 8 3 3 12" xfId="24397" xr:uid="{00000000-0005-0000-0000-00004E5F0000}"/>
    <cellStyle name="Total 8 3 3 12 2" xfId="24398" xr:uid="{00000000-0005-0000-0000-00004F5F0000}"/>
    <cellStyle name="Total 8 3 3 13" xfId="24399" xr:uid="{00000000-0005-0000-0000-0000505F0000}"/>
    <cellStyle name="Total 8 3 3 13 2" xfId="24400" xr:uid="{00000000-0005-0000-0000-0000515F0000}"/>
    <cellStyle name="Total 8 3 3 14" xfId="24401" xr:uid="{00000000-0005-0000-0000-0000525F0000}"/>
    <cellStyle name="Total 8 3 3 14 2" xfId="24402" xr:uid="{00000000-0005-0000-0000-0000535F0000}"/>
    <cellStyle name="Total 8 3 3 15" xfId="24403" xr:uid="{00000000-0005-0000-0000-0000545F0000}"/>
    <cellStyle name="Total 8 3 3 15 2" xfId="24404" xr:uid="{00000000-0005-0000-0000-0000555F0000}"/>
    <cellStyle name="Total 8 3 3 16" xfId="24405" xr:uid="{00000000-0005-0000-0000-0000565F0000}"/>
    <cellStyle name="Total 8 3 3 16 2" xfId="24406" xr:uid="{00000000-0005-0000-0000-0000575F0000}"/>
    <cellStyle name="Total 8 3 3 17" xfId="24407" xr:uid="{00000000-0005-0000-0000-0000585F0000}"/>
    <cellStyle name="Total 8 3 3 17 2" xfId="24408" xr:uid="{00000000-0005-0000-0000-0000595F0000}"/>
    <cellStyle name="Total 8 3 3 18" xfId="24409" xr:uid="{00000000-0005-0000-0000-00005A5F0000}"/>
    <cellStyle name="Total 8 3 3 18 2" xfId="24410" xr:uid="{00000000-0005-0000-0000-00005B5F0000}"/>
    <cellStyle name="Total 8 3 3 19" xfId="24411" xr:uid="{00000000-0005-0000-0000-00005C5F0000}"/>
    <cellStyle name="Total 8 3 3 2" xfId="24412" xr:uid="{00000000-0005-0000-0000-00005D5F0000}"/>
    <cellStyle name="Total 8 3 3 2 2" xfId="24413" xr:uid="{00000000-0005-0000-0000-00005E5F0000}"/>
    <cellStyle name="Total 8 3 3 3" xfId="24414" xr:uid="{00000000-0005-0000-0000-00005F5F0000}"/>
    <cellStyle name="Total 8 3 3 3 2" xfId="24415" xr:uid="{00000000-0005-0000-0000-0000605F0000}"/>
    <cellStyle name="Total 8 3 3 4" xfId="24416" xr:uid="{00000000-0005-0000-0000-0000615F0000}"/>
    <cellStyle name="Total 8 3 3 4 2" xfId="24417" xr:uid="{00000000-0005-0000-0000-0000625F0000}"/>
    <cellStyle name="Total 8 3 3 5" xfId="24418" xr:uid="{00000000-0005-0000-0000-0000635F0000}"/>
    <cellStyle name="Total 8 3 3 5 2" xfId="24419" xr:uid="{00000000-0005-0000-0000-0000645F0000}"/>
    <cellStyle name="Total 8 3 3 6" xfId="24420" xr:uid="{00000000-0005-0000-0000-0000655F0000}"/>
    <cellStyle name="Total 8 3 3 6 2" xfId="24421" xr:uid="{00000000-0005-0000-0000-0000665F0000}"/>
    <cellStyle name="Total 8 3 3 7" xfId="24422" xr:uid="{00000000-0005-0000-0000-0000675F0000}"/>
    <cellStyle name="Total 8 3 3 7 2" xfId="24423" xr:uid="{00000000-0005-0000-0000-0000685F0000}"/>
    <cellStyle name="Total 8 3 3 8" xfId="24424" xr:uid="{00000000-0005-0000-0000-0000695F0000}"/>
    <cellStyle name="Total 8 3 3 8 2" xfId="24425" xr:uid="{00000000-0005-0000-0000-00006A5F0000}"/>
    <cellStyle name="Total 8 3 3 9" xfId="24426" xr:uid="{00000000-0005-0000-0000-00006B5F0000}"/>
    <cellStyle name="Total 8 3 3 9 2" xfId="24427" xr:uid="{00000000-0005-0000-0000-00006C5F0000}"/>
    <cellStyle name="Total 8 3 4" xfId="24428" xr:uid="{00000000-0005-0000-0000-00006D5F0000}"/>
    <cellStyle name="Total 8 3 4 10" xfId="24429" xr:uid="{00000000-0005-0000-0000-00006E5F0000}"/>
    <cellStyle name="Total 8 3 4 10 2" xfId="24430" xr:uid="{00000000-0005-0000-0000-00006F5F0000}"/>
    <cellStyle name="Total 8 3 4 11" xfId="24431" xr:uid="{00000000-0005-0000-0000-0000705F0000}"/>
    <cellStyle name="Total 8 3 4 11 2" xfId="24432" xr:uid="{00000000-0005-0000-0000-0000715F0000}"/>
    <cellStyle name="Total 8 3 4 12" xfId="24433" xr:uid="{00000000-0005-0000-0000-0000725F0000}"/>
    <cellStyle name="Total 8 3 4 12 2" xfId="24434" xr:uid="{00000000-0005-0000-0000-0000735F0000}"/>
    <cellStyle name="Total 8 3 4 13" xfId="24435" xr:uid="{00000000-0005-0000-0000-0000745F0000}"/>
    <cellStyle name="Total 8 3 4 13 2" xfId="24436" xr:uid="{00000000-0005-0000-0000-0000755F0000}"/>
    <cellStyle name="Total 8 3 4 14" xfId="24437" xr:uid="{00000000-0005-0000-0000-0000765F0000}"/>
    <cellStyle name="Total 8 3 4 14 2" xfId="24438" xr:uid="{00000000-0005-0000-0000-0000775F0000}"/>
    <cellStyle name="Total 8 3 4 15" xfId="24439" xr:uid="{00000000-0005-0000-0000-0000785F0000}"/>
    <cellStyle name="Total 8 3 4 15 2" xfId="24440" xr:uid="{00000000-0005-0000-0000-0000795F0000}"/>
    <cellStyle name="Total 8 3 4 16" xfId="24441" xr:uid="{00000000-0005-0000-0000-00007A5F0000}"/>
    <cellStyle name="Total 8 3 4 2" xfId="24442" xr:uid="{00000000-0005-0000-0000-00007B5F0000}"/>
    <cellStyle name="Total 8 3 4 2 2" xfId="24443" xr:uid="{00000000-0005-0000-0000-00007C5F0000}"/>
    <cellStyle name="Total 8 3 4 3" xfId="24444" xr:uid="{00000000-0005-0000-0000-00007D5F0000}"/>
    <cellStyle name="Total 8 3 4 3 2" xfId="24445" xr:uid="{00000000-0005-0000-0000-00007E5F0000}"/>
    <cellStyle name="Total 8 3 4 4" xfId="24446" xr:uid="{00000000-0005-0000-0000-00007F5F0000}"/>
    <cellStyle name="Total 8 3 4 4 2" xfId="24447" xr:uid="{00000000-0005-0000-0000-0000805F0000}"/>
    <cellStyle name="Total 8 3 4 5" xfId="24448" xr:uid="{00000000-0005-0000-0000-0000815F0000}"/>
    <cellStyle name="Total 8 3 4 5 2" xfId="24449" xr:uid="{00000000-0005-0000-0000-0000825F0000}"/>
    <cellStyle name="Total 8 3 4 6" xfId="24450" xr:uid="{00000000-0005-0000-0000-0000835F0000}"/>
    <cellStyle name="Total 8 3 4 6 2" xfId="24451" xr:uid="{00000000-0005-0000-0000-0000845F0000}"/>
    <cellStyle name="Total 8 3 4 7" xfId="24452" xr:uid="{00000000-0005-0000-0000-0000855F0000}"/>
    <cellStyle name="Total 8 3 4 7 2" xfId="24453" xr:uid="{00000000-0005-0000-0000-0000865F0000}"/>
    <cellStyle name="Total 8 3 4 8" xfId="24454" xr:uid="{00000000-0005-0000-0000-0000875F0000}"/>
    <cellStyle name="Total 8 3 4 8 2" xfId="24455" xr:uid="{00000000-0005-0000-0000-0000885F0000}"/>
    <cellStyle name="Total 8 3 4 9" xfId="24456" xr:uid="{00000000-0005-0000-0000-0000895F0000}"/>
    <cellStyle name="Total 8 3 4 9 2" xfId="24457" xr:uid="{00000000-0005-0000-0000-00008A5F0000}"/>
    <cellStyle name="Total 8 3 5" xfId="24458" xr:uid="{00000000-0005-0000-0000-00008B5F0000}"/>
    <cellStyle name="Total 8 3 5 10" xfId="24459" xr:uid="{00000000-0005-0000-0000-00008C5F0000}"/>
    <cellStyle name="Total 8 3 5 10 2" xfId="24460" xr:uid="{00000000-0005-0000-0000-00008D5F0000}"/>
    <cellStyle name="Total 8 3 5 11" xfId="24461" xr:uid="{00000000-0005-0000-0000-00008E5F0000}"/>
    <cellStyle name="Total 8 3 5 11 2" xfId="24462" xr:uid="{00000000-0005-0000-0000-00008F5F0000}"/>
    <cellStyle name="Total 8 3 5 12" xfId="24463" xr:uid="{00000000-0005-0000-0000-0000905F0000}"/>
    <cellStyle name="Total 8 3 5 12 2" xfId="24464" xr:uid="{00000000-0005-0000-0000-0000915F0000}"/>
    <cellStyle name="Total 8 3 5 13" xfId="24465" xr:uid="{00000000-0005-0000-0000-0000925F0000}"/>
    <cellStyle name="Total 8 3 5 13 2" xfId="24466" xr:uid="{00000000-0005-0000-0000-0000935F0000}"/>
    <cellStyle name="Total 8 3 5 14" xfId="24467" xr:uid="{00000000-0005-0000-0000-0000945F0000}"/>
    <cellStyle name="Total 8 3 5 14 2" xfId="24468" xr:uid="{00000000-0005-0000-0000-0000955F0000}"/>
    <cellStyle name="Total 8 3 5 15" xfId="24469" xr:uid="{00000000-0005-0000-0000-0000965F0000}"/>
    <cellStyle name="Total 8 3 5 15 2" xfId="24470" xr:uid="{00000000-0005-0000-0000-0000975F0000}"/>
    <cellStyle name="Total 8 3 5 16" xfId="24471" xr:uid="{00000000-0005-0000-0000-0000985F0000}"/>
    <cellStyle name="Total 8 3 5 2" xfId="24472" xr:uid="{00000000-0005-0000-0000-0000995F0000}"/>
    <cellStyle name="Total 8 3 5 2 2" xfId="24473" xr:uid="{00000000-0005-0000-0000-00009A5F0000}"/>
    <cellStyle name="Total 8 3 5 3" xfId="24474" xr:uid="{00000000-0005-0000-0000-00009B5F0000}"/>
    <cellStyle name="Total 8 3 5 3 2" xfId="24475" xr:uid="{00000000-0005-0000-0000-00009C5F0000}"/>
    <cellStyle name="Total 8 3 5 4" xfId="24476" xr:uid="{00000000-0005-0000-0000-00009D5F0000}"/>
    <cellStyle name="Total 8 3 5 4 2" xfId="24477" xr:uid="{00000000-0005-0000-0000-00009E5F0000}"/>
    <cellStyle name="Total 8 3 5 5" xfId="24478" xr:uid="{00000000-0005-0000-0000-00009F5F0000}"/>
    <cellStyle name="Total 8 3 5 5 2" xfId="24479" xr:uid="{00000000-0005-0000-0000-0000A05F0000}"/>
    <cellStyle name="Total 8 3 5 6" xfId="24480" xr:uid="{00000000-0005-0000-0000-0000A15F0000}"/>
    <cellStyle name="Total 8 3 5 6 2" xfId="24481" xr:uid="{00000000-0005-0000-0000-0000A25F0000}"/>
    <cellStyle name="Total 8 3 5 7" xfId="24482" xr:uid="{00000000-0005-0000-0000-0000A35F0000}"/>
    <cellStyle name="Total 8 3 5 7 2" xfId="24483" xr:uid="{00000000-0005-0000-0000-0000A45F0000}"/>
    <cellStyle name="Total 8 3 5 8" xfId="24484" xr:uid="{00000000-0005-0000-0000-0000A55F0000}"/>
    <cellStyle name="Total 8 3 5 8 2" xfId="24485" xr:uid="{00000000-0005-0000-0000-0000A65F0000}"/>
    <cellStyle name="Total 8 3 5 9" xfId="24486" xr:uid="{00000000-0005-0000-0000-0000A75F0000}"/>
    <cellStyle name="Total 8 3 5 9 2" xfId="24487" xr:uid="{00000000-0005-0000-0000-0000A85F0000}"/>
    <cellStyle name="Total 8 3 6" xfId="24488" xr:uid="{00000000-0005-0000-0000-0000A95F0000}"/>
    <cellStyle name="Total 8 3 6 10" xfId="24489" xr:uid="{00000000-0005-0000-0000-0000AA5F0000}"/>
    <cellStyle name="Total 8 3 6 10 2" xfId="24490" xr:uid="{00000000-0005-0000-0000-0000AB5F0000}"/>
    <cellStyle name="Total 8 3 6 11" xfId="24491" xr:uid="{00000000-0005-0000-0000-0000AC5F0000}"/>
    <cellStyle name="Total 8 3 6 11 2" xfId="24492" xr:uid="{00000000-0005-0000-0000-0000AD5F0000}"/>
    <cellStyle name="Total 8 3 6 12" xfId="24493" xr:uid="{00000000-0005-0000-0000-0000AE5F0000}"/>
    <cellStyle name="Total 8 3 6 12 2" xfId="24494" xr:uid="{00000000-0005-0000-0000-0000AF5F0000}"/>
    <cellStyle name="Total 8 3 6 13" xfId="24495" xr:uid="{00000000-0005-0000-0000-0000B05F0000}"/>
    <cellStyle name="Total 8 3 6 13 2" xfId="24496" xr:uid="{00000000-0005-0000-0000-0000B15F0000}"/>
    <cellStyle name="Total 8 3 6 14" xfId="24497" xr:uid="{00000000-0005-0000-0000-0000B25F0000}"/>
    <cellStyle name="Total 8 3 6 14 2" xfId="24498" xr:uid="{00000000-0005-0000-0000-0000B35F0000}"/>
    <cellStyle name="Total 8 3 6 15" xfId="24499" xr:uid="{00000000-0005-0000-0000-0000B45F0000}"/>
    <cellStyle name="Total 8 3 6 2" xfId="24500" xr:uid="{00000000-0005-0000-0000-0000B55F0000}"/>
    <cellStyle name="Total 8 3 6 2 2" xfId="24501" xr:uid="{00000000-0005-0000-0000-0000B65F0000}"/>
    <cellStyle name="Total 8 3 6 3" xfId="24502" xr:uid="{00000000-0005-0000-0000-0000B75F0000}"/>
    <cellStyle name="Total 8 3 6 3 2" xfId="24503" xr:uid="{00000000-0005-0000-0000-0000B85F0000}"/>
    <cellStyle name="Total 8 3 6 4" xfId="24504" xr:uid="{00000000-0005-0000-0000-0000B95F0000}"/>
    <cellStyle name="Total 8 3 6 4 2" xfId="24505" xr:uid="{00000000-0005-0000-0000-0000BA5F0000}"/>
    <cellStyle name="Total 8 3 6 5" xfId="24506" xr:uid="{00000000-0005-0000-0000-0000BB5F0000}"/>
    <cellStyle name="Total 8 3 6 5 2" xfId="24507" xr:uid="{00000000-0005-0000-0000-0000BC5F0000}"/>
    <cellStyle name="Total 8 3 6 6" xfId="24508" xr:uid="{00000000-0005-0000-0000-0000BD5F0000}"/>
    <cellStyle name="Total 8 3 6 6 2" xfId="24509" xr:uid="{00000000-0005-0000-0000-0000BE5F0000}"/>
    <cellStyle name="Total 8 3 6 7" xfId="24510" xr:uid="{00000000-0005-0000-0000-0000BF5F0000}"/>
    <cellStyle name="Total 8 3 6 7 2" xfId="24511" xr:uid="{00000000-0005-0000-0000-0000C05F0000}"/>
    <cellStyle name="Total 8 3 6 8" xfId="24512" xr:uid="{00000000-0005-0000-0000-0000C15F0000}"/>
    <cellStyle name="Total 8 3 6 8 2" xfId="24513" xr:uid="{00000000-0005-0000-0000-0000C25F0000}"/>
    <cellStyle name="Total 8 3 6 9" xfId="24514" xr:uid="{00000000-0005-0000-0000-0000C35F0000}"/>
    <cellStyle name="Total 8 3 6 9 2" xfId="24515" xr:uid="{00000000-0005-0000-0000-0000C45F0000}"/>
    <cellStyle name="Total 8 3 7" xfId="24516" xr:uid="{00000000-0005-0000-0000-0000C55F0000}"/>
    <cellStyle name="Total 8 3 7 2" xfId="24517" xr:uid="{00000000-0005-0000-0000-0000C65F0000}"/>
    <cellStyle name="Total 8 3 8" xfId="24518" xr:uid="{00000000-0005-0000-0000-0000C75F0000}"/>
    <cellStyle name="Total 8 3 8 2" xfId="24519" xr:uid="{00000000-0005-0000-0000-0000C85F0000}"/>
    <cellStyle name="Total 8 3 9" xfId="24520" xr:uid="{00000000-0005-0000-0000-0000C95F0000}"/>
    <cellStyle name="Total 8 3 9 2" xfId="24521" xr:uid="{00000000-0005-0000-0000-0000CA5F0000}"/>
    <cellStyle name="Total 8 4" xfId="24522" xr:uid="{00000000-0005-0000-0000-0000CB5F0000}"/>
    <cellStyle name="Total 8 4 10" xfId="24523" xr:uid="{00000000-0005-0000-0000-0000CC5F0000}"/>
    <cellStyle name="Total 8 4 10 2" xfId="24524" xr:uid="{00000000-0005-0000-0000-0000CD5F0000}"/>
    <cellStyle name="Total 8 4 11" xfId="24525" xr:uid="{00000000-0005-0000-0000-0000CE5F0000}"/>
    <cellStyle name="Total 8 4 11 2" xfId="24526" xr:uid="{00000000-0005-0000-0000-0000CF5F0000}"/>
    <cellStyle name="Total 8 4 12" xfId="24527" xr:uid="{00000000-0005-0000-0000-0000D05F0000}"/>
    <cellStyle name="Total 8 4 12 2" xfId="24528" xr:uid="{00000000-0005-0000-0000-0000D15F0000}"/>
    <cellStyle name="Total 8 4 13" xfId="24529" xr:uid="{00000000-0005-0000-0000-0000D25F0000}"/>
    <cellStyle name="Total 8 4 13 2" xfId="24530" xr:uid="{00000000-0005-0000-0000-0000D35F0000}"/>
    <cellStyle name="Total 8 4 14" xfId="24531" xr:uid="{00000000-0005-0000-0000-0000D45F0000}"/>
    <cellStyle name="Total 8 4 14 2" xfId="24532" xr:uid="{00000000-0005-0000-0000-0000D55F0000}"/>
    <cellStyle name="Total 8 4 15" xfId="24533" xr:uid="{00000000-0005-0000-0000-0000D65F0000}"/>
    <cellStyle name="Total 8 4 15 2" xfId="24534" xr:uid="{00000000-0005-0000-0000-0000D75F0000}"/>
    <cellStyle name="Total 8 4 16" xfId="24535" xr:uid="{00000000-0005-0000-0000-0000D85F0000}"/>
    <cellStyle name="Total 8 4 16 2" xfId="24536" xr:uid="{00000000-0005-0000-0000-0000D95F0000}"/>
    <cellStyle name="Total 8 4 17" xfId="24537" xr:uid="{00000000-0005-0000-0000-0000DA5F0000}"/>
    <cellStyle name="Total 8 4 17 2" xfId="24538" xr:uid="{00000000-0005-0000-0000-0000DB5F0000}"/>
    <cellStyle name="Total 8 4 18" xfId="24539" xr:uid="{00000000-0005-0000-0000-0000DC5F0000}"/>
    <cellStyle name="Total 8 4 18 2" xfId="24540" xr:uid="{00000000-0005-0000-0000-0000DD5F0000}"/>
    <cellStyle name="Total 8 4 19" xfId="24541" xr:uid="{00000000-0005-0000-0000-0000DE5F0000}"/>
    <cellStyle name="Total 8 4 19 2" xfId="24542" xr:uid="{00000000-0005-0000-0000-0000DF5F0000}"/>
    <cellStyle name="Total 8 4 2" xfId="24543" xr:uid="{00000000-0005-0000-0000-0000E05F0000}"/>
    <cellStyle name="Total 8 4 2 10" xfId="24544" xr:uid="{00000000-0005-0000-0000-0000E15F0000}"/>
    <cellStyle name="Total 8 4 2 10 2" xfId="24545" xr:uid="{00000000-0005-0000-0000-0000E25F0000}"/>
    <cellStyle name="Total 8 4 2 11" xfId="24546" xr:uid="{00000000-0005-0000-0000-0000E35F0000}"/>
    <cellStyle name="Total 8 4 2 11 2" xfId="24547" xr:uid="{00000000-0005-0000-0000-0000E45F0000}"/>
    <cellStyle name="Total 8 4 2 12" xfId="24548" xr:uid="{00000000-0005-0000-0000-0000E55F0000}"/>
    <cellStyle name="Total 8 4 2 12 2" xfId="24549" xr:uid="{00000000-0005-0000-0000-0000E65F0000}"/>
    <cellStyle name="Total 8 4 2 13" xfId="24550" xr:uid="{00000000-0005-0000-0000-0000E75F0000}"/>
    <cellStyle name="Total 8 4 2 13 2" xfId="24551" xr:uid="{00000000-0005-0000-0000-0000E85F0000}"/>
    <cellStyle name="Total 8 4 2 14" xfId="24552" xr:uid="{00000000-0005-0000-0000-0000E95F0000}"/>
    <cellStyle name="Total 8 4 2 14 2" xfId="24553" xr:uid="{00000000-0005-0000-0000-0000EA5F0000}"/>
    <cellStyle name="Total 8 4 2 15" xfId="24554" xr:uid="{00000000-0005-0000-0000-0000EB5F0000}"/>
    <cellStyle name="Total 8 4 2 15 2" xfId="24555" xr:uid="{00000000-0005-0000-0000-0000EC5F0000}"/>
    <cellStyle name="Total 8 4 2 16" xfId="24556" xr:uid="{00000000-0005-0000-0000-0000ED5F0000}"/>
    <cellStyle name="Total 8 4 2 16 2" xfId="24557" xr:uid="{00000000-0005-0000-0000-0000EE5F0000}"/>
    <cellStyle name="Total 8 4 2 17" xfId="24558" xr:uid="{00000000-0005-0000-0000-0000EF5F0000}"/>
    <cellStyle name="Total 8 4 2 17 2" xfId="24559" xr:uid="{00000000-0005-0000-0000-0000F05F0000}"/>
    <cellStyle name="Total 8 4 2 18" xfId="24560" xr:uid="{00000000-0005-0000-0000-0000F15F0000}"/>
    <cellStyle name="Total 8 4 2 18 2" xfId="24561" xr:uid="{00000000-0005-0000-0000-0000F25F0000}"/>
    <cellStyle name="Total 8 4 2 19" xfId="24562" xr:uid="{00000000-0005-0000-0000-0000F35F0000}"/>
    <cellStyle name="Total 8 4 2 2" xfId="24563" xr:uid="{00000000-0005-0000-0000-0000F45F0000}"/>
    <cellStyle name="Total 8 4 2 2 2" xfId="24564" xr:uid="{00000000-0005-0000-0000-0000F55F0000}"/>
    <cellStyle name="Total 8 4 2 3" xfId="24565" xr:uid="{00000000-0005-0000-0000-0000F65F0000}"/>
    <cellStyle name="Total 8 4 2 3 2" xfId="24566" xr:uid="{00000000-0005-0000-0000-0000F75F0000}"/>
    <cellStyle name="Total 8 4 2 4" xfId="24567" xr:uid="{00000000-0005-0000-0000-0000F85F0000}"/>
    <cellStyle name="Total 8 4 2 4 2" xfId="24568" xr:uid="{00000000-0005-0000-0000-0000F95F0000}"/>
    <cellStyle name="Total 8 4 2 5" xfId="24569" xr:uid="{00000000-0005-0000-0000-0000FA5F0000}"/>
    <cellStyle name="Total 8 4 2 5 2" xfId="24570" xr:uid="{00000000-0005-0000-0000-0000FB5F0000}"/>
    <cellStyle name="Total 8 4 2 6" xfId="24571" xr:uid="{00000000-0005-0000-0000-0000FC5F0000}"/>
    <cellStyle name="Total 8 4 2 6 2" xfId="24572" xr:uid="{00000000-0005-0000-0000-0000FD5F0000}"/>
    <cellStyle name="Total 8 4 2 7" xfId="24573" xr:uid="{00000000-0005-0000-0000-0000FE5F0000}"/>
    <cellStyle name="Total 8 4 2 7 2" xfId="24574" xr:uid="{00000000-0005-0000-0000-0000FF5F0000}"/>
    <cellStyle name="Total 8 4 2 8" xfId="24575" xr:uid="{00000000-0005-0000-0000-000000600000}"/>
    <cellStyle name="Total 8 4 2 8 2" xfId="24576" xr:uid="{00000000-0005-0000-0000-000001600000}"/>
    <cellStyle name="Total 8 4 2 9" xfId="24577" xr:uid="{00000000-0005-0000-0000-000002600000}"/>
    <cellStyle name="Total 8 4 2 9 2" xfId="24578" xr:uid="{00000000-0005-0000-0000-000003600000}"/>
    <cellStyle name="Total 8 4 20" xfId="24579" xr:uid="{00000000-0005-0000-0000-000004600000}"/>
    <cellStyle name="Total 8 4 3" xfId="24580" xr:uid="{00000000-0005-0000-0000-000005600000}"/>
    <cellStyle name="Total 8 4 3 10" xfId="24581" xr:uid="{00000000-0005-0000-0000-000006600000}"/>
    <cellStyle name="Total 8 4 3 10 2" xfId="24582" xr:uid="{00000000-0005-0000-0000-000007600000}"/>
    <cellStyle name="Total 8 4 3 11" xfId="24583" xr:uid="{00000000-0005-0000-0000-000008600000}"/>
    <cellStyle name="Total 8 4 3 11 2" xfId="24584" xr:uid="{00000000-0005-0000-0000-000009600000}"/>
    <cellStyle name="Total 8 4 3 12" xfId="24585" xr:uid="{00000000-0005-0000-0000-00000A600000}"/>
    <cellStyle name="Total 8 4 3 12 2" xfId="24586" xr:uid="{00000000-0005-0000-0000-00000B600000}"/>
    <cellStyle name="Total 8 4 3 13" xfId="24587" xr:uid="{00000000-0005-0000-0000-00000C600000}"/>
    <cellStyle name="Total 8 4 3 13 2" xfId="24588" xr:uid="{00000000-0005-0000-0000-00000D600000}"/>
    <cellStyle name="Total 8 4 3 14" xfId="24589" xr:uid="{00000000-0005-0000-0000-00000E600000}"/>
    <cellStyle name="Total 8 4 3 14 2" xfId="24590" xr:uid="{00000000-0005-0000-0000-00000F600000}"/>
    <cellStyle name="Total 8 4 3 15" xfId="24591" xr:uid="{00000000-0005-0000-0000-000010600000}"/>
    <cellStyle name="Total 8 4 3 15 2" xfId="24592" xr:uid="{00000000-0005-0000-0000-000011600000}"/>
    <cellStyle name="Total 8 4 3 16" xfId="24593" xr:uid="{00000000-0005-0000-0000-000012600000}"/>
    <cellStyle name="Total 8 4 3 16 2" xfId="24594" xr:uid="{00000000-0005-0000-0000-000013600000}"/>
    <cellStyle name="Total 8 4 3 17" xfId="24595" xr:uid="{00000000-0005-0000-0000-000014600000}"/>
    <cellStyle name="Total 8 4 3 17 2" xfId="24596" xr:uid="{00000000-0005-0000-0000-000015600000}"/>
    <cellStyle name="Total 8 4 3 18" xfId="24597" xr:uid="{00000000-0005-0000-0000-000016600000}"/>
    <cellStyle name="Total 8 4 3 18 2" xfId="24598" xr:uid="{00000000-0005-0000-0000-000017600000}"/>
    <cellStyle name="Total 8 4 3 19" xfId="24599" xr:uid="{00000000-0005-0000-0000-000018600000}"/>
    <cellStyle name="Total 8 4 3 2" xfId="24600" xr:uid="{00000000-0005-0000-0000-000019600000}"/>
    <cellStyle name="Total 8 4 3 2 2" xfId="24601" xr:uid="{00000000-0005-0000-0000-00001A600000}"/>
    <cellStyle name="Total 8 4 3 3" xfId="24602" xr:uid="{00000000-0005-0000-0000-00001B600000}"/>
    <cellStyle name="Total 8 4 3 3 2" xfId="24603" xr:uid="{00000000-0005-0000-0000-00001C600000}"/>
    <cellStyle name="Total 8 4 3 4" xfId="24604" xr:uid="{00000000-0005-0000-0000-00001D600000}"/>
    <cellStyle name="Total 8 4 3 4 2" xfId="24605" xr:uid="{00000000-0005-0000-0000-00001E600000}"/>
    <cellStyle name="Total 8 4 3 5" xfId="24606" xr:uid="{00000000-0005-0000-0000-00001F600000}"/>
    <cellStyle name="Total 8 4 3 5 2" xfId="24607" xr:uid="{00000000-0005-0000-0000-000020600000}"/>
    <cellStyle name="Total 8 4 3 6" xfId="24608" xr:uid="{00000000-0005-0000-0000-000021600000}"/>
    <cellStyle name="Total 8 4 3 6 2" xfId="24609" xr:uid="{00000000-0005-0000-0000-000022600000}"/>
    <cellStyle name="Total 8 4 3 7" xfId="24610" xr:uid="{00000000-0005-0000-0000-000023600000}"/>
    <cellStyle name="Total 8 4 3 7 2" xfId="24611" xr:uid="{00000000-0005-0000-0000-000024600000}"/>
    <cellStyle name="Total 8 4 3 8" xfId="24612" xr:uid="{00000000-0005-0000-0000-000025600000}"/>
    <cellStyle name="Total 8 4 3 8 2" xfId="24613" xr:uid="{00000000-0005-0000-0000-000026600000}"/>
    <cellStyle name="Total 8 4 3 9" xfId="24614" xr:uid="{00000000-0005-0000-0000-000027600000}"/>
    <cellStyle name="Total 8 4 3 9 2" xfId="24615" xr:uid="{00000000-0005-0000-0000-000028600000}"/>
    <cellStyle name="Total 8 4 4" xfId="24616" xr:uid="{00000000-0005-0000-0000-000029600000}"/>
    <cellStyle name="Total 8 4 4 10" xfId="24617" xr:uid="{00000000-0005-0000-0000-00002A600000}"/>
    <cellStyle name="Total 8 4 4 10 2" xfId="24618" xr:uid="{00000000-0005-0000-0000-00002B600000}"/>
    <cellStyle name="Total 8 4 4 11" xfId="24619" xr:uid="{00000000-0005-0000-0000-00002C600000}"/>
    <cellStyle name="Total 8 4 4 11 2" xfId="24620" xr:uid="{00000000-0005-0000-0000-00002D600000}"/>
    <cellStyle name="Total 8 4 4 12" xfId="24621" xr:uid="{00000000-0005-0000-0000-00002E600000}"/>
    <cellStyle name="Total 8 4 4 12 2" xfId="24622" xr:uid="{00000000-0005-0000-0000-00002F600000}"/>
    <cellStyle name="Total 8 4 4 13" xfId="24623" xr:uid="{00000000-0005-0000-0000-000030600000}"/>
    <cellStyle name="Total 8 4 4 13 2" xfId="24624" xr:uid="{00000000-0005-0000-0000-000031600000}"/>
    <cellStyle name="Total 8 4 4 14" xfId="24625" xr:uid="{00000000-0005-0000-0000-000032600000}"/>
    <cellStyle name="Total 8 4 4 14 2" xfId="24626" xr:uid="{00000000-0005-0000-0000-000033600000}"/>
    <cellStyle name="Total 8 4 4 15" xfId="24627" xr:uid="{00000000-0005-0000-0000-000034600000}"/>
    <cellStyle name="Total 8 4 4 15 2" xfId="24628" xr:uid="{00000000-0005-0000-0000-000035600000}"/>
    <cellStyle name="Total 8 4 4 16" xfId="24629" xr:uid="{00000000-0005-0000-0000-000036600000}"/>
    <cellStyle name="Total 8 4 4 2" xfId="24630" xr:uid="{00000000-0005-0000-0000-000037600000}"/>
    <cellStyle name="Total 8 4 4 2 2" xfId="24631" xr:uid="{00000000-0005-0000-0000-000038600000}"/>
    <cellStyle name="Total 8 4 4 3" xfId="24632" xr:uid="{00000000-0005-0000-0000-000039600000}"/>
    <cellStyle name="Total 8 4 4 3 2" xfId="24633" xr:uid="{00000000-0005-0000-0000-00003A600000}"/>
    <cellStyle name="Total 8 4 4 4" xfId="24634" xr:uid="{00000000-0005-0000-0000-00003B600000}"/>
    <cellStyle name="Total 8 4 4 4 2" xfId="24635" xr:uid="{00000000-0005-0000-0000-00003C600000}"/>
    <cellStyle name="Total 8 4 4 5" xfId="24636" xr:uid="{00000000-0005-0000-0000-00003D600000}"/>
    <cellStyle name="Total 8 4 4 5 2" xfId="24637" xr:uid="{00000000-0005-0000-0000-00003E600000}"/>
    <cellStyle name="Total 8 4 4 6" xfId="24638" xr:uid="{00000000-0005-0000-0000-00003F600000}"/>
    <cellStyle name="Total 8 4 4 6 2" xfId="24639" xr:uid="{00000000-0005-0000-0000-000040600000}"/>
    <cellStyle name="Total 8 4 4 7" xfId="24640" xr:uid="{00000000-0005-0000-0000-000041600000}"/>
    <cellStyle name="Total 8 4 4 7 2" xfId="24641" xr:uid="{00000000-0005-0000-0000-000042600000}"/>
    <cellStyle name="Total 8 4 4 8" xfId="24642" xr:uid="{00000000-0005-0000-0000-000043600000}"/>
    <cellStyle name="Total 8 4 4 8 2" xfId="24643" xr:uid="{00000000-0005-0000-0000-000044600000}"/>
    <cellStyle name="Total 8 4 4 9" xfId="24644" xr:uid="{00000000-0005-0000-0000-000045600000}"/>
    <cellStyle name="Total 8 4 4 9 2" xfId="24645" xr:uid="{00000000-0005-0000-0000-000046600000}"/>
    <cellStyle name="Total 8 4 5" xfId="24646" xr:uid="{00000000-0005-0000-0000-000047600000}"/>
    <cellStyle name="Total 8 4 5 10" xfId="24647" xr:uid="{00000000-0005-0000-0000-000048600000}"/>
    <cellStyle name="Total 8 4 5 10 2" xfId="24648" xr:uid="{00000000-0005-0000-0000-000049600000}"/>
    <cellStyle name="Total 8 4 5 11" xfId="24649" xr:uid="{00000000-0005-0000-0000-00004A600000}"/>
    <cellStyle name="Total 8 4 5 11 2" xfId="24650" xr:uid="{00000000-0005-0000-0000-00004B600000}"/>
    <cellStyle name="Total 8 4 5 12" xfId="24651" xr:uid="{00000000-0005-0000-0000-00004C600000}"/>
    <cellStyle name="Total 8 4 5 12 2" xfId="24652" xr:uid="{00000000-0005-0000-0000-00004D600000}"/>
    <cellStyle name="Total 8 4 5 13" xfId="24653" xr:uid="{00000000-0005-0000-0000-00004E600000}"/>
    <cellStyle name="Total 8 4 5 13 2" xfId="24654" xr:uid="{00000000-0005-0000-0000-00004F600000}"/>
    <cellStyle name="Total 8 4 5 14" xfId="24655" xr:uid="{00000000-0005-0000-0000-000050600000}"/>
    <cellStyle name="Total 8 4 5 14 2" xfId="24656" xr:uid="{00000000-0005-0000-0000-000051600000}"/>
    <cellStyle name="Total 8 4 5 15" xfId="24657" xr:uid="{00000000-0005-0000-0000-000052600000}"/>
    <cellStyle name="Total 8 4 5 15 2" xfId="24658" xr:uid="{00000000-0005-0000-0000-000053600000}"/>
    <cellStyle name="Total 8 4 5 16" xfId="24659" xr:uid="{00000000-0005-0000-0000-000054600000}"/>
    <cellStyle name="Total 8 4 5 2" xfId="24660" xr:uid="{00000000-0005-0000-0000-000055600000}"/>
    <cellStyle name="Total 8 4 5 2 2" xfId="24661" xr:uid="{00000000-0005-0000-0000-000056600000}"/>
    <cellStyle name="Total 8 4 5 3" xfId="24662" xr:uid="{00000000-0005-0000-0000-000057600000}"/>
    <cellStyle name="Total 8 4 5 3 2" xfId="24663" xr:uid="{00000000-0005-0000-0000-000058600000}"/>
    <cellStyle name="Total 8 4 5 4" xfId="24664" xr:uid="{00000000-0005-0000-0000-000059600000}"/>
    <cellStyle name="Total 8 4 5 4 2" xfId="24665" xr:uid="{00000000-0005-0000-0000-00005A600000}"/>
    <cellStyle name="Total 8 4 5 5" xfId="24666" xr:uid="{00000000-0005-0000-0000-00005B600000}"/>
    <cellStyle name="Total 8 4 5 5 2" xfId="24667" xr:uid="{00000000-0005-0000-0000-00005C600000}"/>
    <cellStyle name="Total 8 4 5 6" xfId="24668" xr:uid="{00000000-0005-0000-0000-00005D600000}"/>
    <cellStyle name="Total 8 4 5 6 2" xfId="24669" xr:uid="{00000000-0005-0000-0000-00005E600000}"/>
    <cellStyle name="Total 8 4 5 7" xfId="24670" xr:uid="{00000000-0005-0000-0000-00005F600000}"/>
    <cellStyle name="Total 8 4 5 7 2" xfId="24671" xr:uid="{00000000-0005-0000-0000-000060600000}"/>
    <cellStyle name="Total 8 4 5 8" xfId="24672" xr:uid="{00000000-0005-0000-0000-000061600000}"/>
    <cellStyle name="Total 8 4 5 8 2" xfId="24673" xr:uid="{00000000-0005-0000-0000-000062600000}"/>
    <cellStyle name="Total 8 4 5 9" xfId="24674" xr:uid="{00000000-0005-0000-0000-000063600000}"/>
    <cellStyle name="Total 8 4 5 9 2" xfId="24675" xr:uid="{00000000-0005-0000-0000-000064600000}"/>
    <cellStyle name="Total 8 4 6" xfId="24676" xr:uid="{00000000-0005-0000-0000-000065600000}"/>
    <cellStyle name="Total 8 4 6 10" xfId="24677" xr:uid="{00000000-0005-0000-0000-000066600000}"/>
    <cellStyle name="Total 8 4 6 10 2" xfId="24678" xr:uid="{00000000-0005-0000-0000-000067600000}"/>
    <cellStyle name="Total 8 4 6 11" xfId="24679" xr:uid="{00000000-0005-0000-0000-000068600000}"/>
    <cellStyle name="Total 8 4 6 11 2" xfId="24680" xr:uid="{00000000-0005-0000-0000-000069600000}"/>
    <cellStyle name="Total 8 4 6 12" xfId="24681" xr:uid="{00000000-0005-0000-0000-00006A600000}"/>
    <cellStyle name="Total 8 4 6 12 2" xfId="24682" xr:uid="{00000000-0005-0000-0000-00006B600000}"/>
    <cellStyle name="Total 8 4 6 13" xfId="24683" xr:uid="{00000000-0005-0000-0000-00006C600000}"/>
    <cellStyle name="Total 8 4 6 13 2" xfId="24684" xr:uid="{00000000-0005-0000-0000-00006D600000}"/>
    <cellStyle name="Total 8 4 6 14" xfId="24685" xr:uid="{00000000-0005-0000-0000-00006E600000}"/>
    <cellStyle name="Total 8 4 6 14 2" xfId="24686" xr:uid="{00000000-0005-0000-0000-00006F600000}"/>
    <cellStyle name="Total 8 4 6 15" xfId="24687" xr:uid="{00000000-0005-0000-0000-000070600000}"/>
    <cellStyle name="Total 8 4 6 2" xfId="24688" xr:uid="{00000000-0005-0000-0000-000071600000}"/>
    <cellStyle name="Total 8 4 6 2 2" xfId="24689" xr:uid="{00000000-0005-0000-0000-000072600000}"/>
    <cellStyle name="Total 8 4 6 3" xfId="24690" xr:uid="{00000000-0005-0000-0000-000073600000}"/>
    <cellStyle name="Total 8 4 6 3 2" xfId="24691" xr:uid="{00000000-0005-0000-0000-000074600000}"/>
    <cellStyle name="Total 8 4 6 4" xfId="24692" xr:uid="{00000000-0005-0000-0000-000075600000}"/>
    <cellStyle name="Total 8 4 6 4 2" xfId="24693" xr:uid="{00000000-0005-0000-0000-000076600000}"/>
    <cellStyle name="Total 8 4 6 5" xfId="24694" xr:uid="{00000000-0005-0000-0000-000077600000}"/>
    <cellStyle name="Total 8 4 6 5 2" xfId="24695" xr:uid="{00000000-0005-0000-0000-000078600000}"/>
    <cellStyle name="Total 8 4 6 6" xfId="24696" xr:uid="{00000000-0005-0000-0000-000079600000}"/>
    <cellStyle name="Total 8 4 6 6 2" xfId="24697" xr:uid="{00000000-0005-0000-0000-00007A600000}"/>
    <cellStyle name="Total 8 4 6 7" xfId="24698" xr:uid="{00000000-0005-0000-0000-00007B600000}"/>
    <cellStyle name="Total 8 4 6 7 2" xfId="24699" xr:uid="{00000000-0005-0000-0000-00007C600000}"/>
    <cellStyle name="Total 8 4 6 8" xfId="24700" xr:uid="{00000000-0005-0000-0000-00007D600000}"/>
    <cellStyle name="Total 8 4 6 8 2" xfId="24701" xr:uid="{00000000-0005-0000-0000-00007E600000}"/>
    <cellStyle name="Total 8 4 6 9" xfId="24702" xr:uid="{00000000-0005-0000-0000-00007F600000}"/>
    <cellStyle name="Total 8 4 6 9 2" xfId="24703" xr:uid="{00000000-0005-0000-0000-000080600000}"/>
    <cellStyle name="Total 8 4 7" xfId="24704" xr:uid="{00000000-0005-0000-0000-000081600000}"/>
    <cellStyle name="Total 8 4 7 2" xfId="24705" xr:uid="{00000000-0005-0000-0000-000082600000}"/>
    <cellStyle name="Total 8 4 8" xfId="24706" xr:uid="{00000000-0005-0000-0000-000083600000}"/>
    <cellStyle name="Total 8 4 8 2" xfId="24707" xr:uid="{00000000-0005-0000-0000-000084600000}"/>
    <cellStyle name="Total 8 4 9" xfId="24708" xr:uid="{00000000-0005-0000-0000-000085600000}"/>
    <cellStyle name="Total 8 4 9 2" xfId="24709" xr:uid="{00000000-0005-0000-0000-000086600000}"/>
    <cellStyle name="Total 8 5" xfId="24710" xr:uid="{00000000-0005-0000-0000-000087600000}"/>
    <cellStyle name="Total 8 5 10" xfId="24711" xr:uid="{00000000-0005-0000-0000-000088600000}"/>
    <cellStyle name="Total 8 5 10 2" xfId="24712" xr:uid="{00000000-0005-0000-0000-000089600000}"/>
    <cellStyle name="Total 8 5 11" xfId="24713" xr:uid="{00000000-0005-0000-0000-00008A600000}"/>
    <cellStyle name="Total 8 5 11 2" xfId="24714" xr:uid="{00000000-0005-0000-0000-00008B600000}"/>
    <cellStyle name="Total 8 5 12" xfId="24715" xr:uid="{00000000-0005-0000-0000-00008C600000}"/>
    <cellStyle name="Total 8 5 12 2" xfId="24716" xr:uid="{00000000-0005-0000-0000-00008D600000}"/>
    <cellStyle name="Total 8 5 13" xfId="24717" xr:uid="{00000000-0005-0000-0000-00008E600000}"/>
    <cellStyle name="Total 8 5 13 2" xfId="24718" xr:uid="{00000000-0005-0000-0000-00008F600000}"/>
    <cellStyle name="Total 8 5 14" xfId="24719" xr:uid="{00000000-0005-0000-0000-000090600000}"/>
    <cellStyle name="Total 8 5 14 2" xfId="24720" xr:uid="{00000000-0005-0000-0000-000091600000}"/>
    <cellStyle name="Total 8 5 15" xfId="24721" xr:uid="{00000000-0005-0000-0000-000092600000}"/>
    <cellStyle name="Total 8 5 15 2" xfId="24722" xr:uid="{00000000-0005-0000-0000-000093600000}"/>
    <cellStyle name="Total 8 5 16" xfId="24723" xr:uid="{00000000-0005-0000-0000-000094600000}"/>
    <cellStyle name="Total 8 5 16 2" xfId="24724" xr:uid="{00000000-0005-0000-0000-000095600000}"/>
    <cellStyle name="Total 8 5 17" xfId="24725" xr:uid="{00000000-0005-0000-0000-000096600000}"/>
    <cellStyle name="Total 8 5 17 2" xfId="24726" xr:uid="{00000000-0005-0000-0000-000097600000}"/>
    <cellStyle name="Total 8 5 18" xfId="24727" xr:uid="{00000000-0005-0000-0000-000098600000}"/>
    <cellStyle name="Total 8 5 18 2" xfId="24728" xr:uid="{00000000-0005-0000-0000-000099600000}"/>
    <cellStyle name="Total 8 5 19" xfId="24729" xr:uid="{00000000-0005-0000-0000-00009A600000}"/>
    <cellStyle name="Total 8 5 19 2" xfId="24730" xr:uid="{00000000-0005-0000-0000-00009B600000}"/>
    <cellStyle name="Total 8 5 2" xfId="24731" xr:uid="{00000000-0005-0000-0000-00009C600000}"/>
    <cellStyle name="Total 8 5 2 10" xfId="24732" xr:uid="{00000000-0005-0000-0000-00009D600000}"/>
    <cellStyle name="Total 8 5 2 10 2" xfId="24733" xr:uid="{00000000-0005-0000-0000-00009E600000}"/>
    <cellStyle name="Total 8 5 2 11" xfId="24734" xr:uid="{00000000-0005-0000-0000-00009F600000}"/>
    <cellStyle name="Total 8 5 2 11 2" xfId="24735" xr:uid="{00000000-0005-0000-0000-0000A0600000}"/>
    <cellStyle name="Total 8 5 2 12" xfId="24736" xr:uid="{00000000-0005-0000-0000-0000A1600000}"/>
    <cellStyle name="Total 8 5 2 12 2" xfId="24737" xr:uid="{00000000-0005-0000-0000-0000A2600000}"/>
    <cellStyle name="Total 8 5 2 13" xfId="24738" xr:uid="{00000000-0005-0000-0000-0000A3600000}"/>
    <cellStyle name="Total 8 5 2 13 2" xfId="24739" xr:uid="{00000000-0005-0000-0000-0000A4600000}"/>
    <cellStyle name="Total 8 5 2 14" xfId="24740" xr:uid="{00000000-0005-0000-0000-0000A5600000}"/>
    <cellStyle name="Total 8 5 2 14 2" xfId="24741" xr:uid="{00000000-0005-0000-0000-0000A6600000}"/>
    <cellStyle name="Total 8 5 2 15" xfId="24742" xr:uid="{00000000-0005-0000-0000-0000A7600000}"/>
    <cellStyle name="Total 8 5 2 15 2" xfId="24743" xr:uid="{00000000-0005-0000-0000-0000A8600000}"/>
    <cellStyle name="Total 8 5 2 16" xfId="24744" xr:uid="{00000000-0005-0000-0000-0000A9600000}"/>
    <cellStyle name="Total 8 5 2 16 2" xfId="24745" xr:uid="{00000000-0005-0000-0000-0000AA600000}"/>
    <cellStyle name="Total 8 5 2 17" xfId="24746" xr:uid="{00000000-0005-0000-0000-0000AB600000}"/>
    <cellStyle name="Total 8 5 2 17 2" xfId="24747" xr:uid="{00000000-0005-0000-0000-0000AC600000}"/>
    <cellStyle name="Total 8 5 2 18" xfId="24748" xr:uid="{00000000-0005-0000-0000-0000AD600000}"/>
    <cellStyle name="Total 8 5 2 18 2" xfId="24749" xr:uid="{00000000-0005-0000-0000-0000AE600000}"/>
    <cellStyle name="Total 8 5 2 19" xfId="24750" xr:uid="{00000000-0005-0000-0000-0000AF600000}"/>
    <cellStyle name="Total 8 5 2 2" xfId="24751" xr:uid="{00000000-0005-0000-0000-0000B0600000}"/>
    <cellStyle name="Total 8 5 2 2 2" xfId="24752" xr:uid="{00000000-0005-0000-0000-0000B1600000}"/>
    <cellStyle name="Total 8 5 2 3" xfId="24753" xr:uid="{00000000-0005-0000-0000-0000B2600000}"/>
    <cellStyle name="Total 8 5 2 3 2" xfId="24754" xr:uid="{00000000-0005-0000-0000-0000B3600000}"/>
    <cellStyle name="Total 8 5 2 4" xfId="24755" xr:uid="{00000000-0005-0000-0000-0000B4600000}"/>
    <cellStyle name="Total 8 5 2 4 2" xfId="24756" xr:uid="{00000000-0005-0000-0000-0000B5600000}"/>
    <cellStyle name="Total 8 5 2 5" xfId="24757" xr:uid="{00000000-0005-0000-0000-0000B6600000}"/>
    <cellStyle name="Total 8 5 2 5 2" xfId="24758" xr:uid="{00000000-0005-0000-0000-0000B7600000}"/>
    <cellStyle name="Total 8 5 2 6" xfId="24759" xr:uid="{00000000-0005-0000-0000-0000B8600000}"/>
    <cellStyle name="Total 8 5 2 6 2" xfId="24760" xr:uid="{00000000-0005-0000-0000-0000B9600000}"/>
    <cellStyle name="Total 8 5 2 7" xfId="24761" xr:uid="{00000000-0005-0000-0000-0000BA600000}"/>
    <cellStyle name="Total 8 5 2 7 2" xfId="24762" xr:uid="{00000000-0005-0000-0000-0000BB600000}"/>
    <cellStyle name="Total 8 5 2 8" xfId="24763" xr:uid="{00000000-0005-0000-0000-0000BC600000}"/>
    <cellStyle name="Total 8 5 2 8 2" xfId="24764" xr:uid="{00000000-0005-0000-0000-0000BD600000}"/>
    <cellStyle name="Total 8 5 2 9" xfId="24765" xr:uid="{00000000-0005-0000-0000-0000BE600000}"/>
    <cellStyle name="Total 8 5 2 9 2" xfId="24766" xr:uid="{00000000-0005-0000-0000-0000BF600000}"/>
    <cellStyle name="Total 8 5 20" xfId="24767" xr:uid="{00000000-0005-0000-0000-0000C0600000}"/>
    <cellStyle name="Total 8 5 3" xfId="24768" xr:uid="{00000000-0005-0000-0000-0000C1600000}"/>
    <cellStyle name="Total 8 5 3 10" xfId="24769" xr:uid="{00000000-0005-0000-0000-0000C2600000}"/>
    <cellStyle name="Total 8 5 3 10 2" xfId="24770" xr:uid="{00000000-0005-0000-0000-0000C3600000}"/>
    <cellStyle name="Total 8 5 3 11" xfId="24771" xr:uid="{00000000-0005-0000-0000-0000C4600000}"/>
    <cellStyle name="Total 8 5 3 11 2" xfId="24772" xr:uid="{00000000-0005-0000-0000-0000C5600000}"/>
    <cellStyle name="Total 8 5 3 12" xfId="24773" xr:uid="{00000000-0005-0000-0000-0000C6600000}"/>
    <cellStyle name="Total 8 5 3 12 2" xfId="24774" xr:uid="{00000000-0005-0000-0000-0000C7600000}"/>
    <cellStyle name="Total 8 5 3 13" xfId="24775" xr:uid="{00000000-0005-0000-0000-0000C8600000}"/>
    <cellStyle name="Total 8 5 3 13 2" xfId="24776" xr:uid="{00000000-0005-0000-0000-0000C9600000}"/>
    <cellStyle name="Total 8 5 3 14" xfId="24777" xr:uid="{00000000-0005-0000-0000-0000CA600000}"/>
    <cellStyle name="Total 8 5 3 14 2" xfId="24778" xr:uid="{00000000-0005-0000-0000-0000CB600000}"/>
    <cellStyle name="Total 8 5 3 15" xfId="24779" xr:uid="{00000000-0005-0000-0000-0000CC600000}"/>
    <cellStyle name="Total 8 5 3 15 2" xfId="24780" xr:uid="{00000000-0005-0000-0000-0000CD600000}"/>
    <cellStyle name="Total 8 5 3 16" xfId="24781" xr:uid="{00000000-0005-0000-0000-0000CE600000}"/>
    <cellStyle name="Total 8 5 3 16 2" xfId="24782" xr:uid="{00000000-0005-0000-0000-0000CF600000}"/>
    <cellStyle name="Total 8 5 3 17" xfId="24783" xr:uid="{00000000-0005-0000-0000-0000D0600000}"/>
    <cellStyle name="Total 8 5 3 17 2" xfId="24784" xr:uid="{00000000-0005-0000-0000-0000D1600000}"/>
    <cellStyle name="Total 8 5 3 18" xfId="24785" xr:uid="{00000000-0005-0000-0000-0000D2600000}"/>
    <cellStyle name="Total 8 5 3 2" xfId="24786" xr:uid="{00000000-0005-0000-0000-0000D3600000}"/>
    <cellStyle name="Total 8 5 3 2 2" xfId="24787" xr:uid="{00000000-0005-0000-0000-0000D4600000}"/>
    <cellStyle name="Total 8 5 3 3" xfId="24788" xr:uid="{00000000-0005-0000-0000-0000D5600000}"/>
    <cellStyle name="Total 8 5 3 3 2" xfId="24789" xr:uid="{00000000-0005-0000-0000-0000D6600000}"/>
    <cellStyle name="Total 8 5 3 4" xfId="24790" xr:uid="{00000000-0005-0000-0000-0000D7600000}"/>
    <cellStyle name="Total 8 5 3 4 2" xfId="24791" xr:uid="{00000000-0005-0000-0000-0000D8600000}"/>
    <cellStyle name="Total 8 5 3 5" xfId="24792" xr:uid="{00000000-0005-0000-0000-0000D9600000}"/>
    <cellStyle name="Total 8 5 3 5 2" xfId="24793" xr:uid="{00000000-0005-0000-0000-0000DA600000}"/>
    <cellStyle name="Total 8 5 3 6" xfId="24794" xr:uid="{00000000-0005-0000-0000-0000DB600000}"/>
    <cellStyle name="Total 8 5 3 6 2" xfId="24795" xr:uid="{00000000-0005-0000-0000-0000DC600000}"/>
    <cellStyle name="Total 8 5 3 7" xfId="24796" xr:uid="{00000000-0005-0000-0000-0000DD600000}"/>
    <cellStyle name="Total 8 5 3 7 2" xfId="24797" xr:uid="{00000000-0005-0000-0000-0000DE600000}"/>
    <cellStyle name="Total 8 5 3 8" xfId="24798" xr:uid="{00000000-0005-0000-0000-0000DF600000}"/>
    <cellStyle name="Total 8 5 3 8 2" xfId="24799" xr:uid="{00000000-0005-0000-0000-0000E0600000}"/>
    <cellStyle name="Total 8 5 3 9" xfId="24800" xr:uid="{00000000-0005-0000-0000-0000E1600000}"/>
    <cellStyle name="Total 8 5 3 9 2" xfId="24801" xr:uid="{00000000-0005-0000-0000-0000E2600000}"/>
    <cellStyle name="Total 8 5 4" xfId="24802" xr:uid="{00000000-0005-0000-0000-0000E3600000}"/>
    <cellStyle name="Total 8 5 4 10" xfId="24803" xr:uid="{00000000-0005-0000-0000-0000E4600000}"/>
    <cellStyle name="Total 8 5 4 10 2" xfId="24804" xr:uid="{00000000-0005-0000-0000-0000E5600000}"/>
    <cellStyle name="Total 8 5 4 11" xfId="24805" xr:uid="{00000000-0005-0000-0000-0000E6600000}"/>
    <cellStyle name="Total 8 5 4 11 2" xfId="24806" xr:uid="{00000000-0005-0000-0000-0000E7600000}"/>
    <cellStyle name="Total 8 5 4 12" xfId="24807" xr:uid="{00000000-0005-0000-0000-0000E8600000}"/>
    <cellStyle name="Total 8 5 4 12 2" xfId="24808" xr:uid="{00000000-0005-0000-0000-0000E9600000}"/>
    <cellStyle name="Total 8 5 4 13" xfId="24809" xr:uid="{00000000-0005-0000-0000-0000EA600000}"/>
    <cellStyle name="Total 8 5 4 13 2" xfId="24810" xr:uid="{00000000-0005-0000-0000-0000EB600000}"/>
    <cellStyle name="Total 8 5 4 14" xfId="24811" xr:uid="{00000000-0005-0000-0000-0000EC600000}"/>
    <cellStyle name="Total 8 5 4 14 2" xfId="24812" xr:uid="{00000000-0005-0000-0000-0000ED600000}"/>
    <cellStyle name="Total 8 5 4 15" xfId="24813" xr:uid="{00000000-0005-0000-0000-0000EE600000}"/>
    <cellStyle name="Total 8 5 4 15 2" xfId="24814" xr:uid="{00000000-0005-0000-0000-0000EF600000}"/>
    <cellStyle name="Total 8 5 4 16" xfId="24815" xr:uid="{00000000-0005-0000-0000-0000F0600000}"/>
    <cellStyle name="Total 8 5 4 2" xfId="24816" xr:uid="{00000000-0005-0000-0000-0000F1600000}"/>
    <cellStyle name="Total 8 5 4 2 2" xfId="24817" xr:uid="{00000000-0005-0000-0000-0000F2600000}"/>
    <cellStyle name="Total 8 5 4 3" xfId="24818" xr:uid="{00000000-0005-0000-0000-0000F3600000}"/>
    <cellStyle name="Total 8 5 4 3 2" xfId="24819" xr:uid="{00000000-0005-0000-0000-0000F4600000}"/>
    <cellStyle name="Total 8 5 4 4" xfId="24820" xr:uid="{00000000-0005-0000-0000-0000F5600000}"/>
    <cellStyle name="Total 8 5 4 4 2" xfId="24821" xr:uid="{00000000-0005-0000-0000-0000F6600000}"/>
    <cellStyle name="Total 8 5 4 5" xfId="24822" xr:uid="{00000000-0005-0000-0000-0000F7600000}"/>
    <cellStyle name="Total 8 5 4 5 2" xfId="24823" xr:uid="{00000000-0005-0000-0000-0000F8600000}"/>
    <cellStyle name="Total 8 5 4 6" xfId="24824" xr:uid="{00000000-0005-0000-0000-0000F9600000}"/>
    <cellStyle name="Total 8 5 4 6 2" xfId="24825" xr:uid="{00000000-0005-0000-0000-0000FA600000}"/>
    <cellStyle name="Total 8 5 4 7" xfId="24826" xr:uid="{00000000-0005-0000-0000-0000FB600000}"/>
    <cellStyle name="Total 8 5 4 7 2" xfId="24827" xr:uid="{00000000-0005-0000-0000-0000FC600000}"/>
    <cellStyle name="Total 8 5 4 8" xfId="24828" xr:uid="{00000000-0005-0000-0000-0000FD600000}"/>
    <cellStyle name="Total 8 5 4 8 2" xfId="24829" xr:uid="{00000000-0005-0000-0000-0000FE600000}"/>
    <cellStyle name="Total 8 5 4 9" xfId="24830" xr:uid="{00000000-0005-0000-0000-0000FF600000}"/>
    <cellStyle name="Total 8 5 4 9 2" xfId="24831" xr:uid="{00000000-0005-0000-0000-000000610000}"/>
    <cellStyle name="Total 8 5 5" xfId="24832" xr:uid="{00000000-0005-0000-0000-000001610000}"/>
    <cellStyle name="Total 8 5 5 10" xfId="24833" xr:uid="{00000000-0005-0000-0000-000002610000}"/>
    <cellStyle name="Total 8 5 5 10 2" xfId="24834" xr:uid="{00000000-0005-0000-0000-000003610000}"/>
    <cellStyle name="Total 8 5 5 11" xfId="24835" xr:uid="{00000000-0005-0000-0000-000004610000}"/>
    <cellStyle name="Total 8 5 5 11 2" xfId="24836" xr:uid="{00000000-0005-0000-0000-000005610000}"/>
    <cellStyle name="Total 8 5 5 12" xfId="24837" xr:uid="{00000000-0005-0000-0000-000006610000}"/>
    <cellStyle name="Total 8 5 5 12 2" xfId="24838" xr:uid="{00000000-0005-0000-0000-000007610000}"/>
    <cellStyle name="Total 8 5 5 13" xfId="24839" xr:uid="{00000000-0005-0000-0000-000008610000}"/>
    <cellStyle name="Total 8 5 5 13 2" xfId="24840" xr:uid="{00000000-0005-0000-0000-000009610000}"/>
    <cellStyle name="Total 8 5 5 14" xfId="24841" xr:uid="{00000000-0005-0000-0000-00000A610000}"/>
    <cellStyle name="Total 8 5 5 14 2" xfId="24842" xr:uid="{00000000-0005-0000-0000-00000B610000}"/>
    <cellStyle name="Total 8 5 5 15" xfId="24843" xr:uid="{00000000-0005-0000-0000-00000C610000}"/>
    <cellStyle name="Total 8 5 5 15 2" xfId="24844" xr:uid="{00000000-0005-0000-0000-00000D610000}"/>
    <cellStyle name="Total 8 5 5 16" xfId="24845" xr:uid="{00000000-0005-0000-0000-00000E610000}"/>
    <cellStyle name="Total 8 5 5 2" xfId="24846" xr:uid="{00000000-0005-0000-0000-00000F610000}"/>
    <cellStyle name="Total 8 5 5 2 2" xfId="24847" xr:uid="{00000000-0005-0000-0000-000010610000}"/>
    <cellStyle name="Total 8 5 5 3" xfId="24848" xr:uid="{00000000-0005-0000-0000-000011610000}"/>
    <cellStyle name="Total 8 5 5 3 2" xfId="24849" xr:uid="{00000000-0005-0000-0000-000012610000}"/>
    <cellStyle name="Total 8 5 5 4" xfId="24850" xr:uid="{00000000-0005-0000-0000-000013610000}"/>
    <cellStyle name="Total 8 5 5 4 2" xfId="24851" xr:uid="{00000000-0005-0000-0000-000014610000}"/>
    <cellStyle name="Total 8 5 5 5" xfId="24852" xr:uid="{00000000-0005-0000-0000-000015610000}"/>
    <cellStyle name="Total 8 5 5 5 2" xfId="24853" xr:uid="{00000000-0005-0000-0000-000016610000}"/>
    <cellStyle name="Total 8 5 5 6" xfId="24854" xr:uid="{00000000-0005-0000-0000-000017610000}"/>
    <cellStyle name="Total 8 5 5 6 2" xfId="24855" xr:uid="{00000000-0005-0000-0000-000018610000}"/>
    <cellStyle name="Total 8 5 5 7" xfId="24856" xr:uid="{00000000-0005-0000-0000-000019610000}"/>
    <cellStyle name="Total 8 5 5 7 2" xfId="24857" xr:uid="{00000000-0005-0000-0000-00001A610000}"/>
    <cellStyle name="Total 8 5 5 8" xfId="24858" xr:uid="{00000000-0005-0000-0000-00001B610000}"/>
    <cellStyle name="Total 8 5 5 8 2" xfId="24859" xr:uid="{00000000-0005-0000-0000-00001C610000}"/>
    <cellStyle name="Total 8 5 5 9" xfId="24860" xr:uid="{00000000-0005-0000-0000-00001D610000}"/>
    <cellStyle name="Total 8 5 5 9 2" xfId="24861" xr:uid="{00000000-0005-0000-0000-00001E610000}"/>
    <cellStyle name="Total 8 5 6" xfId="24862" xr:uid="{00000000-0005-0000-0000-00001F610000}"/>
    <cellStyle name="Total 8 5 6 10" xfId="24863" xr:uid="{00000000-0005-0000-0000-000020610000}"/>
    <cellStyle name="Total 8 5 6 10 2" xfId="24864" xr:uid="{00000000-0005-0000-0000-000021610000}"/>
    <cellStyle name="Total 8 5 6 11" xfId="24865" xr:uid="{00000000-0005-0000-0000-000022610000}"/>
    <cellStyle name="Total 8 5 6 11 2" xfId="24866" xr:uid="{00000000-0005-0000-0000-000023610000}"/>
    <cellStyle name="Total 8 5 6 12" xfId="24867" xr:uid="{00000000-0005-0000-0000-000024610000}"/>
    <cellStyle name="Total 8 5 6 12 2" xfId="24868" xr:uid="{00000000-0005-0000-0000-000025610000}"/>
    <cellStyle name="Total 8 5 6 13" xfId="24869" xr:uid="{00000000-0005-0000-0000-000026610000}"/>
    <cellStyle name="Total 8 5 6 13 2" xfId="24870" xr:uid="{00000000-0005-0000-0000-000027610000}"/>
    <cellStyle name="Total 8 5 6 14" xfId="24871" xr:uid="{00000000-0005-0000-0000-000028610000}"/>
    <cellStyle name="Total 8 5 6 14 2" xfId="24872" xr:uid="{00000000-0005-0000-0000-000029610000}"/>
    <cellStyle name="Total 8 5 6 15" xfId="24873" xr:uid="{00000000-0005-0000-0000-00002A610000}"/>
    <cellStyle name="Total 8 5 6 2" xfId="24874" xr:uid="{00000000-0005-0000-0000-00002B610000}"/>
    <cellStyle name="Total 8 5 6 2 2" xfId="24875" xr:uid="{00000000-0005-0000-0000-00002C610000}"/>
    <cellStyle name="Total 8 5 6 3" xfId="24876" xr:uid="{00000000-0005-0000-0000-00002D610000}"/>
    <cellStyle name="Total 8 5 6 3 2" xfId="24877" xr:uid="{00000000-0005-0000-0000-00002E610000}"/>
    <cellStyle name="Total 8 5 6 4" xfId="24878" xr:uid="{00000000-0005-0000-0000-00002F610000}"/>
    <cellStyle name="Total 8 5 6 4 2" xfId="24879" xr:uid="{00000000-0005-0000-0000-000030610000}"/>
    <cellStyle name="Total 8 5 6 5" xfId="24880" xr:uid="{00000000-0005-0000-0000-000031610000}"/>
    <cellStyle name="Total 8 5 6 5 2" xfId="24881" xr:uid="{00000000-0005-0000-0000-000032610000}"/>
    <cellStyle name="Total 8 5 6 6" xfId="24882" xr:uid="{00000000-0005-0000-0000-000033610000}"/>
    <cellStyle name="Total 8 5 6 6 2" xfId="24883" xr:uid="{00000000-0005-0000-0000-000034610000}"/>
    <cellStyle name="Total 8 5 6 7" xfId="24884" xr:uid="{00000000-0005-0000-0000-000035610000}"/>
    <cellStyle name="Total 8 5 6 7 2" xfId="24885" xr:uid="{00000000-0005-0000-0000-000036610000}"/>
    <cellStyle name="Total 8 5 6 8" xfId="24886" xr:uid="{00000000-0005-0000-0000-000037610000}"/>
    <cellStyle name="Total 8 5 6 8 2" xfId="24887" xr:uid="{00000000-0005-0000-0000-000038610000}"/>
    <cellStyle name="Total 8 5 6 9" xfId="24888" xr:uid="{00000000-0005-0000-0000-000039610000}"/>
    <cellStyle name="Total 8 5 6 9 2" xfId="24889" xr:uid="{00000000-0005-0000-0000-00003A610000}"/>
    <cellStyle name="Total 8 5 7" xfId="24890" xr:uid="{00000000-0005-0000-0000-00003B610000}"/>
    <cellStyle name="Total 8 5 7 2" xfId="24891" xr:uid="{00000000-0005-0000-0000-00003C610000}"/>
    <cellStyle name="Total 8 5 8" xfId="24892" xr:uid="{00000000-0005-0000-0000-00003D610000}"/>
    <cellStyle name="Total 8 5 8 2" xfId="24893" xr:uid="{00000000-0005-0000-0000-00003E610000}"/>
    <cellStyle name="Total 8 5 9" xfId="24894" xr:uid="{00000000-0005-0000-0000-00003F610000}"/>
    <cellStyle name="Total 8 5 9 2" xfId="24895" xr:uid="{00000000-0005-0000-0000-000040610000}"/>
    <cellStyle name="Total 8 6" xfId="24896" xr:uid="{00000000-0005-0000-0000-000041610000}"/>
    <cellStyle name="Total 8 6 10" xfId="24897" xr:uid="{00000000-0005-0000-0000-000042610000}"/>
    <cellStyle name="Total 8 6 10 2" xfId="24898" xr:uid="{00000000-0005-0000-0000-000043610000}"/>
    <cellStyle name="Total 8 6 11" xfId="24899" xr:uid="{00000000-0005-0000-0000-000044610000}"/>
    <cellStyle name="Total 8 6 11 2" xfId="24900" xr:uid="{00000000-0005-0000-0000-000045610000}"/>
    <cellStyle name="Total 8 6 12" xfId="24901" xr:uid="{00000000-0005-0000-0000-000046610000}"/>
    <cellStyle name="Total 8 6 12 2" xfId="24902" xr:uid="{00000000-0005-0000-0000-000047610000}"/>
    <cellStyle name="Total 8 6 13" xfId="24903" xr:uid="{00000000-0005-0000-0000-000048610000}"/>
    <cellStyle name="Total 8 6 13 2" xfId="24904" xr:uid="{00000000-0005-0000-0000-000049610000}"/>
    <cellStyle name="Total 8 6 14" xfId="24905" xr:uid="{00000000-0005-0000-0000-00004A610000}"/>
    <cellStyle name="Total 8 6 14 2" xfId="24906" xr:uid="{00000000-0005-0000-0000-00004B610000}"/>
    <cellStyle name="Total 8 6 15" xfId="24907" xr:uid="{00000000-0005-0000-0000-00004C610000}"/>
    <cellStyle name="Total 8 6 15 2" xfId="24908" xr:uid="{00000000-0005-0000-0000-00004D610000}"/>
    <cellStyle name="Total 8 6 16" xfId="24909" xr:uid="{00000000-0005-0000-0000-00004E610000}"/>
    <cellStyle name="Total 8 6 16 2" xfId="24910" xr:uid="{00000000-0005-0000-0000-00004F610000}"/>
    <cellStyle name="Total 8 6 17" xfId="24911" xr:uid="{00000000-0005-0000-0000-000050610000}"/>
    <cellStyle name="Total 8 6 17 2" xfId="24912" xr:uid="{00000000-0005-0000-0000-000051610000}"/>
    <cellStyle name="Total 8 6 18" xfId="24913" xr:uid="{00000000-0005-0000-0000-000052610000}"/>
    <cellStyle name="Total 8 6 18 2" xfId="24914" xr:uid="{00000000-0005-0000-0000-000053610000}"/>
    <cellStyle name="Total 8 6 19" xfId="24915" xr:uid="{00000000-0005-0000-0000-000054610000}"/>
    <cellStyle name="Total 8 6 2" xfId="24916" xr:uid="{00000000-0005-0000-0000-000055610000}"/>
    <cellStyle name="Total 8 6 2 10" xfId="24917" xr:uid="{00000000-0005-0000-0000-000056610000}"/>
    <cellStyle name="Total 8 6 2 10 2" xfId="24918" xr:uid="{00000000-0005-0000-0000-000057610000}"/>
    <cellStyle name="Total 8 6 2 11" xfId="24919" xr:uid="{00000000-0005-0000-0000-000058610000}"/>
    <cellStyle name="Total 8 6 2 11 2" xfId="24920" xr:uid="{00000000-0005-0000-0000-000059610000}"/>
    <cellStyle name="Total 8 6 2 12" xfId="24921" xr:uid="{00000000-0005-0000-0000-00005A610000}"/>
    <cellStyle name="Total 8 6 2 12 2" xfId="24922" xr:uid="{00000000-0005-0000-0000-00005B610000}"/>
    <cellStyle name="Total 8 6 2 13" xfId="24923" xr:uid="{00000000-0005-0000-0000-00005C610000}"/>
    <cellStyle name="Total 8 6 2 13 2" xfId="24924" xr:uid="{00000000-0005-0000-0000-00005D610000}"/>
    <cellStyle name="Total 8 6 2 14" xfId="24925" xr:uid="{00000000-0005-0000-0000-00005E610000}"/>
    <cellStyle name="Total 8 6 2 14 2" xfId="24926" xr:uid="{00000000-0005-0000-0000-00005F610000}"/>
    <cellStyle name="Total 8 6 2 15" xfId="24927" xr:uid="{00000000-0005-0000-0000-000060610000}"/>
    <cellStyle name="Total 8 6 2 15 2" xfId="24928" xr:uid="{00000000-0005-0000-0000-000061610000}"/>
    <cellStyle name="Total 8 6 2 16" xfId="24929" xr:uid="{00000000-0005-0000-0000-000062610000}"/>
    <cellStyle name="Total 8 6 2 16 2" xfId="24930" xr:uid="{00000000-0005-0000-0000-000063610000}"/>
    <cellStyle name="Total 8 6 2 17" xfId="24931" xr:uid="{00000000-0005-0000-0000-000064610000}"/>
    <cellStyle name="Total 8 6 2 17 2" xfId="24932" xr:uid="{00000000-0005-0000-0000-000065610000}"/>
    <cellStyle name="Total 8 6 2 18" xfId="24933" xr:uid="{00000000-0005-0000-0000-000066610000}"/>
    <cellStyle name="Total 8 6 2 2" xfId="24934" xr:uid="{00000000-0005-0000-0000-000067610000}"/>
    <cellStyle name="Total 8 6 2 2 2" xfId="24935" xr:uid="{00000000-0005-0000-0000-000068610000}"/>
    <cellStyle name="Total 8 6 2 3" xfId="24936" xr:uid="{00000000-0005-0000-0000-000069610000}"/>
    <cellStyle name="Total 8 6 2 3 2" xfId="24937" xr:uid="{00000000-0005-0000-0000-00006A610000}"/>
    <cellStyle name="Total 8 6 2 4" xfId="24938" xr:uid="{00000000-0005-0000-0000-00006B610000}"/>
    <cellStyle name="Total 8 6 2 4 2" xfId="24939" xr:uid="{00000000-0005-0000-0000-00006C610000}"/>
    <cellStyle name="Total 8 6 2 5" xfId="24940" xr:uid="{00000000-0005-0000-0000-00006D610000}"/>
    <cellStyle name="Total 8 6 2 5 2" xfId="24941" xr:uid="{00000000-0005-0000-0000-00006E610000}"/>
    <cellStyle name="Total 8 6 2 6" xfId="24942" xr:uid="{00000000-0005-0000-0000-00006F610000}"/>
    <cellStyle name="Total 8 6 2 6 2" xfId="24943" xr:uid="{00000000-0005-0000-0000-000070610000}"/>
    <cellStyle name="Total 8 6 2 7" xfId="24944" xr:uid="{00000000-0005-0000-0000-000071610000}"/>
    <cellStyle name="Total 8 6 2 7 2" xfId="24945" xr:uid="{00000000-0005-0000-0000-000072610000}"/>
    <cellStyle name="Total 8 6 2 8" xfId="24946" xr:uid="{00000000-0005-0000-0000-000073610000}"/>
    <cellStyle name="Total 8 6 2 8 2" xfId="24947" xr:uid="{00000000-0005-0000-0000-000074610000}"/>
    <cellStyle name="Total 8 6 2 9" xfId="24948" xr:uid="{00000000-0005-0000-0000-000075610000}"/>
    <cellStyle name="Total 8 6 2 9 2" xfId="24949" xr:uid="{00000000-0005-0000-0000-000076610000}"/>
    <cellStyle name="Total 8 6 3" xfId="24950" xr:uid="{00000000-0005-0000-0000-000077610000}"/>
    <cellStyle name="Total 8 6 3 10" xfId="24951" xr:uid="{00000000-0005-0000-0000-000078610000}"/>
    <cellStyle name="Total 8 6 3 10 2" xfId="24952" xr:uid="{00000000-0005-0000-0000-000079610000}"/>
    <cellStyle name="Total 8 6 3 11" xfId="24953" xr:uid="{00000000-0005-0000-0000-00007A610000}"/>
    <cellStyle name="Total 8 6 3 11 2" xfId="24954" xr:uid="{00000000-0005-0000-0000-00007B610000}"/>
    <cellStyle name="Total 8 6 3 12" xfId="24955" xr:uid="{00000000-0005-0000-0000-00007C610000}"/>
    <cellStyle name="Total 8 6 3 12 2" xfId="24956" xr:uid="{00000000-0005-0000-0000-00007D610000}"/>
    <cellStyle name="Total 8 6 3 13" xfId="24957" xr:uid="{00000000-0005-0000-0000-00007E610000}"/>
    <cellStyle name="Total 8 6 3 13 2" xfId="24958" xr:uid="{00000000-0005-0000-0000-00007F610000}"/>
    <cellStyle name="Total 8 6 3 14" xfId="24959" xr:uid="{00000000-0005-0000-0000-000080610000}"/>
    <cellStyle name="Total 8 6 3 14 2" xfId="24960" xr:uid="{00000000-0005-0000-0000-000081610000}"/>
    <cellStyle name="Total 8 6 3 15" xfId="24961" xr:uid="{00000000-0005-0000-0000-000082610000}"/>
    <cellStyle name="Total 8 6 3 15 2" xfId="24962" xr:uid="{00000000-0005-0000-0000-000083610000}"/>
    <cellStyle name="Total 8 6 3 16" xfId="24963" xr:uid="{00000000-0005-0000-0000-000084610000}"/>
    <cellStyle name="Total 8 6 3 2" xfId="24964" xr:uid="{00000000-0005-0000-0000-000085610000}"/>
    <cellStyle name="Total 8 6 3 2 2" xfId="24965" xr:uid="{00000000-0005-0000-0000-000086610000}"/>
    <cellStyle name="Total 8 6 3 3" xfId="24966" xr:uid="{00000000-0005-0000-0000-000087610000}"/>
    <cellStyle name="Total 8 6 3 3 2" xfId="24967" xr:uid="{00000000-0005-0000-0000-000088610000}"/>
    <cellStyle name="Total 8 6 3 4" xfId="24968" xr:uid="{00000000-0005-0000-0000-000089610000}"/>
    <cellStyle name="Total 8 6 3 4 2" xfId="24969" xr:uid="{00000000-0005-0000-0000-00008A610000}"/>
    <cellStyle name="Total 8 6 3 5" xfId="24970" xr:uid="{00000000-0005-0000-0000-00008B610000}"/>
    <cellStyle name="Total 8 6 3 5 2" xfId="24971" xr:uid="{00000000-0005-0000-0000-00008C610000}"/>
    <cellStyle name="Total 8 6 3 6" xfId="24972" xr:uid="{00000000-0005-0000-0000-00008D610000}"/>
    <cellStyle name="Total 8 6 3 6 2" xfId="24973" xr:uid="{00000000-0005-0000-0000-00008E610000}"/>
    <cellStyle name="Total 8 6 3 7" xfId="24974" xr:uid="{00000000-0005-0000-0000-00008F610000}"/>
    <cellStyle name="Total 8 6 3 7 2" xfId="24975" xr:uid="{00000000-0005-0000-0000-000090610000}"/>
    <cellStyle name="Total 8 6 3 8" xfId="24976" xr:uid="{00000000-0005-0000-0000-000091610000}"/>
    <cellStyle name="Total 8 6 3 8 2" xfId="24977" xr:uid="{00000000-0005-0000-0000-000092610000}"/>
    <cellStyle name="Total 8 6 3 9" xfId="24978" xr:uid="{00000000-0005-0000-0000-000093610000}"/>
    <cellStyle name="Total 8 6 3 9 2" xfId="24979" xr:uid="{00000000-0005-0000-0000-000094610000}"/>
    <cellStyle name="Total 8 6 4" xfId="24980" xr:uid="{00000000-0005-0000-0000-000095610000}"/>
    <cellStyle name="Total 8 6 4 10" xfId="24981" xr:uid="{00000000-0005-0000-0000-000096610000}"/>
    <cellStyle name="Total 8 6 4 10 2" xfId="24982" xr:uid="{00000000-0005-0000-0000-000097610000}"/>
    <cellStyle name="Total 8 6 4 11" xfId="24983" xr:uid="{00000000-0005-0000-0000-000098610000}"/>
    <cellStyle name="Total 8 6 4 11 2" xfId="24984" xr:uid="{00000000-0005-0000-0000-000099610000}"/>
    <cellStyle name="Total 8 6 4 12" xfId="24985" xr:uid="{00000000-0005-0000-0000-00009A610000}"/>
    <cellStyle name="Total 8 6 4 12 2" xfId="24986" xr:uid="{00000000-0005-0000-0000-00009B610000}"/>
    <cellStyle name="Total 8 6 4 13" xfId="24987" xr:uid="{00000000-0005-0000-0000-00009C610000}"/>
    <cellStyle name="Total 8 6 4 13 2" xfId="24988" xr:uid="{00000000-0005-0000-0000-00009D610000}"/>
    <cellStyle name="Total 8 6 4 14" xfId="24989" xr:uid="{00000000-0005-0000-0000-00009E610000}"/>
    <cellStyle name="Total 8 6 4 14 2" xfId="24990" xr:uid="{00000000-0005-0000-0000-00009F610000}"/>
    <cellStyle name="Total 8 6 4 15" xfId="24991" xr:uid="{00000000-0005-0000-0000-0000A0610000}"/>
    <cellStyle name="Total 8 6 4 15 2" xfId="24992" xr:uid="{00000000-0005-0000-0000-0000A1610000}"/>
    <cellStyle name="Total 8 6 4 16" xfId="24993" xr:uid="{00000000-0005-0000-0000-0000A2610000}"/>
    <cellStyle name="Total 8 6 4 2" xfId="24994" xr:uid="{00000000-0005-0000-0000-0000A3610000}"/>
    <cellStyle name="Total 8 6 4 2 2" xfId="24995" xr:uid="{00000000-0005-0000-0000-0000A4610000}"/>
    <cellStyle name="Total 8 6 4 3" xfId="24996" xr:uid="{00000000-0005-0000-0000-0000A5610000}"/>
    <cellStyle name="Total 8 6 4 3 2" xfId="24997" xr:uid="{00000000-0005-0000-0000-0000A6610000}"/>
    <cellStyle name="Total 8 6 4 4" xfId="24998" xr:uid="{00000000-0005-0000-0000-0000A7610000}"/>
    <cellStyle name="Total 8 6 4 4 2" xfId="24999" xr:uid="{00000000-0005-0000-0000-0000A8610000}"/>
    <cellStyle name="Total 8 6 4 5" xfId="25000" xr:uid="{00000000-0005-0000-0000-0000A9610000}"/>
    <cellStyle name="Total 8 6 4 5 2" xfId="25001" xr:uid="{00000000-0005-0000-0000-0000AA610000}"/>
    <cellStyle name="Total 8 6 4 6" xfId="25002" xr:uid="{00000000-0005-0000-0000-0000AB610000}"/>
    <cellStyle name="Total 8 6 4 6 2" xfId="25003" xr:uid="{00000000-0005-0000-0000-0000AC610000}"/>
    <cellStyle name="Total 8 6 4 7" xfId="25004" xr:uid="{00000000-0005-0000-0000-0000AD610000}"/>
    <cellStyle name="Total 8 6 4 7 2" xfId="25005" xr:uid="{00000000-0005-0000-0000-0000AE610000}"/>
    <cellStyle name="Total 8 6 4 8" xfId="25006" xr:uid="{00000000-0005-0000-0000-0000AF610000}"/>
    <cellStyle name="Total 8 6 4 8 2" xfId="25007" xr:uid="{00000000-0005-0000-0000-0000B0610000}"/>
    <cellStyle name="Total 8 6 4 9" xfId="25008" xr:uid="{00000000-0005-0000-0000-0000B1610000}"/>
    <cellStyle name="Total 8 6 4 9 2" xfId="25009" xr:uid="{00000000-0005-0000-0000-0000B2610000}"/>
    <cellStyle name="Total 8 6 5" xfId="25010" xr:uid="{00000000-0005-0000-0000-0000B3610000}"/>
    <cellStyle name="Total 8 6 5 10" xfId="25011" xr:uid="{00000000-0005-0000-0000-0000B4610000}"/>
    <cellStyle name="Total 8 6 5 10 2" xfId="25012" xr:uid="{00000000-0005-0000-0000-0000B5610000}"/>
    <cellStyle name="Total 8 6 5 11" xfId="25013" xr:uid="{00000000-0005-0000-0000-0000B6610000}"/>
    <cellStyle name="Total 8 6 5 11 2" xfId="25014" xr:uid="{00000000-0005-0000-0000-0000B7610000}"/>
    <cellStyle name="Total 8 6 5 12" xfId="25015" xr:uid="{00000000-0005-0000-0000-0000B8610000}"/>
    <cellStyle name="Total 8 6 5 12 2" xfId="25016" xr:uid="{00000000-0005-0000-0000-0000B9610000}"/>
    <cellStyle name="Total 8 6 5 13" xfId="25017" xr:uid="{00000000-0005-0000-0000-0000BA610000}"/>
    <cellStyle name="Total 8 6 5 13 2" xfId="25018" xr:uid="{00000000-0005-0000-0000-0000BB610000}"/>
    <cellStyle name="Total 8 6 5 14" xfId="25019" xr:uid="{00000000-0005-0000-0000-0000BC610000}"/>
    <cellStyle name="Total 8 6 5 14 2" xfId="25020" xr:uid="{00000000-0005-0000-0000-0000BD610000}"/>
    <cellStyle name="Total 8 6 5 15" xfId="25021" xr:uid="{00000000-0005-0000-0000-0000BE610000}"/>
    <cellStyle name="Total 8 6 5 2" xfId="25022" xr:uid="{00000000-0005-0000-0000-0000BF610000}"/>
    <cellStyle name="Total 8 6 5 2 2" xfId="25023" xr:uid="{00000000-0005-0000-0000-0000C0610000}"/>
    <cellStyle name="Total 8 6 5 3" xfId="25024" xr:uid="{00000000-0005-0000-0000-0000C1610000}"/>
    <cellStyle name="Total 8 6 5 3 2" xfId="25025" xr:uid="{00000000-0005-0000-0000-0000C2610000}"/>
    <cellStyle name="Total 8 6 5 4" xfId="25026" xr:uid="{00000000-0005-0000-0000-0000C3610000}"/>
    <cellStyle name="Total 8 6 5 4 2" xfId="25027" xr:uid="{00000000-0005-0000-0000-0000C4610000}"/>
    <cellStyle name="Total 8 6 5 5" xfId="25028" xr:uid="{00000000-0005-0000-0000-0000C5610000}"/>
    <cellStyle name="Total 8 6 5 5 2" xfId="25029" xr:uid="{00000000-0005-0000-0000-0000C6610000}"/>
    <cellStyle name="Total 8 6 5 6" xfId="25030" xr:uid="{00000000-0005-0000-0000-0000C7610000}"/>
    <cellStyle name="Total 8 6 5 6 2" xfId="25031" xr:uid="{00000000-0005-0000-0000-0000C8610000}"/>
    <cellStyle name="Total 8 6 5 7" xfId="25032" xr:uid="{00000000-0005-0000-0000-0000C9610000}"/>
    <cellStyle name="Total 8 6 5 7 2" xfId="25033" xr:uid="{00000000-0005-0000-0000-0000CA610000}"/>
    <cellStyle name="Total 8 6 5 8" xfId="25034" xr:uid="{00000000-0005-0000-0000-0000CB610000}"/>
    <cellStyle name="Total 8 6 5 8 2" xfId="25035" xr:uid="{00000000-0005-0000-0000-0000CC610000}"/>
    <cellStyle name="Total 8 6 5 9" xfId="25036" xr:uid="{00000000-0005-0000-0000-0000CD610000}"/>
    <cellStyle name="Total 8 6 5 9 2" xfId="25037" xr:uid="{00000000-0005-0000-0000-0000CE610000}"/>
    <cellStyle name="Total 8 6 6" xfId="25038" xr:uid="{00000000-0005-0000-0000-0000CF610000}"/>
    <cellStyle name="Total 8 6 6 2" xfId="25039" xr:uid="{00000000-0005-0000-0000-0000D0610000}"/>
    <cellStyle name="Total 8 6 7" xfId="25040" xr:uid="{00000000-0005-0000-0000-0000D1610000}"/>
    <cellStyle name="Total 8 6 7 2" xfId="25041" xr:uid="{00000000-0005-0000-0000-0000D2610000}"/>
    <cellStyle name="Total 8 6 8" xfId="25042" xr:uid="{00000000-0005-0000-0000-0000D3610000}"/>
    <cellStyle name="Total 8 6 8 2" xfId="25043" xr:uid="{00000000-0005-0000-0000-0000D4610000}"/>
    <cellStyle name="Total 8 6 9" xfId="25044" xr:uid="{00000000-0005-0000-0000-0000D5610000}"/>
    <cellStyle name="Total 8 6 9 2" xfId="25045" xr:uid="{00000000-0005-0000-0000-0000D6610000}"/>
    <cellStyle name="Total 8 7" xfId="25046" xr:uid="{00000000-0005-0000-0000-0000D7610000}"/>
    <cellStyle name="Total 8 7 10" xfId="25047" xr:uid="{00000000-0005-0000-0000-0000D8610000}"/>
    <cellStyle name="Total 8 7 10 2" xfId="25048" xr:uid="{00000000-0005-0000-0000-0000D9610000}"/>
    <cellStyle name="Total 8 7 11" xfId="25049" xr:uid="{00000000-0005-0000-0000-0000DA610000}"/>
    <cellStyle name="Total 8 7 11 2" xfId="25050" xr:uid="{00000000-0005-0000-0000-0000DB610000}"/>
    <cellStyle name="Total 8 7 12" xfId="25051" xr:uid="{00000000-0005-0000-0000-0000DC610000}"/>
    <cellStyle name="Total 8 7 12 2" xfId="25052" xr:uid="{00000000-0005-0000-0000-0000DD610000}"/>
    <cellStyle name="Total 8 7 13" xfId="25053" xr:uid="{00000000-0005-0000-0000-0000DE610000}"/>
    <cellStyle name="Total 8 7 13 2" xfId="25054" xr:uid="{00000000-0005-0000-0000-0000DF610000}"/>
    <cellStyle name="Total 8 7 14" xfId="25055" xr:uid="{00000000-0005-0000-0000-0000E0610000}"/>
    <cellStyle name="Total 8 7 14 2" xfId="25056" xr:uid="{00000000-0005-0000-0000-0000E1610000}"/>
    <cellStyle name="Total 8 7 15" xfId="25057" xr:uid="{00000000-0005-0000-0000-0000E2610000}"/>
    <cellStyle name="Total 8 7 15 2" xfId="25058" xr:uid="{00000000-0005-0000-0000-0000E3610000}"/>
    <cellStyle name="Total 8 7 16" xfId="25059" xr:uid="{00000000-0005-0000-0000-0000E4610000}"/>
    <cellStyle name="Total 8 7 16 2" xfId="25060" xr:uid="{00000000-0005-0000-0000-0000E5610000}"/>
    <cellStyle name="Total 8 7 17" xfId="25061" xr:uid="{00000000-0005-0000-0000-0000E6610000}"/>
    <cellStyle name="Total 8 7 17 2" xfId="25062" xr:uid="{00000000-0005-0000-0000-0000E7610000}"/>
    <cellStyle name="Total 8 7 18" xfId="25063" xr:uid="{00000000-0005-0000-0000-0000E8610000}"/>
    <cellStyle name="Total 8 7 18 2" xfId="25064" xr:uid="{00000000-0005-0000-0000-0000E9610000}"/>
    <cellStyle name="Total 8 7 19" xfId="25065" xr:uid="{00000000-0005-0000-0000-0000EA610000}"/>
    <cellStyle name="Total 8 7 2" xfId="25066" xr:uid="{00000000-0005-0000-0000-0000EB610000}"/>
    <cellStyle name="Total 8 7 2 10" xfId="25067" xr:uid="{00000000-0005-0000-0000-0000EC610000}"/>
    <cellStyle name="Total 8 7 2 10 2" xfId="25068" xr:uid="{00000000-0005-0000-0000-0000ED610000}"/>
    <cellStyle name="Total 8 7 2 11" xfId="25069" xr:uid="{00000000-0005-0000-0000-0000EE610000}"/>
    <cellStyle name="Total 8 7 2 11 2" xfId="25070" xr:uid="{00000000-0005-0000-0000-0000EF610000}"/>
    <cellStyle name="Total 8 7 2 12" xfId="25071" xr:uid="{00000000-0005-0000-0000-0000F0610000}"/>
    <cellStyle name="Total 8 7 2 12 2" xfId="25072" xr:uid="{00000000-0005-0000-0000-0000F1610000}"/>
    <cellStyle name="Total 8 7 2 13" xfId="25073" xr:uid="{00000000-0005-0000-0000-0000F2610000}"/>
    <cellStyle name="Total 8 7 2 13 2" xfId="25074" xr:uid="{00000000-0005-0000-0000-0000F3610000}"/>
    <cellStyle name="Total 8 7 2 14" xfId="25075" xr:uid="{00000000-0005-0000-0000-0000F4610000}"/>
    <cellStyle name="Total 8 7 2 14 2" xfId="25076" xr:uid="{00000000-0005-0000-0000-0000F5610000}"/>
    <cellStyle name="Total 8 7 2 15" xfId="25077" xr:uid="{00000000-0005-0000-0000-0000F6610000}"/>
    <cellStyle name="Total 8 7 2 15 2" xfId="25078" xr:uid="{00000000-0005-0000-0000-0000F7610000}"/>
    <cellStyle name="Total 8 7 2 16" xfId="25079" xr:uid="{00000000-0005-0000-0000-0000F8610000}"/>
    <cellStyle name="Total 8 7 2 16 2" xfId="25080" xr:uid="{00000000-0005-0000-0000-0000F9610000}"/>
    <cellStyle name="Total 8 7 2 17" xfId="25081" xr:uid="{00000000-0005-0000-0000-0000FA610000}"/>
    <cellStyle name="Total 8 7 2 17 2" xfId="25082" xr:uid="{00000000-0005-0000-0000-0000FB610000}"/>
    <cellStyle name="Total 8 7 2 18" xfId="25083" xr:uid="{00000000-0005-0000-0000-0000FC610000}"/>
    <cellStyle name="Total 8 7 2 2" xfId="25084" xr:uid="{00000000-0005-0000-0000-0000FD610000}"/>
    <cellStyle name="Total 8 7 2 2 2" xfId="25085" xr:uid="{00000000-0005-0000-0000-0000FE610000}"/>
    <cellStyle name="Total 8 7 2 3" xfId="25086" xr:uid="{00000000-0005-0000-0000-0000FF610000}"/>
    <cellStyle name="Total 8 7 2 3 2" xfId="25087" xr:uid="{00000000-0005-0000-0000-000000620000}"/>
    <cellStyle name="Total 8 7 2 4" xfId="25088" xr:uid="{00000000-0005-0000-0000-000001620000}"/>
    <cellStyle name="Total 8 7 2 4 2" xfId="25089" xr:uid="{00000000-0005-0000-0000-000002620000}"/>
    <cellStyle name="Total 8 7 2 5" xfId="25090" xr:uid="{00000000-0005-0000-0000-000003620000}"/>
    <cellStyle name="Total 8 7 2 5 2" xfId="25091" xr:uid="{00000000-0005-0000-0000-000004620000}"/>
    <cellStyle name="Total 8 7 2 6" xfId="25092" xr:uid="{00000000-0005-0000-0000-000005620000}"/>
    <cellStyle name="Total 8 7 2 6 2" xfId="25093" xr:uid="{00000000-0005-0000-0000-000006620000}"/>
    <cellStyle name="Total 8 7 2 7" xfId="25094" xr:uid="{00000000-0005-0000-0000-000007620000}"/>
    <cellStyle name="Total 8 7 2 7 2" xfId="25095" xr:uid="{00000000-0005-0000-0000-000008620000}"/>
    <cellStyle name="Total 8 7 2 8" xfId="25096" xr:uid="{00000000-0005-0000-0000-000009620000}"/>
    <cellStyle name="Total 8 7 2 8 2" xfId="25097" xr:uid="{00000000-0005-0000-0000-00000A620000}"/>
    <cellStyle name="Total 8 7 2 9" xfId="25098" xr:uid="{00000000-0005-0000-0000-00000B620000}"/>
    <cellStyle name="Total 8 7 2 9 2" xfId="25099" xr:uid="{00000000-0005-0000-0000-00000C620000}"/>
    <cellStyle name="Total 8 7 3" xfId="25100" xr:uid="{00000000-0005-0000-0000-00000D620000}"/>
    <cellStyle name="Total 8 7 3 10" xfId="25101" xr:uid="{00000000-0005-0000-0000-00000E620000}"/>
    <cellStyle name="Total 8 7 3 10 2" xfId="25102" xr:uid="{00000000-0005-0000-0000-00000F620000}"/>
    <cellStyle name="Total 8 7 3 11" xfId="25103" xr:uid="{00000000-0005-0000-0000-000010620000}"/>
    <cellStyle name="Total 8 7 3 11 2" xfId="25104" xr:uid="{00000000-0005-0000-0000-000011620000}"/>
    <cellStyle name="Total 8 7 3 12" xfId="25105" xr:uid="{00000000-0005-0000-0000-000012620000}"/>
    <cellStyle name="Total 8 7 3 12 2" xfId="25106" xr:uid="{00000000-0005-0000-0000-000013620000}"/>
    <cellStyle name="Total 8 7 3 13" xfId="25107" xr:uid="{00000000-0005-0000-0000-000014620000}"/>
    <cellStyle name="Total 8 7 3 13 2" xfId="25108" xr:uid="{00000000-0005-0000-0000-000015620000}"/>
    <cellStyle name="Total 8 7 3 14" xfId="25109" xr:uid="{00000000-0005-0000-0000-000016620000}"/>
    <cellStyle name="Total 8 7 3 14 2" xfId="25110" xr:uid="{00000000-0005-0000-0000-000017620000}"/>
    <cellStyle name="Total 8 7 3 15" xfId="25111" xr:uid="{00000000-0005-0000-0000-000018620000}"/>
    <cellStyle name="Total 8 7 3 15 2" xfId="25112" xr:uid="{00000000-0005-0000-0000-000019620000}"/>
    <cellStyle name="Total 8 7 3 16" xfId="25113" xr:uid="{00000000-0005-0000-0000-00001A620000}"/>
    <cellStyle name="Total 8 7 3 2" xfId="25114" xr:uid="{00000000-0005-0000-0000-00001B620000}"/>
    <cellStyle name="Total 8 7 3 2 2" xfId="25115" xr:uid="{00000000-0005-0000-0000-00001C620000}"/>
    <cellStyle name="Total 8 7 3 3" xfId="25116" xr:uid="{00000000-0005-0000-0000-00001D620000}"/>
    <cellStyle name="Total 8 7 3 3 2" xfId="25117" xr:uid="{00000000-0005-0000-0000-00001E620000}"/>
    <cellStyle name="Total 8 7 3 4" xfId="25118" xr:uid="{00000000-0005-0000-0000-00001F620000}"/>
    <cellStyle name="Total 8 7 3 4 2" xfId="25119" xr:uid="{00000000-0005-0000-0000-000020620000}"/>
    <cellStyle name="Total 8 7 3 5" xfId="25120" xr:uid="{00000000-0005-0000-0000-000021620000}"/>
    <cellStyle name="Total 8 7 3 5 2" xfId="25121" xr:uid="{00000000-0005-0000-0000-000022620000}"/>
    <cellStyle name="Total 8 7 3 6" xfId="25122" xr:uid="{00000000-0005-0000-0000-000023620000}"/>
    <cellStyle name="Total 8 7 3 6 2" xfId="25123" xr:uid="{00000000-0005-0000-0000-000024620000}"/>
    <cellStyle name="Total 8 7 3 7" xfId="25124" xr:uid="{00000000-0005-0000-0000-000025620000}"/>
    <cellStyle name="Total 8 7 3 7 2" xfId="25125" xr:uid="{00000000-0005-0000-0000-000026620000}"/>
    <cellStyle name="Total 8 7 3 8" xfId="25126" xr:uid="{00000000-0005-0000-0000-000027620000}"/>
    <cellStyle name="Total 8 7 3 8 2" xfId="25127" xr:uid="{00000000-0005-0000-0000-000028620000}"/>
    <cellStyle name="Total 8 7 3 9" xfId="25128" xr:uid="{00000000-0005-0000-0000-000029620000}"/>
    <cellStyle name="Total 8 7 3 9 2" xfId="25129" xr:uid="{00000000-0005-0000-0000-00002A620000}"/>
    <cellStyle name="Total 8 7 4" xfId="25130" xr:uid="{00000000-0005-0000-0000-00002B620000}"/>
    <cellStyle name="Total 8 7 4 10" xfId="25131" xr:uid="{00000000-0005-0000-0000-00002C620000}"/>
    <cellStyle name="Total 8 7 4 10 2" xfId="25132" xr:uid="{00000000-0005-0000-0000-00002D620000}"/>
    <cellStyle name="Total 8 7 4 11" xfId="25133" xr:uid="{00000000-0005-0000-0000-00002E620000}"/>
    <cellStyle name="Total 8 7 4 11 2" xfId="25134" xr:uid="{00000000-0005-0000-0000-00002F620000}"/>
    <cellStyle name="Total 8 7 4 12" xfId="25135" xr:uid="{00000000-0005-0000-0000-000030620000}"/>
    <cellStyle name="Total 8 7 4 12 2" xfId="25136" xr:uid="{00000000-0005-0000-0000-000031620000}"/>
    <cellStyle name="Total 8 7 4 13" xfId="25137" xr:uid="{00000000-0005-0000-0000-000032620000}"/>
    <cellStyle name="Total 8 7 4 13 2" xfId="25138" xr:uid="{00000000-0005-0000-0000-000033620000}"/>
    <cellStyle name="Total 8 7 4 14" xfId="25139" xr:uid="{00000000-0005-0000-0000-000034620000}"/>
    <cellStyle name="Total 8 7 4 14 2" xfId="25140" xr:uid="{00000000-0005-0000-0000-000035620000}"/>
    <cellStyle name="Total 8 7 4 15" xfId="25141" xr:uid="{00000000-0005-0000-0000-000036620000}"/>
    <cellStyle name="Total 8 7 4 15 2" xfId="25142" xr:uid="{00000000-0005-0000-0000-000037620000}"/>
    <cellStyle name="Total 8 7 4 16" xfId="25143" xr:uid="{00000000-0005-0000-0000-000038620000}"/>
    <cellStyle name="Total 8 7 4 2" xfId="25144" xr:uid="{00000000-0005-0000-0000-000039620000}"/>
    <cellStyle name="Total 8 7 4 2 2" xfId="25145" xr:uid="{00000000-0005-0000-0000-00003A620000}"/>
    <cellStyle name="Total 8 7 4 3" xfId="25146" xr:uid="{00000000-0005-0000-0000-00003B620000}"/>
    <cellStyle name="Total 8 7 4 3 2" xfId="25147" xr:uid="{00000000-0005-0000-0000-00003C620000}"/>
    <cellStyle name="Total 8 7 4 4" xfId="25148" xr:uid="{00000000-0005-0000-0000-00003D620000}"/>
    <cellStyle name="Total 8 7 4 4 2" xfId="25149" xr:uid="{00000000-0005-0000-0000-00003E620000}"/>
    <cellStyle name="Total 8 7 4 5" xfId="25150" xr:uid="{00000000-0005-0000-0000-00003F620000}"/>
    <cellStyle name="Total 8 7 4 5 2" xfId="25151" xr:uid="{00000000-0005-0000-0000-000040620000}"/>
    <cellStyle name="Total 8 7 4 6" xfId="25152" xr:uid="{00000000-0005-0000-0000-000041620000}"/>
    <cellStyle name="Total 8 7 4 6 2" xfId="25153" xr:uid="{00000000-0005-0000-0000-000042620000}"/>
    <cellStyle name="Total 8 7 4 7" xfId="25154" xr:uid="{00000000-0005-0000-0000-000043620000}"/>
    <cellStyle name="Total 8 7 4 7 2" xfId="25155" xr:uid="{00000000-0005-0000-0000-000044620000}"/>
    <cellStyle name="Total 8 7 4 8" xfId="25156" xr:uid="{00000000-0005-0000-0000-000045620000}"/>
    <cellStyle name="Total 8 7 4 8 2" xfId="25157" xr:uid="{00000000-0005-0000-0000-000046620000}"/>
    <cellStyle name="Total 8 7 4 9" xfId="25158" xr:uid="{00000000-0005-0000-0000-000047620000}"/>
    <cellStyle name="Total 8 7 4 9 2" xfId="25159" xr:uid="{00000000-0005-0000-0000-000048620000}"/>
    <cellStyle name="Total 8 7 5" xfId="25160" xr:uid="{00000000-0005-0000-0000-000049620000}"/>
    <cellStyle name="Total 8 7 5 10" xfId="25161" xr:uid="{00000000-0005-0000-0000-00004A620000}"/>
    <cellStyle name="Total 8 7 5 10 2" xfId="25162" xr:uid="{00000000-0005-0000-0000-00004B620000}"/>
    <cellStyle name="Total 8 7 5 11" xfId="25163" xr:uid="{00000000-0005-0000-0000-00004C620000}"/>
    <cellStyle name="Total 8 7 5 11 2" xfId="25164" xr:uid="{00000000-0005-0000-0000-00004D620000}"/>
    <cellStyle name="Total 8 7 5 12" xfId="25165" xr:uid="{00000000-0005-0000-0000-00004E620000}"/>
    <cellStyle name="Total 8 7 5 12 2" xfId="25166" xr:uid="{00000000-0005-0000-0000-00004F620000}"/>
    <cellStyle name="Total 8 7 5 13" xfId="25167" xr:uid="{00000000-0005-0000-0000-000050620000}"/>
    <cellStyle name="Total 8 7 5 13 2" xfId="25168" xr:uid="{00000000-0005-0000-0000-000051620000}"/>
    <cellStyle name="Total 8 7 5 14" xfId="25169" xr:uid="{00000000-0005-0000-0000-000052620000}"/>
    <cellStyle name="Total 8 7 5 14 2" xfId="25170" xr:uid="{00000000-0005-0000-0000-000053620000}"/>
    <cellStyle name="Total 8 7 5 15" xfId="25171" xr:uid="{00000000-0005-0000-0000-000054620000}"/>
    <cellStyle name="Total 8 7 5 2" xfId="25172" xr:uid="{00000000-0005-0000-0000-000055620000}"/>
    <cellStyle name="Total 8 7 5 2 2" xfId="25173" xr:uid="{00000000-0005-0000-0000-000056620000}"/>
    <cellStyle name="Total 8 7 5 3" xfId="25174" xr:uid="{00000000-0005-0000-0000-000057620000}"/>
    <cellStyle name="Total 8 7 5 3 2" xfId="25175" xr:uid="{00000000-0005-0000-0000-000058620000}"/>
    <cellStyle name="Total 8 7 5 4" xfId="25176" xr:uid="{00000000-0005-0000-0000-000059620000}"/>
    <cellStyle name="Total 8 7 5 4 2" xfId="25177" xr:uid="{00000000-0005-0000-0000-00005A620000}"/>
    <cellStyle name="Total 8 7 5 5" xfId="25178" xr:uid="{00000000-0005-0000-0000-00005B620000}"/>
    <cellStyle name="Total 8 7 5 5 2" xfId="25179" xr:uid="{00000000-0005-0000-0000-00005C620000}"/>
    <cellStyle name="Total 8 7 5 6" xfId="25180" xr:uid="{00000000-0005-0000-0000-00005D620000}"/>
    <cellStyle name="Total 8 7 5 6 2" xfId="25181" xr:uid="{00000000-0005-0000-0000-00005E620000}"/>
    <cellStyle name="Total 8 7 5 7" xfId="25182" xr:uid="{00000000-0005-0000-0000-00005F620000}"/>
    <cellStyle name="Total 8 7 5 7 2" xfId="25183" xr:uid="{00000000-0005-0000-0000-000060620000}"/>
    <cellStyle name="Total 8 7 5 8" xfId="25184" xr:uid="{00000000-0005-0000-0000-000061620000}"/>
    <cellStyle name="Total 8 7 5 8 2" xfId="25185" xr:uid="{00000000-0005-0000-0000-000062620000}"/>
    <cellStyle name="Total 8 7 5 9" xfId="25186" xr:uid="{00000000-0005-0000-0000-000063620000}"/>
    <cellStyle name="Total 8 7 5 9 2" xfId="25187" xr:uid="{00000000-0005-0000-0000-000064620000}"/>
    <cellStyle name="Total 8 7 6" xfId="25188" xr:uid="{00000000-0005-0000-0000-000065620000}"/>
    <cellStyle name="Total 8 7 6 2" xfId="25189" xr:uid="{00000000-0005-0000-0000-000066620000}"/>
    <cellStyle name="Total 8 7 7" xfId="25190" xr:uid="{00000000-0005-0000-0000-000067620000}"/>
    <cellStyle name="Total 8 7 7 2" xfId="25191" xr:uid="{00000000-0005-0000-0000-000068620000}"/>
    <cellStyle name="Total 8 7 8" xfId="25192" xr:uid="{00000000-0005-0000-0000-000069620000}"/>
    <cellStyle name="Total 8 7 8 2" xfId="25193" xr:uid="{00000000-0005-0000-0000-00006A620000}"/>
    <cellStyle name="Total 8 7 9" xfId="25194" xr:uid="{00000000-0005-0000-0000-00006B620000}"/>
    <cellStyle name="Total 8 7 9 2" xfId="25195" xr:uid="{00000000-0005-0000-0000-00006C620000}"/>
    <cellStyle name="Total 8 8" xfId="25196" xr:uid="{00000000-0005-0000-0000-00006D620000}"/>
    <cellStyle name="Total 8 8 10" xfId="25197" xr:uid="{00000000-0005-0000-0000-00006E620000}"/>
    <cellStyle name="Total 8 8 10 2" xfId="25198" xr:uid="{00000000-0005-0000-0000-00006F620000}"/>
    <cellStyle name="Total 8 8 11" xfId="25199" xr:uid="{00000000-0005-0000-0000-000070620000}"/>
    <cellStyle name="Total 8 8 11 2" xfId="25200" xr:uid="{00000000-0005-0000-0000-000071620000}"/>
    <cellStyle name="Total 8 8 12" xfId="25201" xr:uid="{00000000-0005-0000-0000-000072620000}"/>
    <cellStyle name="Total 8 8 12 2" xfId="25202" xr:uid="{00000000-0005-0000-0000-000073620000}"/>
    <cellStyle name="Total 8 8 13" xfId="25203" xr:uid="{00000000-0005-0000-0000-000074620000}"/>
    <cellStyle name="Total 8 8 13 2" xfId="25204" xr:uid="{00000000-0005-0000-0000-000075620000}"/>
    <cellStyle name="Total 8 8 14" xfId="25205" xr:uid="{00000000-0005-0000-0000-000076620000}"/>
    <cellStyle name="Total 8 8 14 2" xfId="25206" xr:uid="{00000000-0005-0000-0000-000077620000}"/>
    <cellStyle name="Total 8 8 15" xfId="25207" xr:uid="{00000000-0005-0000-0000-000078620000}"/>
    <cellStyle name="Total 8 8 15 2" xfId="25208" xr:uid="{00000000-0005-0000-0000-000079620000}"/>
    <cellStyle name="Total 8 8 16" xfId="25209" xr:uid="{00000000-0005-0000-0000-00007A620000}"/>
    <cellStyle name="Total 8 8 16 2" xfId="25210" xr:uid="{00000000-0005-0000-0000-00007B620000}"/>
    <cellStyle name="Total 8 8 17" xfId="25211" xr:uid="{00000000-0005-0000-0000-00007C620000}"/>
    <cellStyle name="Total 8 8 17 2" xfId="25212" xr:uid="{00000000-0005-0000-0000-00007D620000}"/>
    <cellStyle name="Total 8 8 18" xfId="25213" xr:uid="{00000000-0005-0000-0000-00007E620000}"/>
    <cellStyle name="Total 8 8 2" xfId="25214" xr:uid="{00000000-0005-0000-0000-00007F620000}"/>
    <cellStyle name="Total 8 8 2 10" xfId="25215" xr:uid="{00000000-0005-0000-0000-000080620000}"/>
    <cellStyle name="Total 8 8 2 10 2" xfId="25216" xr:uid="{00000000-0005-0000-0000-000081620000}"/>
    <cellStyle name="Total 8 8 2 11" xfId="25217" xr:uid="{00000000-0005-0000-0000-000082620000}"/>
    <cellStyle name="Total 8 8 2 11 2" xfId="25218" xr:uid="{00000000-0005-0000-0000-000083620000}"/>
    <cellStyle name="Total 8 8 2 12" xfId="25219" xr:uid="{00000000-0005-0000-0000-000084620000}"/>
    <cellStyle name="Total 8 8 2 12 2" xfId="25220" xr:uid="{00000000-0005-0000-0000-000085620000}"/>
    <cellStyle name="Total 8 8 2 13" xfId="25221" xr:uid="{00000000-0005-0000-0000-000086620000}"/>
    <cellStyle name="Total 8 8 2 13 2" xfId="25222" xr:uid="{00000000-0005-0000-0000-000087620000}"/>
    <cellStyle name="Total 8 8 2 14" xfId="25223" xr:uid="{00000000-0005-0000-0000-000088620000}"/>
    <cellStyle name="Total 8 8 2 14 2" xfId="25224" xr:uid="{00000000-0005-0000-0000-000089620000}"/>
    <cellStyle name="Total 8 8 2 15" xfId="25225" xr:uid="{00000000-0005-0000-0000-00008A620000}"/>
    <cellStyle name="Total 8 8 2 15 2" xfId="25226" xr:uid="{00000000-0005-0000-0000-00008B620000}"/>
    <cellStyle name="Total 8 8 2 16" xfId="25227" xr:uid="{00000000-0005-0000-0000-00008C620000}"/>
    <cellStyle name="Total 8 8 2 16 2" xfId="25228" xr:uid="{00000000-0005-0000-0000-00008D620000}"/>
    <cellStyle name="Total 8 8 2 17" xfId="25229" xr:uid="{00000000-0005-0000-0000-00008E620000}"/>
    <cellStyle name="Total 8 8 2 17 2" xfId="25230" xr:uid="{00000000-0005-0000-0000-00008F620000}"/>
    <cellStyle name="Total 8 8 2 18" xfId="25231" xr:uid="{00000000-0005-0000-0000-000090620000}"/>
    <cellStyle name="Total 8 8 2 2" xfId="25232" xr:uid="{00000000-0005-0000-0000-000091620000}"/>
    <cellStyle name="Total 8 8 2 2 2" xfId="25233" xr:uid="{00000000-0005-0000-0000-000092620000}"/>
    <cellStyle name="Total 8 8 2 3" xfId="25234" xr:uid="{00000000-0005-0000-0000-000093620000}"/>
    <cellStyle name="Total 8 8 2 3 2" xfId="25235" xr:uid="{00000000-0005-0000-0000-000094620000}"/>
    <cellStyle name="Total 8 8 2 4" xfId="25236" xr:uid="{00000000-0005-0000-0000-000095620000}"/>
    <cellStyle name="Total 8 8 2 4 2" xfId="25237" xr:uid="{00000000-0005-0000-0000-000096620000}"/>
    <cellStyle name="Total 8 8 2 5" xfId="25238" xr:uid="{00000000-0005-0000-0000-000097620000}"/>
    <cellStyle name="Total 8 8 2 5 2" xfId="25239" xr:uid="{00000000-0005-0000-0000-000098620000}"/>
    <cellStyle name="Total 8 8 2 6" xfId="25240" xr:uid="{00000000-0005-0000-0000-000099620000}"/>
    <cellStyle name="Total 8 8 2 6 2" xfId="25241" xr:uid="{00000000-0005-0000-0000-00009A620000}"/>
    <cellStyle name="Total 8 8 2 7" xfId="25242" xr:uid="{00000000-0005-0000-0000-00009B620000}"/>
    <cellStyle name="Total 8 8 2 7 2" xfId="25243" xr:uid="{00000000-0005-0000-0000-00009C620000}"/>
    <cellStyle name="Total 8 8 2 8" xfId="25244" xr:uid="{00000000-0005-0000-0000-00009D620000}"/>
    <cellStyle name="Total 8 8 2 8 2" xfId="25245" xr:uid="{00000000-0005-0000-0000-00009E620000}"/>
    <cellStyle name="Total 8 8 2 9" xfId="25246" xr:uid="{00000000-0005-0000-0000-00009F620000}"/>
    <cellStyle name="Total 8 8 2 9 2" xfId="25247" xr:uid="{00000000-0005-0000-0000-0000A0620000}"/>
    <cellStyle name="Total 8 8 3" xfId="25248" xr:uid="{00000000-0005-0000-0000-0000A1620000}"/>
    <cellStyle name="Total 8 8 3 10" xfId="25249" xr:uid="{00000000-0005-0000-0000-0000A2620000}"/>
    <cellStyle name="Total 8 8 3 10 2" xfId="25250" xr:uid="{00000000-0005-0000-0000-0000A3620000}"/>
    <cellStyle name="Total 8 8 3 11" xfId="25251" xr:uid="{00000000-0005-0000-0000-0000A4620000}"/>
    <cellStyle name="Total 8 8 3 11 2" xfId="25252" xr:uid="{00000000-0005-0000-0000-0000A5620000}"/>
    <cellStyle name="Total 8 8 3 12" xfId="25253" xr:uid="{00000000-0005-0000-0000-0000A6620000}"/>
    <cellStyle name="Total 8 8 3 12 2" xfId="25254" xr:uid="{00000000-0005-0000-0000-0000A7620000}"/>
    <cellStyle name="Total 8 8 3 13" xfId="25255" xr:uid="{00000000-0005-0000-0000-0000A8620000}"/>
    <cellStyle name="Total 8 8 3 13 2" xfId="25256" xr:uid="{00000000-0005-0000-0000-0000A9620000}"/>
    <cellStyle name="Total 8 8 3 14" xfId="25257" xr:uid="{00000000-0005-0000-0000-0000AA620000}"/>
    <cellStyle name="Total 8 8 3 14 2" xfId="25258" xr:uid="{00000000-0005-0000-0000-0000AB620000}"/>
    <cellStyle name="Total 8 8 3 15" xfId="25259" xr:uid="{00000000-0005-0000-0000-0000AC620000}"/>
    <cellStyle name="Total 8 8 3 15 2" xfId="25260" xr:uid="{00000000-0005-0000-0000-0000AD620000}"/>
    <cellStyle name="Total 8 8 3 16" xfId="25261" xr:uid="{00000000-0005-0000-0000-0000AE620000}"/>
    <cellStyle name="Total 8 8 3 2" xfId="25262" xr:uid="{00000000-0005-0000-0000-0000AF620000}"/>
    <cellStyle name="Total 8 8 3 2 2" xfId="25263" xr:uid="{00000000-0005-0000-0000-0000B0620000}"/>
    <cellStyle name="Total 8 8 3 3" xfId="25264" xr:uid="{00000000-0005-0000-0000-0000B1620000}"/>
    <cellStyle name="Total 8 8 3 3 2" xfId="25265" xr:uid="{00000000-0005-0000-0000-0000B2620000}"/>
    <cellStyle name="Total 8 8 3 4" xfId="25266" xr:uid="{00000000-0005-0000-0000-0000B3620000}"/>
    <cellStyle name="Total 8 8 3 4 2" xfId="25267" xr:uid="{00000000-0005-0000-0000-0000B4620000}"/>
    <cellStyle name="Total 8 8 3 5" xfId="25268" xr:uid="{00000000-0005-0000-0000-0000B5620000}"/>
    <cellStyle name="Total 8 8 3 5 2" xfId="25269" xr:uid="{00000000-0005-0000-0000-0000B6620000}"/>
    <cellStyle name="Total 8 8 3 6" xfId="25270" xr:uid="{00000000-0005-0000-0000-0000B7620000}"/>
    <cellStyle name="Total 8 8 3 6 2" xfId="25271" xr:uid="{00000000-0005-0000-0000-0000B8620000}"/>
    <cellStyle name="Total 8 8 3 7" xfId="25272" xr:uid="{00000000-0005-0000-0000-0000B9620000}"/>
    <cellStyle name="Total 8 8 3 7 2" xfId="25273" xr:uid="{00000000-0005-0000-0000-0000BA620000}"/>
    <cellStyle name="Total 8 8 3 8" xfId="25274" xr:uid="{00000000-0005-0000-0000-0000BB620000}"/>
    <cellStyle name="Total 8 8 3 8 2" xfId="25275" xr:uid="{00000000-0005-0000-0000-0000BC620000}"/>
    <cellStyle name="Total 8 8 3 9" xfId="25276" xr:uid="{00000000-0005-0000-0000-0000BD620000}"/>
    <cellStyle name="Total 8 8 3 9 2" xfId="25277" xr:uid="{00000000-0005-0000-0000-0000BE620000}"/>
    <cellStyle name="Total 8 8 4" xfId="25278" xr:uid="{00000000-0005-0000-0000-0000BF620000}"/>
    <cellStyle name="Total 8 8 4 10" xfId="25279" xr:uid="{00000000-0005-0000-0000-0000C0620000}"/>
    <cellStyle name="Total 8 8 4 10 2" xfId="25280" xr:uid="{00000000-0005-0000-0000-0000C1620000}"/>
    <cellStyle name="Total 8 8 4 11" xfId="25281" xr:uid="{00000000-0005-0000-0000-0000C2620000}"/>
    <cellStyle name="Total 8 8 4 11 2" xfId="25282" xr:uid="{00000000-0005-0000-0000-0000C3620000}"/>
    <cellStyle name="Total 8 8 4 12" xfId="25283" xr:uid="{00000000-0005-0000-0000-0000C4620000}"/>
    <cellStyle name="Total 8 8 4 12 2" xfId="25284" xr:uid="{00000000-0005-0000-0000-0000C5620000}"/>
    <cellStyle name="Total 8 8 4 13" xfId="25285" xr:uid="{00000000-0005-0000-0000-0000C6620000}"/>
    <cellStyle name="Total 8 8 4 13 2" xfId="25286" xr:uid="{00000000-0005-0000-0000-0000C7620000}"/>
    <cellStyle name="Total 8 8 4 14" xfId="25287" xr:uid="{00000000-0005-0000-0000-0000C8620000}"/>
    <cellStyle name="Total 8 8 4 14 2" xfId="25288" xr:uid="{00000000-0005-0000-0000-0000C9620000}"/>
    <cellStyle name="Total 8 8 4 15" xfId="25289" xr:uid="{00000000-0005-0000-0000-0000CA620000}"/>
    <cellStyle name="Total 8 8 4 15 2" xfId="25290" xr:uid="{00000000-0005-0000-0000-0000CB620000}"/>
    <cellStyle name="Total 8 8 4 16" xfId="25291" xr:uid="{00000000-0005-0000-0000-0000CC620000}"/>
    <cellStyle name="Total 8 8 4 2" xfId="25292" xr:uid="{00000000-0005-0000-0000-0000CD620000}"/>
    <cellStyle name="Total 8 8 4 2 2" xfId="25293" xr:uid="{00000000-0005-0000-0000-0000CE620000}"/>
    <cellStyle name="Total 8 8 4 3" xfId="25294" xr:uid="{00000000-0005-0000-0000-0000CF620000}"/>
    <cellStyle name="Total 8 8 4 3 2" xfId="25295" xr:uid="{00000000-0005-0000-0000-0000D0620000}"/>
    <cellStyle name="Total 8 8 4 4" xfId="25296" xr:uid="{00000000-0005-0000-0000-0000D1620000}"/>
    <cellStyle name="Total 8 8 4 4 2" xfId="25297" xr:uid="{00000000-0005-0000-0000-0000D2620000}"/>
    <cellStyle name="Total 8 8 4 5" xfId="25298" xr:uid="{00000000-0005-0000-0000-0000D3620000}"/>
    <cellStyle name="Total 8 8 4 5 2" xfId="25299" xr:uid="{00000000-0005-0000-0000-0000D4620000}"/>
    <cellStyle name="Total 8 8 4 6" xfId="25300" xr:uid="{00000000-0005-0000-0000-0000D5620000}"/>
    <cellStyle name="Total 8 8 4 6 2" xfId="25301" xr:uid="{00000000-0005-0000-0000-0000D6620000}"/>
    <cellStyle name="Total 8 8 4 7" xfId="25302" xr:uid="{00000000-0005-0000-0000-0000D7620000}"/>
    <cellStyle name="Total 8 8 4 7 2" xfId="25303" xr:uid="{00000000-0005-0000-0000-0000D8620000}"/>
    <cellStyle name="Total 8 8 4 8" xfId="25304" xr:uid="{00000000-0005-0000-0000-0000D9620000}"/>
    <cellStyle name="Total 8 8 4 8 2" xfId="25305" xr:uid="{00000000-0005-0000-0000-0000DA620000}"/>
    <cellStyle name="Total 8 8 4 9" xfId="25306" xr:uid="{00000000-0005-0000-0000-0000DB620000}"/>
    <cellStyle name="Total 8 8 4 9 2" xfId="25307" xr:uid="{00000000-0005-0000-0000-0000DC620000}"/>
    <cellStyle name="Total 8 8 5" xfId="25308" xr:uid="{00000000-0005-0000-0000-0000DD620000}"/>
    <cellStyle name="Total 8 8 5 10" xfId="25309" xr:uid="{00000000-0005-0000-0000-0000DE620000}"/>
    <cellStyle name="Total 8 8 5 10 2" xfId="25310" xr:uid="{00000000-0005-0000-0000-0000DF620000}"/>
    <cellStyle name="Total 8 8 5 11" xfId="25311" xr:uid="{00000000-0005-0000-0000-0000E0620000}"/>
    <cellStyle name="Total 8 8 5 11 2" xfId="25312" xr:uid="{00000000-0005-0000-0000-0000E1620000}"/>
    <cellStyle name="Total 8 8 5 12" xfId="25313" xr:uid="{00000000-0005-0000-0000-0000E2620000}"/>
    <cellStyle name="Total 8 8 5 12 2" xfId="25314" xr:uid="{00000000-0005-0000-0000-0000E3620000}"/>
    <cellStyle name="Total 8 8 5 13" xfId="25315" xr:uid="{00000000-0005-0000-0000-0000E4620000}"/>
    <cellStyle name="Total 8 8 5 13 2" xfId="25316" xr:uid="{00000000-0005-0000-0000-0000E5620000}"/>
    <cellStyle name="Total 8 8 5 14" xfId="25317" xr:uid="{00000000-0005-0000-0000-0000E6620000}"/>
    <cellStyle name="Total 8 8 5 2" xfId="25318" xr:uid="{00000000-0005-0000-0000-0000E7620000}"/>
    <cellStyle name="Total 8 8 5 2 2" xfId="25319" xr:uid="{00000000-0005-0000-0000-0000E8620000}"/>
    <cellStyle name="Total 8 8 5 3" xfId="25320" xr:uid="{00000000-0005-0000-0000-0000E9620000}"/>
    <cellStyle name="Total 8 8 5 3 2" xfId="25321" xr:uid="{00000000-0005-0000-0000-0000EA620000}"/>
    <cellStyle name="Total 8 8 5 4" xfId="25322" xr:uid="{00000000-0005-0000-0000-0000EB620000}"/>
    <cellStyle name="Total 8 8 5 4 2" xfId="25323" xr:uid="{00000000-0005-0000-0000-0000EC620000}"/>
    <cellStyle name="Total 8 8 5 5" xfId="25324" xr:uid="{00000000-0005-0000-0000-0000ED620000}"/>
    <cellStyle name="Total 8 8 5 5 2" xfId="25325" xr:uid="{00000000-0005-0000-0000-0000EE620000}"/>
    <cellStyle name="Total 8 8 5 6" xfId="25326" xr:uid="{00000000-0005-0000-0000-0000EF620000}"/>
    <cellStyle name="Total 8 8 5 6 2" xfId="25327" xr:uid="{00000000-0005-0000-0000-0000F0620000}"/>
    <cellStyle name="Total 8 8 5 7" xfId="25328" xr:uid="{00000000-0005-0000-0000-0000F1620000}"/>
    <cellStyle name="Total 8 8 5 7 2" xfId="25329" xr:uid="{00000000-0005-0000-0000-0000F2620000}"/>
    <cellStyle name="Total 8 8 5 8" xfId="25330" xr:uid="{00000000-0005-0000-0000-0000F3620000}"/>
    <cellStyle name="Total 8 8 5 8 2" xfId="25331" xr:uid="{00000000-0005-0000-0000-0000F4620000}"/>
    <cellStyle name="Total 8 8 5 9" xfId="25332" xr:uid="{00000000-0005-0000-0000-0000F5620000}"/>
    <cellStyle name="Total 8 8 5 9 2" xfId="25333" xr:uid="{00000000-0005-0000-0000-0000F6620000}"/>
    <cellStyle name="Total 8 8 6" xfId="25334" xr:uid="{00000000-0005-0000-0000-0000F7620000}"/>
    <cellStyle name="Total 8 8 6 2" xfId="25335" xr:uid="{00000000-0005-0000-0000-0000F8620000}"/>
    <cellStyle name="Total 8 8 7" xfId="25336" xr:uid="{00000000-0005-0000-0000-0000F9620000}"/>
    <cellStyle name="Total 8 8 7 2" xfId="25337" xr:uid="{00000000-0005-0000-0000-0000FA620000}"/>
    <cellStyle name="Total 8 8 8" xfId="25338" xr:uid="{00000000-0005-0000-0000-0000FB620000}"/>
    <cellStyle name="Total 8 8 8 2" xfId="25339" xr:uid="{00000000-0005-0000-0000-0000FC620000}"/>
    <cellStyle name="Total 8 8 9" xfId="25340" xr:uid="{00000000-0005-0000-0000-0000FD620000}"/>
    <cellStyle name="Total 8 8 9 2" xfId="25341" xr:uid="{00000000-0005-0000-0000-0000FE620000}"/>
    <cellStyle name="Total 8 9" xfId="25342" xr:uid="{00000000-0005-0000-0000-0000FF620000}"/>
    <cellStyle name="Total 8 9 10" xfId="25343" xr:uid="{00000000-0005-0000-0000-000000630000}"/>
    <cellStyle name="Total 8 9 10 2" xfId="25344" xr:uid="{00000000-0005-0000-0000-000001630000}"/>
    <cellStyle name="Total 8 9 11" xfId="25345" xr:uid="{00000000-0005-0000-0000-000002630000}"/>
    <cellStyle name="Total 8 9 11 2" xfId="25346" xr:uid="{00000000-0005-0000-0000-000003630000}"/>
    <cellStyle name="Total 8 9 12" xfId="25347" xr:uid="{00000000-0005-0000-0000-000004630000}"/>
    <cellStyle name="Total 8 9 12 2" xfId="25348" xr:uid="{00000000-0005-0000-0000-000005630000}"/>
    <cellStyle name="Total 8 9 13" xfId="25349" xr:uid="{00000000-0005-0000-0000-000006630000}"/>
    <cellStyle name="Total 8 9 13 2" xfId="25350" xr:uid="{00000000-0005-0000-0000-000007630000}"/>
    <cellStyle name="Total 8 9 14" xfId="25351" xr:uid="{00000000-0005-0000-0000-000008630000}"/>
    <cellStyle name="Total 8 9 14 2" xfId="25352" xr:uid="{00000000-0005-0000-0000-000009630000}"/>
    <cellStyle name="Total 8 9 15" xfId="25353" xr:uid="{00000000-0005-0000-0000-00000A630000}"/>
    <cellStyle name="Total 8 9 15 2" xfId="25354" xr:uid="{00000000-0005-0000-0000-00000B630000}"/>
    <cellStyle name="Total 8 9 16" xfId="25355" xr:uid="{00000000-0005-0000-0000-00000C630000}"/>
    <cellStyle name="Total 8 9 16 2" xfId="25356" xr:uid="{00000000-0005-0000-0000-00000D630000}"/>
    <cellStyle name="Total 8 9 17" xfId="25357" xr:uid="{00000000-0005-0000-0000-00000E630000}"/>
    <cellStyle name="Total 8 9 17 2" xfId="25358" xr:uid="{00000000-0005-0000-0000-00000F630000}"/>
    <cellStyle name="Total 8 9 18" xfId="25359" xr:uid="{00000000-0005-0000-0000-000010630000}"/>
    <cellStyle name="Total 8 9 2" xfId="25360" xr:uid="{00000000-0005-0000-0000-000011630000}"/>
    <cellStyle name="Total 8 9 2 10" xfId="25361" xr:uid="{00000000-0005-0000-0000-000012630000}"/>
    <cellStyle name="Total 8 9 2 10 2" xfId="25362" xr:uid="{00000000-0005-0000-0000-000013630000}"/>
    <cellStyle name="Total 8 9 2 11" xfId="25363" xr:uid="{00000000-0005-0000-0000-000014630000}"/>
    <cellStyle name="Total 8 9 2 11 2" xfId="25364" xr:uid="{00000000-0005-0000-0000-000015630000}"/>
    <cellStyle name="Total 8 9 2 12" xfId="25365" xr:uid="{00000000-0005-0000-0000-000016630000}"/>
    <cellStyle name="Total 8 9 2 12 2" xfId="25366" xr:uid="{00000000-0005-0000-0000-000017630000}"/>
    <cellStyle name="Total 8 9 2 13" xfId="25367" xr:uid="{00000000-0005-0000-0000-000018630000}"/>
    <cellStyle name="Total 8 9 2 13 2" xfId="25368" xr:uid="{00000000-0005-0000-0000-000019630000}"/>
    <cellStyle name="Total 8 9 2 14" xfId="25369" xr:uid="{00000000-0005-0000-0000-00001A630000}"/>
    <cellStyle name="Total 8 9 2 14 2" xfId="25370" xr:uid="{00000000-0005-0000-0000-00001B630000}"/>
    <cellStyle name="Total 8 9 2 15" xfId="25371" xr:uid="{00000000-0005-0000-0000-00001C630000}"/>
    <cellStyle name="Total 8 9 2 15 2" xfId="25372" xr:uid="{00000000-0005-0000-0000-00001D630000}"/>
    <cellStyle name="Total 8 9 2 16" xfId="25373" xr:uid="{00000000-0005-0000-0000-00001E630000}"/>
    <cellStyle name="Total 8 9 2 16 2" xfId="25374" xr:uid="{00000000-0005-0000-0000-00001F630000}"/>
    <cellStyle name="Total 8 9 2 17" xfId="25375" xr:uid="{00000000-0005-0000-0000-000020630000}"/>
    <cellStyle name="Total 8 9 2 17 2" xfId="25376" xr:uid="{00000000-0005-0000-0000-000021630000}"/>
    <cellStyle name="Total 8 9 2 18" xfId="25377" xr:uid="{00000000-0005-0000-0000-000022630000}"/>
    <cellStyle name="Total 8 9 2 2" xfId="25378" xr:uid="{00000000-0005-0000-0000-000023630000}"/>
    <cellStyle name="Total 8 9 2 2 2" xfId="25379" xr:uid="{00000000-0005-0000-0000-000024630000}"/>
    <cellStyle name="Total 8 9 2 3" xfId="25380" xr:uid="{00000000-0005-0000-0000-000025630000}"/>
    <cellStyle name="Total 8 9 2 3 2" xfId="25381" xr:uid="{00000000-0005-0000-0000-000026630000}"/>
    <cellStyle name="Total 8 9 2 4" xfId="25382" xr:uid="{00000000-0005-0000-0000-000027630000}"/>
    <cellStyle name="Total 8 9 2 4 2" xfId="25383" xr:uid="{00000000-0005-0000-0000-000028630000}"/>
    <cellStyle name="Total 8 9 2 5" xfId="25384" xr:uid="{00000000-0005-0000-0000-000029630000}"/>
    <cellStyle name="Total 8 9 2 5 2" xfId="25385" xr:uid="{00000000-0005-0000-0000-00002A630000}"/>
    <cellStyle name="Total 8 9 2 6" xfId="25386" xr:uid="{00000000-0005-0000-0000-00002B630000}"/>
    <cellStyle name="Total 8 9 2 6 2" xfId="25387" xr:uid="{00000000-0005-0000-0000-00002C630000}"/>
    <cellStyle name="Total 8 9 2 7" xfId="25388" xr:uid="{00000000-0005-0000-0000-00002D630000}"/>
    <cellStyle name="Total 8 9 2 7 2" xfId="25389" xr:uid="{00000000-0005-0000-0000-00002E630000}"/>
    <cellStyle name="Total 8 9 2 8" xfId="25390" xr:uid="{00000000-0005-0000-0000-00002F630000}"/>
    <cellStyle name="Total 8 9 2 8 2" xfId="25391" xr:uid="{00000000-0005-0000-0000-000030630000}"/>
    <cellStyle name="Total 8 9 2 9" xfId="25392" xr:uid="{00000000-0005-0000-0000-000031630000}"/>
    <cellStyle name="Total 8 9 2 9 2" xfId="25393" xr:uid="{00000000-0005-0000-0000-000032630000}"/>
    <cellStyle name="Total 8 9 3" xfId="25394" xr:uid="{00000000-0005-0000-0000-000033630000}"/>
    <cellStyle name="Total 8 9 3 10" xfId="25395" xr:uid="{00000000-0005-0000-0000-000034630000}"/>
    <cellStyle name="Total 8 9 3 10 2" xfId="25396" xr:uid="{00000000-0005-0000-0000-000035630000}"/>
    <cellStyle name="Total 8 9 3 11" xfId="25397" xr:uid="{00000000-0005-0000-0000-000036630000}"/>
    <cellStyle name="Total 8 9 3 11 2" xfId="25398" xr:uid="{00000000-0005-0000-0000-000037630000}"/>
    <cellStyle name="Total 8 9 3 12" xfId="25399" xr:uid="{00000000-0005-0000-0000-000038630000}"/>
    <cellStyle name="Total 8 9 3 12 2" xfId="25400" xr:uid="{00000000-0005-0000-0000-000039630000}"/>
    <cellStyle name="Total 8 9 3 13" xfId="25401" xr:uid="{00000000-0005-0000-0000-00003A630000}"/>
    <cellStyle name="Total 8 9 3 13 2" xfId="25402" xr:uid="{00000000-0005-0000-0000-00003B630000}"/>
    <cellStyle name="Total 8 9 3 14" xfId="25403" xr:uid="{00000000-0005-0000-0000-00003C630000}"/>
    <cellStyle name="Total 8 9 3 14 2" xfId="25404" xr:uid="{00000000-0005-0000-0000-00003D630000}"/>
    <cellStyle name="Total 8 9 3 15" xfId="25405" xr:uid="{00000000-0005-0000-0000-00003E630000}"/>
    <cellStyle name="Total 8 9 3 15 2" xfId="25406" xr:uid="{00000000-0005-0000-0000-00003F630000}"/>
    <cellStyle name="Total 8 9 3 16" xfId="25407" xr:uid="{00000000-0005-0000-0000-000040630000}"/>
    <cellStyle name="Total 8 9 3 2" xfId="25408" xr:uid="{00000000-0005-0000-0000-000041630000}"/>
    <cellStyle name="Total 8 9 3 2 2" xfId="25409" xr:uid="{00000000-0005-0000-0000-000042630000}"/>
    <cellStyle name="Total 8 9 3 3" xfId="25410" xr:uid="{00000000-0005-0000-0000-000043630000}"/>
    <cellStyle name="Total 8 9 3 3 2" xfId="25411" xr:uid="{00000000-0005-0000-0000-000044630000}"/>
    <cellStyle name="Total 8 9 3 4" xfId="25412" xr:uid="{00000000-0005-0000-0000-000045630000}"/>
    <cellStyle name="Total 8 9 3 4 2" xfId="25413" xr:uid="{00000000-0005-0000-0000-000046630000}"/>
    <cellStyle name="Total 8 9 3 5" xfId="25414" xr:uid="{00000000-0005-0000-0000-000047630000}"/>
    <cellStyle name="Total 8 9 3 5 2" xfId="25415" xr:uid="{00000000-0005-0000-0000-000048630000}"/>
    <cellStyle name="Total 8 9 3 6" xfId="25416" xr:uid="{00000000-0005-0000-0000-000049630000}"/>
    <cellStyle name="Total 8 9 3 6 2" xfId="25417" xr:uid="{00000000-0005-0000-0000-00004A630000}"/>
    <cellStyle name="Total 8 9 3 7" xfId="25418" xr:uid="{00000000-0005-0000-0000-00004B630000}"/>
    <cellStyle name="Total 8 9 3 7 2" xfId="25419" xr:uid="{00000000-0005-0000-0000-00004C630000}"/>
    <cellStyle name="Total 8 9 3 8" xfId="25420" xr:uid="{00000000-0005-0000-0000-00004D630000}"/>
    <cellStyle name="Total 8 9 3 8 2" xfId="25421" xr:uid="{00000000-0005-0000-0000-00004E630000}"/>
    <cellStyle name="Total 8 9 3 9" xfId="25422" xr:uid="{00000000-0005-0000-0000-00004F630000}"/>
    <cellStyle name="Total 8 9 3 9 2" xfId="25423" xr:uid="{00000000-0005-0000-0000-000050630000}"/>
    <cellStyle name="Total 8 9 4" xfId="25424" xr:uid="{00000000-0005-0000-0000-000051630000}"/>
    <cellStyle name="Total 8 9 4 10" xfId="25425" xr:uid="{00000000-0005-0000-0000-000052630000}"/>
    <cellStyle name="Total 8 9 4 10 2" xfId="25426" xr:uid="{00000000-0005-0000-0000-000053630000}"/>
    <cellStyle name="Total 8 9 4 11" xfId="25427" xr:uid="{00000000-0005-0000-0000-000054630000}"/>
    <cellStyle name="Total 8 9 4 11 2" xfId="25428" xr:uid="{00000000-0005-0000-0000-000055630000}"/>
    <cellStyle name="Total 8 9 4 12" xfId="25429" xr:uid="{00000000-0005-0000-0000-000056630000}"/>
    <cellStyle name="Total 8 9 4 12 2" xfId="25430" xr:uid="{00000000-0005-0000-0000-000057630000}"/>
    <cellStyle name="Total 8 9 4 13" xfId="25431" xr:uid="{00000000-0005-0000-0000-000058630000}"/>
    <cellStyle name="Total 8 9 4 13 2" xfId="25432" xr:uid="{00000000-0005-0000-0000-000059630000}"/>
    <cellStyle name="Total 8 9 4 14" xfId="25433" xr:uid="{00000000-0005-0000-0000-00005A630000}"/>
    <cellStyle name="Total 8 9 4 14 2" xfId="25434" xr:uid="{00000000-0005-0000-0000-00005B630000}"/>
    <cellStyle name="Total 8 9 4 15" xfId="25435" xr:uid="{00000000-0005-0000-0000-00005C630000}"/>
    <cellStyle name="Total 8 9 4 15 2" xfId="25436" xr:uid="{00000000-0005-0000-0000-00005D630000}"/>
    <cellStyle name="Total 8 9 4 16" xfId="25437" xr:uid="{00000000-0005-0000-0000-00005E630000}"/>
    <cellStyle name="Total 8 9 4 2" xfId="25438" xr:uid="{00000000-0005-0000-0000-00005F630000}"/>
    <cellStyle name="Total 8 9 4 2 2" xfId="25439" xr:uid="{00000000-0005-0000-0000-000060630000}"/>
    <cellStyle name="Total 8 9 4 3" xfId="25440" xr:uid="{00000000-0005-0000-0000-000061630000}"/>
    <cellStyle name="Total 8 9 4 3 2" xfId="25441" xr:uid="{00000000-0005-0000-0000-000062630000}"/>
    <cellStyle name="Total 8 9 4 4" xfId="25442" xr:uid="{00000000-0005-0000-0000-000063630000}"/>
    <cellStyle name="Total 8 9 4 4 2" xfId="25443" xr:uid="{00000000-0005-0000-0000-000064630000}"/>
    <cellStyle name="Total 8 9 4 5" xfId="25444" xr:uid="{00000000-0005-0000-0000-000065630000}"/>
    <cellStyle name="Total 8 9 4 5 2" xfId="25445" xr:uid="{00000000-0005-0000-0000-000066630000}"/>
    <cellStyle name="Total 8 9 4 6" xfId="25446" xr:uid="{00000000-0005-0000-0000-000067630000}"/>
    <cellStyle name="Total 8 9 4 6 2" xfId="25447" xr:uid="{00000000-0005-0000-0000-000068630000}"/>
    <cellStyle name="Total 8 9 4 7" xfId="25448" xr:uid="{00000000-0005-0000-0000-000069630000}"/>
    <cellStyle name="Total 8 9 4 7 2" xfId="25449" xr:uid="{00000000-0005-0000-0000-00006A630000}"/>
    <cellStyle name="Total 8 9 4 8" xfId="25450" xr:uid="{00000000-0005-0000-0000-00006B630000}"/>
    <cellStyle name="Total 8 9 4 8 2" xfId="25451" xr:uid="{00000000-0005-0000-0000-00006C630000}"/>
    <cellStyle name="Total 8 9 4 9" xfId="25452" xr:uid="{00000000-0005-0000-0000-00006D630000}"/>
    <cellStyle name="Total 8 9 4 9 2" xfId="25453" xr:uid="{00000000-0005-0000-0000-00006E630000}"/>
    <cellStyle name="Total 8 9 5" xfId="25454" xr:uid="{00000000-0005-0000-0000-00006F630000}"/>
    <cellStyle name="Total 8 9 5 10" xfId="25455" xr:uid="{00000000-0005-0000-0000-000070630000}"/>
    <cellStyle name="Total 8 9 5 10 2" xfId="25456" xr:uid="{00000000-0005-0000-0000-000071630000}"/>
    <cellStyle name="Total 8 9 5 11" xfId="25457" xr:uid="{00000000-0005-0000-0000-000072630000}"/>
    <cellStyle name="Total 8 9 5 11 2" xfId="25458" xr:uid="{00000000-0005-0000-0000-000073630000}"/>
    <cellStyle name="Total 8 9 5 12" xfId="25459" xr:uid="{00000000-0005-0000-0000-000074630000}"/>
    <cellStyle name="Total 8 9 5 12 2" xfId="25460" xr:uid="{00000000-0005-0000-0000-000075630000}"/>
    <cellStyle name="Total 8 9 5 13" xfId="25461" xr:uid="{00000000-0005-0000-0000-000076630000}"/>
    <cellStyle name="Total 8 9 5 13 2" xfId="25462" xr:uid="{00000000-0005-0000-0000-000077630000}"/>
    <cellStyle name="Total 8 9 5 14" xfId="25463" xr:uid="{00000000-0005-0000-0000-000078630000}"/>
    <cellStyle name="Total 8 9 5 2" xfId="25464" xr:uid="{00000000-0005-0000-0000-000079630000}"/>
    <cellStyle name="Total 8 9 5 2 2" xfId="25465" xr:uid="{00000000-0005-0000-0000-00007A630000}"/>
    <cellStyle name="Total 8 9 5 3" xfId="25466" xr:uid="{00000000-0005-0000-0000-00007B630000}"/>
    <cellStyle name="Total 8 9 5 3 2" xfId="25467" xr:uid="{00000000-0005-0000-0000-00007C630000}"/>
    <cellStyle name="Total 8 9 5 4" xfId="25468" xr:uid="{00000000-0005-0000-0000-00007D630000}"/>
    <cellStyle name="Total 8 9 5 4 2" xfId="25469" xr:uid="{00000000-0005-0000-0000-00007E630000}"/>
    <cellStyle name="Total 8 9 5 5" xfId="25470" xr:uid="{00000000-0005-0000-0000-00007F630000}"/>
    <cellStyle name="Total 8 9 5 5 2" xfId="25471" xr:uid="{00000000-0005-0000-0000-000080630000}"/>
    <cellStyle name="Total 8 9 5 6" xfId="25472" xr:uid="{00000000-0005-0000-0000-000081630000}"/>
    <cellStyle name="Total 8 9 5 6 2" xfId="25473" xr:uid="{00000000-0005-0000-0000-000082630000}"/>
    <cellStyle name="Total 8 9 5 7" xfId="25474" xr:uid="{00000000-0005-0000-0000-000083630000}"/>
    <cellStyle name="Total 8 9 5 7 2" xfId="25475" xr:uid="{00000000-0005-0000-0000-000084630000}"/>
    <cellStyle name="Total 8 9 5 8" xfId="25476" xr:uid="{00000000-0005-0000-0000-000085630000}"/>
    <cellStyle name="Total 8 9 5 8 2" xfId="25477" xr:uid="{00000000-0005-0000-0000-000086630000}"/>
    <cellStyle name="Total 8 9 5 9" xfId="25478" xr:uid="{00000000-0005-0000-0000-000087630000}"/>
    <cellStyle name="Total 8 9 5 9 2" xfId="25479" xr:uid="{00000000-0005-0000-0000-000088630000}"/>
    <cellStyle name="Total 8 9 6" xfId="25480" xr:uid="{00000000-0005-0000-0000-000089630000}"/>
    <cellStyle name="Total 8 9 6 2" xfId="25481" xr:uid="{00000000-0005-0000-0000-00008A630000}"/>
    <cellStyle name="Total 8 9 7" xfId="25482" xr:uid="{00000000-0005-0000-0000-00008B630000}"/>
    <cellStyle name="Total 8 9 7 2" xfId="25483" xr:uid="{00000000-0005-0000-0000-00008C630000}"/>
    <cellStyle name="Total 8 9 8" xfId="25484" xr:uid="{00000000-0005-0000-0000-00008D630000}"/>
    <cellStyle name="Total 8 9 8 2" xfId="25485" xr:uid="{00000000-0005-0000-0000-00008E630000}"/>
    <cellStyle name="Total 8 9 9" xfId="25486" xr:uid="{00000000-0005-0000-0000-00008F630000}"/>
    <cellStyle name="Total 8 9 9 2" xfId="25487" xr:uid="{00000000-0005-0000-0000-000090630000}"/>
    <cellStyle name="Total 9" xfId="25488" xr:uid="{00000000-0005-0000-0000-000091630000}"/>
    <cellStyle name="Total 9 10" xfId="25489" xr:uid="{00000000-0005-0000-0000-000092630000}"/>
    <cellStyle name="Total 9 10 10" xfId="25490" xr:uid="{00000000-0005-0000-0000-000093630000}"/>
    <cellStyle name="Total 9 10 10 2" xfId="25491" xr:uid="{00000000-0005-0000-0000-000094630000}"/>
    <cellStyle name="Total 9 10 11" xfId="25492" xr:uid="{00000000-0005-0000-0000-000095630000}"/>
    <cellStyle name="Total 9 10 11 2" xfId="25493" xr:uid="{00000000-0005-0000-0000-000096630000}"/>
    <cellStyle name="Total 9 10 12" xfId="25494" xr:uid="{00000000-0005-0000-0000-000097630000}"/>
    <cellStyle name="Total 9 10 12 2" xfId="25495" xr:uid="{00000000-0005-0000-0000-000098630000}"/>
    <cellStyle name="Total 9 10 13" xfId="25496" xr:uid="{00000000-0005-0000-0000-000099630000}"/>
    <cellStyle name="Total 9 10 13 2" xfId="25497" xr:uid="{00000000-0005-0000-0000-00009A630000}"/>
    <cellStyle name="Total 9 10 14" xfId="25498" xr:uid="{00000000-0005-0000-0000-00009B630000}"/>
    <cellStyle name="Total 9 10 14 2" xfId="25499" xr:uid="{00000000-0005-0000-0000-00009C630000}"/>
    <cellStyle name="Total 9 10 15" xfId="25500" xr:uid="{00000000-0005-0000-0000-00009D630000}"/>
    <cellStyle name="Total 9 10 15 2" xfId="25501" xr:uid="{00000000-0005-0000-0000-00009E630000}"/>
    <cellStyle name="Total 9 10 16" xfId="25502" xr:uid="{00000000-0005-0000-0000-00009F630000}"/>
    <cellStyle name="Total 9 10 16 2" xfId="25503" xr:uid="{00000000-0005-0000-0000-0000A0630000}"/>
    <cellStyle name="Total 9 10 17" xfId="25504" xr:uid="{00000000-0005-0000-0000-0000A1630000}"/>
    <cellStyle name="Total 9 10 17 2" xfId="25505" xr:uid="{00000000-0005-0000-0000-0000A2630000}"/>
    <cellStyle name="Total 9 10 18" xfId="25506" xr:uid="{00000000-0005-0000-0000-0000A3630000}"/>
    <cellStyle name="Total 9 10 2" xfId="25507" xr:uid="{00000000-0005-0000-0000-0000A4630000}"/>
    <cellStyle name="Total 9 10 2 2" xfId="25508" xr:uid="{00000000-0005-0000-0000-0000A5630000}"/>
    <cellStyle name="Total 9 10 3" xfId="25509" xr:uid="{00000000-0005-0000-0000-0000A6630000}"/>
    <cellStyle name="Total 9 10 3 2" xfId="25510" xr:uid="{00000000-0005-0000-0000-0000A7630000}"/>
    <cellStyle name="Total 9 10 4" xfId="25511" xr:uid="{00000000-0005-0000-0000-0000A8630000}"/>
    <cellStyle name="Total 9 10 4 2" xfId="25512" xr:uid="{00000000-0005-0000-0000-0000A9630000}"/>
    <cellStyle name="Total 9 10 5" xfId="25513" xr:uid="{00000000-0005-0000-0000-0000AA630000}"/>
    <cellStyle name="Total 9 10 5 2" xfId="25514" xr:uid="{00000000-0005-0000-0000-0000AB630000}"/>
    <cellStyle name="Total 9 10 6" xfId="25515" xr:uid="{00000000-0005-0000-0000-0000AC630000}"/>
    <cellStyle name="Total 9 10 6 2" xfId="25516" xr:uid="{00000000-0005-0000-0000-0000AD630000}"/>
    <cellStyle name="Total 9 10 7" xfId="25517" xr:uid="{00000000-0005-0000-0000-0000AE630000}"/>
    <cellStyle name="Total 9 10 7 2" xfId="25518" xr:uid="{00000000-0005-0000-0000-0000AF630000}"/>
    <cellStyle name="Total 9 10 8" xfId="25519" xr:uid="{00000000-0005-0000-0000-0000B0630000}"/>
    <cellStyle name="Total 9 10 8 2" xfId="25520" xr:uid="{00000000-0005-0000-0000-0000B1630000}"/>
    <cellStyle name="Total 9 10 9" xfId="25521" xr:uid="{00000000-0005-0000-0000-0000B2630000}"/>
    <cellStyle name="Total 9 10 9 2" xfId="25522" xr:uid="{00000000-0005-0000-0000-0000B3630000}"/>
    <cellStyle name="Total 9 11" xfId="25523" xr:uid="{00000000-0005-0000-0000-0000B4630000}"/>
    <cellStyle name="Total 9 11 10" xfId="25524" xr:uid="{00000000-0005-0000-0000-0000B5630000}"/>
    <cellStyle name="Total 9 11 10 2" xfId="25525" xr:uid="{00000000-0005-0000-0000-0000B6630000}"/>
    <cellStyle name="Total 9 11 11" xfId="25526" xr:uid="{00000000-0005-0000-0000-0000B7630000}"/>
    <cellStyle name="Total 9 11 11 2" xfId="25527" xr:uid="{00000000-0005-0000-0000-0000B8630000}"/>
    <cellStyle name="Total 9 11 12" xfId="25528" xr:uid="{00000000-0005-0000-0000-0000B9630000}"/>
    <cellStyle name="Total 9 11 12 2" xfId="25529" xr:uid="{00000000-0005-0000-0000-0000BA630000}"/>
    <cellStyle name="Total 9 11 13" xfId="25530" xr:uid="{00000000-0005-0000-0000-0000BB630000}"/>
    <cellStyle name="Total 9 11 13 2" xfId="25531" xr:uid="{00000000-0005-0000-0000-0000BC630000}"/>
    <cellStyle name="Total 9 11 14" xfId="25532" xr:uid="{00000000-0005-0000-0000-0000BD630000}"/>
    <cellStyle name="Total 9 11 14 2" xfId="25533" xr:uid="{00000000-0005-0000-0000-0000BE630000}"/>
    <cellStyle name="Total 9 11 15" xfId="25534" xr:uid="{00000000-0005-0000-0000-0000BF630000}"/>
    <cellStyle name="Total 9 11 15 2" xfId="25535" xr:uid="{00000000-0005-0000-0000-0000C0630000}"/>
    <cellStyle name="Total 9 11 16" xfId="25536" xr:uid="{00000000-0005-0000-0000-0000C1630000}"/>
    <cellStyle name="Total 9 11 16 2" xfId="25537" xr:uid="{00000000-0005-0000-0000-0000C2630000}"/>
    <cellStyle name="Total 9 11 17" xfId="25538" xr:uid="{00000000-0005-0000-0000-0000C3630000}"/>
    <cellStyle name="Total 9 11 17 2" xfId="25539" xr:uid="{00000000-0005-0000-0000-0000C4630000}"/>
    <cellStyle name="Total 9 11 18" xfId="25540" xr:uid="{00000000-0005-0000-0000-0000C5630000}"/>
    <cellStyle name="Total 9 11 2" xfId="25541" xr:uid="{00000000-0005-0000-0000-0000C6630000}"/>
    <cellStyle name="Total 9 11 2 2" xfId="25542" xr:uid="{00000000-0005-0000-0000-0000C7630000}"/>
    <cellStyle name="Total 9 11 3" xfId="25543" xr:uid="{00000000-0005-0000-0000-0000C8630000}"/>
    <cellStyle name="Total 9 11 3 2" xfId="25544" xr:uid="{00000000-0005-0000-0000-0000C9630000}"/>
    <cellStyle name="Total 9 11 4" xfId="25545" xr:uid="{00000000-0005-0000-0000-0000CA630000}"/>
    <cellStyle name="Total 9 11 4 2" xfId="25546" xr:uid="{00000000-0005-0000-0000-0000CB630000}"/>
    <cellStyle name="Total 9 11 5" xfId="25547" xr:uid="{00000000-0005-0000-0000-0000CC630000}"/>
    <cellStyle name="Total 9 11 5 2" xfId="25548" xr:uid="{00000000-0005-0000-0000-0000CD630000}"/>
    <cellStyle name="Total 9 11 6" xfId="25549" xr:uid="{00000000-0005-0000-0000-0000CE630000}"/>
    <cellStyle name="Total 9 11 6 2" xfId="25550" xr:uid="{00000000-0005-0000-0000-0000CF630000}"/>
    <cellStyle name="Total 9 11 7" xfId="25551" xr:uid="{00000000-0005-0000-0000-0000D0630000}"/>
    <cellStyle name="Total 9 11 7 2" xfId="25552" xr:uid="{00000000-0005-0000-0000-0000D1630000}"/>
    <cellStyle name="Total 9 11 8" xfId="25553" xr:uid="{00000000-0005-0000-0000-0000D2630000}"/>
    <cellStyle name="Total 9 11 8 2" xfId="25554" xr:uid="{00000000-0005-0000-0000-0000D3630000}"/>
    <cellStyle name="Total 9 11 9" xfId="25555" xr:uid="{00000000-0005-0000-0000-0000D4630000}"/>
    <cellStyle name="Total 9 11 9 2" xfId="25556" xr:uid="{00000000-0005-0000-0000-0000D5630000}"/>
    <cellStyle name="Total 9 12" xfId="25557" xr:uid="{00000000-0005-0000-0000-0000D6630000}"/>
    <cellStyle name="Total 9 12 10" xfId="25558" xr:uid="{00000000-0005-0000-0000-0000D7630000}"/>
    <cellStyle name="Total 9 12 10 2" xfId="25559" xr:uid="{00000000-0005-0000-0000-0000D8630000}"/>
    <cellStyle name="Total 9 12 11" xfId="25560" xr:uid="{00000000-0005-0000-0000-0000D9630000}"/>
    <cellStyle name="Total 9 12 11 2" xfId="25561" xr:uid="{00000000-0005-0000-0000-0000DA630000}"/>
    <cellStyle name="Total 9 12 12" xfId="25562" xr:uid="{00000000-0005-0000-0000-0000DB630000}"/>
    <cellStyle name="Total 9 12 12 2" xfId="25563" xr:uid="{00000000-0005-0000-0000-0000DC630000}"/>
    <cellStyle name="Total 9 12 13" xfId="25564" xr:uid="{00000000-0005-0000-0000-0000DD630000}"/>
    <cellStyle name="Total 9 12 13 2" xfId="25565" xr:uid="{00000000-0005-0000-0000-0000DE630000}"/>
    <cellStyle name="Total 9 12 14" xfId="25566" xr:uid="{00000000-0005-0000-0000-0000DF630000}"/>
    <cellStyle name="Total 9 12 14 2" xfId="25567" xr:uid="{00000000-0005-0000-0000-0000E0630000}"/>
    <cellStyle name="Total 9 12 15" xfId="25568" xr:uid="{00000000-0005-0000-0000-0000E1630000}"/>
    <cellStyle name="Total 9 12 15 2" xfId="25569" xr:uid="{00000000-0005-0000-0000-0000E2630000}"/>
    <cellStyle name="Total 9 12 16" xfId="25570" xr:uid="{00000000-0005-0000-0000-0000E3630000}"/>
    <cellStyle name="Total 9 12 2" xfId="25571" xr:uid="{00000000-0005-0000-0000-0000E4630000}"/>
    <cellStyle name="Total 9 12 2 2" xfId="25572" xr:uid="{00000000-0005-0000-0000-0000E5630000}"/>
    <cellStyle name="Total 9 12 3" xfId="25573" xr:uid="{00000000-0005-0000-0000-0000E6630000}"/>
    <cellStyle name="Total 9 12 3 2" xfId="25574" xr:uid="{00000000-0005-0000-0000-0000E7630000}"/>
    <cellStyle name="Total 9 12 4" xfId="25575" xr:uid="{00000000-0005-0000-0000-0000E8630000}"/>
    <cellStyle name="Total 9 12 4 2" xfId="25576" xr:uid="{00000000-0005-0000-0000-0000E9630000}"/>
    <cellStyle name="Total 9 12 5" xfId="25577" xr:uid="{00000000-0005-0000-0000-0000EA630000}"/>
    <cellStyle name="Total 9 12 5 2" xfId="25578" xr:uid="{00000000-0005-0000-0000-0000EB630000}"/>
    <cellStyle name="Total 9 12 6" xfId="25579" xr:uid="{00000000-0005-0000-0000-0000EC630000}"/>
    <cellStyle name="Total 9 12 6 2" xfId="25580" xr:uid="{00000000-0005-0000-0000-0000ED630000}"/>
    <cellStyle name="Total 9 12 7" xfId="25581" xr:uid="{00000000-0005-0000-0000-0000EE630000}"/>
    <cellStyle name="Total 9 12 7 2" xfId="25582" xr:uid="{00000000-0005-0000-0000-0000EF630000}"/>
    <cellStyle name="Total 9 12 8" xfId="25583" xr:uid="{00000000-0005-0000-0000-0000F0630000}"/>
    <cellStyle name="Total 9 12 8 2" xfId="25584" xr:uid="{00000000-0005-0000-0000-0000F1630000}"/>
    <cellStyle name="Total 9 12 9" xfId="25585" xr:uid="{00000000-0005-0000-0000-0000F2630000}"/>
    <cellStyle name="Total 9 12 9 2" xfId="25586" xr:uid="{00000000-0005-0000-0000-0000F3630000}"/>
    <cellStyle name="Total 9 13" xfId="25587" xr:uid="{00000000-0005-0000-0000-0000F4630000}"/>
    <cellStyle name="Total 9 13 10" xfId="25588" xr:uid="{00000000-0005-0000-0000-0000F5630000}"/>
    <cellStyle name="Total 9 13 10 2" xfId="25589" xr:uid="{00000000-0005-0000-0000-0000F6630000}"/>
    <cellStyle name="Total 9 13 11" xfId="25590" xr:uid="{00000000-0005-0000-0000-0000F7630000}"/>
    <cellStyle name="Total 9 13 11 2" xfId="25591" xr:uid="{00000000-0005-0000-0000-0000F8630000}"/>
    <cellStyle name="Total 9 13 12" xfId="25592" xr:uid="{00000000-0005-0000-0000-0000F9630000}"/>
    <cellStyle name="Total 9 13 12 2" xfId="25593" xr:uid="{00000000-0005-0000-0000-0000FA630000}"/>
    <cellStyle name="Total 9 13 13" xfId="25594" xr:uid="{00000000-0005-0000-0000-0000FB630000}"/>
    <cellStyle name="Total 9 13 13 2" xfId="25595" xr:uid="{00000000-0005-0000-0000-0000FC630000}"/>
    <cellStyle name="Total 9 13 14" xfId="25596" xr:uid="{00000000-0005-0000-0000-0000FD630000}"/>
    <cellStyle name="Total 9 13 14 2" xfId="25597" xr:uid="{00000000-0005-0000-0000-0000FE630000}"/>
    <cellStyle name="Total 9 13 15" xfId="25598" xr:uid="{00000000-0005-0000-0000-0000FF630000}"/>
    <cellStyle name="Total 9 13 15 2" xfId="25599" xr:uid="{00000000-0005-0000-0000-000000640000}"/>
    <cellStyle name="Total 9 13 16" xfId="25600" xr:uid="{00000000-0005-0000-0000-000001640000}"/>
    <cellStyle name="Total 9 13 2" xfId="25601" xr:uid="{00000000-0005-0000-0000-000002640000}"/>
    <cellStyle name="Total 9 13 2 2" xfId="25602" xr:uid="{00000000-0005-0000-0000-000003640000}"/>
    <cellStyle name="Total 9 13 3" xfId="25603" xr:uid="{00000000-0005-0000-0000-000004640000}"/>
    <cellStyle name="Total 9 13 3 2" xfId="25604" xr:uid="{00000000-0005-0000-0000-000005640000}"/>
    <cellStyle name="Total 9 13 4" xfId="25605" xr:uid="{00000000-0005-0000-0000-000006640000}"/>
    <cellStyle name="Total 9 13 4 2" xfId="25606" xr:uid="{00000000-0005-0000-0000-000007640000}"/>
    <cellStyle name="Total 9 13 5" xfId="25607" xr:uid="{00000000-0005-0000-0000-000008640000}"/>
    <cellStyle name="Total 9 13 5 2" xfId="25608" xr:uid="{00000000-0005-0000-0000-000009640000}"/>
    <cellStyle name="Total 9 13 6" xfId="25609" xr:uid="{00000000-0005-0000-0000-00000A640000}"/>
    <cellStyle name="Total 9 13 6 2" xfId="25610" xr:uid="{00000000-0005-0000-0000-00000B640000}"/>
    <cellStyle name="Total 9 13 7" xfId="25611" xr:uid="{00000000-0005-0000-0000-00000C640000}"/>
    <cellStyle name="Total 9 13 7 2" xfId="25612" xr:uid="{00000000-0005-0000-0000-00000D640000}"/>
    <cellStyle name="Total 9 13 8" xfId="25613" xr:uid="{00000000-0005-0000-0000-00000E640000}"/>
    <cellStyle name="Total 9 13 8 2" xfId="25614" xr:uid="{00000000-0005-0000-0000-00000F640000}"/>
    <cellStyle name="Total 9 13 9" xfId="25615" xr:uid="{00000000-0005-0000-0000-000010640000}"/>
    <cellStyle name="Total 9 13 9 2" xfId="25616" xr:uid="{00000000-0005-0000-0000-000011640000}"/>
    <cellStyle name="Total 9 14" xfId="25617" xr:uid="{00000000-0005-0000-0000-000012640000}"/>
    <cellStyle name="Total 9 14 10" xfId="25618" xr:uid="{00000000-0005-0000-0000-000013640000}"/>
    <cellStyle name="Total 9 14 10 2" xfId="25619" xr:uid="{00000000-0005-0000-0000-000014640000}"/>
    <cellStyle name="Total 9 14 11" xfId="25620" xr:uid="{00000000-0005-0000-0000-000015640000}"/>
    <cellStyle name="Total 9 14 11 2" xfId="25621" xr:uid="{00000000-0005-0000-0000-000016640000}"/>
    <cellStyle name="Total 9 14 12" xfId="25622" xr:uid="{00000000-0005-0000-0000-000017640000}"/>
    <cellStyle name="Total 9 14 12 2" xfId="25623" xr:uid="{00000000-0005-0000-0000-000018640000}"/>
    <cellStyle name="Total 9 14 13" xfId="25624" xr:uid="{00000000-0005-0000-0000-000019640000}"/>
    <cellStyle name="Total 9 14 13 2" xfId="25625" xr:uid="{00000000-0005-0000-0000-00001A640000}"/>
    <cellStyle name="Total 9 14 14" xfId="25626" xr:uid="{00000000-0005-0000-0000-00001B640000}"/>
    <cellStyle name="Total 9 14 14 2" xfId="25627" xr:uid="{00000000-0005-0000-0000-00001C640000}"/>
    <cellStyle name="Total 9 14 15" xfId="25628" xr:uid="{00000000-0005-0000-0000-00001D640000}"/>
    <cellStyle name="Total 9 14 2" xfId="25629" xr:uid="{00000000-0005-0000-0000-00001E640000}"/>
    <cellStyle name="Total 9 14 2 2" xfId="25630" xr:uid="{00000000-0005-0000-0000-00001F640000}"/>
    <cellStyle name="Total 9 14 3" xfId="25631" xr:uid="{00000000-0005-0000-0000-000020640000}"/>
    <cellStyle name="Total 9 14 3 2" xfId="25632" xr:uid="{00000000-0005-0000-0000-000021640000}"/>
    <cellStyle name="Total 9 14 4" xfId="25633" xr:uid="{00000000-0005-0000-0000-000022640000}"/>
    <cellStyle name="Total 9 14 4 2" xfId="25634" xr:uid="{00000000-0005-0000-0000-000023640000}"/>
    <cellStyle name="Total 9 14 5" xfId="25635" xr:uid="{00000000-0005-0000-0000-000024640000}"/>
    <cellStyle name="Total 9 14 5 2" xfId="25636" xr:uid="{00000000-0005-0000-0000-000025640000}"/>
    <cellStyle name="Total 9 14 6" xfId="25637" xr:uid="{00000000-0005-0000-0000-000026640000}"/>
    <cellStyle name="Total 9 14 6 2" xfId="25638" xr:uid="{00000000-0005-0000-0000-000027640000}"/>
    <cellStyle name="Total 9 14 7" xfId="25639" xr:uid="{00000000-0005-0000-0000-000028640000}"/>
    <cellStyle name="Total 9 14 7 2" xfId="25640" xr:uid="{00000000-0005-0000-0000-000029640000}"/>
    <cellStyle name="Total 9 14 8" xfId="25641" xr:uid="{00000000-0005-0000-0000-00002A640000}"/>
    <cellStyle name="Total 9 14 8 2" xfId="25642" xr:uid="{00000000-0005-0000-0000-00002B640000}"/>
    <cellStyle name="Total 9 14 9" xfId="25643" xr:uid="{00000000-0005-0000-0000-00002C640000}"/>
    <cellStyle name="Total 9 14 9 2" xfId="25644" xr:uid="{00000000-0005-0000-0000-00002D640000}"/>
    <cellStyle name="Total 9 15" xfId="25645" xr:uid="{00000000-0005-0000-0000-00002E640000}"/>
    <cellStyle name="Total 9 15 2" xfId="25646" xr:uid="{00000000-0005-0000-0000-00002F640000}"/>
    <cellStyle name="Total 9 16" xfId="25647" xr:uid="{00000000-0005-0000-0000-000030640000}"/>
    <cellStyle name="Total 9 16 2" xfId="25648" xr:uid="{00000000-0005-0000-0000-000031640000}"/>
    <cellStyle name="Total 9 17" xfId="25649" xr:uid="{00000000-0005-0000-0000-000032640000}"/>
    <cellStyle name="Total 9 17 2" xfId="25650" xr:uid="{00000000-0005-0000-0000-000033640000}"/>
    <cellStyle name="Total 9 18" xfId="25651" xr:uid="{00000000-0005-0000-0000-000034640000}"/>
    <cellStyle name="Total 9 18 2" xfId="25652" xr:uid="{00000000-0005-0000-0000-000035640000}"/>
    <cellStyle name="Total 9 19" xfId="25653" xr:uid="{00000000-0005-0000-0000-000036640000}"/>
    <cellStyle name="Total 9 19 2" xfId="25654" xr:uid="{00000000-0005-0000-0000-000037640000}"/>
    <cellStyle name="Total 9 2" xfId="25655" xr:uid="{00000000-0005-0000-0000-000038640000}"/>
    <cellStyle name="Total 9 2 10" xfId="25656" xr:uid="{00000000-0005-0000-0000-000039640000}"/>
    <cellStyle name="Total 9 2 10 10" xfId="25657" xr:uid="{00000000-0005-0000-0000-00003A640000}"/>
    <cellStyle name="Total 9 2 10 10 2" xfId="25658" xr:uid="{00000000-0005-0000-0000-00003B640000}"/>
    <cellStyle name="Total 9 2 10 11" xfId="25659" xr:uid="{00000000-0005-0000-0000-00003C640000}"/>
    <cellStyle name="Total 9 2 10 11 2" xfId="25660" xr:uid="{00000000-0005-0000-0000-00003D640000}"/>
    <cellStyle name="Total 9 2 10 12" xfId="25661" xr:uid="{00000000-0005-0000-0000-00003E640000}"/>
    <cellStyle name="Total 9 2 10 12 2" xfId="25662" xr:uid="{00000000-0005-0000-0000-00003F640000}"/>
    <cellStyle name="Total 9 2 10 13" xfId="25663" xr:uid="{00000000-0005-0000-0000-000040640000}"/>
    <cellStyle name="Total 9 2 10 13 2" xfId="25664" xr:uid="{00000000-0005-0000-0000-000041640000}"/>
    <cellStyle name="Total 9 2 10 14" xfId="25665" xr:uid="{00000000-0005-0000-0000-000042640000}"/>
    <cellStyle name="Total 9 2 10 14 2" xfId="25666" xr:uid="{00000000-0005-0000-0000-000043640000}"/>
    <cellStyle name="Total 9 2 10 15" xfId="25667" xr:uid="{00000000-0005-0000-0000-000044640000}"/>
    <cellStyle name="Total 9 2 10 15 2" xfId="25668" xr:uid="{00000000-0005-0000-0000-000045640000}"/>
    <cellStyle name="Total 9 2 10 16" xfId="25669" xr:uid="{00000000-0005-0000-0000-000046640000}"/>
    <cellStyle name="Total 9 2 10 16 2" xfId="25670" xr:uid="{00000000-0005-0000-0000-000047640000}"/>
    <cellStyle name="Total 9 2 10 17" xfId="25671" xr:uid="{00000000-0005-0000-0000-000048640000}"/>
    <cellStyle name="Total 9 2 10 17 2" xfId="25672" xr:uid="{00000000-0005-0000-0000-000049640000}"/>
    <cellStyle name="Total 9 2 10 18" xfId="25673" xr:uid="{00000000-0005-0000-0000-00004A640000}"/>
    <cellStyle name="Total 9 2 10 2" xfId="25674" xr:uid="{00000000-0005-0000-0000-00004B640000}"/>
    <cellStyle name="Total 9 2 10 2 2" xfId="25675" xr:uid="{00000000-0005-0000-0000-00004C640000}"/>
    <cellStyle name="Total 9 2 10 3" xfId="25676" xr:uid="{00000000-0005-0000-0000-00004D640000}"/>
    <cellStyle name="Total 9 2 10 3 2" xfId="25677" xr:uid="{00000000-0005-0000-0000-00004E640000}"/>
    <cellStyle name="Total 9 2 10 4" xfId="25678" xr:uid="{00000000-0005-0000-0000-00004F640000}"/>
    <cellStyle name="Total 9 2 10 4 2" xfId="25679" xr:uid="{00000000-0005-0000-0000-000050640000}"/>
    <cellStyle name="Total 9 2 10 5" xfId="25680" xr:uid="{00000000-0005-0000-0000-000051640000}"/>
    <cellStyle name="Total 9 2 10 5 2" xfId="25681" xr:uid="{00000000-0005-0000-0000-000052640000}"/>
    <cellStyle name="Total 9 2 10 6" xfId="25682" xr:uid="{00000000-0005-0000-0000-000053640000}"/>
    <cellStyle name="Total 9 2 10 6 2" xfId="25683" xr:uid="{00000000-0005-0000-0000-000054640000}"/>
    <cellStyle name="Total 9 2 10 7" xfId="25684" xr:uid="{00000000-0005-0000-0000-000055640000}"/>
    <cellStyle name="Total 9 2 10 7 2" xfId="25685" xr:uid="{00000000-0005-0000-0000-000056640000}"/>
    <cellStyle name="Total 9 2 10 8" xfId="25686" xr:uid="{00000000-0005-0000-0000-000057640000}"/>
    <cellStyle name="Total 9 2 10 8 2" xfId="25687" xr:uid="{00000000-0005-0000-0000-000058640000}"/>
    <cellStyle name="Total 9 2 10 9" xfId="25688" xr:uid="{00000000-0005-0000-0000-000059640000}"/>
    <cellStyle name="Total 9 2 10 9 2" xfId="25689" xr:uid="{00000000-0005-0000-0000-00005A640000}"/>
    <cellStyle name="Total 9 2 11" xfId="25690" xr:uid="{00000000-0005-0000-0000-00005B640000}"/>
    <cellStyle name="Total 9 2 11 10" xfId="25691" xr:uid="{00000000-0005-0000-0000-00005C640000}"/>
    <cellStyle name="Total 9 2 11 10 2" xfId="25692" xr:uid="{00000000-0005-0000-0000-00005D640000}"/>
    <cellStyle name="Total 9 2 11 11" xfId="25693" xr:uid="{00000000-0005-0000-0000-00005E640000}"/>
    <cellStyle name="Total 9 2 11 11 2" xfId="25694" xr:uid="{00000000-0005-0000-0000-00005F640000}"/>
    <cellStyle name="Total 9 2 11 12" xfId="25695" xr:uid="{00000000-0005-0000-0000-000060640000}"/>
    <cellStyle name="Total 9 2 11 12 2" xfId="25696" xr:uid="{00000000-0005-0000-0000-000061640000}"/>
    <cellStyle name="Total 9 2 11 13" xfId="25697" xr:uid="{00000000-0005-0000-0000-000062640000}"/>
    <cellStyle name="Total 9 2 11 13 2" xfId="25698" xr:uid="{00000000-0005-0000-0000-000063640000}"/>
    <cellStyle name="Total 9 2 11 14" xfId="25699" xr:uid="{00000000-0005-0000-0000-000064640000}"/>
    <cellStyle name="Total 9 2 11 14 2" xfId="25700" xr:uid="{00000000-0005-0000-0000-000065640000}"/>
    <cellStyle name="Total 9 2 11 15" xfId="25701" xr:uid="{00000000-0005-0000-0000-000066640000}"/>
    <cellStyle name="Total 9 2 11 15 2" xfId="25702" xr:uid="{00000000-0005-0000-0000-000067640000}"/>
    <cellStyle name="Total 9 2 11 16" xfId="25703" xr:uid="{00000000-0005-0000-0000-000068640000}"/>
    <cellStyle name="Total 9 2 11 2" xfId="25704" xr:uid="{00000000-0005-0000-0000-000069640000}"/>
    <cellStyle name="Total 9 2 11 2 2" xfId="25705" xr:uid="{00000000-0005-0000-0000-00006A640000}"/>
    <cellStyle name="Total 9 2 11 3" xfId="25706" xr:uid="{00000000-0005-0000-0000-00006B640000}"/>
    <cellStyle name="Total 9 2 11 3 2" xfId="25707" xr:uid="{00000000-0005-0000-0000-00006C640000}"/>
    <cellStyle name="Total 9 2 11 4" xfId="25708" xr:uid="{00000000-0005-0000-0000-00006D640000}"/>
    <cellStyle name="Total 9 2 11 4 2" xfId="25709" xr:uid="{00000000-0005-0000-0000-00006E640000}"/>
    <cellStyle name="Total 9 2 11 5" xfId="25710" xr:uid="{00000000-0005-0000-0000-00006F640000}"/>
    <cellStyle name="Total 9 2 11 5 2" xfId="25711" xr:uid="{00000000-0005-0000-0000-000070640000}"/>
    <cellStyle name="Total 9 2 11 6" xfId="25712" xr:uid="{00000000-0005-0000-0000-000071640000}"/>
    <cellStyle name="Total 9 2 11 6 2" xfId="25713" xr:uid="{00000000-0005-0000-0000-000072640000}"/>
    <cellStyle name="Total 9 2 11 7" xfId="25714" xr:uid="{00000000-0005-0000-0000-000073640000}"/>
    <cellStyle name="Total 9 2 11 7 2" xfId="25715" xr:uid="{00000000-0005-0000-0000-000074640000}"/>
    <cellStyle name="Total 9 2 11 8" xfId="25716" xr:uid="{00000000-0005-0000-0000-000075640000}"/>
    <cellStyle name="Total 9 2 11 8 2" xfId="25717" xr:uid="{00000000-0005-0000-0000-000076640000}"/>
    <cellStyle name="Total 9 2 11 9" xfId="25718" xr:uid="{00000000-0005-0000-0000-000077640000}"/>
    <cellStyle name="Total 9 2 11 9 2" xfId="25719" xr:uid="{00000000-0005-0000-0000-000078640000}"/>
    <cellStyle name="Total 9 2 12" xfId="25720" xr:uid="{00000000-0005-0000-0000-000079640000}"/>
    <cellStyle name="Total 9 2 12 10" xfId="25721" xr:uid="{00000000-0005-0000-0000-00007A640000}"/>
    <cellStyle name="Total 9 2 12 10 2" xfId="25722" xr:uid="{00000000-0005-0000-0000-00007B640000}"/>
    <cellStyle name="Total 9 2 12 11" xfId="25723" xr:uid="{00000000-0005-0000-0000-00007C640000}"/>
    <cellStyle name="Total 9 2 12 11 2" xfId="25724" xr:uid="{00000000-0005-0000-0000-00007D640000}"/>
    <cellStyle name="Total 9 2 12 12" xfId="25725" xr:uid="{00000000-0005-0000-0000-00007E640000}"/>
    <cellStyle name="Total 9 2 12 12 2" xfId="25726" xr:uid="{00000000-0005-0000-0000-00007F640000}"/>
    <cellStyle name="Total 9 2 12 13" xfId="25727" xr:uid="{00000000-0005-0000-0000-000080640000}"/>
    <cellStyle name="Total 9 2 12 13 2" xfId="25728" xr:uid="{00000000-0005-0000-0000-000081640000}"/>
    <cellStyle name="Total 9 2 12 14" xfId="25729" xr:uid="{00000000-0005-0000-0000-000082640000}"/>
    <cellStyle name="Total 9 2 12 14 2" xfId="25730" xr:uid="{00000000-0005-0000-0000-000083640000}"/>
    <cellStyle name="Total 9 2 12 15" xfId="25731" xr:uid="{00000000-0005-0000-0000-000084640000}"/>
    <cellStyle name="Total 9 2 12 15 2" xfId="25732" xr:uid="{00000000-0005-0000-0000-000085640000}"/>
    <cellStyle name="Total 9 2 12 16" xfId="25733" xr:uid="{00000000-0005-0000-0000-000086640000}"/>
    <cellStyle name="Total 9 2 12 2" xfId="25734" xr:uid="{00000000-0005-0000-0000-000087640000}"/>
    <cellStyle name="Total 9 2 12 2 2" xfId="25735" xr:uid="{00000000-0005-0000-0000-000088640000}"/>
    <cellStyle name="Total 9 2 12 3" xfId="25736" xr:uid="{00000000-0005-0000-0000-000089640000}"/>
    <cellStyle name="Total 9 2 12 3 2" xfId="25737" xr:uid="{00000000-0005-0000-0000-00008A640000}"/>
    <cellStyle name="Total 9 2 12 4" xfId="25738" xr:uid="{00000000-0005-0000-0000-00008B640000}"/>
    <cellStyle name="Total 9 2 12 4 2" xfId="25739" xr:uid="{00000000-0005-0000-0000-00008C640000}"/>
    <cellStyle name="Total 9 2 12 5" xfId="25740" xr:uid="{00000000-0005-0000-0000-00008D640000}"/>
    <cellStyle name="Total 9 2 12 5 2" xfId="25741" xr:uid="{00000000-0005-0000-0000-00008E640000}"/>
    <cellStyle name="Total 9 2 12 6" xfId="25742" xr:uid="{00000000-0005-0000-0000-00008F640000}"/>
    <cellStyle name="Total 9 2 12 6 2" xfId="25743" xr:uid="{00000000-0005-0000-0000-000090640000}"/>
    <cellStyle name="Total 9 2 12 7" xfId="25744" xr:uid="{00000000-0005-0000-0000-000091640000}"/>
    <cellStyle name="Total 9 2 12 7 2" xfId="25745" xr:uid="{00000000-0005-0000-0000-000092640000}"/>
    <cellStyle name="Total 9 2 12 8" xfId="25746" xr:uid="{00000000-0005-0000-0000-000093640000}"/>
    <cellStyle name="Total 9 2 12 8 2" xfId="25747" xr:uid="{00000000-0005-0000-0000-000094640000}"/>
    <cellStyle name="Total 9 2 12 9" xfId="25748" xr:uid="{00000000-0005-0000-0000-000095640000}"/>
    <cellStyle name="Total 9 2 12 9 2" xfId="25749" xr:uid="{00000000-0005-0000-0000-000096640000}"/>
    <cellStyle name="Total 9 2 13" xfId="25750" xr:uid="{00000000-0005-0000-0000-000097640000}"/>
    <cellStyle name="Total 9 2 13 10" xfId="25751" xr:uid="{00000000-0005-0000-0000-000098640000}"/>
    <cellStyle name="Total 9 2 13 10 2" xfId="25752" xr:uid="{00000000-0005-0000-0000-000099640000}"/>
    <cellStyle name="Total 9 2 13 11" xfId="25753" xr:uid="{00000000-0005-0000-0000-00009A640000}"/>
    <cellStyle name="Total 9 2 13 11 2" xfId="25754" xr:uid="{00000000-0005-0000-0000-00009B640000}"/>
    <cellStyle name="Total 9 2 13 12" xfId="25755" xr:uid="{00000000-0005-0000-0000-00009C640000}"/>
    <cellStyle name="Total 9 2 13 12 2" xfId="25756" xr:uid="{00000000-0005-0000-0000-00009D640000}"/>
    <cellStyle name="Total 9 2 13 13" xfId="25757" xr:uid="{00000000-0005-0000-0000-00009E640000}"/>
    <cellStyle name="Total 9 2 13 13 2" xfId="25758" xr:uid="{00000000-0005-0000-0000-00009F640000}"/>
    <cellStyle name="Total 9 2 13 14" xfId="25759" xr:uid="{00000000-0005-0000-0000-0000A0640000}"/>
    <cellStyle name="Total 9 2 13 14 2" xfId="25760" xr:uid="{00000000-0005-0000-0000-0000A1640000}"/>
    <cellStyle name="Total 9 2 13 15" xfId="25761" xr:uid="{00000000-0005-0000-0000-0000A2640000}"/>
    <cellStyle name="Total 9 2 13 2" xfId="25762" xr:uid="{00000000-0005-0000-0000-0000A3640000}"/>
    <cellStyle name="Total 9 2 13 2 2" xfId="25763" xr:uid="{00000000-0005-0000-0000-0000A4640000}"/>
    <cellStyle name="Total 9 2 13 3" xfId="25764" xr:uid="{00000000-0005-0000-0000-0000A5640000}"/>
    <cellStyle name="Total 9 2 13 3 2" xfId="25765" xr:uid="{00000000-0005-0000-0000-0000A6640000}"/>
    <cellStyle name="Total 9 2 13 4" xfId="25766" xr:uid="{00000000-0005-0000-0000-0000A7640000}"/>
    <cellStyle name="Total 9 2 13 4 2" xfId="25767" xr:uid="{00000000-0005-0000-0000-0000A8640000}"/>
    <cellStyle name="Total 9 2 13 5" xfId="25768" xr:uid="{00000000-0005-0000-0000-0000A9640000}"/>
    <cellStyle name="Total 9 2 13 5 2" xfId="25769" xr:uid="{00000000-0005-0000-0000-0000AA640000}"/>
    <cellStyle name="Total 9 2 13 6" xfId="25770" xr:uid="{00000000-0005-0000-0000-0000AB640000}"/>
    <cellStyle name="Total 9 2 13 6 2" xfId="25771" xr:uid="{00000000-0005-0000-0000-0000AC640000}"/>
    <cellStyle name="Total 9 2 13 7" xfId="25772" xr:uid="{00000000-0005-0000-0000-0000AD640000}"/>
    <cellStyle name="Total 9 2 13 7 2" xfId="25773" xr:uid="{00000000-0005-0000-0000-0000AE640000}"/>
    <cellStyle name="Total 9 2 13 8" xfId="25774" xr:uid="{00000000-0005-0000-0000-0000AF640000}"/>
    <cellStyle name="Total 9 2 13 8 2" xfId="25775" xr:uid="{00000000-0005-0000-0000-0000B0640000}"/>
    <cellStyle name="Total 9 2 13 9" xfId="25776" xr:uid="{00000000-0005-0000-0000-0000B1640000}"/>
    <cellStyle name="Total 9 2 13 9 2" xfId="25777" xr:uid="{00000000-0005-0000-0000-0000B2640000}"/>
    <cellStyle name="Total 9 2 14" xfId="25778" xr:uid="{00000000-0005-0000-0000-0000B3640000}"/>
    <cellStyle name="Total 9 2 14 2" xfId="25779" xr:uid="{00000000-0005-0000-0000-0000B4640000}"/>
    <cellStyle name="Total 9 2 15" xfId="25780" xr:uid="{00000000-0005-0000-0000-0000B5640000}"/>
    <cellStyle name="Total 9 2 15 2" xfId="25781" xr:uid="{00000000-0005-0000-0000-0000B6640000}"/>
    <cellStyle name="Total 9 2 16" xfId="25782" xr:uid="{00000000-0005-0000-0000-0000B7640000}"/>
    <cellStyle name="Total 9 2 16 2" xfId="25783" xr:uid="{00000000-0005-0000-0000-0000B8640000}"/>
    <cellStyle name="Total 9 2 17" xfId="25784" xr:uid="{00000000-0005-0000-0000-0000B9640000}"/>
    <cellStyle name="Total 9 2 17 2" xfId="25785" xr:uid="{00000000-0005-0000-0000-0000BA640000}"/>
    <cellStyle name="Total 9 2 18" xfId="25786" xr:uid="{00000000-0005-0000-0000-0000BB640000}"/>
    <cellStyle name="Total 9 2 18 2" xfId="25787" xr:uid="{00000000-0005-0000-0000-0000BC640000}"/>
    <cellStyle name="Total 9 2 19" xfId="25788" xr:uid="{00000000-0005-0000-0000-0000BD640000}"/>
    <cellStyle name="Total 9 2 19 2" xfId="25789" xr:uid="{00000000-0005-0000-0000-0000BE640000}"/>
    <cellStyle name="Total 9 2 2" xfId="25790" xr:uid="{00000000-0005-0000-0000-0000BF640000}"/>
    <cellStyle name="Total 9 2 2 10" xfId="25791" xr:uid="{00000000-0005-0000-0000-0000C0640000}"/>
    <cellStyle name="Total 9 2 2 10 2" xfId="25792" xr:uid="{00000000-0005-0000-0000-0000C1640000}"/>
    <cellStyle name="Total 9 2 2 11" xfId="25793" xr:uid="{00000000-0005-0000-0000-0000C2640000}"/>
    <cellStyle name="Total 9 2 2 11 2" xfId="25794" xr:uid="{00000000-0005-0000-0000-0000C3640000}"/>
    <cellStyle name="Total 9 2 2 12" xfId="25795" xr:uid="{00000000-0005-0000-0000-0000C4640000}"/>
    <cellStyle name="Total 9 2 2 12 2" xfId="25796" xr:uid="{00000000-0005-0000-0000-0000C5640000}"/>
    <cellStyle name="Total 9 2 2 13" xfId="25797" xr:uid="{00000000-0005-0000-0000-0000C6640000}"/>
    <cellStyle name="Total 9 2 2 13 2" xfId="25798" xr:uid="{00000000-0005-0000-0000-0000C7640000}"/>
    <cellStyle name="Total 9 2 2 14" xfId="25799" xr:uid="{00000000-0005-0000-0000-0000C8640000}"/>
    <cellStyle name="Total 9 2 2 14 2" xfId="25800" xr:uid="{00000000-0005-0000-0000-0000C9640000}"/>
    <cellStyle name="Total 9 2 2 15" xfId="25801" xr:uid="{00000000-0005-0000-0000-0000CA640000}"/>
    <cellStyle name="Total 9 2 2 15 2" xfId="25802" xr:uid="{00000000-0005-0000-0000-0000CB640000}"/>
    <cellStyle name="Total 9 2 2 16" xfId="25803" xr:uid="{00000000-0005-0000-0000-0000CC640000}"/>
    <cellStyle name="Total 9 2 2 16 2" xfId="25804" xr:uid="{00000000-0005-0000-0000-0000CD640000}"/>
    <cellStyle name="Total 9 2 2 17" xfId="25805" xr:uid="{00000000-0005-0000-0000-0000CE640000}"/>
    <cellStyle name="Total 9 2 2 17 2" xfId="25806" xr:uid="{00000000-0005-0000-0000-0000CF640000}"/>
    <cellStyle name="Total 9 2 2 18" xfId="25807" xr:uid="{00000000-0005-0000-0000-0000D0640000}"/>
    <cellStyle name="Total 9 2 2 18 2" xfId="25808" xr:uid="{00000000-0005-0000-0000-0000D1640000}"/>
    <cellStyle name="Total 9 2 2 19" xfId="25809" xr:uid="{00000000-0005-0000-0000-0000D2640000}"/>
    <cellStyle name="Total 9 2 2 19 2" xfId="25810" xr:uid="{00000000-0005-0000-0000-0000D3640000}"/>
    <cellStyle name="Total 9 2 2 2" xfId="25811" xr:uid="{00000000-0005-0000-0000-0000D4640000}"/>
    <cellStyle name="Total 9 2 2 2 10" xfId="25812" xr:uid="{00000000-0005-0000-0000-0000D5640000}"/>
    <cellStyle name="Total 9 2 2 2 10 2" xfId="25813" xr:uid="{00000000-0005-0000-0000-0000D6640000}"/>
    <cellStyle name="Total 9 2 2 2 11" xfId="25814" xr:uid="{00000000-0005-0000-0000-0000D7640000}"/>
    <cellStyle name="Total 9 2 2 2 11 2" xfId="25815" xr:uid="{00000000-0005-0000-0000-0000D8640000}"/>
    <cellStyle name="Total 9 2 2 2 12" xfId="25816" xr:uid="{00000000-0005-0000-0000-0000D9640000}"/>
    <cellStyle name="Total 9 2 2 2 12 2" xfId="25817" xr:uid="{00000000-0005-0000-0000-0000DA640000}"/>
    <cellStyle name="Total 9 2 2 2 13" xfId="25818" xr:uid="{00000000-0005-0000-0000-0000DB640000}"/>
    <cellStyle name="Total 9 2 2 2 13 2" xfId="25819" xr:uid="{00000000-0005-0000-0000-0000DC640000}"/>
    <cellStyle name="Total 9 2 2 2 14" xfId="25820" xr:uid="{00000000-0005-0000-0000-0000DD640000}"/>
    <cellStyle name="Total 9 2 2 2 14 2" xfId="25821" xr:uid="{00000000-0005-0000-0000-0000DE640000}"/>
    <cellStyle name="Total 9 2 2 2 15" xfId="25822" xr:uid="{00000000-0005-0000-0000-0000DF640000}"/>
    <cellStyle name="Total 9 2 2 2 15 2" xfId="25823" xr:uid="{00000000-0005-0000-0000-0000E0640000}"/>
    <cellStyle name="Total 9 2 2 2 16" xfId="25824" xr:uid="{00000000-0005-0000-0000-0000E1640000}"/>
    <cellStyle name="Total 9 2 2 2 16 2" xfId="25825" xr:uid="{00000000-0005-0000-0000-0000E2640000}"/>
    <cellStyle name="Total 9 2 2 2 17" xfId="25826" xr:uid="{00000000-0005-0000-0000-0000E3640000}"/>
    <cellStyle name="Total 9 2 2 2 17 2" xfId="25827" xr:uid="{00000000-0005-0000-0000-0000E4640000}"/>
    <cellStyle name="Total 9 2 2 2 18" xfId="25828" xr:uid="{00000000-0005-0000-0000-0000E5640000}"/>
    <cellStyle name="Total 9 2 2 2 18 2" xfId="25829" xr:uid="{00000000-0005-0000-0000-0000E6640000}"/>
    <cellStyle name="Total 9 2 2 2 19" xfId="25830" xr:uid="{00000000-0005-0000-0000-0000E7640000}"/>
    <cellStyle name="Total 9 2 2 2 2" xfId="25831" xr:uid="{00000000-0005-0000-0000-0000E8640000}"/>
    <cellStyle name="Total 9 2 2 2 2 2" xfId="25832" xr:uid="{00000000-0005-0000-0000-0000E9640000}"/>
    <cellStyle name="Total 9 2 2 2 3" xfId="25833" xr:uid="{00000000-0005-0000-0000-0000EA640000}"/>
    <cellStyle name="Total 9 2 2 2 3 2" xfId="25834" xr:uid="{00000000-0005-0000-0000-0000EB640000}"/>
    <cellStyle name="Total 9 2 2 2 4" xfId="25835" xr:uid="{00000000-0005-0000-0000-0000EC640000}"/>
    <cellStyle name="Total 9 2 2 2 4 2" xfId="25836" xr:uid="{00000000-0005-0000-0000-0000ED640000}"/>
    <cellStyle name="Total 9 2 2 2 5" xfId="25837" xr:uid="{00000000-0005-0000-0000-0000EE640000}"/>
    <cellStyle name="Total 9 2 2 2 5 2" xfId="25838" xr:uid="{00000000-0005-0000-0000-0000EF640000}"/>
    <cellStyle name="Total 9 2 2 2 6" xfId="25839" xr:uid="{00000000-0005-0000-0000-0000F0640000}"/>
    <cellStyle name="Total 9 2 2 2 6 2" xfId="25840" xr:uid="{00000000-0005-0000-0000-0000F1640000}"/>
    <cellStyle name="Total 9 2 2 2 7" xfId="25841" xr:uid="{00000000-0005-0000-0000-0000F2640000}"/>
    <cellStyle name="Total 9 2 2 2 7 2" xfId="25842" xr:uid="{00000000-0005-0000-0000-0000F3640000}"/>
    <cellStyle name="Total 9 2 2 2 8" xfId="25843" xr:uid="{00000000-0005-0000-0000-0000F4640000}"/>
    <cellStyle name="Total 9 2 2 2 8 2" xfId="25844" xr:uid="{00000000-0005-0000-0000-0000F5640000}"/>
    <cellStyle name="Total 9 2 2 2 9" xfId="25845" xr:uid="{00000000-0005-0000-0000-0000F6640000}"/>
    <cellStyle name="Total 9 2 2 2 9 2" xfId="25846" xr:uid="{00000000-0005-0000-0000-0000F7640000}"/>
    <cellStyle name="Total 9 2 2 20" xfId="25847" xr:uid="{00000000-0005-0000-0000-0000F8640000}"/>
    <cellStyle name="Total 9 2 2 3" xfId="25848" xr:uid="{00000000-0005-0000-0000-0000F9640000}"/>
    <cellStyle name="Total 9 2 2 3 10" xfId="25849" xr:uid="{00000000-0005-0000-0000-0000FA640000}"/>
    <cellStyle name="Total 9 2 2 3 10 2" xfId="25850" xr:uid="{00000000-0005-0000-0000-0000FB640000}"/>
    <cellStyle name="Total 9 2 2 3 11" xfId="25851" xr:uid="{00000000-0005-0000-0000-0000FC640000}"/>
    <cellStyle name="Total 9 2 2 3 11 2" xfId="25852" xr:uid="{00000000-0005-0000-0000-0000FD640000}"/>
    <cellStyle name="Total 9 2 2 3 12" xfId="25853" xr:uid="{00000000-0005-0000-0000-0000FE640000}"/>
    <cellStyle name="Total 9 2 2 3 12 2" xfId="25854" xr:uid="{00000000-0005-0000-0000-0000FF640000}"/>
    <cellStyle name="Total 9 2 2 3 13" xfId="25855" xr:uid="{00000000-0005-0000-0000-000000650000}"/>
    <cellStyle name="Total 9 2 2 3 13 2" xfId="25856" xr:uid="{00000000-0005-0000-0000-000001650000}"/>
    <cellStyle name="Total 9 2 2 3 14" xfId="25857" xr:uid="{00000000-0005-0000-0000-000002650000}"/>
    <cellStyle name="Total 9 2 2 3 14 2" xfId="25858" xr:uid="{00000000-0005-0000-0000-000003650000}"/>
    <cellStyle name="Total 9 2 2 3 15" xfId="25859" xr:uid="{00000000-0005-0000-0000-000004650000}"/>
    <cellStyle name="Total 9 2 2 3 15 2" xfId="25860" xr:uid="{00000000-0005-0000-0000-000005650000}"/>
    <cellStyle name="Total 9 2 2 3 16" xfId="25861" xr:uid="{00000000-0005-0000-0000-000006650000}"/>
    <cellStyle name="Total 9 2 2 3 16 2" xfId="25862" xr:uid="{00000000-0005-0000-0000-000007650000}"/>
    <cellStyle name="Total 9 2 2 3 17" xfId="25863" xr:uid="{00000000-0005-0000-0000-000008650000}"/>
    <cellStyle name="Total 9 2 2 3 17 2" xfId="25864" xr:uid="{00000000-0005-0000-0000-000009650000}"/>
    <cellStyle name="Total 9 2 2 3 18" xfId="25865" xr:uid="{00000000-0005-0000-0000-00000A650000}"/>
    <cellStyle name="Total 9 2 2 3 18 2" xfId="25866" xr:uid="{00000000-0005-0000-0000-00000B650000}"/>
    <cellStyle name="Total 9 2 2 3 19" xfId="25867" xr:uid="{00000000-0005-0000-0000-00000C650000}"/>
    <cellStyle name="Total 9 2 2 3 2" xfId="25868" xr:uid="{00000000-0005-0000-0000-00000D650000}"/>
    <cellStyle name="Total 9 2 2 3 2 2" xfId="25869" xr:uid="{00000000-0005-0000-0000-00000E650000}"/>
    <cellStyle name="Total 9 2 2 3 3" xfId="25870" xr:uid="{00000000-0005-0000-0000-00000F650000}"/>
    <cellStyle name="Total 9 2 2 3 3 2" xfId="25871" xr:uid="{00000000-0005-0000-0000-000010650000}"/>
    <cellStyle name="Total 9 2 2 3 4" xfId="25872" xr:uid="{00000000-0005-0000-0000-000011650000}"/>
    <cellStyle name="Total 9 2 2 3 4 2" xfId="25873" xr:uid="{00000000-0005-0000-0000-000012650000}"/>
    <cellStyle name="Total 9 2 2 3 5" xfId="25874" xr:uid="{00000000-0005-0000-0000-000013650000}"/>
    <cellStyle name="Total 9 2 2 3 5 2" xfId="25875" xr:uid="{00000000-0005-0000-0000-000014650000}"/>
    <cellStyle name="Total 9 2 2 3 6" xfId="25876" xr:uid="{00000000-0005-0000-0000-000015650000}"/>
    <cellStyle name="Total 9 2 2 3 6 2" xfId="25877" xr:uid="{00000000-0005-0000-0000-000016650000}"/>
    <cellStyle name="Total 9 2 2 3 7" xfId="25878" xr:uid="{00000000-0005-0000-0000-000017650000}"/>
    <cellStyle name="Total 9 2 2 3 7 2" xfId="25879" xr:uid="{00000000-0005-0000-0000-000018650000}"/>
    <cellStyle name="Total 9 2 2 3 8" xfId="25880" xr:uid="{00000000-0005-0000-0000-000019650000}"/>
    <cellStyle name="Total 9 2 2 3 8 2" xfId="25881" xr:uid="{00000000-0005-0000-0000-00001A650000}"/>
    <cellStyle name="Total 9 2 2 3 9" xfId="25882" xr:uid="{00000000-0005-0000-0000-00001B650000}"/>
    <cellStyle name="Total 9 2 2 3 9 2" xfId="25883" xr:uid="{00000000-0005-0000-0000-00001C650000}"/>
    <cellStyle name="Total 9 2 2 4" xfId="25884" xr:uid="{00000000-0005-0000-0000-00001D650000}"/>
    <cellStyle name="Total 9 2 2 4 10" xfId="25885" xr:uid="{00000000-0005-0000-0000-00001E650000}"/>
    <cellStyle name="Total 9 2 2 4 10 2" xfId="25886" xr:uid="{00000000-0005-0000-0000-00001F650000}"/>
    <cellStyle name="Total 9 2 2 4 11" xfId="25887" xr:uid="{00000000-0005-0000-0000-000020650000}"/>
    <cellStyle name="Total 9 2 2 4 11 2" xfId="25888" xr:uid="{00000000-0005-0000-0000-000021650000}"/>
    <cellStyle name="Total 9 2 2 4 12" xfId="25889" xr:uid="{00000000-0005-0000-0000-000022650000}"/>
    <cellStyle name="Total 9 2 2 4 12 2" xfId="25890" xr:uid="{00000000-0005-0000-0000-000023650000}"/>
    <cellStyle name="Total 9 2 2 4 13" xfId="25891" xr:uid="{00000000-0005-0000-0000-000024650000}"/>
    <cellStyle name="Total 9 2 2 4 13 2" xfId="25892" xr:uid="{00000000-0005-0000-0000-000025650000}"/>
    <cellStyle name="Total 9 2 2 4 14" xfId="25893" xr:uid="{00000000-0005-0000-0000-000026650000}"/>
    <cellStyle name="Total 9 2 2 4 14 2" xfId="25894" xr:uid="{00000000-0005-0000-0000-000027650000}"/>
    <cellStyle name="Total 9 2 2 4 15" xfId="25895" xr:uid="{00000000-0005-0000-0000-000028650000}"/>
    <cellStyle name="Total 9 2 2 4 15 2" xfId="25896" xr:uid="{00000000-0005-0000-0000-000029650000}"/>
    <cellStyle name="Total 9 2 2 4 16" xfId="25897" xr:uid="{00000000-0005-0000-0000-00002A650000}"/>
    <cellStyle name="Total 9 2 2 4 2" xfId="25898" xr:uid="{00000000-0005-0000-0000-00002B650000}"/>
    <cellStyle name="Total 9 2 2 4 2 2" xfId="25899" xr:uid="{00000000-0005-0000-0000-00002C650000}"/>
    <cellStyle name="Total 9 2 2 4 3" xfId="25900" xr:uid="{00000000-0005-0000-0000-00002D650000}"/>
    <cellStyle name="Total 9 2 2 4 3 2" xfId="25901" xr:uid="{00000000-0005-0000-0000-00002E650000}"/>
    <cellStyle name="Total 9 2 2 4 4" xfId="25902" xr:uid="{00000000-0005-0000-0000-00002F650000}"/>
    <cellStyle name="Total 9 2 2 4 4 2" xfId="25903" xr:uid="{00000000-0005-0000-0000-000030650000}"/>
    <cellStyle name="Total 9 2 2 4 5" xfId="25904" xr:uid="{00000000-0005-0000-0000-000031650000}"/>
    <cellStyle name="Total 9 2 2 4 5 2" xfId="25905" xr:uid="{00000000-0005-0000-0000-000032650000}"/>
    <cellStyle name="Total 9 2 2 4 6" xfId="25906" xr:uid="{00000000-0005-0000-0000-000033650000}"/>
    <cellStyle name="Total 9 2 2 4 6 2" xfId="25907" xr:uid="{00000000-0005-0000-0000-000034650000}"/>
    <cellStyle name="Total 9 2 2 4 7" xfId="25908" xr:uid="{00000000-0005-0000-0000-000035650000}"/>
    <cellStyle name="Total 9 2 2 4 7 2" xfId="25909" xr:uid="{00000000-0005-0000-0000-000036650000}"/>
    <cellStyle name="Total 9 2 2 4 8" xfId="25910" xr:uid="{00000000-0005-0000-0000-000037650000}"/>
    <cellStyle name="Total 9 2 2 4 8 2" xfId="25911" xr:uid="{00000000-0005-0000-0000-000038650000}"/>
    <cellStyle name="Total 9 2 2 4 9" xfId="25912" xr:uid="{00000000-0005-0000-0000-000039650000}"/>
    <cellStyle name="Total 9 2 2 4 9 2" xfId="25913" xr:uid="{00000000-0005-0000-0000-00003A650000}"/>
    <cellStyle name="Total 9 2 2 5" xfId="25914" xr:uid="{00000000-0005-0000-0000-00003B650000}"/>
    <cellStyle name="Total 9 2 2 5 10" xfId="25915" xr:uid="{00000000-0005-0000-0000-00003C650000}"/>
    <cellStyle name="Total 9 2 2 5 10 2" xfId="25916" xr:uid="{00000000-0005-0000-0000-00003D650000}"/>
    <cellStyle name="Total 9 2 2 5 11" xfId="25917" xr:uid="{00000000-0005-0000-0000-00003E650000}"/>
    <cellStyle name="Total 9 2 2 5 11 2" xfId="25918" xr:uid="{00000000-0005-0000-0000-00003F650000}"/>
    <cellStyle name="Total 9 2 2 5 12" xfId="25919" xr:uid="{00000000-0005-0000-0000-000040650000}"/>
    <cellStyle name="Total 9 2 2 5 12 2" xfId="25920" xr:uid="{00000000-0005-0000-0000-000041650000}"/>
    <cellStyle name="Total 9 2 2 5 13" xfId="25921" xr:uid="{00000000-0005-0000-0000-000042650000}"/>
    <cellStyle name="Total 9 2 2 5 13 2" xfId="25922" xr:uid="{00000000-0005-0000-0000-000043650000}"/>
    <cellStyle name="Total 9 2 2 5 14" xfId="25923" xr:uid="{00000000-0005-0000-0000-000044650000}"/>
    <cellStyle name="Total 9 2 2 5 14 2" xfId="25924" xr:uid="{00000000-0005-0000-0000-000045650000}"/>
    <cellStyle name="Total 9 2 2 5 15" xfId="25925" xr:uid="{00000000-0005-0000-0000-000046650000}"/>
    <cellStyle name="Total 9 2 2 5 15 2" xfId="25926" xr:uid="{00000000-0005-0000-0000-000047650000}"/>
    <cellStyle name="Total 9 2 2 5 16" xfId="25927" xr:uid="{00000000-0005-0000-0000-000048650000}"/>
    <cellStyle name="Total 9 2 2 5 2" xfId="25928" xr:uid="{00000000-0005-0000-0000-000049650000}"/>
    <cellStyle name="Total 9 2 2 5 2 2" xfId="25929" xr:uid="{00000000-0005-0000-0000-00004A650000}"/>
    <cellStyle name="Total 9 2 2 5 3" xfId="25930" xr:uid="{00000000-0005-0000-0000-00004B650000}"/>
    <cellStyle name="Total 9 2 2 5 3 2" xfId="25931" xr:uid="{00000000-0005-0000-0000-00004C650000}"/>
    <cellStyle name="Total 9 2 2 5 4" xfId="25932" xr:uid="{00000000-0005-0000-0000-00004D650000}"/>
    <cellStyle name="Total 9 2 2 5 4 2" xfId="25933" xr:uid="{00000000-0005-0000-0000-00004E650000}"/>
    <cellStyle name="Total 9 2 2 5 5" xfId="25934" xr:uid="{00000000-0005-0000-0000-00004F650000}"/>
    <cellStyle name="Total 9 2 2 5 5 2" xfId="25935" xr:uid="{00000000-0005-0000-0000-000050650000}"/>
    <cellStyle name="Total 9 2 2 5 6" xfId="25936" xr:uid="{00000000-0005-0000-0000-000051650000}"/>
    <cellStyle name="Total 9 2 2 5 6 2" xfId="25937" xr:uid="{00000000-0005-0000-0000-000052650000}"/>
    <cellStyle name="Total 9 2 2 5 7" xfId="25938" xr:uid="{00000000-0005-0000-0000-000053650000}"/>
    <cellStyle name="Total 9 2 2 5 7 2" xfId="25939" xr:uid="{00000000-0005-0000-0000-000054650000}"/>
    <cellStyle name="Total 9 2 2 5 8" xfId="25940" xr:uid="{00000000-0005-0000-0000-000055650000}"/>
    <cellStyle name="Total 9 2 2 5 8 2" xfId="25941" xr:uid="{00000000-0005-0000-0000-000056650000}"/>
    <cellStyle name="Total 9 2 2 5 9" xfId="25942" xr:uid="{00000000-0005-0000-0000-000057650000}"/>
    <cellStyle name="Total 9 2 2 5 9 2" xfId="25943" xr:uid="{00000000-0005-0000-0000-000058650000}"/>
    <cellStyle name="Total 9 2 2 6" xfId="25944" xr:uid="{00000000-0005-0000-0000-000059650000}"/>
    <cellStyle name="Total 9 2 2 6 10" xfId="25945" xr:uid="{00000000-0005-0000-0000-00005A650000}"/>
    <cellStyle name="Total 9 2 2 6 10 2" xfId="25946" xr:uid="{00000000-0005-0000-0000-00005B650000}"/>
    <cellStyle name="Total 9 2 2 6 11" xfId="25947" xr:uid="{00000000-0005-0000-0000-00005C650000}"/>
    <cellStyle name="Total 9 2 2 6 11 2" xfId="25948" xr:uid="{00000000-0005-0000-0000-00005D650000}"/>
    <cellStyle name="Total 9 2 2 6 12" xfId="25949" xr:uid="{00000000-0005-0000-0000-00005E650000}"/>
    <cellStyle name="Total 9 2 2 6 12 2" xfId="25950" xr:uid="{00000000-0005-0000-0000-00005F650000}"/>
    <cellStyle name="Total 9 2 2 6 13" xfId="25951" xr:uid="{00000000-0005-0000-0000-000060650000}"/>
    <cellStyle name="Total 9 2 2 6 13 2" xfId="25952" xr:uid="{00000000-0005-0000-0000-000061650000}"/>
    <cellStyle name="Total 9 2 2 6 14" xfId="25953" xr:uid="{00000000-0005-0000-0000-000062650000}"/>
    <cellStyle name="Total 9 2 2 6 14 2" xfId="25954" xr:uid="{00000000-0005-0000-0000-000063650000}"/>
    <cellStyle name="Total 9 2 2 6 15" xfId="25955" xr:uid="{00000000-0005-0000-0000-000064650000}"/>
    <cellStyle name="Total 9 2 2 6 2" xfId="25956" xr:uid="{00000000-0005-0000-0000-000065650000}"/>
    <cellStyle name="Total 9 2 2 6 2 2" xfId="25957" xr:uid="{00000000-0005-0000-0000-000066650000}"/>
    <cellStyle name="Total 9 2 2 6 3" xfId="25958" xr:uid="{00000000-0005-0000-0000-000067650000}"/>
    <cellStyle name="Total 9 2 2 6 3 2" xfId="25959" xr:uid="{00000000-0005-0000-0000-000068650000}"/>
    <cellStyle name="Total 9 2 2 6 4" xfId="25960" xr:uid="{00000000-0005-0000-0000-000069650000}"/>
    <cellStyle name="Total 9 2 2 6 4 2" xfId="25961" xr:uid="{00000000-0005-0000-0000-00006A650000}"/>
    <cellStyle name="Total 9 2 2 6 5" xfId="25962" xr:uid="{00000000-0005-0000-0000-00006B650000}"/>
    <cellStyle name="Total 9 2 2 6 5 2" xfId="25963" xr:uid="{00000000-0005-0000-0000-00006C650000}"/>
    <cellStyle name="Total 9 2 2 6 6" xfId="25964" xr:uid="{00000000-0005-0000-0000-00006D650000}"/>
    <cellStyle name="Total 9 2 2 6 6 2" xfId="25965" xr:uid="{00000000-0005-0000-0000-00006E650000}"/>
    <cellStyle name="Total 9 2 2 6 7" xfId="25966" xr:uid="{00000000-0005-0000-0000-00006F650000}"/>
    <cellStyle name="Total 9 2 2 6 7 2" xfId="25967" xr:uid="{00000000-0005-0000-0000-000070650000}"/>
    <cellStyle name="Total 9 2 2 6 8" xfId="25968" xr:uid="{00000000-0005-0000-0000-000071650000}"/>
    <cellStyle name="Total 9 2 2 6 8 2" xfId="25969" xr:uid="{00000000-0005-0000-0000-000072650000}"/>
    <cellStyle name="Total 9 2 2 6 9" xfId="25970" xr:uid="{00000000-0005-0000-0000-000073650000}"/>
    <cellStyle name="Total 9 2 2 6 9 2" xfId="25971" xr:uid="{00000000-0005-0000-0000-000074650000}"/>
    <cellStyle name="Total 9 2 2 7" xfId="25972" xr:uid="{00000000-0005-0000-0000-000075650000}"/>
    <cellStyle name="Total 9 2 2 7 2" xfId="25973" xr:uid="{00000000-0005-0000-0000-000076650000}"/>
    <cellStyle name="Total 9 2 2 8" xfId="25974" xr:uid="{00000000-0005-0000-0000-000077650000}"/>
    <cellStyle name="Total 9 2 2 8 2" xfId="25975" xr:uid="{00000000-0005-0000-0000-000078650000}"/>
    <cellStyle name="Total 9 2 2 9" xfId="25976" xr:uid="{00000000-0005-0000-0000-000079650000}"/>
    <cellStyle name="Total 9 2 2 9 2" xfId="25977" xr:uid="{00000000-0005-0000-0000-00007A650000}"/>
    <cellStyle name="Total 9 2 20" xfId="25978" xr:uid="{00000000-0005-0000-0000-00007B650000}"/>
    <cellStyle name="Total 9 2 20 2" xfId="25979" xr:uid="{00000000-0005-0000-0000-00007C650000}"/>
    <cellStyle name="Total 9 2 21" xfId="25980" xr:uid="{00000000-0005-0000-0000-00007D650000}"/>
    <cellStyle name="Total 9 2 21 2" xfId="25981" xr:uid="{00000000-0005-0000-0000-00007E650000}"/>
    <cellStyle name="Total 9 2 22" xfId="25982" xr:uid="{00000000-0005-0000-0000-00007F650000}"/>
    <cellStyle name="Total 9 2 22 2" xfId="25983" xr:uid="{00000000-0005-0000-0000-000080650000}"/>
    <cellStyle name="Total 9 2 23" xfId="25984" xr:uid="{00000000-0005-0000-0000-000081650000}"/>
    <cellStyle name="Total 9 2 23 2" xfId="25985" xr:uid="{00000000-0005-0000-0000-000082650000}"/>
    <cellStyle name="Total 9 2 24" xfId="25986" xr:uid="{00000000-0005-0000-0000-000083650000}"/>
    <cellStyle name="Total 9 2 24 2" xfId="25987" xr:uid="{00000000-0005-0000-0000-000084650000}"/>
    <cellStyle name="Total 9 2 25" xfId="25988" xr:uid="{00000000-0005-0000-0000-000085650000}"/>
    <cellStyle name="Total 9 2 25 2" xfId="25989" xr:uid="{00000000-0005-0000-0000-000086650000}"/>
    <cellStyle name="Total 9 2 26" xfId="25990" xr:uid="{00000000-0005-0000-0000-000087650000}"/>
    <cellStyle name="Total 9 2 26 2" xfId="25991" xr:uid="{00000000-0005-0000-0000-000088650000}"/>
    <cellStyle name="Total 9 2 27" xfId="25992" xr:uid="{00000000-0005-0000-0000-000089650000}"/>
    <cellStyle name="Total 9 2 3" xfId="25993" xr:uid="{00000000-0005-0000-0000-00008A650000}"/>
    <cellStyle name="Total 9 2 3 10" xfId="25994" xr:uid="{00000000-0005-0000-0000-00008B650000}"/>
    <cellStyle name="Total 9 2 3 10 2" xfId="25995" xr:uid="{00000000-0005-0000-0000-00008C650000}"/>
    <cellStyle name="Total 9 2 3 11" xfId="25996" xr:uid="{00000000-0005-0000-0000-00008D650000}"/>
    <cellStyle name="Total 9 2 3 11 2" xfId="25997" xr:uid="{00000000-0005-0000-0000-00008E650000}"/>
    <cellStyle name="Total 9 2 3 12" xfId="25998" xr:uid="{00000000-0005-0000-0000-00008F650000}"/>
    <cellStyle name="Total 9 2 3 12 2" xfId="25999" xr:uid="{00000000-0005-0000-0000-000090650000}"/>
    <cellStyle name="Total 9 2 3 13" xfId="26000" xr:uid="{00000000-0005-0000-0000-000091650000}"/>
    <cellStyle name="Total 9 2 3 13 2" xfId="26001" xr:uid="{00000000-0005-0000-0000-000092650000}"/>
    <cellStyle name="Total 9 2 3 14" xfId="26002" xr:uid="{00000000-0005-0000-0000-000093650000}"/>
    <cellStyle name="Total 9 2 3 14 2" xfId="26003" xr:uid="{00000000-0005-0000-0000-000094650000}"/>
    <cellStyle name="Total 9 2 3 15" xfId="26004" xr:uid="{00000000-0005-0000-0000-000095650000}"/>
    <cellStyle name="Total 9 2 3 15 2" xfId="26005" xr:uid="{00000000-0005-0000-0000-000096650000}"/>
    <cellStyle name="Total 9 2 3 16" xfId="26006" xr:uid="{00000000-0005-0000-0000-000097650000}"/>
    <cellStyle name="Total 9 2 3 16 2" xfId="26007" xr:uid="{00000000-0005-0000-0000-000098650000}"/>
    <cellStyle name="Total 9 2 3 17" xfId="26008" xr:uid="{00000000-0005-0000-0000-000099650000}"/>
    <cellStyle name="Total 9 2 3 17 2" xfId="26009" xr:uid="{00000000-0005-0000-0000-00009A650000}"/>
    <cellStyle name="Total 9 2 3 18" xfId="26010" xr:uid="{00000000-0005-0000-0000-00009B650000}"/>
    <cellStyle name="Total 9 2 3 18 2" xfId="26011" xr:uid="{00000000-0005-0000-0000-00009C650000}"/>
    <cellStyle name="Total 9 2 3 19" xfId="26012" xr:uid="{00000000-0005-0000-0000-00009D650000}"/>
    <cellStyle name="Total 9 2 3 19 2" xfId="26013" xr:uid="{00000000-0005-0000-0000-00009E650000}"/>
    <cellStyle name="Total 9 2 3 2" xfId="26014" xr:uid="{00000000-0005-0000-0000-00009F650000}"/>
    <cellStyle name="Total 9 2 3 2 10" xfId="26015" xr:uid="{00000000-0005-0000-0000-0000A0650000}"/>
    <cellStyle name="Total 9 2 3 2 10 2" xfId="26016" xr:uid="{00000000-0005-0000-0000-0000A1650000}"/>
    <cellStyle name="Total 9 2 3 2 11" xfId="26017" xr:uid="{00000000-0005-0000-0000-0000A2650000}"/>
    <cellStyle name="Total 9 2 3 2 11 2" xfId="26018" xr:uid="{00000000-0005-0000-0000-0000A3650000}"/>
    <cellStyle name="Total 9 2 3 2 12" xfId="26019" xr:uid="{00000000-0005-0000-0000-0000A4650000}"/>
    <cellStyle name="Total 9 2 3 2 12 2" xfId="26020" xr:uid="{00000000-0005-0000-0000-0000A5650000}"/>
    <cellStyle name="Total 9 2 3 2 13" xfId="26021" xr:uid="{00000000-0005-0000-0000-0000A6650000}"/>
    <cellStyle name="Total 9 2 3 2 13 2" xfId="26022" xr:uid="{00000000-0005-0000-0000-0000A7650000}"/>
    <cellStyle name="Total 9 2 3 2 14" xfId="26023" xr:uid="{00000000-0005-0000-0000-0000A8650000}"/>
    <cellStyle name="Total 9 2 3 2 14 2" xfId="26024" xr:uid="{00000000-0005-0000-0000-0000A9650000}"/>
    <cellStyle name="Total 9 2 3 2 15" xfId="26025" xr:uid="{00000000-0005-0000-0000-0000AA650000}"/>
    <cellStyle name="Total 9 2 3 2 15 2" xfId="26026" xr:uid="{00000000-0005-0000-0000-0000AB650000}"/>
    <cellStyle name="Total 9 2 3 2 16" xfId="26027" xr:uid="{00000000-0005-0000-0000-0000AC650000}"/>
    <cellStyle name="Total 9 2 3 2 16 2" xfId="26028" xr:uid="{00000000-0005-0000-0000-0000AD650000}"/>
    <cellStyle name="Total 9 2 3 2 17" xfId="26029" xr:uid="{00000000-0005-0000-0000-0000AE650000}"/>
    <cellStyle name="Total 9 2 3 2 17 2" xfId="26030" xr:uid="{00000000-0005-0000-0000-0000AF650000}"/>
    <cellStyle name="Total 9 2 3 2 18" xfId="26031" xr:uid="{00000000-0005-0000-0000-0000B0650000}"/>
    <cellStyle name="Total 9 2 3 2 18 2" xfId="26032" xr:uid="{00000000-0005-0000-0000-0000B1650000}"/>
    <cellStyle name="Total 9 2 3 2 19" xfId="26033" xr:uid="{00000000-0005-0000-0000-0000B2650000}"/>
    <cellStyle name="Total 9 2 3 2 2" xfId="26034" xr:uid="{00000000-0005-0000-0000-0000B3650000}"/>
    <cellStyle name="Total 9 2 3 2 2 2" xfId="26035" xr:uid="{00000000-0005-0000-0000-0000B4650000}"/>
    <cellStyle name="Total 9 2 3 2 3" xfId="26036" xr:uid="{00000000-0005-0000-0000-0000B5650000}"/>
    <cellStyle name="Total 9 2 3 2 3 2" xfId="26037" xr:uid="{00000000-0005-0000-0000-0000B6650000}"/>
    <cellStyle name="Total 9 2 3 2 4" xfId="26038" xr:uid="{00000000-0005-0000-0000-0000B7650000}"/>
    <cellStyle name="Total 9 2 3 2 4 2" xfId="26039" xr:uid="{00000000-0005-0000-0000-0000B8650000}"/>
    <cellStyle name="Total 9 2 3 2 5" xfId="26040" xr:uid="{00000000-0005-0000-0000-0000B9650000}"/>
    <cellStyle name="Total 9 2 3 2 5 2" xfId="26041" xr:uid="{00000000-0005-0000-0000-0000BA650000}"/>
    <cellStyle name="Total 9 2 3 2 6" xfId="26042" xr:uid="{00000000-0005-0000-0000-0000BB650000}"/>
    <cellStyle name="Total 9 2 3 2 6 2" xfId="26043" xr:uid="{00000000-0005-0000-0000-0000BC650000}"/>
    <cellStyle name="Total 9 2 3 2 7" xfId="26044" xr:uid="{00000000-0005-0000-0000-0000BD650000}"/>
    <cellStyle name="Total 9 2 3 2 7 2" xfId="26045" xr:uid="{00000000-0005-0000-0000-0000BE650000}"/>
    <cellStyle name="Total 9 2 3 2 8" xfId="26046" xr:uid="{00000000-0005-0000-0000-0000BF650000}"/>
    <cellStyle name="Total 9 2 3 2 8 2" xfId="26047" xr:uid="{00000000-0005-0000-0000-0000C0650000}"/>
    <cellStyle name="Total 9 2 3 2 9" xfId="26048" xr:uid="{00000000-0005-0000-0000-0000C1650000}"/>
    <cellStyle name="Total 9 2 3 2 9 2" xfId="26049" xr:uid="{00000000-0005-0000-0000-0000C2650000}"/>
    <cellStyle name="Total 9 2 3 20" xfId="26050" xr:uid="{00000000-0005-0000-0000-0000C3650000}"/>
    <cellStyle name="Total 9 2 3 3" xfId="26051" xr:uid="{00000000-0005-0000-0000-0000C4650000}"/>
    <cellStyle name="Total 9 2 3 3 10" xfId="26052" xr:uid="{00000000-0005-0000-0000-0000C5650000}"/>
    <cellStyle name="Total 9 2 3 3 10 2" xfId="26053" xr:uid="{00000000-0005-0000-0000-0000C6650000}"/>
    <cellStyle name="Total 9 2 3 3 11" xfId="26054" xr:uid="{00000000-0005-0000-0000-0000C7650000}"/>
    <cellStyle name="Total 9 2 3 3 11 2" xfId="26055" xr:uid="{00000000-0005-0000-0000-0000C8650000}"/>
    <cellStyle name="Total 9 2 3 3 12" xfId="26056" xr:uid="{00000000-0005-0000-0000-0000C9650000}"/>
    <cellStyle name="Total 9 2 3 3 12 2" xfId="26057" xr:uid="{00000000-0005-0000-0000-0000CA650000}"/>
    <cellStyle name="Total 9 2 3 3 13" xfId="26058" xr:uid="{00000000-0005-0000-0000-0000CB650000}"/>
    <cellStyle name="Total 9 2 3 3 13 2" xfId="26059" xr:uid="{00000000-0005-0000-0000-0000CC650000}"/>
    <cellStyle name="Total 9 2 3 3 14" xfId="26060" xr:uid="{00000000-0005-0000-0000-0000CD650000}"/>
    <cellStyle name="Total 9 2 3 3 14 2" xfId="26061" xr:uid="{00000000-0005-0000-0000-0000CE650000}"/>
    <cellStyle name="Total 9 2 3 3 15" xfId="26062" xr:uid="{00000000-0005-0000-0000-0000CF650000}"/>
    <cellStyle name="Total 9 2 3 3 15 2" xfId="26063" xr:uid="{00000000-0005-0000-0000-0000D0650000}"/>
    <cellStyle name="Total 9 2 3 3 16" xfId="26064" xr:uid="{00000000-0005-0000-0000-0000D1650000}"/>
    <cellStyle name="Total 9 2 3 3 16 2" xfId="26065" xr:uid="{00000000-0005-0000-0000-0000D2650000}"/>
    <cellStyle name="Total 9 2 3 3 17" xfId="26066" xr:uid="{00000000-0005-0000-0000-0000D3650000}"/>
    <cellStyle name="Total 9 2 3 3 17 2" xfId="26067" xr:uid="{00000000-0005-0000-0000-0000D4650000}"/>
    <cellStyle name="Total 9 2 3 3 18" xfId="26068" xr:uid="{00000000-0005-0000-0000-0000D5650000}"/>
    <cellStyle name="Total 9 2 3 3 18 2" xfId="26069" xr:uid="{00000000-0005-0000-0000-0000D6650000}"/>
    <cellStyle name="Total 9 2 3 3 19" xfId="26070" xr:uid="{00000000-0005-0000-0000-0000D7650000}"/>
    <cellStyle name="Total 9 2 3 3 2" xfId="26071" xr:uid="{00000000-0005-0000-0000-0000D8650000}"/>
    <cellStyle name="Total 9 2 3 3 2 2" xfId="26072" xr:uid="{00000000-0005-0000-0000-0000D9650000}"/>
    <cellStyle name="Total 9 2 3 3 3" xfId="26073" xr:uid="{00000000-0005-0000-0000-0000DA650000}"/>
    <cellStyle name="Total 9 2 3 3 3 2" xfId="26074" xr:uid="{00000000-0005-0000-0000-0000DB650000}"/>
    <cellStyle name="Total 9 2 3 3 4" xfId="26075" xr:uid="{00000000-0005-0000-0000-0000DC650000}"/>
    <cellStyle name="Total 9 2 3 3 4 2" xfId="26076" xr:uid="{00000000-0005-0000-0000-0000DD650000}"/>
    <cellStyle name="Total 9 2 3 3 5" xfId="26077" xr:uid="{00000000-0005-0000-0000-0000DE650000}"/>
    <cellStyle name="Total 9 2 3 3 5 2" xfId="26078" xr:uid="{00000000-0005-0000-0000-0000DF650000}"/>
    <cellStyle name="Total 9 2 3 3 6" xfId="26079" xr:uid="{00000000-0005-0000-0000-0000E0650000}"/>
    <cellStyle name="Total 9 2 3 3 6 2" xfId="26080" xr:uid="{00000000-0005-0000-0000-0000E1650000}"/>
    <cellStyle name="Total 9 2 3 3 7" xfId="26081" xr:uid="{00000000-0005-0000-0000-0000E2650000}"/>
    <cellStyle name="Total 9 2 3 3 7 2" xfId="26082" xr:uid="{00000000-0005-0000-0000-0000E3650000}"/>
    <cellStyle name="Total 9 2 3 3 8" xfId="26083" xr:uid="{00000000-0005-0000-0000-0000E4650000}"/>
    <cellStyle name="Total 9 2 3 3 8 2" xfId="26084" xr:uid="{00000000-0005-0000-0000-0000E5650000}"/>
    <cellStyle name="Total 9 2 3 3 9" xfId="26085" xr:uid="{00000000-0005-0000-0000-0000E6650000}"/>
    <cellStyle name="Total 9 2 3 3 9 2" xfId="26086" xr:uid="{00000000-0005-0000-0000-0000E7650000}"/>
    <cellStyle name="Total 9 2 3 4" xfId="26087" xr:uid="{00000000-0005-0000-0000-0000E8650000}"/>
    <cellStyle name="Total 9 2 3 4 10" xfId="26088" xr:uid="{00000000-0005-0000-0000-0000E9650000}"/>
    <cellStyle name="Total 9 2 3 4 10 2" xfId="26089" xr:uid="{00000000-0005-0000-0000-0000EA650000}"/>
    <cellStyle name="Total 9 2 3 4 11" xfId="26090" xr:uid="{00000000-0005-0000-0000-0000EB650000}"/>
    <cellStyle name="Total 9 2 3 4 11 2" xfId="26091" xr:uid="{00000000-0005-0000-0000-0000EC650000}"/>
    <cellStyle name="Total 9 2 3 4 12" xfId="26092" xr:uid="{00000000-0005-0000-0000-0000ED650000}"/>
    <cellStyle name="Total 9 2 3 4 12 2" xfId="26093" xr:uid="{00000000-0005-0000-0000-0000EE650000}"/>
    <cellStyle name="Total 9 2 3 4 13" xfId="26094" xr:uid="{00000000-0005-0000-0000-0000EF650000}"/>
    <cellStyle name="Total 9 2 3 4 13 2" xfId="26095" xr:uid="{00000000-0005-0000-0000-0000F0650000}"/>
    <cellStyle name="Total 9 2 3 4 14" xfId="26096" xr:uid="{00000000-0005-0000-0000-0000F1650000}"/>
    <cellStyle name="Total 9 2 3 4 14 2" xfId="26097" xr:uid="{00000000-0005-0000-0000-0000F2650000}"/>
    <cellStyle name="Total 9 2 3 4 15" xfId="26098" xr:uid="{00000000-0005-0000-0000-0000F3650000}"/>
    <cellStyle name="Total 9 2 3 4 15 2" xfId="26099" xr:uid="{00000000-0005-0000-0000-0000F4650000}"/>
    <cellStyle name="Total 9 2 3 4 16" xfId="26100" xr:uid="{00000000-0005-0000-0000-0000F5650000}"/>
    <cellStyle name="Total 9 2 3 4 2" xfId="26101" xr:uid="{00000000-0005-0000-0000-0000F6650000}"/>
    <cellStyle name="Total 9 2 3 4 2 2" xfId="26102" xr:uid="{00000000-0005-0000-0000-0000F7650000}"/>
    <cellStyle name="Total 9 2 3 4 3" xfId="26103" xr:uid="{00000000-0005-0000-0000-0000F8650000}"/>
    <cellStyle name="Total 9 2 3 4 3 2" xfId="26104" xr:uid="{00000000-0005-0000-0000-0000F9650000}"/>
    <cellStyle name="Total 9 2 3 4 4" xfId="26105" xr:uid="{00000000-0005-0000-0000-0000FA650000}"/>
    <cellStyle name="Total 9 2 3 4 4 2" xfId="26106" xr:uid="{00000000-0005-0000-0000-0000FB650000}"/>
    <cellStyle name="Total 9 2 3 4 5" xfId="26107" xr:uid="{00000000-0005-0000-0000-0000FC650000}"/>
    <cellStyle name="Total 9 2 3 4 5 2" xfId="26108" xr:uid="{00000000-0005-0000-0000-0000FD650000}"/>
    <cellStyle name="Total 9 2 3 4 6" xfId="26109" xr:uid="{00000000-0005-0000-0000-0000FE650000}"/>
    <cellStyle name="Total 9 2 3 4 6 2" xfId="26110" xr:uid="{00000000-0005-0000-0000-0000FF650000}"/>
    <cellStyle name="Total 9 2 3 4 7" xfId="26111" xr:uid="{00000000-0005-0000-0000-000000660000}"/>
    <cellStyle name="Total 9 2 3 4 7 2" xfId="26112" xr:uid="{00000000-0005-0000-0000-000001660000}"/>
    <cellStyle name="Total 9 2 3 4 8" xfId="26113" xr:uid="{00000000-0005-0000-0000-000002660000}"/>
    <cellStyle name="Total 9 2 3 4 8 2" xfId="26114" xr:uid="{00000000-0005-0000-0000-000003660000}"/>
    <cellStyle name="Total 9 2 3 4 9" xfId="26115" xr:uid="{00000000-0005-0000-0000-000004660000}"/>
    <cellStyle name="Total 9 2 3 4 9 2" xfId="26116" xr:uid="{00000000-0005-0000-0000-000005660000}"/>
    <cellStyle name="Total 9 2 3 5" xfId="26117" xr:uid="{00000000-0005-0000-0000-000006660000}"/>
    <cellStyle name="Total 9 2 3 5 10" xfId="26118" xr:uid="{00000000-0005-0000-0000-000007660000}"/>
    <cellStyle name="Total 9 2 3 5 10 2" xfId="26119" xr:uid="{00000000-0005-0000-0000-000008660000}"/>
    <cellStyle name="Total 9 2 3 5 11" xfId="26120" xr:uid="{00000000-0005-0000-0000-000009660000}"/>
    <cellStyle name="Total 9 2 3 5 11 2" xfId="26121" xr:uid="{00000000-0005-0000-0000-00000A660000}"/>
    <cellStyle name="Total 9 2 3 5 12" xfId="26122" xr:uid="{00000000-0005-0000-0000-00000B660000}"/>
    <cellStyle name="Total 9 2 3 5 12 2" xfId="26123" xr:uid="{00000000-0005-0000-0000-00000C660000}"/>
    <cellStyle name="Total 9 2 3 5 13" xfId="26124" xr:uid="{00000000-0005-0000-0000-00000D660000}"/>
    <cellStyle name="Total 9 2 3 5 13 2" xfId="26125" xr:uid="{00000000-0005-0000-0000-00000E660000}"/>
    <cellStyle name="Total 9 2 3 5 14" xfId="26126" xr:uid="{00000000-0005-0000-0000-00000F660000}"/>
    <cellStyle name="Total 9 2 3 5 14 2" xfId="26127" xr:uid="{00000000-0005-0000-0000-000010660000}"/>
    <cellStyle name="Total 9 2 3 5 15" xfId="26128" xr:uid="{00000000-0005-0000-0000-000011660000}"/>
    <cellStyle name="Total 9 2 3 5 15 2" xfId="26129" xr:uid="{00000000-0005-0000-0000-000012660000}"/>
    <cellStyle name="Total 9 2 3 5 16" xfId="26130" xr:uid="{00000000-0005-0000-0000-000013660000}"/>
    <cellStyle name="Total 9 2 3 5 2" xfId="26131" xr:uid="{00000000-0005-0000-0000-000014660000}"/>
    <cellStyle name="Total 9 2 3 5 2 2" xfId="26132" xr:uid="{00000000-0005-0000-0000-000015660000}"/>
    <cellStyle name="Total 9 2 3 5 3" xfId="26133" xr:uid="{00000000-0005-0000-0000-000016660000}"/>
    <cellStyle name="Total 9 2 3 5 3 2" xfId="26134" xr:uid="{00000000-0005-0000-0000-000017660000}"/>
    <cellStyle name="Total 9 2 3 5 4" xfId="26135" xr:uid="{00000000-0005-0000-0000-000018660000}"/>
    <cellStyle name="Total 9 2 3 5 4 2" xfId="26136" xr:uid="{00000000-0005-0000-0000-000019660000}"/>
    <cellStyle name="Total 9 2 3 5 5" xfId="26137" xr:uid="{00000000-0005-0000-0000-00001A660000}"/>
    <cellStyle name="Total 9 2 3 5 5 2" xfId="26138" xr:uid="{00000000-0005-0000-0000-00001B660000}"/>
    <cellStyle name="Total 9 2 3 5 6" xfId="26139" xr:uid="{00000000-0005-0000-0000-00001C660000}"/>
    <cellStyle name="Total 9 2 3 5 6 2" xfId="26140" xr:uid="{00000000-0005-0000-0000-00001D660000}"/>
    <cellStyle name="Total 9 2 3 5 7" xfId="26141" xr:uid="{00000000-0005-0000-0000-00001E660000}"/>
    <cellStyle name="Total 9 2 3 5 7 2" xfId="26142" xr:uid="{00000000-0005-0000-0000-00001F660000}"/>
    <cellStyle name="Total 9 2 3 5 8" xfId="26143" xr:uid="{00000000-0005-0000-0000-000020660000}"/>
    <cellStyle name="Total 9 2 3 5 8 2" xfId="26144" xr:uid="{00000000-0005-0000-0000-000021660000}"/>
    <cellStyle name="Total 9 2 3 5 9" xfId="26145" xr:uid="{00000000-0005-0000-0000-000022660000}"/>
    <cellStyle name="Total 9 2 3 5 9 2" xfId="26146" xr:uid="{00000000-0005-0000-0000-000023660000}"/>
    <cellStyle name="Total 9 2 3 6" xfId="26147" xr:uid="{00000000-0005-0000-0000-000024660000}"/>
    <cellStyle name="Total 9 2 3 6 10" xfId="26148" xr:uid="{00000000-0005-0000-0000-000025660000}"/>
    <cellStyle name="Total 9 2 3 6 10 2" xfId="26149" xr:uid="{00000000-0005-0000-0000-000026660000}"/>
    <cellStyle name="Total 9 2 3 6 11" xfId="26150" xr:uid="{00000000-0005-0000-0000-000027660000}"/>
    <cellStyle name="Total 9 2 3 6 11 2" xfId="26151" xr:uid="{00000000-0005-0000-0000-000028660000}"/>
    <cellStyle name="Total 9 2 3 6 12" xfId="26152" xr:uid="{00000000-0005-0000-0000-000029660000}"/>
    <cellStyle name="Total 9 2 3 6 12 2" xfId="26153" xr:uid="{00000000-0005-0000-0000-00002A660000}"/>
    <cellStyle name="Total 9 2 3 6 13" xfId="26154" xr:uid="{00000000-0005-0000-0000-00002B660000}"/>
    <cellStyle name="Total 9 2 3 6 13 2" xfId="26155" xr:uid="{00000000-0005-0000-0000-00002C660000}"/>
    <cellStyle name="Total 9 2 3 6 14" xfId="26156" xr:uid="{00000000-0005-0000-0000-00002D660000}"/>
    <cellStyle name="Total 9 2 3 6 14 2" xfId="26157" xr:uid="{00000000-0005-0000-0000-00002E660000}"/>
    <cellStyle name="Total 9 2 3 6 15" xfId="26158" xr:uid="{00000000-0005-0000-0000-00002F660000}"/>
    <cellStyle name="Total 9 2 3 6 2" xfId="26159" xr:uid="{00000000-0005-0000-0000-000030660000}"/>
    <cellStyle name="Total 9 2 3 6 2 2" xfId="26160" xr:uid="{00000000-0005-0000-0000-000031660000}"/>
    <cellStyle name="Total 9 2 3 6 3" xfId="26161" xr:uid="{00000000-0005-0000-0000-000032660000}"/>
    <cellStyle name="Total 9 2 3 6 3 2" xfId="26162" xr:uid="{00000000-0005-0000-0000-000033660000}"/>
    <cellStyle name="Total 9 2 3 6 4" xfId="26163" xr:uid="{00000000-0005-0000-0000-000034660000}"/>
    <cellStyle name="Total 9 2 3 6 4 2" xfId="26164" xr:uid="{00000000-0005-0000-0000-000035660000}"/>
    <cellStyle name="Total 9 2 3 6 5" xfId="26165" xr:uid="{00000000-0005-0000-0000-000036660000}"/>
    <cellStyle name="Total 9 2 3 6 5 2" xfId="26166" xr:uid="{00000000-0005-0000-0000-000037660000}"/>
    <cellStyle name="Total 9 2 3 6 6" xfId="26167" xr:uid="{00000000-0005-0000-0000-000038660000}"/>
    <cellStyle name="Total 9 2 3 6 6 2" xfId="26168" xr:uid="{00000000-0005-0000-0000-000039660000}"/>
    <cellStyle name="Total 9 2 3 6 7" xfId="26169" xr:uid="{00000000-0005-0000-0000-00003A660000}"/>
    <cellStyle name="Total 9 2 3 6 7 2" xfId="26170" xr:uid="{00000000-0005-0000-0000-00003B660000}"/>
    <cellStyle name="Total 9 2 3 6 8" xfId="26171" xr:uid="{00000000-0005-0000-0000-00003C660000}"/>
    <cellStyle name="Total 9 2 3 6 8 2" xfId="26172" xr:uid="{00000000-0005-0000-0000-00003D660000}"/>
    <cellStyle name="Total 9 2 3 6 9" xfId="26173" xr:uid="{00000000-0005-0000-0000-00003E660000}"/>
    <cellStyle name="Total 9 2 3 6 9 2" xfId="26174" xr:uid="{00000000-0005-0000-0000-00003F660000}"/>
    <cellStyle name="Total 9 2 3 7" xfId="26175" xr:uid="{00000000-0005-0000-0000-000040660000}"/>
    <cellStyle name="Total 9 2 3 7 2" xfId="26176" xr:uid="{00000000-0005-0000-0000-000041660000}"/>
    <cellStyle name="Total 9 2 3 8" xfId="26177" xr:uid="{00000000-0005-0000-0000-000042660000}"/>
    <cellStyle name="Total 9 2 3 8 2" xfId="26178" xr:uid="{00000000-0005-0000-0000-000043660000}"/>
    <cellStyle name="Total 9 2 3 9" xfId="26179" xr:uid="{00000000-0005-0000-0000-000044660000}"/>
    <cellStyle name="Total 9 2 3 9 2" xfId="26180" xr:uid="{00000000-0005-0000-0000-000045660000}"/>
    <cellStyle name="Total 9 2 4" xfId="26181" xr:uid="{00000000-0005-0000-0000-000046660000}"/>
    <cellStyle name="Total 9 2 4 10" xfId="26182" xr:uid="{00000000-0005-0000-0000-000047660000}"/>
    <cellStyle name="Total 9 2 4 10 2" xfId="26183" xr:uid="{00000000-0005-0000-0000-000048660000}"/>
    <cellStyle name="Total 9 2 4 11" xfId="26184" xr:uid="{00000000-0005-0000-0000-000049660000}"/>
    <cellStyle name="Total 9 2 4 11 2" xfId="26185" xr:uid="{00000000-0005-0000-0000-00004A660000}"/>
    <cellStyle name="Total 9 2 4 12" xfId="26186" xr:uid="{00000000-0005-0000-0000-00004B660000}"/>
    <cellStyle name="Total 9 2 4 12 2" xfId="26187" xr:uid="{00000000-0005-0000-0000-00004C660000}"/>
    <cellStyle name="Total 9 2 4 13" xfId="26188" xr:uid="{00000000-0005-0000-0000-00004D660000}"/>
    <cellStyle name="Total 9 2 4 13 2" xfId="26189" xr:uid="{00000000-0005-0000-0000-00004E660000}"/>
    <cellStyle name="Total 9 2 4 14" xfId="26190" xr:uid="{00000000-0005-0000-0000-00004F660000}"/>
    <cellStyle name="Total 9 2 4 14 2" xfId="26191" xr:uid="{00000000-0005-0000-0000-000050660000}"/>
    <cellStyle name="Total 9 2 4 15" xfId="26192" xr:uid="{00000000-0005-0000-0000-000051660000}"/>
    <cellStyle name="Total 9 2 4 15 2" xfId="26193" xr:uid="{00000000-0005-0000-0000-000052660000}"/>
    <cellStyle name="Total 9 2 4 16" xfId="26194" xr:uid="{00000000-0005-0000-0000-000053660000}"/>
    <cellStyle name="Total 9 2 4 16 2" xfId="26195" xr:uid="{00000000-0005-0000-0000-000054660000}"/>
    <cellStyle name="Total 9 2 4 17" xfId="26196" xr:uid="{00000000-0005-0000-0000-000055660000}"/>
    <cellStyle name="Total 9 2 4 17 2" xfId="26197" xr:uid="{00000000-0005-0000-0000-000056660000}"/>
    <cellStyle name="Total 9 2 4 18" xfId="26198" xr:uid="{00000000-0005-0000-0000-000057660000}"/>
    <cellStyle name="Total 9 2 4 18 2" xfId="26199" xr:uid="{00000000-0005-0000-0000-000058660000}"/>
    <cellStyle name="Total 9 2 4 19" xfId="26200" xr:uid="{00000000-0005-0000-0000-000059660000}"/>
    <cellStyle name="Total 9 2 4 19 2" xfId="26201" xr:uid="{00000000-0005-0000-0000-00005A660000}"/>
    <cellStyle name="Total 9 2 4 2" xfId="26202" xr:uid="{00000000-0005-0000-0000-00005B660000}"/>
    <cellStyle name="Total 9 2 4 2 10" xfId="26203" xr:uid="{00000000-0005-0000-0000-00005C660000}"/>
    <cellStyle name="Total 9 2 4 2 10 2" xfId="26204" xr:uid="{00000000-0005-0000-0000-00005D660000}"/>
    <cellStyle name="Total 9 2 4 2 11" xfId="26205" xr:uid="{00000000-0005-0000-0000-00005E660000}"/>
    <cellStyle name="Total 9 2 4 2 11 2" xfId="26206" xr:uid="{00000000-0005-0000-0000-00005F660000}"/>
    <cellStyle name="Total 9 2 4 2 12" xfId="26207" xr:uid="{00000000-0005-0000-0000-000060660000}"/>
    <cellStyle name="Total 9 2 4 2 12 2" xfId="26208" xr:uid="{00000000-0005-0000-0000-000061660000}"/>
    <cellStyle name="Total 9 2 4 2 13" xfId="26209" xr:uid="{00000000-0005-0000-0000-000062660000}"/>
    <cellStyle name="Total 9 2 4 2 13 2" xfId="26210" xr:uid="{00000000-0005-0000-0000-000063660000}"/>
    <cellStyle name="Total 9 2 4 2 14" xfId="26211" xr:uid="{00000000-0005-0000-0000-000064660000}"/>
    <cellStyle name="Total 9 2 4 2 14 2" xfId="26212" xr:uid="{00000000-0005-0000-0000-000065660000}"/>
    <cellStyle name="Total 9 2 4 2 15" xfId="26213" xr:uid="{00000000-0005-0000-0000-000066660000}"/>
    <cellStyle name="Total 9 2 4 2 15 2" xfId="26214" xr:uid="{00000000-0005-0000-0000-000067660000}"/>
    <cellStyle name="Total 9 2 4 2 16" xfId="26215" xr:uid="{00000000-0005-0000-0000-000068660000}"/>
    <cellStyle name="Total 9 2 4 2 16 2" xfId="26216" xr:uid="{00000000-0005-0000-0000-000069660000}"/>
    <cellStyle name="Total 9 2 4 2 17" xfId="26217" xr:uid="{00000000-0005-0000-0000-00006A660000}"/>
    <cellStyle name="Total 9 2 4 2 17 2" xfId="26218" xr:uid="{00000000-0005-0000-0000-00006B660000}"/>
    <cellStyle name="Total 9 2 4 2 18" xfId="26219" xr:uid="{00000000-0005-0000-0000-00006C660000}"/>
    <cellStyle name="Total 9 2 4 2 18 2" xfId="26220" xr:uid="{00000000-0005-0000-0000-00006D660000}"/>
    <cellStyle name="Total 9 2 4 2 19" xfId="26221" xr:uid="{00000000-0005-0000-0000-00006E660000}"/>
    <cellStyle name="Total 9 2 4 2 2" xfId="26222" xr:uid="{00000000-0005-0000-0000-00006F660000}"/>
    <cellStyle name="Total 9 2 4 2 2 2" xfId="26223" xr:uid="{00000000-0005-0000-0000-000070660000}"/>
    <cellStyle name="Total 9 2 4 2 3" xfId="26224" xr:uid="{00000000-0005-0000-0000-000071660000}"/>
    <cellStyle name="Total 9 2 4 2 3 2" xfId="26225" xr:uid="{00000000-0005-0000-0000-000072660000}"/>
    <cellStyle name="Total 9 2 4 2 4" xfId="26226" xr:uid="{00000000-0005-0000-0000-000073660000}"/>
    <cellStyle name="Total 9 2 4 2 4 2" xfId="26227" xr:uid="{00000000-0005-0000-0000-000074660000}"/>
    <cellStyle name="Total 9 2 4 2 5" xfId="26228" xr:uid="{00000000-0005-0000-0000-000075660000}"/>
    <cellStyle name="Total 9 2 4 2 5 2" xfId="26229" xr:uid="{00000000-0005-0000-0000-000076660000}"/>
    <cellStyle name="Total 9 2 4 2 6" xfId="26230" xr:uid="{00000000-0005-0000-0000-000077660000}"/>
    <cellStyle name="Total 9 2 4 2 6 2" xfId="26231" xr:uid="{00000000-0005-0000-0000-000078660000}"/>
    <cellStyle name="Total 9 2 4 2 7" xfId="26232" xr:uid="{00000000-0005-0000-0000-000079660000}"/>
    <cellStyle name="Total 9 2 4 2 7 2" xfId="26233" xr:uid="{00000000-0005-0000-0000-00007A660000}"/>
    <cellStyle name="Total 9 2 4 2 8" xfId="26234" xr:uid="{00000000-0005-0000-0000-00007B660000}"/>
    <cellStyle name="Total 9 2 4 2 8 2" xfId="26235" xr:uid="{00000000-0005-0000-0000-00007C660000}"/>
    <cellStyle name="Total 9 2 4 2 9" xfId="26236" xr:uid="{00000000-0005-0000-0000-00007D660000}"/>
    <cellStyle name="Total 9 2 4 2 9 2" xfId="26237" xr:uid="{00000000-0005-0000-0000-00007E660000}"/>
    <cellStyle name="Total 9 2 4 20" xfId="26238" xr:uid="{00000000-0005-0000-0000-00007F660000}"/>
    <cellStyle name="Total 9 2 4 3" xfId="26239" xr:uid="{00000000-0005-0000-0000-000080660000}"/>
    <cellStyle name="Total 9 2 4 3 10" xfId="26240" xr:uid="{00000000-0005-0000-0000-000081660000}"/>
    <cellStyle name="Total 9 2 4 3 10 2" xfId="26241" xr:uid="{00000000-0005-0000-0000-000082660000}"/>
    <cellStyle name="Total 9 2 4 3 11" xfId="26242" xr:uid="{00000000-0005-0000-0000-000083660000}"/>
    <cellStyle name="Total 9 2 4 3 11 2" xfId="26243" xr:uid="{00000000-0005-0000-0000-000084660000}"/>
    <cellStyle name="Total 9 2 4 3 12" xfId="26244" xr:uid="{00000000-0005-0000-0000-000085660000}"/>
    <cellStyle name="Total 9 2 4 3 12 2" xfId="26245" xr:uid="{00000000-0005-0000-0000-000086660000}"/>
    <cellStyle name="Total 9 2 4 3 13" xfId="26246" xr:uid="{00000000-0005-0000-0000-000087660000}"/>
    <cellStyle name="Total 9 2 4 3 13 2" xfId="26247" xr:uid="{00000000-0005-0000-0000-000088660000}"/>
    <cellStyle name="Total 9 2 4 3 14" xfId="26248" xr:uid="{00000000-0005-0000-0000-000089660000}"/>
    <cellStyle name="Total 9 2 4 3 14 2" xfId="26249" xr:uid="{00000000-0005-0000-0000-00008A660000}"/>
    <cellStyle name="Total 9 2 4 3 15" xfId="26250" xr:uid="{00000000-0005-0000-0000-00008B660000}"/>
    <cellStyle name="Total 9 2 4 3 15 2" xfId="26251" xr:uid="{00000000-0005-0000-0000-00008C660000}"/>
    <cellStyle name="Total 9 2 4 3 16" xfId="26252" xr:uid="{00000000-0005-0000-0000-00008D660000}"/>
    <cellStyle name="Total 9 2 4 3 16 2" xfId="26253" xr:uid="{00000000-0005-0000-0000-00008E660000}"/>
    <cellStyle name="Total 9 2 4 3 17" xfId="26254" xr:uid="{00000000-0005-0000-0000-00008F660000}"/>
    <cellStyle name="Total 9 2 4 3 17 2" xfId="26255" xr:uid="{00000000-0005-0000-0000-000090660000}"/>
    <cellStyle name="Total 9 2 4 3 18" xfId="26256" xr:uid="{00000000-0005-0000-0000-000091660000}"/>
    <cellStyle name="Total 9 2 4 3 2" xfId="26257" xr:uid="{00000000-0005-0000-0000-000092660000}"/>
    <cellStyle name="Total 9 2 4 3 2 2" xfId="26258" xr:uid="{00000000-0005-0000-0000-000093660000}"/>
    <cellStyle name="Total 9 2 4 3 3" xfId="26259" xr:uid="{00000000-0005-0000-0000-000094660000}"/>
    <cellStyle name="Total 9 2 4 3 3 2" xfId="26260" xr:uid="{00000000-0005-0000-0000-000095660000}"/>
    <cellStyle name="Total 9 2 4 3 4" xfId="26261" xr:uid="{00000000-0005-0000-0000-000096660000}"/>
    <cellStyle name="Total 9 2 4 3 4 2" xfId="26262" xr:uid="{00000000-0005-0000-0000-000097660000}"/>
    <cellStyle name="Total 9 2 4 3 5" xfId="26263" xr:uid="{00000000-0005-0000-0000-000098660000}"/>
    <cellStyle name="Total 9 2 4 3 5 2" xfId="26264" xr:uid="{00000000-0005-0000-0000-000099660000}"/>
    <cellStyle name="Total 9 2 4 3 6" xfId="26265" xr:uid="{00000000-0005-0000-0000-00009A660000}"/>
    <cellStyle name="Total 9 2 4 3 6 2" xfId="26266" xr:uid="{00000000-0005-0000-0000-00009B660000}"/>
    <cellStyle name="Total 9 2 4 3 7" xfId="26267" xr:uid="{00000000-0005-0000-0000-00009C660000}"/>
    <cellStyle name="Total 9 2 4 3 7 2" xfId="26268" xr:uid="{00000000-0005-0000-0000-00009D660000}"/>
    <cellStyle name="Total 9 2 4 3 8" xfId="26269" xr:uid="{00000000-0005-0000-0000-00009E660000}"/>
    <cellStyle name="Total 9 2 4 3 8 2" xfId="26270" xr:uid="{00000000-0005-0000-0000-00009F660000}"/>
    <cellStyle name="Total 9 2 4 3 9" xfId="26271" xr:uid="{00000000-0005-0000-0000-0000A0660000}"/>
    <cellStyle name="Total 9 2 4 3 9 2" xfId="26272" xr:uid="{00000000-0005-0000-0000-0000A1660000}"/>
    <cellStyle name="Total 9 2 4 4" xfId="26273" xr:uid="{00000000-0005-0000-0000-0000A2660000}"/>
    <cellStyle name="Total 9 2 4 4 10" xfId="26274" xr:uid="{00000000-0005-0000-0000-0000A3660000}"/>
    <cellStyle name="Total 9 2 4 4 10 2" xfId="26275" xr:uid="{00000000-0005-0000-0000-0000A4660000}"/>
    <cellStyle name="Total 9 2 4 4 11" xfId="26276" xr:uid="{00000000-0005-0000-0000-0000A5660000}"/>
    <cellStyle name="Total 9 2 4 4 11 2" xfId="26277" xr:uid="{00000000-0005-0000-0000-0000A6660000}"/>
    <cellStyle name="Total 9 2 4 4 12" xfId="26278" xr:uid="{00000000-0005-0000-0000-0000A7660000}"/>
    <cellStyle name="Total 9 2 4 4 12 2" xfId="26279" xr:uid="{00000000-0005-0000-0000-0000A8660000}"/>
    <cellStyle name="Total 9 2 4 4 13" xfId="26280" xr:uid="{00000000-0005-0000-0000-0000A9660000}"/>
    <cellStyle name="Total 9 2 4 4 13 2" xfId="26281" xr:uid="{00000000-0005-0000-0000-0000AA660000}"/>
    <cellStyle name="Total 9 2 4 4 14" xfId="26282" xr:uid="{00000000-0005-0000-0000-0000AB660000}"/>
    <cellStyle name="Total 9 2 4 4 14 2" xfId="26283" xr:uid="{00000000-0005-0000-0000-0000AC660000}"/>
    <cellStyle name="Total 9 2 4 4 15" xfId="26284" xr:uid="{00000000-0005-0000-0000-0000AD660000}"/>
    <cellStyle name="Total 9 2 4 4 15 2" xfId="26285" xr:uid="{00000000-0005-0000-0000-0000AE660000}"/>
    <cellStyle name="Total 9 2 4 4 16" xfId="26286" xr:uid="{00000000-0005-0000-0000-0000AF660000}"/>
    <cellStyle name="Total 9 2 4 4 2" xfId="26287" xr:uid="{00000000-0005-0000-0000-0000B0660000}"/>
    <cellStyle name="Total 9 2 4 4 2 2" xfId="26288" xr:uid="{00000000-0005-0000-0000-0000B1660000}"/>
    <cellStyle name="Total 9 2 4 4 3" xfId="26289" xr:uid="{00000000-0005-0000-0000-0000B2660000}"/>
    <cellStyle name="Total 9 2 4 4 3 2" xfId="26290" xr:uid="{00000000-0005-0000-0000-0000B3660000}"/>
    <cellStyle name="Total 9 2 4 4 4" xfId="26291" xr:uid="{00000000-0005-0000-0000-0000B4660000}"/>
    <cellStyle name="Total 9 2 4 4 4 2" xfId="26292" xr:uid="{00000000-0005-0000-0000-0000B5660000}"/>
    <cellStyle name="Total 9 2 4 4 5" xfId="26293" xr:uid="{00000000-0005-0000-0000-0000B6660000}"/>
    <cellStyle name="Total 9 2 4 4 5 2" xfId="26294" xr:uid="{00000000-0005-0000-0000-0000B7660000}"/>
    <cellStyle name="Total 9 2 4 4 6" xfId="26295" xr:uid="{00000000-0005-0000-0000-0000B8660000}"/>
    <cellStyle name="Total 9 2 4 4 6 2" xfId="26296" xr:uid="{00000000-0005-0000-0000-0000B9660000}"/>
    <cellStyle name="Total 9 2 4 4 7" xfId="26297" xr:uid="{00000000-0005-0000-0000-0000BA660000}"/>
    <cellStyle name="Total 9 2 4 4 7 2" xfId="26298" xr:uid="{00000000-0005-0000-0000-0000BB660000}"/>
    <cellStyle name="Total 9 2 4 4 8" xfId="26299" xr:uid="{00000000-0005-0000-0000-0000BC660000}"/>
    <cellStyle name="Total 9 2 4 4 8 2" xfId="26300" xr:uid="{00000000-0005-0000-0000-0000BD660000}"/>
    <cellStyle name="Total 9 2 4 4 9" xfId="26301" xr:uid="{00000000-0005-0000-0000-0000BE660000}"/>
    <cellStyle name="Total 9 2 4 4 9 2" xfId="26302" xr:uid="{00000000-0005-0000-0000-0000BF660000}"/>
    <cellStyle name="Total 9 2 4 5" xfId="26303" xr:uid="{00000000-0005-0000-0000-0000C0660000}"/>
    <cellStyle name="Total 9 2 4 5 10" xfId="26304" xr:uid="{00000000-0005-0000-0000-0000C1660000}"/>
    <cellStyle name="Total 9 2 4 5 10 2" xfId="26305" xr:uid="{00000000-0005-0000-0000-0000C2660000}"/>
    <cellStyle name="Total 9 2 4 5 11" xfId="26306" xr:uid="{00000000-0005-0000-0000-0000C3660000}"/>
    <cellStyle name="Total 9 2 4 5 11 2" xfId="26307" xr:uid="{00000000-0005-0000-0000-0000C4660000}"/>
    <cellStyle name="Total 9 2 4 5 12" xfId="26308" xr:uid="{00000000-0005-0000-0000-0000C5660000}"/>
    <cellStyle name="Total 9 2 4 5 12 2" xfId="26309" xr:uid="{00000000-0005-0000-0000-0000C6660000}"/>
    <cellStyle name="Total 9 2 4 5 13" xfId="26310" xr:uid="{00000000-0005-0000-0000-0000C7660000}"/>
    <cellStyle name="Total 9 2 4 5 13 2" xfId="26311" xr:uid="{00000000-0005-0000-0000-0000C8660000}"/>
    <cellStyle name="Total 9 2 4 5 14" xfId="26312" xr:uid="{00000000-0005-0000-0000-0000C9660000}"/>
    <cellStyle name="Total 9 2 4 5 14 2" xfId="26313" xr:uid="{00000000-0005-0000-0000-0000CA660000}"/>
    <cellStyle name="Total 9 2 4 5 15" xfId="26314" xr:uid="{00000000-0005-0000-0000-0000CB660000}"/>
    <cellStyle name="Total 9 2 4 5 15 2" xfId="26315" xr:uid="{00000000-0005-0000-0000-0000CC660000}"/>
    <cellStyle name="Total 9 2 4 5 16" xfId="26316" xr:uid="{00000000-0005-0000-0000-0000CD660000}"/>
    <cellStyle name="Total 9 2 4 5 2" xfId="26317" xr:uid="{00000000-0005-0000-0000-0000CE660000}"/>
    <cellStyle name="Total 9 2 4 5 2 2" xfId="26318" xr:uid="{00000000-0005-0000-0000-0000CF660000}"/>
    <cellStyle name="Total 9 2 4 5 3" xfId="26319" xr:uid="{00000000-0005-0000-0000-0000D0660000}"/>
    <cellStyle name="Total 9 2 4 5 3 2" xfId="26320" xr:uid="{00000000-0005-0000-0000-0000D1660000}"/>
    <cellStyle name="Total 9 2 4 5 4" xfId="26321" xr:uid="{00000000-0005-0000-0000-0000D2660000}"/>
    <cellStyle name="Total 9 2 4 5 4 2" xfId="26322" xr:uid="{00000000-0005-0000-0000-0000D3660000}"/>
    <cellStyle name="Total 9 2 4 5 5" xfId="26323" xr:uid="{00000000-0005-0000-0000-0000D4660000}"/>
    <cellStyle name="Total 9 2 4 5 5 2" xfId="26324" xr:uid="{00000000-0005-0000-0000-0000D5660000}"/>
    <cellStyle name="Total 9 2 4 5 6" xfId="26325" xr:uid="{00000000-0005-0000-0000-0000D6660000}"/>
    <cellStyle name="Total 9 2 4 5 6 2" xfId="26326" xr:uid="{00000000-0005-0000-0000-0000D7660000}"/>
    <cellStyle name="Total 9 2 4 5 7" xfId="26327" xr:uid="{00000000-0005-0000-0000-0000D8660000}"/>
    <cellStyle name="Total 9 2 4 5 7 2" xfId="26328" xr:uid="{00000000-0005-0000-0000-0000D9660000}"/>
    <cellStyle name="Total 9 2 4 5 8" xfId="26329" xr:uid="{00000000-0005-0000-0000-0000DA660000}"/>
    <cellStyle name="Total 9 2 4 5 8 2" xfId="26330" xr:uid="{00000000-0005-0000-0000-0000DB660000}"/>
    <cellStyle name="Total 9 2 4 5 9" xfId="26331" xr:uid="{00000000-0005-0000-0000-0000DC660000}"/>
    <cellStyle name="Total 9 2 4 5 9 2" xfId="26332" xr:uid="{00000000-0005-0000-0000-0000DD660000}"/>
    <cellStyle name="Total 9 2 4 6" xfId="26333" xr:uid="{00000000-0005-0000-0000-0000DE660000}"/>
    <cellStyle name="Total 9 2 4 6 10" xfId="26334" xr:uid="{00000000-0005-0000-0000-0000DF660000}"/>
    <cellStyle name="Total 9 2 4 6 10 2" xfId="26335" xr:uid="{00000000-0005-0000-0000-0000E0660000}"/>
    <cellStyle name="Total 9 2 4 6 11" xfId="26336" xr:uid="{00000000-0005-0000-0000-0000E1660000}"/>
    <cellStyle name="Total 9 2 4 6 11 2" xfId="26337" xr:uid="{00000000-0005-0000-0000-0000E2660000}"/>
    <cellStyle name="Total 9 2 4 6 12" xfId="26338" xr:uid="{00000000-0005-0000-0000-0000E3660000}"/>
    <cellStyle name="Total 9 2 4 6 12 2" xfId="26339" xr:uid="{00000000-0005-0000-0000-0000E4660000}"/>
    <cellStyle name="Total 9 2 4 6 13" xfId="26340" xr:uid="{00000000-0005-0000-0000-0000E5660000}"/>
    <cellStyle name="Total 9 2 4 6 13 2" xfId="26341" xr:uid="{00000000-0005-0000-0000-0000E6660000}"/>
    <cellStyle name="Total 9 2 4 6 14" xfId="26342" xr:uid="{00000000-0005-0000-0000-0000E7660000}"/>
    <cellStyle name="Total 9 2 4 6 14 2" xfId="26343" xr:uid="{00000000-0005-0000-0000-0000E8660000}"/>
    <cellStyle name="Total 9 2 4 6 15" xfId="26344" xr:uid="{00000000-0005-0000-0000-0000E9660000}"/>
    <cellStyle name="Total 9 2 4 6 2" xfId="26345" xr:uid="{00000000-0005-0000-0000-0000EA660000}"/>
    <cellStyle name="Total 9 2 4 6 2 2" xfId="26346" xr:uid="{00000000-0005-0000-0000-0000EB660000}"/>
    <cellStyle name="Total 9 2 4 6 3" xfId="26347" xr:uid="{00000000-0005-0000-0000-0000EC660000}"/>
    <cellStyle name="Total 9 2 4 6 3 2" xfId="26348" xr:uid="{00000000-0005-0000-0000-0000ED660000}"/>
    <cellStyle name="Total 9 2 4 6 4" xfId="26349" xr:uid="{00000000-0005-0000-0000-0000EE660000}"/>
    <cellStyle name="Total 9 2 4 6 4 2" xfId="26350" xr:uid="{00000000-0005-0000-0000-0000EF660000}"/>
    <cellStyle name="Total 9 2 4 6 5" xfId="26351" xr:uid="{00000000-0005-0000-0000-0000F0660000}"/>
    <cellStyle name="Total 9 2 4 6 5 2" xfId="26352" xr:uid="{00000000-0005-0000-0000-0000F1660000}"/>
    <cellStyle name="Total 9 2 4 6 6" xfId="26353" xr:uid="{00000000-0005-0000-0000-0000F2660000}"/>
    <cellStyle name="Total 9 2 4 6 6 2" xfId="26354" xr:uid="{00000000-0005-0000-0000-0000F3660000}"/>
    <cellStyle name="Total 9 2 4 6 7" xfId="26355" xr:uid="{00000000-0005-0000-0000-0000F4660000}"/>
    <cellStyle name="Total 9 2 4 6 7 2" xfId="26356" xr:uid="{00000000-0005-0000-0000-0000F5660000}"/>
    <cellStyle name="Total 9 2 4 6 8" xfId="26357" xr:uid="{00000000-0005-0000-0000-0000F6660000}"/>
    <cellStyle name="Total 9 2 4 6 8 2" xfId="26358" xr:uid="{00000000-0005-0000-0000-0000F7660000}"/>
    <cellStyle name="Total 9 2 4 6 9" xfId="26359" xr:uid="{00000000-0005-0000-0000-0000F8660000}"/>
    <cellStyle name="Total 9 2 4 6 9 2" xfId="26360" xr:uid="{00000000-0005-0000-0000-0000F9660000}"/>
    <cellStyle name="Total 9 2 4 7" xfId="26361" xr:uid="{00000000-0005-0000-0000-0000FA660000}"/>
    <cellStyle name="Total 9 2 4 7 2" xfId="26362" xr:uid="{00000000-0005-0000-0000-0000FB660000}"/>
    <cellStyle name="Total 9 2 4 8" xfId="26363" xr:uid="{00000000-0005-0000-0000-0000FC660000}"/>
    <cellStyle name="Total 9 2 4 8 2" xfId="26364" xr:uid="{00000000-0005-0000-0000-0000FD660000}"/>
    <cellStyle name="Total 9 2 4 9" xfId="26365" xr:uid="{00000000-0005-0000-0000-0000FE660000}"/>
    <cellStyle name="Total 9 2 4 9 2" xfId="26366" xr:uid="{00000000-0005-0000-0000-0000FF660000}"/>
    <cellStyle name="Total 9 2 5" xfId="26367" xr:uid="{00000000-0005-0000-0000-000000670000}"/>
    <cellStyle name="Total 9 2 5 10" xfId="26368" xr:uid="{00000000-0005-0000-0000-000001670000}"/>
    <cellStyle name="Total 9 2 5 10 2" xfId="26369" xr:uid="{00000000-0005-0000-0000-000002670000}"/>
    <cellStyle name="Total 9 2 5 11" xfId="26370" xr:uid="{00000000-0005-0000-0000-000003670000}"/>
    <cellStyle name="Total 9 2 5 11 2" xfId="26371" xr:uid="{00000000-0005-0000-0000-000004670000}"/>
    <cellStyle name="Total 9 2 5 12" xfId="26372" xr:uid="{00000000-0005-0000-0000-000005670000}"/>
    <cellStyle name="Total 9 2 5 12 2" xfId="26373" xr:uid="{00000000-0005-0000-0000-000006670000}"/>
    <cellStyle name="Total 9 2 5 13" xfId="26374" xr:uid="{00000000-0005-0000-0000-000007670000}"/>
    <cellStyle name="Total 9 2 5 13 2" xfId="26375" xr:uid="{00000000-0005-0000-0000-000008670000}"/>
    <cellStyle name="Total 9 2 5 14" xfId="26376" xr:uid="{00000000-0005-0000-0000-000009670000}"/>
    <cellStyle name="Total 9 2 5 14 2" xfId="26377" xr:uid="{00000000-0005-0000-0000-00000A670000}"/>
    <cellStyle name="Total 9 2 5 15" xfId="26378" xr:uid="{00000000-0005-0000-0000-00000B670000}"/>
    <cellStyle name="Total 9 2 5 15 2" xfId="26379" xr:uid="{00000000-0005-0000-0000-00000C670000}"/>
    <cellStyle name="Total 9 2 5 16" xfId="26380" xr:uid="{00000000-0005-0000-0000-00000D670000}"/>
    <cellStyle name="Total 9 2 5 16 2" xfId="26381" xr:uid="{00000000-0005-0000-0000-00000E670000}"/>
    <cellStyle name="Total 9 2 5 17" xfId="26382" xr:uid="{00000000-0005-0000-0000-00000F670000}"/>
    <cellStyle name="Total 9 2 5 17 2" xfId="26383" xr:uid="{00000000-0005-0000-0000-000010670000}"/>
    <cellStyle name="Total 9 2 5 18" xfId="26384" xr:uid="{00000000-0005-0000-0000-000011670000}"/>
    <cellStyle name="Total 9 2 5 18 2" xfId="26385" xr:uid="{00000000-0005-0000-0000-000012670000}"/>
    <cellStyle name="Total 9 2 5 19" xfId="26386" xr:uid="{00000000-0005-0000-0000-000013670000}"/>
    <cellStyle name="Total 9 2 5 2" xfId="26387" xr:uid="{00000000-0005-0000-0000-000014670000}"/>
    <cellStyle name="Total 9 2 5 2 10" xfId="26388" xr:uid="{00000000-0005-0000-0000-000015670000}"/>
    <cellStyle name="Total 9 2 5 2 10 2" xfId="26389" xr:uid="{00000000-0005-0000-0000-000016670000}"/>
    <cellStyle name="Total 9 2 5 2 11" xfId="26390" xr:uid="{00000000-0005-0000-0000-000017670000}"/>
    <cellStyle name="Total 9 2 5 2 11 2" xfId="26391" xr:uid="{00000000-0005-0000-0000-000018670000}"/>
    <cellStyle name="Total 9 2 5 2 12" xfId="26392" xr:uid="{00000000-0005-0000-0000-000019670000}"/>
    <cellStyle name="Total 9 2 5 2 12 2" xfId="26393" xr:uid="{00000000-0005-0000-0000-00001A670000}"/>
    <cellStyle name="Total 9 2 5 2 13" xfId="26394" xr:uid="{00000000-0005-0000-0000-00001B670000}"/>
    <cellStyle name="Total 9 2 5 2 13 2" xfId="26395" xr:uid="{00000000-0005-0000-0000-00001C670000}"/>
    <cellStyle name="Total 9 2 5 2 14" xfId="26396" xr:uid="{00000000-0005-0000-0000-00001D670000}"/>
    <cellStyle name="Total 9 2 5 2 14 2" xfId="26397" xr:uid="{00000000-0005-0000-0000-00001E670000}"/>
    <cellStyle name="Total 9 2 5 2 15" xfId="26398" xr:uid="{00000000-0005-0000-0000-00001F670000}"/>
    <cellStyle name="Total 9 2 5 2 15 2" xfId="26399" xr:uid="{00000000-0005-0000-0000-000020670000}"/>
    <cellStyle name="Total 9 2 5 2 16" xfId="26400" xr:uid="{00000000-0005-0000-0000-000021670000}"/>
    <cellStyle name="Total 9 2 5 2 16 2" xfId="26401" xr:uid="{00000000-0005-0000-0000-000022670000}"/>
    <cellStyle name="Total 9 2 5 2 17" xfId="26402" xr:uid="{00000000-0005-0000-0000-000023670000}"/>
    <cellStyle name="Total 9 2 5 2 17 2" xfId="26403" xr:uid="{00000000-0005-0000-0000-000024670000}"/>
    <cellStyle name="Total 9 2 5 2 18" xfId="26404" xr:uid="{00000000-0005-0000-0000-000025670000}"/>
    <cellStyle name="Total 9 2 5 2 2" xfId="26405" xr:uid="{00000000-0005-0000-0000-000026670000}"/>
    <cellStyle name="Total 9 2 5 2 2 2" xfId="26406" xr:uid="{00000000-0005-0000-0000-000027670000}"/>
    <cellStyle name="Total 9 2 5 2 3" xfId="26407" xr:uid="{00000000-0005-0000-0000-000028670000}"/>
    <cellStyle name="Total 9 2 5 2 3 2" xfId="26408" xr:uid="{00000000-0005-0000-0000-000029670000}"/>
    <cellStyle name="Total 9 2 5 2 4" xfId="26409" xr:uid="{00000000-0005-0000-0000-00002A670000}"/>
    <cellStyle name="Total 9 2 5 2 4 2" xfId="26410" xr:uid="{00000000-0005-0000-0000-00002B670000}"/>
    <cellStyle name="Total 9 2 5 2 5" xfId="26411" xr:uid="{00000000-0005-0000-0000-00002C670000}"/>
    <cellStyle name="Total 9 2 5 2 5 2" xfId="26412" xr:uid="{00000000-0005-0000-0000-00002D670000}"/>
    <cellStyle name="Total 9 2 5 2 6" xfId="26413" xr:uid="{00000000-0005-0000-0000-00002E670000}"/>
    <cellStyle name="Total 9 2 5 2 6 2" xfId="26414" xr:uid="{00000000-0005-0000-0000-00002F670000}"/>
    <cellStyle name="Total 9 2 5 2 7" xfId="26415" xr:uid="{00000000-0005-0000-0000-000030670000}"/>
    <cellStyle name="Total 9 2 5 2 7 2" xfId="26416" xr:uid="{00000000-0005-0000-0000-000031670000}"/>
    <cellStyle name="Total 9 2 5 2 8" xfId="26417" xr:uid="{00000000-0005-0000-0000-000032670000}"/>
    <cellStyle name="Total 9 2 5 2 8 2" xfId="26418" xr:uid="{00000000-0005-0000-0000-000033670000}"/>
    <cellStyle name="Total 9 2 5 2 9" xfId="26419" xr:uid="{00000000-0005-0000-0000-000034670000}"/>
    <cellStyle name="Total 9 2 5 2 9 2" xfId="26420" xr:uid="{00000000-0005-0000-0000-000035670000}"/>
    <cellStyle name="Total 9 2 5 3" xfId="26421" xr:uid="{00000000-0005-0000-0000-000036670000}"/>
    <cellStyle name="Total 9 2 5 3 10" xfId="26422" xr:uid="{00000000-0005-0000-0000-000037670000}"/>
    <cellStyle name="Total 9 2 5 3 10 2" xfId="26423" xr:uid="{00000000-0005-0000-0000-000038670000}"/>
    <cellStyle name="Total 9 2 5 3 11" xfId="26424" xr:uid="{00000000-0005-0000-0000-000039670000}"/>
    <cellStyle name="Total 9 2 5 3 11 2" xfId="26425" xr:uid="{00000000-0005-0000-0000-00003A670000}"/>
    <cellStyle name="Total 9 2 5 3 12" xfId="26426" xr:uid="{00000000-0005-0000-0000-00003B670000}"/>
    <cellStyle name="Total 9 2 5 3 12 2" xfId="26427" xr:uid="{00000000-0005-0000-0000-00003C670000}"/>
    <cellStyle name="Total 9 2 5 3 13" xfId="26428" xr:uid="{00000000-0005-0000-0000-00003D670000}"/>
    <cellStyle name="Total 9 2 5 3 13 2" xfId="26429" xr:uid="{00000000-0005-0000-0000-00003E670000}"/>
    <cellStyle name="Total 9 2 5 3 14" xfId="26430" xr:uid="{00000000-0005-0000-0000-00003F670000}"/>
    <cellStyle name="Total 9 2 5 3 14 2" xfId="26431" xr:uid="{00000000-0005-0000-0000-000040670000}"/>
    <cellStyle name="Total 9 2 5 3 15" xfId="26432" xr:uid="{00000000-0005-0000-0000-000041670000}"/>
    <cellStyle name="Total 9 2 5 3 15 2" xfId="26433" xr:uid="{00000000-0005-0000-0000-000042670000}"/>
    <cellStyle name="Total 9 2 5 3 16" xfId="26434" xr:uid="{00000000-0005-0000-0000-000043670000}"/>
    <cellStyle name="Total 9 2 5 3 2" xfId="26435" xr:uid="{00000000-0005-0000-0000-000044670000}"/>
    <cellStyle name="Total 9 2 5 3 2 2" xfId="26436" xr:uid="{00000000-0005-0000-0000-000045670000}"/>
    <cellStyle name="Total 9 2 5 3 3" xfId="26437" xr:uid="{00000000-0005-0000-0000-000046670000}"/>
    <cellStyle name="Total 9 2 5 3 3 2" xfId="26438" xr:uid="{00000000-0005-0000-0000-000047670000}"/>
    <cellStyle name="Total 9 2 5 3 4" xfId="26439" xr:uid="{00000000-0005-0000-0000-000048670000}"/>
    <cellStyle name="Total 9 2 5 3 4 2" xfId="26440" xr:uid="{00000000-0005-0000-0000-000049670000}"/>
    <cellStyle name="Total 9 2 5 3 5" xfId="26441" xr:uid="{00000000-0005-0000-0000-00004A670000}"/>
    <cellStyle name="Total 9 2 5 3 5 2" xfId="26442" xr:uid="{00000000-0005-0000-0000-00004B670000}"/>
    <cellStyle name="Total 9 2 5 3 6" xfId="26443" xr:uid="{00000000-0005-0000-0000-00004C670000}"/>
    <cellStyle name="Total 9 2 5 3 6 2" xfId="26444" xr:uid="{00000000-0005-0000-0000-00004D670000}"/>
    <cellStyle name="Total 9 2 5 3 7" xfId="26445" xr:uid="{00000000-0005-0000-0000-00004E670000}"/>
    <cellStyle name="Total 9 2 5 3 7 2" xfId="26446" xr:uid="{00000000-0005-0000-0000-00004F670000}"/>
    <cellStyle name="Total 9 2 5 3 8" xfId="26447" xr:uid="{00000000-0005-0000-0000-000050670000}"/>
    <cellStyle name="Total 9 2 5 3 8 2" xfId="26448" xr:uid="{00000000-0005-0000-0000-000051670000}"/>
    <cellStyle name="Total 9 2 5 3 9" xfId="26449" xr:uid="{00000000-0005-0000-0000-000052670000}"/>
    <cellStyle name="Total 9 2 5 3 9 2" xfId="26450" xr:uid="{00000000-0005-0000-0000-000053670000}"/>
    <cellStyle name="Total 9 2 5 4" xfId="26451" xr:uid="{00000000-0005-0000-0000-000054670000}"/>
    <cellStyle name="Total 9 2 5 4 10" xfId="26452" xr:uid="{00000000-0005-0000-0000-000055670000}"/>
    <cellStyle name="Total 9 2 5 4 10 2" xfId="26453" xr:uid="{00000000-0005-0000-0000-000056670000}"/>
    <cellStyle name="Total 9 2 5 4 11" xfId="26454" xr:uid="{00000000-0005-0000-0000-000057670000}"/>
    <cellStyle name="Total 9 2 5 4 11 2" xfId="26455" xr:uid="{00000000-0005-0000-0000-000058670000}"/>
    <cellStyle name="Total 9 2 5 4 12" xfId="26456" xr:uid="{00000000-0005-0000-0000-000059670000}"/>
    <cellStyle name="Total 9 2 5 4 12 2" xfId="26457" xr:uid="{00000000-0005-0000-0000-00005A670000}"/>
    <cellStyle name="Total 9 2 5 4 13" xfId="26458" xr:uid="{00000000-0005-0000-0000-00005B670000}"/>
    <cellStyle name="Total 9 2 5 4 13 2" xfId="26459" xr:uid="{00000000-0005-0000-0000-00005C670000}"/>
    <cellStyle name="Total 9 2 5 4 14" xfId="26460" xr:uid="{00000000-0005-0000-0000-00005D670000}"/>
    <cellStyle name="Total 9 2 5 4 14 2" xfId="26461" xr:uid="{00000000-0005-0000-0000-00005E670000}"/>
    <cellStyle name="Total 9 2 5 4 15" xfId="26462" xr:uid="{00000000-0005-0000-0000-00005F670000}"/>
    <cellStyle name="Total 9 2 5 4 15 2" xfId="26463" xr:uid="{00000000-0005-0000-0000-000060670000}"/>
    <cellStyle name="Total 9 2 5 4 16" xfId="26464" xr:uid="{00000000-0005-0000-0000-000061670000}"/>
    <cellStyle name="Total 9 2 5 4 2" xfId="26465" xr:uid="{00000000-0005-0000-0000-000062670000}"/>
    <cellStyle name="Total 9 2 5 4 2 2" xfId="26466" xr:uid="{00000000-0005-0000-0000-000063670000}"/>
    <cellStyle name="Total 9 2 5 4 3" xfId="26467" xr:uid="{00000000-0005-0000-0000-000064670000}"/>
    <cellStyle name="Total 9 2 5 4 3 2" xfId="26468" xr:uid="{00000000-0005-0000-0000-000065670000}"/>
    <cellStyle name="Total 9 2 5 4 4" xfId="26469" xr:uid="{00000000-0005-0000-0000-000066670000}"/>
    <cellStyle name="Total 9 2 5 4 4 2" xfId="26470" xr:uid="{00000000-0005-0000-0000-000067670000}"/>
    <cellStyle name="Total 9 2 5 4 5" xfId="26471" xr:uid="{00000000-0005-0000-0000-000068670000}"/>
    <cellStyle name="Total 9 2 5 4 5 2" xfId="26472" xr:uid="{00000000-0005-0000-0000-000069670000}"/>
    <cellStyle name="Total 9 2 5 4 6" xfId="26473" xr:uid="{00000000-0005-0000-0000-00006A670000}"/>
    <cellStyle name="Total 9 2 5 4 6 2" xfId="26474" xr:uid="{00000000-0005-0000-0000-00006B670000}"/>
    <cellStyle name="Total 9 2 5 4 7" xfId="26475" xr:uid="{00000000-0005-0000-0000-00006C670000}"/>
    <cellStyle name="Total 9 2 5 4 7 2" xfId="26476" xr:uid="{00000000-0005-0000-0000-00006D670000}"/>
    <cellStyle name="Total 9 2 5 4 8" xfId="26477" xr:uid="{00000000-0005-0000-0000-00006E670000}"/>
    <cellStyle name="Total 9 2 5 4 8 2" xfId="26478" xr:uid="{00000000-0005-0000-0000-00006F670000}"/>
    <cellStyle name="Total 9 2 5 4 9" xfId="26479" xr:uid="{00000000-0005-0000-0000-000070670000}"/>
    <cellStyle name="Total 9 2 5 4 9 2" xfId="26480" xr:uid="{00000000-0005-0000-0000-000071670000}"/>
    <cellStyle name="Total 9 2 5 5" xfId="26481" xr:uid="{00000000-0005-0000-0000-000072670000}"/>
    <cellStyle name="Total 9 2 5 5 10" xfId="26482" xr:uid="{00000000-0005-0000-0000-000073670000}"/>
    <cellStyle name="Total 9 2 5 5 10 2" xfId="26483" xr:uid="{00000000-0005-0000-0000-000074670000}"/>
    <cellStyle name="Total 9 2 5 5 11" xfId="26484" xr:uid="{00000000-0005-0000-0000-000075670000}"/>
    <cellStyle name="Total 9 2 5 5 11 2" xfId="26485" xr:uid="{00000000-0005-0000-0000-000076670000}"/>
    <cellStyle name="Total 9 2 5 5 12" xfId="26486" xr:uid="{00000000-0005-0000-0000-000077670000}"/>
    <cellStyle name="Total 9 2 5 5 12 2" xfId="26487" xr:uid="{00000000-0005-0000-0000-000078670000}"/>
    <cellStyle name="Total 9 2 5 5 13" xfId="26488" xr:uid="{00000000-0005-0000-0000-000079670000}"/>
    <cellStyle name="Total 9 2 5 5 13 2" xfId="26489" xr:uid="{00000000-0005-0000-0000-00007A670000}"/>
    <cellStyle name="Total 9 2 5 5 14" xfId="26490" xr:uid="{00000000-0005-0000-0000-00007B670000}"/>
    <cellStyle name="Total 9 2 5 5 14 2" xfId="26491" xr:uid="{00000000-0005-0000-0000-00007C670000}"/>
    <cellStyle name="Total 9 2 5 5 15" xfId="26492" xr:uid="{00000000-0005-0000-0000-00007D670000}"/>
    <cellStyle name="Total 9 2 5 5 2" xfId="26493" xr:uid="{00000000-0005-0000-0000-00007E670000}"/>
    <cellStyle name="Total 9 2 5 5 2 2" xfId="26494" xr:uid="{00000000-0005-0000-0000-00007F670000}"/>
    <cellStyle name="Total 9 2 5 5 3" xfId="26495" xr:uid="{00000000-0005-0000-0000-000080670000}"/>
    <cellStyle name="Total 9 2 5 5 3 2" xfId="26496" xr:uid="{00000000-0005-0000-0000-000081670000}"/>
    <cellStyle name="Total 9 2 5 5 4" xfId="26497" xr:uid="{00000000-0005-0000-0000-000082670000}"/>
    <cellStyle name="Total 9 2 5 5 4 2" xfId="26498" xr:uid="{00000000-0005-0000-0000-000083670000}"/>
    <cellStyle name="Total 9 2 5 5 5" xfId="26499" xr:uid="{00000000-0005-0000-0000-000084670000}"/>
    <cellStyle name="Total 9 2 5 5 5 2" xfId="26500" xr:uid="{00000000-0005-0000-0000-000085670000}"/>
    <cellStyle name="Total 9 2 5 5 6" xfId="26501" xr:uid="{00000000-0005-0000-0000-000086670000}"/>
    <cellStyle name="Total 9 2 5 5 6 2" xfId="26502" xr:uid="{00000000-0005-0000-0000-000087670000}"/>
    <cellStyle name="Total 9 2 5 5 7" xfId="26503" xr:uid="{00000000-0005-0000-0000-000088670000}"/>
    <cellStyle name="Total 9 2 5 5 7 2" xfId="26504" xr:uid="{00000000-0005-0000-0000-000089670000}"/>
    <cellStyle name="Total 9 2 5 5 8" xfId="26505" xr:uid="{00000000-0005-0000-0000-00008A670000}"/>
    <cellStyle name="Total 9 2 5 5 8 2" xfId="26506" xr:uid="{00000000-0005-0000-0000-00008B670000}"/>
    <cellStyle name="Total 9 2 5 5 9" xfId="26507" xr:uid="{00000000-0005-0000-0000-00008C670000}"/>
    <cellStyle name="Total 9 2 5 5 9 2" xfId="26508" xr:uid="{00000000-0005-0000-0000-00008D670000}"/>
    <cellStyle name="Total 9 2 5 6" xfId="26509" xr:uid="{00000000-0005-0000-0000-00008E670000}"/>
    <cellStyle name="Total 9 2 5 6 2" xfId="26510" xr:uid="{00000000-0005-0000-0000-00008F670000}"/>
    <cellStyle name="Total 9 2 5 7" xfId="26511" xr:uid="{00000000-0005-0000-0000-000090670000}"/>
    <cellStyle name="Total 9 2 5 7 2" xfId="26512" xr:uid="{00000000-0005-0000-0000-000091670000}"/>
    <cellStyle name="Total 9 2 5 8" xfId="26513" xr:uid="{00000000-0005-0000-0000-000092670000}"/>
    <cellStyle name="Total 9 2 5 8 2" xfId="26514" xr:uid="{00000000-0005-0000-0000-000093670000}"/>
    <cellStyle name="Total 9 2 5 9" xfId="26515" xr:uid="{00000000-0005-0000-0000-000094670000}"/>
    <cellStyle name="Total 9 2 5 9 2" xfId="26516" xr:uid="{00000000-0005-0000-0000-000095670000}"/>
    <cellStyle name="Total 9 2 6" xfId="26517" xr:uid="{00000000-0005-0000-0000-000096670000}"/>
    <cellStyle name="Total 9 2 6 10" xfId="26518" xr:uid="{00000000-0005-0000-0000-000097670000}"/>
    <cellStyle name="Total 9 2 6 10 2" xfId="26519" xr:uid="{00000000-0005-0000-0000-000098670000}"/>
    <cellStyle name="Total 9 2 6 11" xfId="26520" xr:uid="{00000000-0005-0000-0000-000099670000}"/>
    <cellStyle name="Total 9 2 6 11 2" xfId="26521" xr:uid="{00000000-0005-0000-0000-00009A670000}"/>
    <cellStyle name="Total 9 2 6 12" xfId="26522" xr:uid="{00000000-0005-0000-0000-00009B670000}"/>
    <cellStyle name="Total 9 2 6 12 2" xfId="26523" xr:uid="{00000000-0005-0000-0000-00009C670000}"/>
    <cellStyle name="Total 9 2 6 13" xfId="26524" xr:uid="{00000000-0005-0000-0000-00009D670000}"/>
    <cellStyle name="Total 9 2 6 13 2" xfId="26525" xr:uid="{00000000-0005-0000-0000-00009E670000}"/>
    <cellStyle name="Total 9 2 6 14" xfId="26526" xr:uid="{00000000-0005-0000-0000-00009F670000}"/>
    <cellStyle name="Total 9 2 6 14 2" xfId="26527" xr:uid="{00000000-0005-0000-0000-0000A0670000}"/>
    <cellStyle name="Total 9 2 6 15" xfId="26528" xr:uid="{00000000-0005-0000-0000-0000A1670000}"/>
    <cellStyle name="Total 9 2 6 15 2" xfId="26529" xr:uid="{00000000-0005-0000-0000-0000A2670000}"/>
    <cellStyle name="Total 9 2 6 16" xfId="26530" xr:uid="{00000000-0005-0000-0000-0000A3670000}"/>
    <cellStyle name="Total 9 2 6 16 2" xfId="26531" xr:uid="{00000000-0005-0000-0000-0000A4670000}"/>
    <cellStyle name="Total 9 2 6 17" xfId="26532" xr:uid="{00000000-0005-0000-0000-0000A5670000}"/>
    <cellStyle name="Total 9 2 6 17 2" xfId="26533" xr:uid="{00000000-0005-0000-0000-0000A6670000}"/>
    <cellStyle name="Total 9 2 6 18" xfId="26534" xr:uid="{00000000-0005-0000-0000-0000A7670000}"/>
    <cellStyle name="Total 9 2 6 18 2" xfId="26535" xr:uid="{00000000-0005-0000-0000-0000A8670000}"/>
    <cellStyle name="Total 9 2 6 19" xfId="26536" xr:uid="{00000000-0005-0000-0000-0000A9670000}"/>
    <cellStyle name="Total 9 2 6 2" xfId="26537" xr:uid="{00000000-0005-0000-0000-0000AA670000}"/>
    <cellStyle name="Total 9 2 6 2 10" xfId="26538" xr:uid="{00000000-0005-0000-0000-0000AB670000}"/>
    <cellStyle name="Total 9 2 6 2 10 2" xfId="26539" xr:uid="{00000000-0005-0000-0000-0000AC670000}"/>
    <cellStyle name="Total 9 2 6 2 11" xfId="26540" xr:uid="{00000000-0005-0000-0000-0000AD670000}"/>
    <cellStyle name="Total 9 2 6 2 11 2" xfId="26541" xr:uid="{00000000-0005-0000-0000-0000AE670000}"/>
    <cellStyle name="Total 9 2 6 2 12" xfId="26542" xr:uid="{00000000-0005-0000-0000-0000AF670000}"/>
    <cellStyle name="Total 9 2 6 2 12 2" xfId="26543" xr:uid="{00000000-0005-0000-0000-0000B0670000}"/>
    <cellStyle name="Total 9 2 6 2 13" xfId="26544" xr:uid="{00000000-0005-0000-0000-0000B1670000}"/>
    <cellStyle name="Total 9 2 6 2 13 2" xfId="26545" xr:uid="{00000000-0005-0000-0000-0000B2670000}"/>
    <cellStyle name="Total 9 2 6 2 14" xfId="26546" xr:uid="{00000000-0005-0000-0000-0000B3670000}"/>
    <cellStyle name="Total 9 2 6 2 14 2" xfId="26547" xr:uid="{00000000-0005-0000-0000-0000B4670000}"/>
    <cellStyle name="Total 9 2 6 2 15" xfId="26548" xr:uid="{00000000-0005-0000-0000-0000B5670000}"/>
    <cellStyle name="Total 9 2 6 2 15 2" xfId="26549" xr:uid="{00000000-0005-0000-0000-0000B6670000}"/>
    <cellStyle name="Total 9 2 6 2 16" xfId="26550" xr:uid="{00000000-0005-0000-0000-0000B7670000}"/>
    <cellStyle name="Total 9 2 6 2 16 2" xfId="26551" xr:uid="{00000000-0005-0000-0000-0000B8670000}"/>
    <cellStyle name="Total 9 2 6 2 17" xfId="26552" xr:uid="{00000000-0005-0000-0000-0000B9670000}"/>
    <cellStyle name="Total 9 2 6 2 17 2" xfId="26553" xr:uid="{00000000-0005-0000-0000-0000BA670000}"/>
    <cellStyle name="Total 9 2 6 2 18" xfId="26554" xr:uid="{00000000-0005-0000-0000-0000BB670000}"/>
    <cellStyle name="Total 9 2 6 2 2" xfId="26555" xr:uid="{00000000-0005-0000-0000-0000BC670000}"/>
    <cellStyle name="Total 9 2 6 2 2 2" xfId="26556" xr:uid="{00000000-0005-0000-0000-0000BD670000}"/>
    <cellStyle name="Total 9 2 6 2 3" xfId="26557" xr:uid="{00000000-0005-0000-0000-0000BE670000}"/>
    <cellStyle name="Total 9 2 6 2 3 2" xfId="26558" xr:uid="{00000000-0005-0000-0000-0000BF670000}"/>
    <cellStyle name="Total 9 2 6 2 4" xfId="26559" xr:uid="{00000000-0005-0000-0000-0000C0670000}"/>
    <cellStyle name="Total 9 2 6 2 4 2" xfId="26560" xr:uid="{00000000-0005-0000-0000-0000C1670000}"/>
    <cellStyle name="Total 9 2 6 2 5" xfId="26561" xr:uid="{00000000-0005-0000-0000-0000C2670000}"/>
    <cellStyle name="Total 9 2 6 2 5 2" xfId="26562" xr:uid="{00000000-0005-0000-0000-0000C3670000}"/>
    <cellStyle name="Total 9 2 6 2 6" xfId="26563" xr:uid="{00000000-0005-0000-0000-0000C4670000}"/>
    <cellStyle name="Total 9 2 6 2 6 2" xfId="26564" xr:uid="{00000000-0005-0000-0000-0000C5670000}"/>
    <cellStyle name="Total 9 2 6 2 7" xfId="26565" xr:uid="{00000000-0005-0000-0000-0000C6670000}"/>
    <cellStyle name="Total 9 2 6 2 7 2" xfId="26566" xr:uid="{00000000-0005-0000-0000-0000C7670000}"/>
    <cellStyle name="Total 9 2 6 2 8" xfId="26567" xr:uid="{00000000-0005-0000-0000-0000C8670000}"/>
    <cellStyle name="Total 9 2 6 2 8 2" xfId="26568" xr:uid="{00000000-0005-0000-0000-0000C9670000}"/>
    <cellStyle name="Total 9 2 6 2 9" xfId="26569" xr:uid="{00000000-0005-0000-0000-0000CA670000}"/>
    <cellStyle name="Total 9 2 6 2 9 2" xfId="26570" xr:uid="{00000000-0005-0000-0000-0000CB670000}"/>
    <cellStyle name="Total 9 2 6 3" xfId="26571" xr:uid="{00000000-0005-0000-0000-0000CC670000}"/>
    <cellStyle name="Total 9 2 6 3 10" xfId="26572" xr:uid="{00000000-0005-0000-0000-0000CD670000}"/>
    <cellStyle name="Total 9 2 6 3 10 2" xfId="26573" xr:uid="{00000000-0005-0000-0000-0000CE670000}"/>
    <cellStyle name="Total 9 2 6 3 11" xfId="26574" xr:uid="{00000000-0005-0000-0000-0000CF670000}"/>
    <cellStyle name="Total 9 2 6 3 11 2" xfId="26575" xr:uid="{00000000-0005-0000-0000-0000D0670000}"/>
    <cellStyle name="Total 9 2 6 3 12" xfId="26576" xr:uid="{00000000-0005-0000-0000-0000D1670000}"/>
    <cellStyle name="Total 9 2 6 3 12 2" xfId="26577" xr:uid="{00000000-0005-0000-0000-0000D2670000}"/>
    <cellStyle name="Total 9 2 6 3 13" xfId="26578" xr:uid="{00000000-0005-0000-0000-0000D3670000}"/>
    <cellStyle name="Total 9 2 6 3 13 2" xfId="26579" xr:uid="{00000000-0005-0000-0000-0000D4670000}"/>
    <cellStyle name="Total 9 2 6 3 14" xfId="26580" xr:uid="{00000000-0005-0000-0000-0000D5670000}"/>
    <cellStyle name="Total 9 2 6 3 14 2" xfId="26581" xr:uid="{00000000-0005-0000-0000-0000D6670000}"/>
    <cellStyle name="Total 9 2 6 3 15" xfId="26582" xr:uid="{00000000-0005-0000-0000-0000D7670000}"/>
    <cellStyle name="Total 9 2 6 3 15 2" xfId="26583" xr:uid="{00000000-0005-0000-0000-0000D8670000}"/>
    <cellStyle name="Total 9 2 6 3 16" xfId="26584" xr:uid="{00000000-0005-0000-0000-0000D9670000}"/>
    <cellStyle name="Total 9 2 6 3 2" xfId="26585" xr:uid="{00000000-0005-0000-0000-0000DA670000}"/>
    <cellStyle name="Total 9 2 6 3 2 2" xfId="26586" xr:uid="{00000000-0005-0000-0000-0000DB670000}"/>
    <cellStyle name="Total 9 2 6 3 3" xfId="26587" xr:uid="{00000000-0005-0000-0000-0000DC670000}"/>
    <cellStyle name="Total 9 2 6 3 3 2" xfId="26588" xr:uid="{00000000-0005-0000-0000-0000DD670000}"/>
    <cellStyle name="Total 9 2 6 3 4" xfId="26589" xr:uid="{00000000-0005-0000-0000-0000DE670000}"/>
    <cellStyle name="Total 9 2 6 3 4 2" xfId="26590" xr:uid="{00000000-0005-0000-0000-0000DF670000}"/>
    <cellStyle name="Total 9 2 6 3 5" xfId="26591" xr:uid="{00000000-0005-0000-0000-0000E0670000}"/>
    <cellStyle name="Total 9 2 6 3 5 2" xfId="26592" xr:uid="{00000000-0005-0000-0000-0000E1670000}"/>
    <cellStyle name="Total 9 2 6 3 6" xfId="26593" xr:uid="{00000000-0005-0000-0000-0000E2670000}"/>
    <cellStyle name="Total 9 2 6 3 6 2" xfId="26594" xr:uid="{00000000-0005-0000-0000-0000E3670000}"/>
    <cellStyle name="Total 9 2 6 3 7" xfId="26595" xr:uid="{00000000-0005-0000-0000-0000E4670000}"/>
    <cellStyle name="Total 9 2 6 3 7 2" xfId="26596" xr:uid="{00000000-0005-0000-0000-0000E5670000}"/>
    <cellStyle name="Total 9 2 6 3 8" xfId="26597" xr:uid="{00000000-0005-0000-0000-0000E6670000}"/>
    <cellStyle name="Total 9 2 6 3 8 2" xfId="26598" xr:uid="{00000000-0005-0000-0000-0000E7670000}"/>
    <cellStyle name="Total 9 2 6 3 9" xfId="26599" xr:uid="{00000000-0005-0000-0000-0000E8670000}"/>
    <cellStyle name="Total 9 2 6 3 9 2" xfId="26600" xr:uid="{00000000-0005-0000-0000-0000E9670000}"/>
    <cellStyle name="Total 9 2 6 4" xfId="26601" xr:uid="{00000000-0005-0000-0000-0000EA670000}"/>
    <cellStyle name="Total 9 2 6 4 10" xfId="26602" xr:uid="{00000000-0005-0000-0000-0000EB670000}"/>
    <cellStyle name="Total 9 2 6 4 10 2" xfId="26603" xr:uid="{00000000-0005-0000-0000-0000EC670000}"/>
    <cellStyle name="Total 9 2 6 4 11" xfId="26604" xr:uid="{00000000-0005-0000-0000-0000ED670000}"/>
    <cellStyle name="Total 9 2 6 4 11 2" xfId="26605" xr:uid="{00000000-0005-0000-0000-0000EE670000}"/>
    <cellStyle name="Total 9 2 6 4 12" xfId="26606" xr:uid="{00000000-0005-0000-0000-0000EF670000}"/>
    <cellStyle name="Total 9 2 6 4 12 2" xfId="26607" xr:uid="{00000000-0005-0000-0000-0000F0670000}"/>
    <cellStyle name="Total 9 2 6 4 13" xfId="26608" xr:uid="{00000000-0005-0000-0000-0000F1670000}"/>
    <cellStyle name="Total 9 2 6 4 13 2" xfId="26609" xr:uid="{00000000-0005-0000-0000-0000F2670000}"/>
    <cellStyle name="Total 9 2 6 4 14" xfId="26610" xr:uid="{00000000-0005-0000-0000-0000F3670000}"/>
    <cellStyle name="Total 9 2 6 4 14 2" xfId="26611" xr:uid="{00000000-0005-0000-0000-0000F4670000}"/>
    <cellStyle name="Total 9 2 6 4 15" xfId="26612" xr:uid="{00000000-0005-0000-0000-0000F5670000}"/>
    <cellStyle name="Total 9 2 6 4 15 2" xfId="26613" xr:uid="{00000000-0005-0000-0000-0000F6670000}"/>
    <cellStyle name="Total 9 2 6 4 16" xfId="26614" xr:uid="{00000000-0005-0000-0000-0000F7670000}"/>
    <cellStyle name="Total 9 2 6 4 2" xfId="26615" xr:uid="{00000000-0005-0000-0000-0000F8670000}"/>
    <cellStyle name="Total 9 2 6 4 2 2" xfId="26616" xr:uid="{00000000-0005-0000-0000-0000F9670000}"/>
    <cellStyle name="Total 9 2 6 4 3" xfId="26617" xr:uid="{00000000-0005-0000-0000-0000FA670000}"/>
    <cellStyle name="Total 9 2 6 4 3 2" xfId="26618" xr:uid="{00000000-0005-0000-0000-0000FB670000}"/>
    <cellStyle name="Total 9 2 6 4 4" xfId="26619" xr:uid="{00000000-0005-0000-0000-0000FC670000}"/>
    <cellStyle name="Total 9 2 6 4 4 2" xfId="26620" xr:uid="{00000000-0005-0000-0000-0000FD670000}"/>
    <cellStyle name="Total 9 2 6 4 5" xfId="26621" xr:uid="{00000000-0005-0000-0000-0000FE670000}"/>
    <cellStyle name="Total 9 2 6 4 5 2" xfId="26622" xr:uid="{00000000-0005-0000-0000-0000FF670000}"/>
    <cellStyle name="Total 9 2 6 4 6" xfId="26623" xr:uid="{00000000-0005-0000-0000-000000680000}"/>
    <cellStyle name="Total 9 2 6 4 6 2" xfId="26624" xr:uid="{00000000-0005-0000-0000-000001680000}"/>
    <cellStyle name="Total 9 2 6 4 7" xfId="26625" xr:uid="{00000000-0005-0000-0000-000002680000}"/>
    <cellStyle name="Total 9 2 6 4 7 2" xfId="26626" xr:uid="{00000000-0005-0000-0000-000003680000}"/>
    <cellStyle name="Total 9 2 6 4 8" xfId="26627" xr:uid="{00000000-0005-0000-0000-000004680000}"/>
    <cellStyle name="Total 9 2 6 4 8 2" xfId="26628" xr:uid="{00000000-0005-0000-0000-000005680000}"/>
    <cellStyle name="Total 9 2 6 4 9" xfId="26629" xr:uid="{00000000-0005-0000-0000-000006680000}"/>
    <cellStyle name="Total 9 2 6 4 9 2" xfId="26630" xr:uid="{00000000-0005-0000-0000-000007680000}"/>
    <cellStyle name="Total 9 2 6 5" xfId="26631" xr:uid="{00000000-0005-0000-0000-000008680000}"/>
    <cellStyle name="Total 9 2 6 5 10" xfId="26632" xr:uid="{00000000-0005-0000-0000-000009680000}"/>
    <cellStyle name="Total 9 2 6 5 10 2" xfId="26633" xr:uid="{00000000-0005-0000-0000-00000A680000}"/>
    <cellStyle name="Total 9 2 6 5 11" xfId="26634" xr:uid="{00000000-0005-0000-0000-00000B680000}"/>
    <cellStyle name="Total 9 2 6 5 11 2" xfId="26635" xr:uid="{00000000-0005-0000-0000-00000C680000}"/>
    <cellStyle name="Total 9 2 6 5 12" xfId="26636" xr:uid="{00000000-0005-0000-0000-00000D680000}"/>
    <cellStyle name="Total 9 2 6 5 12 2" xfId="26637" xr:uid="{00000000-0005-0000-0000-00000E680000}"/>
    <cellStyle name="Total 9 2 6 5 13" xfId="26638" xr:uid="{00000000-0005-0000-0000-00000F680000}"/>
    <cellStyle name="Total 9 2 6 5 13 2" xfId="26639" xr:uid="{00000000-0005-0000-0000-000010680000}"/>
    <cellStyle name="Total 9 2 6 5 14" xfId="26640" xr:uid="{00000000-0005-0000-0000-000011680000}"/>
    <cellStyle name="Total 9 2 6 5 14 2" xfId="26641" xr:uid="{00000000-0005-0000-0000-000012680000}"/>
    <cellStyle name="Total 9 2 6 5 15" xfId="26642" xr:uid="{00000000-0005-0000-0000-000013680000}"/>
    <cellStyle name="Total 9 2 6 5 2" xfId="26643" xr:uid="{00000000-0005-0000-0000-000014680000}"/>
    <cellStyle name="Total 9 2 6 5 2 2" xfId="26644" xr:uid="{00000000-0005-0000-0000-000015680000}"/>
    <cellStyle name="Total 9 2 6 5 3" xfId="26645" xr:uid="{00000000-0005-0000-0000-000016680000}"/>
    <cellStyle name="Total 9 2 6 5 3 2" xfId="26646" xr:uid="{00000000-0005-0000-0000-000017680000}"/>
    <cellStyle name="Total 9 2 6 5 4" xfId="26647" xr:uid="{00000000-0005-0000-0000-000018680000}"/>
    <cellStyle name="Total 9 2 6 5 4 2" xfId="26648" xr:uid="{00000000-0005-0000-0000-000019680000}"/>
    <cellStyle name="Total 9 2 6 5 5" xfId="26649" xr:uid="{00000000-0005-0000-0000-00001A680000}"/>
    <cellStyle name="Total 9 2 6 5 5 2" xfId="26650" xr:uid="{00000000-0005-0000-0000-00001B680000}"/>
    <cellStyle name="Total 9 2 6 5 6" xfId="26651" xr:uid="{00000000-0005-0000-0000-00001C680000}"/>
    <cellStyle name="Total 9 2 6 5 6 2" xfId="26652" xr:uid="{00000000-0005-0000-0000-00001D680000}"/>
    <cellStyle name="Total 9 2 6 5 7" xfId="26653" xr:uid="{00000000-0005-0000-0000-00001E680000}"/>
    <cellStyle name="Total 9 2 6 5 7 2" xfId="26654" xr:uid="{00000000-0005-0000-0000-00001F680000}"/>
    <cellStyle name="Total 9 2 6 5 8" xfId="26655" xr:uid="{00000000-0005-0000-0000-000020680000}"/>
    <cellStyle name="Total 9 2 6 5 8 2" xfId="26656" xr:uid="{00000000-0005-0000-0000-000021680000}"/>
    <cellStyle name="Total 9 2 6 5 9" xfId="26657" xr:uid="{00000000-0005-0000-0000-000022680000}"/>
    <cellStyle name="Total 9 2 6 5 9 2" xfId="26658" xr:uid="{00000000-0005-0000-0000-000023680000}"/>
    <cellStyle name="Total 9 2 6 6" xfId="26659" xr:uid="{00000000-0005-0000-0000-000024680000}"/>
    <cellStyle name="Total 9 2 6 6 2" xfId="26660" xr:uid="{00000000-0005-0000-0000-000025680000}"/>
    <cellStyle name="Total 9 2 6 7" xfId="26661" xr:uid="{00000000-0005-0000-0000-000026680000}"/>
    <cellStyle name="Total 9 2 6 7 2" xfId="26662" xr:uid="{00000000-0005-0000-0000-000027680000}"/>
    <cellStyle name="Total 9 2 6 8" xfId="26663" xr:uid="{00000000-0005-0000-0000-000028680000}"/>
    <cellStyle name="Total 9 2 6 8 2" xfId="26664" xr:uid="{00000000-0005-0000-0000-000029680000}"/>
    <cellStyle name="Total 9 2 6 9" xfId="26665" xr:uid="{00000000-0005-0000-0000-00002A680000}"/>
    <cellStyle name="Total 9 2 6 9 2" xfId="26666" xr:uid="{00000000-0005-0000-0000-00002B680000}"/>
    <cellStyle name="Total 9 2 7" xfId="26667" xr:uid="{00000000-0005-0000-0000-00002C680000}"/>
    <cellStyle name="Total 9 2 7 10" xfId="26668" xr:uid="{00000000-0005-0000-0000-00002D680000}"/>
    <cellStyle name="Total 9 2 7 10 2" xfId="26669" xr:uid="{00000000-0005-0000-0000-00002E680000}"/>
    <cellStyle name="Total 9 2 7 11" xfId="26670" xr:uid="{00000000-0005-0000-0000-00002F680000}"/>
    <cellStyle name="Total 9 2 7 11 2" xfId="26671" xr:uid="{00000000-0005-0000-0000-000030680000}"/>
    <cellStyle name="Total 9 2 7 12" xfId="26672" xr:uid="{00000000-0005-0000-0000-000031680000}"/>
    <cellStyle name="Total 9 2 7 12 2" xfId="26673" xr:uid="{00000000-0005-0000-0000-000032680000}"/>
    <cellStyle name="Total 9 2 7 13" xfId="26674" xr:uid="{00000000-0005-0000-0000-000033680000}"/>
    <cellStyle name="Total 9 2 7 13 2" xfId="26675" xr:uid="{00000000-0005-0000-0000-000034680000}"/>
    <cellStyle name="Total 9 2 7 14" xfId="26676" xr:uid="{00000000-0005-0000-0000-000035680000}"/>
    <cellStyle name="Total 9 2 7 14 2" xfId="26677" xr:uid="{00000000-0005-0000-0000-000036680000}"/>
    <cellStyle name="Total 9 2 7 15" xfId="26678" xr:uid="{00000000-0005-0000-0000-000037680000}"/>
    <cellStyle name="Total 9 2 7 15 2" xfId="26679" xr:uid="{00000000-0005-0000-0000-000038680000}"/>
    <cellStyle name="Total 9 2 7 16" xfId="26680" xr:uid="{00000000-0005-0000-0000-000039680000}"/>
    <cellStyle name="Total 9 2 7 16 2" xfId="26681" xr:uid="{00000000-0005-0000-0000-00003A680000}"/>
    <cellStyle name="Total 9 2 7 17" xfId="26682" xr:uid="{00000000-0005-0000-0000-00003B680000}"/>
    <cellStyle name="Total 9 2 7 17 2" xfId="26683" xr:uid="{00000000-0005-0000-0000-00003C680000}"/>
    <cellStyle name="Total 9 2 7 18" xfId="26684" xr:uid="{00000000-0005-0000-0000-00003D680000}"/>
    <cellStyle name="Total 9 2 7 2" xfId="26685" xr:uid="{00000000-0005-0000-0000-00003E680000}"/>
    <cellStyle name="Total 9 2 7 2 10" xfId="26686" xr:uid="{00000000-0005-0000-0000-00003F680000}"/>
    <cellStyle name="Total 9 2 7 2 10 2" xfId="26687" xr:uid="{00000000-0005-0000-0000-000040680000}"/>
    <cellStyle name="Total 9 2 7 2 11" xfId="26688" xr:uid="{00000000-0005-0000-0000-000041680000}"/>
    <cellStyle name="Total 9 2 7 2 11 2" xfId="26689" xr:uid="{00000000-0005-0000-0000-000042680000}"/>
    <cellStyle name="Total 9 2 7 2 12" xfId="26690" xr:uid="{00000000-0005-0000-0000-000043680000}"/>
    <cellStyle name="Total 9 2 7 2 12 2" xfId="26691" xr:uid="{00000000-0005-0000-0000-000044680000}"/>
    <cellStyle name="Total 9 2 7 2 13" xfId="26692" xr:uid="{00000000-0005-0000-0000-000045680000}"/>
    <cellStyle name="Total 9 2 7 2 13 2" xfId="26693" xr:uid="{00000000-0005-0000-0000-000046680000}"/>
    <cellStyle name="Total 9 2 7 2 14" xfId="26694" xr:uid="{00000000-0005-0000-0000-000047680000}"/>
    <cellStyle name="Total 9 2 7 2 14 2" xfId="26695" xr:uid="{00000000-0005-0000-0000-000048680000}"/>
    <cellStyle name="Total 9 2 7 2 15" xfId="26696" xr:uid="{00000000-0005-0000-0000-000049680000}"/>
    <cellStyle name="Total 9 2 7 2 15 2" xfId="26697" xr:uid="{00000000-0005-0000-0000-00004A680000}"/>
    <cellStyle name="Total 9 2 7 2 16" xfId="26698" xr:uid="{00000000-0005-0000-0000-00004B680000}"/>
    <cellStyle name="Total 9 2 7 2 16 2" xfId="26699" xr:uid="{00000000-0005-0000-0000-00004C680000}"/>
    <cellStyle name="Total 9 2 7 2 17" xfId="26700" xr:uid="{00000000-0005-0000-0000-00004D680000}"/>
    <cellStyle name="Total 9 2 7 2 17 2" xfId="26701" xr:uid="{00000000-0005-0000-0000-00004E680000}"/>
    <cellStyle name="Total 9 2 7 2 18" xfId="26702" xr:uid="{00000000-0005-0000-0000-00004F680000}"/>
    <cellStyle name="Total 9 2 7 2 2" xfId="26703" xr:uid="{00000000-0005-0000-0000-000050680000}"/>
    <cellStyle name="Total 9 2 7 2 2 2" xfId="26704" xr:uid="{00000000-0005-0000-0000-000051680000}"/>
    <cellStyle name="Total 9 2 7 2 3" xfId="26705" xr:uid="{00000000-0005-0000-0000-000052680000}"/>
    <cellStyle name="Total 9 2 7 2 3 2" xfId="26706" xr:uid="{00000000-0005-0000-0000-000053680000}"/>
    <cellStyle name="Total 9 2 7 2 4" xfId="26707" xr:uid="{00000000-0005-0000-0000-000054680000}"/>
    <cellStyle name="Total 9 2 7 2 4 2" xfId="26708" xr:uid="{00000000-0005-0000-0000-000055680000}"/>
    <cellStyle name="Total 9 2 7 2 5" xfId="26709" xr:uid="{00000000-0005-0000-0000-000056680000}"/>
    <cellStyle name="Total 9 2 7 2 5 2" xfId="26710" xr:uid="{00000000-0005-0000-0000-000057680000}"/>
    <cellStyle name="Total 9 2 7 2 6" xfId="26711" xr:uid="{00000000-0005-0000-0000-000058680000}"/>
    <cellStyle name="Total 9 2 7 2 6 2" xfId="26712" xr:uid="{00000000-0005-0000-0000-000059680000}"/>
    <cellStyle name="Total 9 2 7 2 7" xfId="26713" xr:uid="{00000000-0005-0000-0000-00005A680000}"/>
    <cellStyle name="Total 9 2 7 2 7 2" xfId="26714" xr:uid="{00000000-0005-0000-0000-00005B680000}"/>
    <cellStyle name="Total 9 2 7 2 8" xfId="26715" xr:uid="{00000000-0005-0000-0000-00005C680000}"/>
    <cellStyle name="Total 9 2 7 2 8 2" xfId="26716" xr:uid="{00000000-0005-0000-0000-00005D680000}"/>
    <cellStyle name="Total 9 2 7 2 9" xfId="26717" xr:uid="{00000000-0005-0000-0000-00005E680000}"/>
    <cellStyle name="Total 9 2 7 2 9 2" xfId="26718" xr:uid="{00000000-0005-0000-0000-00005F680000}"/>
    <cellStyle name="Total 9 2 7 3" xfId="26719" xr:uid="{00000000-0005-0000-0000-000060680000}"/>
    <cellStyle name="Total 9 2 7 3 10" xfId="26720" xr:uid="{00000000-0005-0000-0000-000061680000}"/>
    <cellStyle name="Total 9 2 7 3 10 2" xfId="26721" xr:uid="{00000000-0005-0000-0000-000062680000}"/>
    <cellStyle name="Total 9 2 7 3 11" xfId="26722" xr:uid="{00000000-0005-0000-0000-000063680000}"/>
    <cellStyle name="Total 9 2 7 3 11 2" xfId="26723" xr:uid="{00000000-0005-0000-0000-000064680000}"/>
    <cellStyle name="Total 9 2 7 3 12" xfId="26724" xr:uid="{00000000-0005-0000-0000-000065680000}"/>
    <cellStyle name="Total 9 2 7 3 12 2" xfId="26725" xr:uid="{00000000-0005-0000-0000-000066680000}"/>
    <cellStyle name="Total 9 2 7 3 13" xfId="26726" xr:uid="{00000000-0005-0000-0000-000067680000}"/>
    <cellStyle name="Total 9 2 7 3 13 2" xfId="26727" xr:uid="{00000000-0005-0000-0000-000068680000}"/>
    <cellStyle name="Total 9 2 7 3 14" xfId="26728" xr:uid="{00000000-0005-0000-0000-000069680000}"/>
    <cellStyle name="Total 9 2 7 3 14 2" xfId="26729" xr:uid="{00000000-0005-0000-0000-00006A680000}"/>
    <cellStyle name="Total 9 2 7 3 15" xfId="26730" xr:uid="{00000000-0005-0000-0000-00006B680000}"/>
    <cellStyle name="Total 9 2 7 3 15 2" xfId="26731" xr:uid="{00000000-0005-0000-0000-00006C680000}"/>
    <cellStyle name="Total 9 2 7 3 16" xfId="26732" xr:uid="{00000000-0005-0000-0000-00006D680000}"/>
    <cellStyle name="Total 9 2 7 3 2" xfId="26733" xr:uid="{00000000-0005-0000-0000-00006E680000}"/>
    <cellStyle name="Total 9 2 7 3 2 2" xfId="26734" xr:uid="{00000000-0005-0000-0000-00006F680000}"/>
    <cellStyle name="Total 9 2 7 3 3" xfId="26735" xr:uid="{00000000-0005-0000-0000-000070680000}"/>
    <cellStyle name="Total 9 2 7 3 3 2" xfId="26736" xr:uid="{00000000-0005-0000-0000-000071680000}"/>
    <cellStyle name="Total 9 2 7 3 4" xfId="26737" xr:uid="{00000000-0005-0000-0000-000072680000}"/>
    <cellStyle name="Total 9 2 7 3 4 2" xfId="26738" xr:uid="{00000000-0005-0000-0000-000073680000}"/>
    <cellStyle name="Total 9 2 7 3 5" xfId="26739" xr:uid="{00000000-0005-0000-0000-000074680000}"/>
    <cellStyle name="Total 9 2 7 3 5 2" xfId="26740" xr:uid="{00000000-0005-0000-0000-000075680000}"/>
    <cellStyle name="Total 9 2 7 3 6" xfId="26741" xr:uid="{00000000-0005-0000-0000-000076680000}"/>
    <cellStyle name="Total 9 2 7 3 6 2" xfId="26742" xr:uid="{00000000-0005-0000-0000-000077680000}"/>
    <cellStyle name="Total 9 2 7 3 7" xfId="26743" xr:uid="{00000000-0005-0000-0000-000078680000}"/>
    <cellStyle name="Total 9 2 7 3 7 2" xfId="26744" xr:uid="{00000000-0005-0000-0000-000079680000}"/>
    <cellStyle name="Total 9 2 7 3 8" xfId="26745" xr:uid="{00000000-0005-0000-0000-00007A680000}"/>
    <cellStyle name="Total 9 2 7 3 8 2" xfId="26746" xr:uid="{00000000-0005-0000-0000-00007B680000}"/>
    <cellStyle name="Total 9 2 7 3 9" xfId="26747" xr:uid="{00000000-0005-0000-0000-00007C680000}"/>
    <cellStyle name="Total 9 2 7 3 9 2" xfId="26748" xr:uid="{00000000-0005-0000-0000-00007D680000}"/>
    <cellStyle name="Total 9 2 7 4" xfId="26749" xr:uid="{00000000-0005-0000-0000-00007E680000}"/>
    <cellStyle name="Total 9 2 7 4 10" xfId="26750" xr:uid="{00000000-0005-0000-0000-00007F680000}"/>
    <cellStyle name="Total 9 2 7 4 10 2" xfId="26751" xr:uid="{00000000-0005-0000-0000-000080680000}"/>
    <cellStyle name="Total 9 2 7 4 11" xfId="26752" xr:uid="{00000000-0005-0000-0000-000081680000}"/>
    <cellStyle name="Total 9 2 7 4 11 2" xfId="26753" xr:uid="{00000000-0005-0000-0000-000082680000}"/>
    <cellStyle name="Total 9 2 7 4 12" xfId="26754" xr:uid="{00000000-0005-0000-0000-000083680000}"/>
    <cellStyle name="Total 9 2 7 4 12 2" xfId="26755" xr:uid="{00000000-0005-0000-0000-000084680000}"/>
    <cellStyle name="Total 9 2 7 4 13" xfId="26756" xr:uid="{00000000-0005-0000-0000-000085680000}"/>
    <cellStyle name="Total 9 2 7 4 13 2" xfId="26757" xr:uid="{00000000-0005-0000-0000-000086680000}"/>
    <cellStyle name="Total 9 2 7 4 14" xfId="26758" xr:uid="{00000000-0005-0000-0000-000087680000}"/>
    <cellStyle name="Total 9 2 7 4 14 2" xfId="26759" xr:uid="{00000000-0005-0000-0000-000088680000}"/>
    <cellStyle name="Total 9 2 7 4 15" xfId="26760" xr:uid="{00000000-0005-0000-0000-000089680000}"/>
    <cellStyle name="Total 9 2 7 4 15 2" xfId="26761" xr:uid="{00000000-0005-0000-0000-00008A680000}"/>
    <cellStyle name="Total 9 2 7 4 16" xfId="26762" xr:uid="{00000000-0005-0000-0000-00008B680000}"/>
    <cellStyle name="Total 9 2 7 4 2" xfId="26763" xr:uid="{00000000-0005-0000-0000-00008C680000}"/>
    <cellStyle name="Total 9 2 7 4 2 2" xfId="26764" xr:uid="{00000000-0005-0000-0000-00008D680000}"/>
    <cellStyle name="Total 9 2 7 4 3" xfId="26765" xr:uid="{00000000-0005-0000-0000-00008E680000}"/>
    <cellStyle name="Total 9 2 7 4 3 2" xfId="26766" xr:uid="{00000000-0005-0000-0000-00008F680000}"/>
    <cellStyle name="Total 9 2 7 4 4" xfId="26767" xr:uid="{00000000-0005-0000-0000-000090680000}"/>
    <cellStyle name="Total 9 2 7 4 4 2" xfId="26768" xr:uid="{00000000-0005-0000-0000-000091680000}"/>
    <cellStyle name="Total 9 2 7 4 5" xfId="26769" xr:uid="{00000000-0005-0000-0000-000092680000}"/>
    <cellStyle name="Total 9 2 7 4 5 2" xfId="26770" xr:uid="{00000000-0005-0000-0000-000093680000}"/>
    <cellStyle name="Total 9 2 7 4 6" xfId="26771" xr:uid="{00000000-0005-0000-0000-000094680000}"/>
    <cellStyle name="Total 9 2 7 4 6 2" xfId="26772" xr:uid="{00000000-0005-0000-0000-000095680000}"/>
    <cellStyle name="Total 9 2 7 4 7" xfId="26773" xr:uid="{00000000-0005-0000-0000-000096680000}"/>
    <cellStyle name="Total 9 2 7 4 7 2" xfId="26774" xr:uid="{00000000-0005-0000-0000-000097680000}"/>
    <cellStyle name="Total 9 2 7 4 8" xfId="26775" xr:uid="{00000000-0005-0000-0000-000098680000}"/>
    <cellStyle name="Total 9 2 7 4 8 2" xfId="26776" xr:uid="{00000000-0005-0000-0000-000099680000}"/>
    <cellStyle name="Total 9 2 7 4 9" xfId="26777" xr:uid="{00000000-0005-0000-0000-00009A680000}"/>
    <cellStyle name="Total 9 2 7 4 9 2" xfId="26778" xr:uid="{00000000-0005-0000-0000-00009B680000}"/>
    <cellStyle name="Total 9 2 7 5" xfId="26779" xr:uid="{00000000-0005-0000-0000-00009C680000}"/>
    <cellStyle name="Total 9 2 7 5 10" xfId="26780" xr:uid="{00000000-0005-0000-0000-00009D680000}"/>
    <cellStyle name="Total 9 2 7 5 10 2" xfId="26781" xr:uid="{00000000-0005-0000-0000-00009E680000}"/>
    <cellStyle name="Total 9 2 7 5 11" xfId="26782" xr:uid="{00000000-0005-0000-0000-00009F680000}"/>
    <cellStyle name="Total 9 2 7 5 11 2" xfId="26783" xr:uid="{00000000-0005-0000-0000-0000A0680000}"/>
    <cellStyle name="Total 9 2 7 5 12" xfId="26784" xr:uid="{00000000-0005-0000-0000-0000A1680000}"/>
    <cellStyle name="Total 9 2 7 5 12 2" xfId="26785" xr:uid="{00000000-0005-0000-0000-0000A2680000}"/>
    <cellStyle name="Total 9 2 7 5 13" xfId="26786" xr:uid="{00000000-0005-0000-0000-0000A3680000}"/>
    <cellStyle name="Total 9 2 7 5 13 2" xfId="26787" xr:uid="{00000000-0005-0000-0000-0000A4680000}"/>
    <cellStyle name="Total 9 2 7 5 14" xfId="26788" xr:uid="{00000000-0005-0000-0000-0000A5680000}"/>
    <cellStyle name="Total 9 2 7 5 2" xfId="26789" xr:uid="{00000000-0005-0000-0000-0000A6680000}"/>
    <cellStyle name="Total 9 2 7 5 2 2" xfId="26790" xr:uid="{00000000-0005-0000-0000-0000A7680000}"/>
    <cellStyle name="Total 9 2 7 5 3" xfId="26791" xr:uid="{00000000-0005-0000-0000-0000A8680000}"/>
    <cellStyle name="Total 9 2 7 5 3 2" xfId="26792" xr:uid="{00000000-0005-0000-0000-0000A9680000}"/>
    <cellStyle name="Total 9 2 7 5 4" xfId="26793" xr:uid="{00000000-0005-0000-0000-0000AA680000}"/>
    <cellStyle name="Total 9 2 7 5 4 2" xfId="26794" xr:uid="{00000000-0005-0000-0000-0000AB680000}"/>
    <cellStyle name="Total 9 2 7 5 5" xfId="26795" xr:uid="{00000000-0005-0000-0000-0000AC680000}"/>
    <cellStyle name="Total 9 2 7 5 5 2" xfId="26796" xr:uid="{00000000-0005-0000-0000-0000AD680000}"/>
    <cellStyle name="Total 9 2 7 5 6" xfId="26797" xr:uid="{00000000-0005-0000-0000-0000AE680000}"/>
    <cellStyle name="Total 9 2 7 5 6 2" xfId="26798" xr:uid="{00000000-0005-0000-0000-0000AF680000}"/>
    <cellStyle name="Total 9 2 7 5 7" xfId="26799" xr:uid="{00000000-0005-0000-0000-0000B0680000}"/>
    <cellStyle name="Total 9 2 7 5 7 2" xfId="26800" xr:uid="{00000000-0005-0000-0000-0000B1680000}"/>
    <cellStyle name="Total 9 2 7 5 8" xfId="26801" xr:uid="{00000000-0005-0000-0000-0000B2680000}"/>
    <cellStyle name="Total 9 2 7 5 8 2" xfId="26802" xr:uid="{00000000-0005-0000-0000-0000B3680000}"/>
    <cellStyle name="Total 9 2 7 5 9" xfId="26803" xr:uid="{00000000-0005-0000-0000-0000B4680000}"/>
    <cellStyle name="Total 9 2 7 5 9 2" xfId="26804" xr:uid="{00000000-0005-0000-0000-0000B5680000}"/>
    <cellStyle name="Total 9 2 7 6" xfId="26805" xr:uid="{00000000-0005-0000-0000-0000B6680000}"/>
    <cellStyle name="Total 9 2 7 6 2" xfId="26806" xr:uid="{00000000-0005-0000-0000-0000B7680000}"/>
    <cellStyle name="Total 9 2 7 7" xfId="26807" xr:uid="{00000000-0005-0000-0000-0000B8680000}"/>
    <cellStyle name="Total 9 2 7 7 2" xfId="26808" xr:uid="{00000000-0005-0000-0000-0000B9680000}"/>
    <cellStyle name="Total 9 2 7 8" xfId="26809" xr:uid="{00000000-0005-0000-0000-0000BA680000}"/>
    <cellStyle name="Total 9 2 7 8 2" xfId="26810" xr:uid="{00000000-0005-0000-0000-0000BB680000}"/>
    <cellStyle name="Total 9 2 7 9" xfId="26811" xr:uid="{00000000-0005-0000-0000-0000BC680000}"/>
    <cellStyle name="Total 9 2 7 9 2" xfId="26812" xr:uid="{00000000-0005-0000-0000-0000BD680000}"/>
    <cellStyle name="Total 9 2 8" xfId="26813" xr:uid="{00000000-0005-0000-0000-0000BE680000}"/>
    <cellStyle name="Total 9 2 8 10" xfId="26814" xr:uid="{00000000-0005-0000-0000-0000BF680000}"/>
    <cellStyle name="Total 9 2 8 10 2" xfId="26815" xr:uid="{00000000-0005-0000-0000-0000C0680000}"/>
    <cellStyle name="Total 9 2 8 11" xfId="26816" xr:uid="{00000000-0005-0000-0000-0000C1680000}"/>
    <cellStyle name="Total 9 2 8 11 2" xfId="26817" xr:uid="{00000000-0005-0000-0000-0000C2680000}"/>
    <cellStyle name="Total 9 2 8 12" xfId="26818" xr:uid="{00000000-0005-0000-0000-0000C3680000}"/>
    <cellStyle name="Total 9 2 8 12 2" xfId="26819" xr:uid="{00000000-0005-0000-0000-0000C4680000}"/>
    <cellStyle name="Total 9 2 8 13" xfId="26820" xr:uid="{00000000-0005-0000-0000-0000C5680000}"/>
    <cellStyle name="Total 9 2 8 13 2" xfId="26821" xr:uid="{00000000-0005-0000-0000-0000C6680000}"/>
    <cellStyle name="Total 9 2 8 14" xfId="26822" xr:uid="{00000000-0005-0000-0000-0000C7680000}"/>
    <cellStyle name="Total 9 2 8 14 2" xfId="26823" xr:uid="{00000000-0005-0000-0000-0000C8680000}"/>
    <cellStyle name="Total 9 2 8 15" xfId="26824" xr:uid="{00000000-0005-0000-0000-0000C9680000}"/>
    <cellStyle name="Total 9 2 8 15 2" xfId="26825" xr:uid="{00000000-0005-0000-0000-0000CA680000}"/>
    <cellStyle name="Total 9 2 8 16" xfId="26826" xr:uid="{00000000-0005-0000-0000-0000CB680000}"/>
    <cellStyle name="Total 9 2 8 16 2" xfId="26827" xr:uid="{00000000-0005-0000-0000-0000CC680000}"/>
    <cellStyle name="Total 9 2 8 17" xfId="26828" xr:uid="{00000000-0005-0000-0000-0000CD680000}"/>
    <cellStyle name="Total 9 2 8 17 2" xfId="26829" xr:uid="{00000000-0005-0000-0000-0000CE680000}"/>
    <cellStyle name="Total 9 2 8 18" xfId="26830" xr:uid="{00000000-0005-0000-0000-0000CF680000}"/>
    <cellStyle name="Total 9 2 8 2" xfId="26831" xr:uid="{00000000-0005-0000-0000-0000D0680000}"/>
    <cellStyle name="Total 9 2 8 2 10" xfId="26832" xr:uid="{00000000-0005-0000-0000-0000D1680000}"/>
    <cellStyle name="Total 9 2 8 2 10 2" xfId="26833" xr:uid="{00000000-0005-0000-0000-0000D2680000}"/>
    <cellStyle name="Total 9 2 8 2 11" xfId="26834" xr:uid="{00000000-0005-0000-0000-0000D3680000}"/>
    <cellStyle name="Total 9 2 8 2 11 2" xfId="26835" xr:uid="{00000000-0005-0000-0000-0000D4680000}"/>
    <cellStyle name="Total 9 2 8 2 12" xfId="26836" xr:uid="{00000000-0005-0000-0000-0000D5680000}"/>
    <cellStyle name="Total 9 2 8 2 12 2" xfId="26837" xr:uid="{00000000-0005-0000-0000-0000D6680000}"/>
    <cellStyle name="Total 9 2 8 2 13" xfId="26838" xr:uid="{00000000-0005-0000-0000-0000D7680000}"/>
    <cellStyle name="Total 9 2 8 2 13 2" xfId="26839" xr:uid="{00000000-0005-0000-0000-0000D8680000}"/>
    <cellStyle name="Total 9 2 8 2 14" xfId="26840" xr:uid="{00000000-0005-0000-0000-0000D9680000}"/>
    <cellStyle name="Total 9 2 8 2 14 2" xfId="26841" xr:uid="{00000000-0005-0000-0000-0000DA680000}"/>
    <cellStyle name="Total 9 2 8 2 15" xfId="26842" xr:uid="{00000000-0005-0000-0000-0000DB680000}"/>
    <cellStyle name="Total 9 2 8 2 15 2" xfId="26843" xr:uid="{00000000-0005-0000-0000-0000DC680000}"/>
    <cellStyle name="Total 9 2 8 2 16" xfId="26844" xr:uid="{00000000-0005-0000-0000-0000DD680000}"/>
    <cellStyle name="Total 9 2 8 2 16 2" xfId="26845" xr:uid="{00000000-0005-0000-0000-0000DE680000}"/>
    <cellStyle name="Total 9 2 8 2 17" xfId="26846" xr:uid="{00000000-0005-0000-0000-0000DF680000}"/>
    <cellStyle name="Total 9 2 8 2 17 2" xfId="26847" xr:uid="{00000000-0005-0000-0000-0000E0680000}"/>
    <cellStyle name="Total 9 2 8 2 18" xfId="26848" xr:uid="{00000000-0005-0000-0000-0000E1680000}"/>
    <cellStyle name="Total 9 2 8 2 2" xfId="26849" xr:uid="{00000000-0005-0000-0000-0000E2680000}"/>
    <cellStyle name="Total 9 2 8 2 2 2" xfId="26850" xr:uid="{00000000-0005-0000-0000-0000E3680000}"/>
    <cellStyle name="Total 9 2 8 2 3" xfId="26851" xr:uid="{00000000-0005-0000-0000-0000E4680000}"/>
    <cellStyle name="Total 9 2 8 2 3 2" xfId="26852" xr:uid="{00000000-0005-0000-0000-0000E5680000}"/>
    <cellStyle name="Total 9 2 8 2 4" xfId="26853" xr:uid="{00000000-0005-0000-0000-0000E6680000}"/>
    <cellStyle name="Total 9 2 8 2 4 2" xfId="26854" xr:uid="{00000000-0005-0000-0000-0000E7680000}"/>
    <cellStyle name="Total 9 2 8 2 5" xfId="26855" xr:uid="{00000000-0005-0000-0000-0000E8680000}"/>
    <cellStyle name="Total 9 2 8 2 5 2" xfId="26856" xr:uid="{00000000-0005-0000-0000-0000E9680000}"/>
    <cellStyle name="Total 9 2 8 2 6" xfId="26857" xr:uid="{00000000-0005-0000-0000-0000EA680000}"/>
    <cellStyle name="Total 9 2 8 2 6 2" xfId="26858" xr:uid="{00000000-0005-0000-0000-0000EB680000}"/>
    <cellStyle name="Total 9 2 8 2 7" xfId="26859" xr:uid="{00000000-0005-0000-0000-0000EC680000}"/>
    <cellStyle name="Total 9 2 8 2 7 2" xfId="26860" xr:uid="{00000000-0005-0000-0000-0000ED680000}"/>
    <cellStyle name="Total 9 2 8 2 8" xfId="26861" xr:uid="{00000000-0005-0000-0000-0000EE680000}"/>
    <cellStyle name="Total 9 2 8 2 8 2" xfId="26862" xr:uid="{00000000-0005-0000-0000-0000EF680000}"/>
    <cellStyle name="Total 9 2 8 2 9" xfId="26863" xr:uid="{00000000-0005-0000-0000-0000F0680000}"/>
    <cellStyle name="Total 9 2 8 2 9 2" xfId="26864" xr:uid="{00000000-0005-0000-0000-0000F1680000}"/>
    <cellStyle name="Total 9 2 8 3" xfId="26865" xr:uid="{00000000-0005-0000-0000-0000F2680000}"/>
    <cellStyle name="Total 9 2 8 3 10" xfId="26866" xr:uid="{00000000-0005-0000-0000-0000F3680000}"/>
    <cellStyle name="Total 9 2 8 3 10 2" xfId="26867" xr:uid="{00000000-0005-0000-0000-0000F4680000}"/>
    <cellStyle name="Total 9 2 8 3 11" xfId="26868" xr:uid="{00000000-0005-0000-0000-0000F5680000}"/>
    <cellStyle name="Total 9 2 8 3 11 2" xfId="26869" xr:uid="{00000000-0005-0000-0000-0000F6680000}"/>
    <cellStyle name="Total 9 2 8 3 12" xfId="26870" xr:uid="{00000000-0005-0000-0000-0000F7680000}"/>
    <cellStyle name="Total 9 2 8 3 12 2" xfId="26871" xr:uid="{00000000-0005-0000-0000-0000F8680000}"/>
    <cellStyle name="Total 9 2 8 3 13" xfId="26872" xr:uid="{00000000-0005-0000-0000-0000F9680000}"/>
    <cellStyle name="Total 9 2 8 3 13 2" xfId="26873" xr:uid="{00000000-0005-0000-0000-0000FA680000}"/>
    <cellStyle name="Total 9 2 8 3 14" xfId="26874" xr:uid="{00000000-0005-0000-0000-0000FB680000}"/>
    <cellStyle name="Total 9 2 8 3 14 2" xfId="26875" xr:uid="{00000000-0005-0000-0000-0000FC680000}"/>
    <cellStyle name="Total 9 2 8 3 15" xfId="26876" xr:uid="{00000000-0005-0000-0000-0000FD680000}"/>
    <cellStyle name="Total 9 2 8 3 15 2" xfId="26877" xr:uid="{00000000-0005-0000-0000-0000FE680000}"/>
    <cellStyle name="Total 9 2 8 3 16" xfId="26878" xr:uid="{00000000-0005-0000-0000-0000FF680000}"/>
    <cellStyle name="Total 9 2 8 3 2" xfId="26879" xr:uid="{00000000-0005-0000-0000-000000690000}"/>
    <cellStyle name="Total 9 2 8 3 2 2" xfId="26880" xr:uid="{00000000-0005-0000-0000-000001690000}"/>
    <cellStyle name="Total 9 2 8 3 3" xfId="26881" xr:uid="{00000000-0005-0000-0000-000002690000}"/>
    <cellStyle name="Total 9 2 8 3 3 2" xfId="26882" xr:uid="{00000000-0005-0000-0000-000003690000}"/>
    <cellStyle name="Total 9 2 8 3 4" xfId="26883" xr:uid="{00000000-0005-0000-0000-000004690000}"/>
    <cellStyle name="Total 9 2 8 3 4 2" xfId="26884" xr:uid="{00000000-0005-0000-0000-000005690000}"/>
    <cellStyle name="Total 9 2 8 3 5" xfId="26885" xr:uid="{00000000-0005-0000-0000-000006690000}"/>
    <cellStyle name="Total 9 2 8 3 5 2" xfId="26886" xr:uid="{00000000-0005-0000-0000-000007690000}"/>
    <cellStyle name="Total 9 2 8 3 6" xfId="26887" xr:uid="{00000000-0005-0000-0000-000008690000}"/>
    <cellStyle name="Total 9 2 8 3 6 2" xfId="26888" xr:uid="{00000000-0005-0000-0000-000009690000}"/>
    <cellStyle name="Total 9 2 8 3 7" xfId="26889" xr:uid="{00000000-0005-0000-0000-00000A690000}"/>
    <cellStyle name="Total 9 2 8 3 7 2" xfId="26890" xr:uid="{00000000-0005-0000-0000-00000B690000}"/>
    <cellStyle name="Total 9 2 8 3 8" xfId="26891" xr:uid="{00000000-0005-0000-0000-00000C690000}"/>
    <cellStyle name="Total 9 2 8 3 8 2" xfId="26892" xr:uid="{00000000-0005-0000-0000-00000D690000}"/>
    <cellStyle name="Total 9 2 8 3 9" xfId="26893" xr:uid="{00000000-0005-0000-0000-00000E690000}"/>
    <cellStyle name="Total 9 2 8 3 9 2" xfId="26894" xr:uid="{00000000-0005-0000-0000-00000F690000}"/>
    <cellStyle name="Total 9 2 8 4" xfId="26895" xr:uid="{00000000-0005-0000-0000-000010690000}"/>
    <cellStyle name="Total 9 2 8 4 10" xfId="26896" xr:uid="{00000000-0005-0000-0000-000011690000}"/>
    <cellStyle name="Total 9 2 8 4 10 2" xfId="26897" xr:uid="{00000000-0005-0000-0000-000012690000}"/>
    <cellStyle name="Total 9 2 8 4 11" xfId="26898" xr:uid="{00000000-0005-0000-0000-000013690000}"/>
    <cellStyle name="Total 9 2 8 4 11 2" xfId="26899" xr:uid="{00000000-0005-0000-0000-000014690000}"/>
    <cellStyle name="Total 9 2 8 4 12" xfId="26900" xr:uid="{00000000-0005-0000-0000-000015690000}"/>
    <cellStyle name="Total 9 2 8 4 12 2" xfId="26901" xr:uid="{00000000-0005-0000-0000-000016690000}"/>
    <cellStyle name="Total 9 2 8 4 13" xfId="26902" xr:uid="{00000000-0005-0000-0000-000017690000}"/>
    <cellStyle name="Total 9 2 8 4 13 2" xfId="26903" xr:uid="{00000000-0005-0000-0000-000018690000}"/>
    <cellStyle name="Total 9 2 8 4 14" xfId="26904" xr:uid="{00000000-0005-0000-0000-000019690000}"/>
    <cellStyle name="Total 9 2 8 4 14 2" xfId="26905" xr:uid="{00000000-0005-0000-0000-00001A690000}"/>
    <cellStyle name="Total 9 2 8 4 15" xfId="26906" xr:uid="{00000000-0005-0000-0000-00001B690000}"/>
    <cellStyle name="Total 9 2 8 4 15 2" xfId="26907" xr:uid="{00000000-0005-0000-0000-00001C690000}"/>
    <cellStyle name="Total 9 2 8 4 16" xfId="26908" xr:uid="{00000000-0005-0000-0000-00001D690000}"/>
    <cellStyle name="Total 9 2 8 4 2" xfId="26909" xr:uid="{00000000-0005-0000-0000-00001E690000}"/>
    <cellStyle name="Total 9 2 8 4 2 2" xfId="26910" xr:uid="{00000000-0005-0000-0000-00001F690000}"/>
    <cellStyle name="Total 9 2 8 4 3" xfId="26911" xr:uid="{00000000-0005-0000-0000-000020690000}"/>
    <cellStyle name="Total 9 2 8 4 3 2" xfId="26912" xr:uid="{00000000-0005-0000-0000-000021690000}"/>
    <cellStyle name="Total 9 2 8 4 4" xfId="26913" xr:uid="{00000000-0005-0000-0000-000022690000}"/>
    <cellStyle name="Total 9 2 8 4 4 2" xfId="26914" xr:uid="{00000000-0005-0000-0000-000023690000}"/>
    <cellStyle name="Total 9 2 8 4 5" xfId="26915" xr:uid="{00000000-0005-0000-0000-000024690000}"/>
    <cellStyle name="Total 9 2 8 4 5 2" xfId="26916" xr:uid="{00000000-0005-0000-0000-000025690000}"/>
    <cellStyle name="Total 9 2 8 4 6" xfId="26917" xr:uid="{00000000-0005-0000-0000-000026690000}"/>
    <cellStyle name="Total 9 2 8 4 6 2" xfId="26918" xr:uid="{00000000-0005-0000-0000-000027690000}"/>
    <cellStyle name="Total 9 2 8 4 7" xfId="26919" xr:uid="{00000000-0005-0000-0000-000028690000}"/>
    <cellStyle name="Total 9 2 8 4 7 2" xfId="26920" xr:uid="{00000000-0005-0000-0000-000029690000}"/>
    <cellStyle name="Total 9 2 8 4 8" xfId="26921" xr:uid="{00000000-0005-0000-0000-00002A690000}"/>
    <cellStyle name="Total 9 2 8 4 8 2" xfId="26922" xr:uid="{00000000-0005-0000-0000-00002B690000}"/>
    <cellStyle name="Total 9 2 8 4 9" xfId="26923" xr:uid="{00000000-0005-0000-0000-00002C690000}"/>
    <cellStyle name="Total 9 2 8 4 9 2" xfId="26924" xr:uid="{00000000-0005-0000-0000-00002D690000}"/>
    <cellStyle name="Total 9 2 8 5" xfId="26925" xr:uid="{00000000-0005-0000-0000-00002E690000}"/>
    <cellStyle name="Total 9 2 8 5 10" xfId="26926" xr:uid="{00000000-0005-0000-0000-00002F690000}"/>
    <cellStyle name="Total 9 2 8 5 10 2" xfId="26927" xr:uid="{00000000-0005-0000-0000-000030690000}"/>
    <cellStyle name="Total 9 2 8 5 11" xfId="26928" xr:uid="{00000000-0005-0000-0000-000031690000}"/>
    <cellStyle name="Total 9 2 8 5 11 2" xfId="26929" xr:uid="{00000000-0005-0000-0000-000032690000}"/>
    <cellStyle name="Total 9 2 8 5 12" xfId="26930" xr:uid="{00000000-0005-0000-0000-000033690000}"/>
    <cellStyle name="Total 9 2 8 5 12 2" xfId="26931" xr:uid="{00000000-0005-0000-0000-000034690000}"/>
    <cellStyle name="Total 9 2 8 5 13" xfId="26932" xr:uid="{00000000-0005-0000-0000-000035690000}"/>
    <cellStyle name="Total 9 2 8 5 13 2" xfId="26933" xr:uid="{00000000-0005-0000-0000-000036690000}"/>
    <cellStyle name="Total 9 2 8 5 14" xfId="26934" xr:uid="{00000000-0005-0000-0000-000037690000}"/>
    <cellStyle name="Total 9 2 8 5 2" xfId="26935" xr:uid="{00000000-0005-0000-0000-000038690000}"/>
    <cellStyle name="Total 9 2 8 5 2 2" xfId="26936" xr:uid="{00000000-0005-0000-0000-000039690000}"/>
    <cellStyle name="Total 9 2 8 5 3" xfId="26937" xr:uid="{00000000-0005-0000-0000-00003A690000}"/>
    <cellStyle name="Total 9 2 8 5 3 2" xfId="26938" xr:uid="{00000000-0005-0000-0000-00003B690000}"/>
    <cellStyle name="Total 9 2 8 5 4" xfId="26939" xr:uid="{00000000-0005-0000-0000-00003C690000}"/>
    <cellStyle name="Total 9 2 8 5 4 2" xfId="26940" xr:uid="{00000000-0005-0000-0000-00003D690000}"/>
    <cellStyle name="Total 9 2 8 5 5" xfId="26941" xr:uid="{00000000-0005-0000-0000-00003E690000}"/>
    <cellStyle name="Total 9 2 8 5 5 2" xfId="26942" xr:uid="{00000000-0005-0000-0000-00003F690000}"/>
    <cellStyle name="Total 9 2 8 5 6" xfId="26943" xr:uid="{00000000-0005-0000-0000-000040690000}"/>
    <cellStyle name="Total 9 2 8 5 6 2" xfId="26944" xr:uid="{00000000-0005-0000-0000-000041690000}"/>
    <cellStyle name="Total 9 2 8 5 7" xfId="26945" xr:uid="{00000000-0005-0000-0000-000042690000}"/>
    <cellStyle name="Total 9 2 8 5 7 2" xfId="26946" xr:uid="{00000000-0005-0000-0000-000043690000}"/>
    <cellStyle name="Total 9 2 8 5 8" xfId="26947" xr:uid="{00000000-0005-0000-0000-000044690000}"/>
    <cellStyle name="Total 9 2 8 5 8 2" xfId="26948" xr:uid="{00000000-0005-0000-0000-000045690000}"/>
    <cellStyle name="Total 9 2 8 5 9" xfId="26949" xr:uid="{00000000-0005-0000-0000-000046690000}"/>
    <cellStyle name="Total 9 2 8 5 9 2" xfId="26950" xr:uid="{00000000-0005-0000-0000-000047690000}"/>
    <cellStyle name="Total 9 2 8 6" xfId="26951" xr:uid="{00000000-0005-0000-0000-000048690000}"/>
    <cellStyle name="Total 9 2 8 6 2" xfId="26952" xr:uid="{00000000-0005-0000-0000-000049690000}"/>
    <cellStyle name="Total 9 2 8 7" xfId="26953" xr:uid="{00000000-0005-0000-0000-00004A690000}"/>
    <cellStyle name="Total 9 2 8 7 2" xfId="26954" xr:uid="{00000000-0005-0000-0000-00004B690000}"/>
    <cellStyle name="Total 9 2 8 8" xfId="26955" xr:uid="{00000000-0005-0000-0000-00004C690000}"/>
    <cellStyle name="Total 9 2 8 8 2" xfId="26956" xr:uid="{00000000-0005-0000-0000-00004D690000}"/>
    <cellStyle name="Total 9 2 8 9" xfId="26957" xr:uid="{00000000-0005-0000-0000-00004E690000}"/>
    <cellStyle name="Total 9 2 8 9 2" xfId="26958" xr:uid="{00000000-0005-0000-0000-00004F690000}"/>
    <cellStyle name="Total 9 2 9" xfId="26959" xr:uid="{00000000-0005-0000-0000-000050690000}"/>
    <cellStyle name="Total 9 2 9 10" xfId="26960" xr:uid="{00000000-0005-0000-0000-000051690000}"/>
    <cellStyle name="Total 9 2 9 10 2" xfId="26961" xr:uid="{00000000-0005-0000-0000-000052690000}"/>
    <cellStyle name="Total 9 2 9 11" xfId="26962" xr:uid="{00000000-0005-0000-0000-000053690000}"/>
    <cellStyle name="Total 9 2 9 11 2" xfId="26963" xr:uid="{00000000-0005-0000-0000-000054690000}"/>
    <cellStyle name="Total 9 2 9 12" xfId="26964" xr:uid="{00000000-0005-0000-0000-000055690000}"/>
    <cellStyle name="Total 9 2 9 12 2" xfId="26965" xr:uid="{00000000-0005-0000-0000-000056690000}"/>
    <cellStyle name="Total 9 2 9 13" xfId="26966" xr:uid="{00000000-0005-0000-0000-000057690000}"/>
    <cellStyle name="Total 9 2 9 13 2" xfId="26967" xr:uid="{00000000-0005-0000-0000-000058690000}"/>
    <cellStyle name="Total 9 2 9 14" xfId="26968" xr:uid="{00000000-0005-0000-0000-000059690000}"/>
    <cellStyle name="Total 9 2 9 14 2" xfId="26969" xr:uid="{00000000-0005-0000-0000-00005A690000}"/>
    <cellStyle name="Total 9 2 9 15" xfId="26970" xr:uid="{00000000-0005-0000-0000-00005B690000}"/>
    <cellStyle name="Total 9 2 9 15 2" xfId="26971" xr:uid="{00000000-0005-0000-0000-00005C690000}"/>
    <cellStyle name="Total 9 2 9 16" xfId="26972" xr:uid="{00000000-0005-0000-0000-00005D690000}"/>
    <cellStyle name="Total 9 2 9 16 2" xfId="26973" xr:uid="{00000000-0005-0000-0000-00005E690000}"/>
    <cellStyle name="Total 9 2 9 17" xfId="26974" xr:uid="{00000000-0005-0000-0000-00005F690000}"/>
    <cellStyle name="Total 9 2 9 17 2" xfId="26975" xr:uid="{00000000-0005-0000-0000-000060690000}"/>
    <cellStyle name="Total 9 2 9 18" xfId="26976" xr:uid="{00000000-0005-0000-0000-000061690000}"/>
    <cellStyle name="Total 9 2 9 2" xfId="26977" xr:uid="{00000000-0005-0000-0000-000062690000}"/>
    <cellStyle name="Total 9 2 9 2 2" xfId="26978" xr:uid="{00000000-0005-0000-0000-000063690000}"/>
    <cellStyle name="Total 9 2 9 3" xfId="26979" xr:uid="{00000000-0005-0000-0000-000064690000}"/>
    <cellStyle name="Total 9 2 9 3 2" xfId="26980" xr:uid="{00000000-0005-0000-0000-000065690000}"/>
    <cellStyle name="Total 9 2 9 4" xfId="26981" xr:uid="{00000000-0005-0000-0000-000066690000}"/>
    <cellStyle name="Total 9 2 9 4 2" xfId="26982" xr:uid="{00000000-0005-0000-0000-000067690000}"/>
    <cellStyle name="Total 9 2 9 5" xfId="26983" xr:uid="{00000000-0005-0000-0000-000068690000}"/>
    <cellStyle name="Total 9 2 9 5 2" xfId="26984" xr:uid="{00000000-0005-0000-0000-000069690000}"/>
    <cellStyle name="Total 9 2 9 6" xfId="26985" xr:uid="{00000000-0005-0000-0000-00006A690000}"/>
    <cellStyle name="Total 9 2 9 6 2" xfId="26986" xr:uid="{00000000-0005-0000-0000-00006B690000}"/>
    <cellStyle name="Total 9 2 9 7" xfId="26987" xr:uid="{00000000-0005-0000-0000-00006C690000}"/>
    <cellStyle name="Total 9 2 9 7 2" xfId="26988" xr:uid="{00000000-0005-0000-0000-00006D690000}"/>
    <cellStyle name="Total 9 2 9 8" xfId="26989" xr:uid="{00000000-0005-0000-0000-00006E690000}"/>
    <cellStyle name="Total 9 2 9 8 2" xfId="26990" xr:uid="{00000000-0005-0000-0000-00006F690000}"/>
    <cellStyle name="Total 9 2 9 9" xfId="26991" xr:uid="{00000000-0005-0000-0000-000070690000}"/>
    <cellStyle name="Total 9 2 9 9 2" xfId="26992" xr:uid="{00000000-0005-0000-0000-000071690000}"/>
    <cellStyle name="Total 9 20" xfId="26993" xr:uid="{00000000-0005-0000-0000-000072690000}"/>
    <cellStyle name="Total 9 20 2" xfId="26994" xr:uid="{00000000-0005-0000-0000-000073690000}"/>
    <cellStyle name="Total 9 21" xfId="26995" xr:uid="{00000000-0005-0000-0000-000074690000}"/>
    <cellStyle name="Total 9 21 2" xfId="26996" xr:uid="{00000000-0005-0000-0000-000075690000}"/>
    <cellStyle name="Total 9 22" xfId="26997" xr:uid="{00000000-0005-0000-0000-000076690000}"/>
    <cellStyle name="Total 9 22 2" xfId="26998" xr:uid="{00000000-0005-0000-0000-000077690000}"/>
    <cellStyle name="Total 9 23" xfId="26999" xr:uid="{00000000-0005-0000-0000-000078690000}"/>
    <cellStyle name="Total 9 23 2" xfId="27000" xr:uid="{00000000-0005-0000-0000-000079690000}"/>
    <cellStyle name="Total 9 24" xfId="27001" xr:uid="{00000000-0005-0000-0000-00007A690000}"/>
    <cellStyle name="Total 9 24 2" xfId="27002" xr:uid="{00000000-0005-0000-0000-00007B690000}"/>
    <cellStyle name="Total 9 25" xfId="27003" xr:uid="{00000000-0005-0000-0000-00007C690000}"/>
    <cellStyle name="Total 9 25 2" xfId="27004" xr:uid="{00000000-0005-0000-0000-00007D690000}"/>
    <cellStyle name="Total 9 26" xfId="27005" xr:uid="{00000000-0005-0000-0000-00007E690000}"/>
    <cellStyle name="Total 9 26 2" xfId="27006" xr:uid="{00000000-0005-0000-0000-00007F690000}"/>
    <cellStyle name="Total 9 27" xfId="27007" xr:uid="{00000000-0005-0000-0000-000080690000}"/>
    <cellStyle name="Total 9 27 2" xfId="27008" xr:uid="{00000000-0005-0000-0000-000081690000}"/>
    <cellStyle name="Total 9 28" xfId="27009" xr:uid="{00000000-0005-0000-0000-000082690000}"/>
    <cellStyle name="Total 9 3" xfId="27010" xr:uid="{00000000-0005-0000-0000-000083690000}"/>
    <cellStyle name="Total 9 3 10" xfId="27011" xr:uid="{00000000-0005-0000-0000-000084690000}"/>
    <cellStyle name="Total 9 3 10 2" xfId="27012" xr:uid="{00000000-0005-0000-0000-000085690000}"/>
    <cellStyle name="Total 9 3 11" xfId="27013" xr:uid="{00000000-0005-0000-0000-000086690000}"/>
    <cellStyle name="Total 9 3 11 2" xfId="27014" xr:uid="{00000000-0005-0000-0000-000087690000}"/>
    <cellStyle name="Total 9 3 12" xfId="27015" xr:uid="{00000000-0005-0000-0000-000088690000}"/>
    <cellStyle name="Total 9 3 12 2" xfId="27016" xr:uid="{00000000-0005-0000-0000-000089690000}"/>
    <cellStyle name="Total 9 3 13" xfId="27017" xr:uid="{00000000-0005-0000-0000-00008A690000}"/>
    <cellStyle name="Total 9 3 13 2" xfId="27018" xr:uid="{00000000-0005-0000-0000-00008B690000}"/>
    <cellStyle name="Total 9 3 14" xfId="27019" xr:uid="{00000000-0005-0000-0000-00008C690000}"/>
    <cellStyle name="Total 9 3 14 2" xfId="27020" xr:uid="{00000000-0005-0000-0000-00008D690000}"/>
    <cellStyle name="Total 9 3 15" xfId="27021" xr:uid="{00000000-0005-0000-0000-00008E690000}"/>
    <cellStyle name="Total 9 3 15 2" xfId="27022" xr:uid="{00000000-0005-0000-0000-00008F690000}"/>
    <cellStyle name="Total 9 3 16" xfId="27023" xr:uid="{00000000-0005-0000-0000-000090690000}"/>
    <cellStyle name="Total 9 3 16 2" xfId="27024" xr:uid="{00000000-0005-0000-0000-000091690000}"/>
    <cellStyle name="Total 9 3 17" xfId="27025" xr:uid="{00000000-0005-0000-0000-000092690000}"/>
    <cellStyle name="Total 9 3 17 2" xfId="27026" xr:uid="{00000000-0005-0000-0000-000093690000}"/>
    <cellStyle name="Total 9 3 18" xfId="27027" xr:uid="{00000000-0005-0000-0000-000094690000}"/>
    <cellStyle name="Total 9 3 18 2" xfId="27028" xr:uid="{00000000-0005-0000-0000-000095690000}"/>
    <cellStyle name="Total 9 3 19" xfId="27029" xr:uid="{00000000-0005-0000-0000-000096690000}"/>
    <cellStyle name="Total 9 3 19 2" xfId="27030" xr:uid="{00000000-0005-0000-0000-000097690000}"/>
    <cellStyle name="Total 9 3 2" xfId="27031" xr:uid="{00000000-0005-0000-0000-000098690000}"/>
    <cellStyle name="Total 9 3 2 10" xfId="27032" xr:uid="{00000000-0005-0000-0000-000099690000}"/>
    <cellStyle name="Total 9 3 2 10 2" xfId="27033" xr:uid="{00000000-0005-0000-0000-00009A690000}"/>
    <cellStyle name="Total 9 3 2 11" xfId="27034" xr:uid="{00000000-0005-0000-0000-00009B690000}"/>
    <cellStyle name="Total 9 3 2 11 2" xfId="27035" xr:uid="{00000000-0005-0000-0000-00009C690000}"/>
    <cellStyle name="Total 9 3 2 12" xfId="27036" xr:uid="{00000000-0005-0000-0000-00009D690000}"/>
    <cellStyle name="Total 9 3 2 12 2" xfId="27037" xr:uid="{00000000-0005-0000-0000-00009E690000}"/>
    <cellStyle name="Total 9 3 2 13" xfId="27038" xr:uid="{00000000-0005-0000-0000-00009F690000}"/>
    <cellStyle name="Total 9 3 2 13 2" xfId="27039" xr:uid="{00000000-0005-0000-0000-0000A0690000}"/>
    <cellStyle name="Total 9 3 2 14" xfId="27040" xr:uid="{00000000-0005-0000-0000-0000A1690000}"/>
    <cellStyle name="Total 9 3 2 14 2" xfId="27041" xr:uid="{00000000-0005-0000-0000-0000A2690000}"/>
    <cellStyle name="Total 9 3 2 15" xfId="27042" xr:uid="{00000000-0005-0000-0000-0000A3690000}"/>
    <cellStyle name="Total 9 3 2 15 2" xfId="27043" xr:uid="{00000000-0005-0000-0000-0000A4690000}"/>
    <cellStyle name="Total 9 3 2 16" xfId="27044" xr:uid="{00000000-0005-0000-0000-0000A5690000}"/>
    <cellStyle name="Total 9 3 2 16 2" xfId="27045" xr:uid="{00000000-0005-0000-0000-0000A6690000}"/>
    <cellStyle name="Total 9 3 2 17" xfId="27046" xr:uid="{00000000-0005-0000-0000-0000A7690000}"/>
    <cellStyle name="Total 9 3 2 17 2" xfId="27047" xr:uid="{00000000-0005-0000-0000-0000A8690000}"/>
    <cellStyle name="Total 9 3 2 18" xfId="27048" xr:uid="{00000000-0005-0000-0000-0000A9690000}"/>
    <cellStyle name="Total 9 3 2 18 2" xfId="27049" xr:uid="{00000000-0005-0000-0000-0000AA690000}"/>
    <cellStyle name="Total 9 3 2 19" xfId="27050" xr:uid="{00000000-0005-0000-0000-0000AB690000}"/>
    <cellStyle name="Total 9 3 2 2" xfId="27051" xr:uid="{00000000-0005-0000-0000-0000AC690000}"/>
    <cellStyle name="Total 9 3 2 2 2" xfId="27052" xr:uid="{00000000-0005-0000-0000-0000AD690000}"/>
    <cellStyle name="Total 9 3 2 3" xfId="27053" xr:uid="{00000000-0005-0000-0000-0000AE690000}"/>
    <cellStyle name="Total 9 3 2 3 2" xfId="27054" xr:uid="{00000000-0005-0000-0000-0000AF690000}"/>
    <cellStyle name="Total 9 3 2 4" xfId="27055" xr:uid="{00000000-0005-0000-0000-0000B0690000}"/>
    <cellStyle name="Total 9 3 2 4 2" xfId="27056" xr:uid="{00000000-0005-0000-0000-0000B1690000}"/>
    <cellStyle name="Total 9 3 2 5" xfId="27057" xr:uid="{00000000-0005-0000-0000-0000B2690000}"/>
    <cellStyle name="Total 9 3 2 5 2" xfId="27058" xr:uid="{00000000-0005-0000-0000-0000B3690000}"/>
    <cellStyle name="Total 9 3 2 6" xfId="27059" xr:uid="{00000000-0005-0000-0000-0000B4690000}"/>
    <cellStyle name="Total 9 3 2 6 2" xfId="27060" xr:uid="{00000000-0005-0000-0000-0000B5690000}"/>
    <cellStyle name="Total 9 3 2 7" xfId="27061" xr:uid="{00000000-0005-0000-0000-0000B6690000}"/>
    <cellStyle name="Total 9 3 2 7 2" xfId="27062" xr:uid="{00000000-0005-0000-0000-0000B7690000}"/>
    <cellStyle name="Total 9 3 2 8" xfId="27063" xr:uid="{00000000-0005-0000-0000-0000B8690000}"/>
    <cellStyle name="Total 9 3 2 8 2" xfId="27064" xr:uid="{00000000-0005-0000-0000-0000B9690000}"/>
    <cellStyle name="Total 9 3 2 9" xfId="27065" xr:uid="{00000000-0005-0000-0000-0000BA690000}"/>
    <cellStyle name="Total 9 3 2 9 2" xfId="27066" xr:uid="{00000000-0005-0000-0000-0000BB690000}"/>
    <cellStyle name="Total 9 3 20" xfId="27067" xr:uid="{00000000-0005-0000-0000-0000BC690000}"/>
    <cellStyle name="Total 9 3 3" xfId="27068" xr:uid="{00000000-0005-0000-0000-0000BD690000}"/>
    <cellStyle name="Total 9 3 3 10" xfId="27069" xr:uid="{00000000-0005-0000-0000-0000BE690000}"/>
    <cellStyle name="Total 9 3 3 10 2" xfId="27070" xr:uid="{00000000-0005-0000-0000-0000BF690000}"/>
    <cellStyle name="Total 9 3 3 11" xfId="27071" xr:uid="{00000000-0005-0000-0000-0000C0690000}"/>
    <cellStyle name="Total 9 3 3 11 2" xfId="27072" xr:uid="{00000000-0005-0000-0000-0000C1690000}"/>
    <cellStyle name="Total 9 3 3 12" xfId="27073" xr:uid="{00000000-0005-0000-0000-0000C2690000}"/>
    <cellStyle name="Total 9 3 3 12 2" xfId="27074" xr:uid="{00000000-0005-0000-0000-0000C3690000}"/>
    <cellStyle name="Total 9 3 3 13" xfId="27075" xr:uid="{00000000-0005-0000-0000-0000C4690000}"/>
    <cellStyle name="Total 9 3 3 13 2" xfId="27076" xr:uid="{00000000-0005-0000-0000-0000C5690000}"/>
    <cellStyle name="Total 9 3 3 14" xfId="27077" xr:uid="{00000000-0005-0000-0000-0000C6690000}"/>
    <cellStyle name="Total 9 3 3 14 2" xfId="27078" xr:uid="{00000000-0005-0000-0000-0000C7690000}"/>
    <cellStyle name="Total 9 3 3 15" xfId="27079" xr:uid="{00000000-0005-0000-0000-0000C8690000}"/>
    <cellStyle name="Total 9 3 3 15 2" xfId="27080" xr:uid="{00000000-0005-0000-0000-0000C9690000}"/>
    <cellStyle name="Total 9 3 3 16" xfId="27081" xr:uid="{00000000-0005-0000-0000-0000CA690000}"/>
    <cellStyle name="Total 9 3 3 16 2" xfId="27082" xr:uid="{00000000-0005-0000-0000-0000CB690000}"/>
    <cellStyle name="Total 9 3 3 17" xfId="27083" xr:uid="{00000000-0005-0000-0000-0000CC690000}"/>
    <cellStyle name="Total 9 3 3 17 2" xfId="27084" xr:uid="{00000000-0005-0000-0000-0000CD690000}"/>
    <cellStyle name="Total 9 3 3 18" xfId="27085" xr:uid="{00000000-0005-0000-0000-0000CE690000}"/>
    <cellStyle name="Total 9 3 3 18 2" xfId="27086" xr:uid="{00000000-0005-0000-0000-0000CF690000}"/>
    <cellStyle name="Total 9 3 3 19" xfId="27087" xr:uid="{00000000-0005-0000-0000-0000D0690000}"/>
    <cellStyle name="Total 9 3 3 2" xfId="27088" xr:uid="{00000000-0005-0000-0000-0000D1690000}"/>
    <cellStyle name="Total 9 3 3 2 2" xfId="27089" xr:uid="{00000000-0005-0000-0000-0000D2690000}"/>
    <cellStyle name="Total 9 3 3 3" xfId="27090" xr:uid="{00000000-0005-0000-0000-0000D3690000}"/>
    <cellStyle name="Total 9 3 3 3 2" xfId="27091" xr:uid="{00000000-0005-0000-0000-0000D4690000}"/>
    <cellStyle name="Total 9 3 3 4" xfId="27092" xr:uid="{00000000-0005-0000-0000-0000D5690000}"/>
    <cellStyle name="Total 9 3 3 4 2" xfId="27093" xr:uid="{00000000-0005-0000-0000-0000D6690000}"/>
    <cellStyle name="Total 9 3 3 5" xfId="27094" xr:uid="{00000000-0005-0000-0000-0000D7690000}"/>
    <cellStyle name="Total 9 3 3 5 2" xfId="27095" xr:uid="{00000000-0005-0000-0000-0000D8690000}"/>
    <cellStyle name="Total 9 3 3 6" xfId="27096" xr:uid="{00000000-0005-0000-0000-0000D9690000}"/>
    <cellStyle name="Total 9 3 3 6 2" xfId="27097" xr:uid="{00000000-0005-0000-0000-0000DA690000}"/>
    <cellStyle name="Total 9 3 3 7" xfId="27098" xr:uid="{00000000-0005-0000-0000-0000DB690000}"/>
    <cellStyle name="Total 9 3 3 7 2" xfId="27099" xr:uid="{00000000-0005-0000-0000-0000DC690000}"/>
    <cellStyle name="Total 9 3 3 8" xfId="27100" xr:uid="{00000000-0005-0000-0000-0000DD690000}"/>
    <cellStyle name="Total 9 3 3 8 2" xfId="27101" xr:uid="{00000000-0005-0000-0000-0000DE690000}"/>
    <cellStyle name="Total 9 3 3 9" xfId="27102" xr:uid="{00000000-0005-0000-0000-0000DF690000}"/>
    <cellStyle name="Total 9 3 3 9 2" xfId="27103" xr:uid="{00000000-0005-0000-0000-0000E0690000}"/>
    <cellStyle name="Total 9 3 4" xfId="27104" xr:uid="{00000000-0005-0000-0000-0000E1690000}"/>
    <cellStyle name="Total 9 3 4 10" xfId="27105" xr:uid="{00000000-0005-0000-0000-0000E2690000}"/>
    <cellStyle name="Total 9 3 4 10 2" xfId="27106" xr:uid="{00000000-0005-0000-0000-0000E3690000}"/>
    <cellStyle name="Total 9 3 4 11" xfId="27107" xr:uid="{00000000-0005-0000-0000-0000E4690000}"/>
    <cellStyle name="Total 9 3 4 11 2" xfId="27108" xr:uid="{00000000-0005-0000-0000-0000E5690000}"/>
    <cellStyle name="Total 9 3 4 12" xfId="27109" xr:uid="{00000000-0005-0000-0000-0000E6690000}"/>
    <cellStyle name="Total 9 3 4 12 2" xfId="27110" xr:uid="{00000000-0005-0000-0000-0000E7690000}"/>
    <cellStyle name="Total 9 3 4 13" xfId="27111" xr:uid="{00000000-0005-0000-0000-0000E8690000}"/>
    <cellStyle name="Total 9 3 4 13 2" xfId="27112" xr:uid="{00000000-0005-0000-0000-0000E9690000}"/>
    <cellStyle name="Total 9 3 4 14" xfId="27113" xr:uid="{00000000-0005-0000-0000-0000EA690000}"/>
    <cellStyle name="Total 9 3 4 14 2" xfId="27114" xr:uid="{00000000-0005-0000-0000-0000EB690000}"/>
    <cellStyle name="Total 9 3 4 15" xfId="27115" xr:uid="{00000000-0005-0000-0000-0000EC690000}"/>
    <cellStyle name="Total 9 3 4 15 2" xfId="27116" xr:uid="{00000000-0005-0000-0000-0000ED690000}"/>
    <cellStyle name="Total 9 3 4 16" xfId="27117" xr:uid="{00000000-0005-0000-0000-0000EE690000}"/>
    <cellStyle name="Total 9 3 4 2" xfId="27118" xr:uid="{00000000-0005-0000-0000-0000EF690000}"/>
    <cellStyle name="Total 9 3 4 2 2" xfId="27119" xr:uid="{00000000-0005-0000-0000-0000F0690000}"/>
    <cellStyle name="Total 9 3 4 3" xfId="27120" xr:uid="{00000000-0005-0000-0000-0000F1690000}"/>
    <cellStyle name="Total 9 3 4 3 2" xfId="27121" xr:uid="{00000000-0005-0000-0000-0000F2690000}"/>
    <cellStyle name="Total 9 3 4 4" xfId="27122" xr:uid="{00000000-0005-0000-0000-0000F3690000}"/>
    <cellStyle name="Total 9 3 4 4 2" xfId="27123" xr:uid="{00000000-0005-0000-0000-0000F4690000}"/>
    <cellStyle name="Total 9 3 4 5" xfId="27124" xr:uid="{00000000-0005-0000-0000-0000F5690000}"/>
    <cellStyle name="Total 9 3 4 5 2" xfId="27125" xr:uid="{00000000-0005-0000-0000-0000F6690000}"/>
    <cellStyle name="Total 9 3 4 6" xfId="27126" xr:uid="{00000000-0005-0000-0000-0000F7690000}"/>
    <cellStyle name="Total 9 3 4 6 2" xfId="27127" xr:uid="{00000000-0005-0000-0000-0000F8690000}"/>
    <cellStyle name="Total 9 3 4 7" xfId="27128" xr:uid="{00000000-0005-0000-0000-0000F9690000}"/>
    <cellStyle name="Total 9 3 4 7 2" xfId="27129" xr:uid="{00000000-0005-0000-0000-0000FA690000}"/>
    <cellStyle name="Total 9 3 4 8" xfId="27130" xr:uid="{00000000-0005-0000-0000-0000FB690000}"/>
    <cellStyle name="Total 9 3 4 8 2" xfId="27131" xr:uid="{00000000-0005-0000-0000-0000FC690000}"/>
    <cellStyle name="Total 9 3 4 9" xfId="27132" xr:uid="{00000000-0005-0000-0000-0000FD690000}"/>
    <cellStyle name="Total 9 3 4 9 2" xfId="27133" xr:uid="{00000000-0005-0000-0000-0000FE690000}"/>
    <cellStyle name="Total 9 3 5" xfId="27134" xr:uid="{00000000-0005-0000-0000-0000FF690000}"/>
    <cellStyle name="Total 9 3 5 10" xfId="27135" xr:uid="{00000000-0005-0000-0000-0000006A0000}"/>
    <cellStyle name="Total 9 3 5 10 2" xfId="27136" xr:uid="{00000000-0005-0000-0000-0000016A0000}"/>
    <cellStyle name="Total 9 3 5 11" xfId="27137" xr:uid="{00000000-0005-0000-0000-0000026A0000}"/>
    <cellStyle name="Total 9 3 5 11 2" xfId="27138" xr:uid="{00000000-0005-0000-0000-0000036A0000}"/>
    <cellStyle name="Total 9 3 5 12" xfId="27139" xr:uid="{00000000-0005-0000-0000-0000046A0000}"/>
    <cellStyle name="Total 9 3 5 12 2" xfId="27140" xr:uid="{00000000-0005-0000-0000-0000056A0000}"/>
    <cellStyle name="Total 9 3 5 13" xfId="27141" xr:uid="{00000000-0005-0000-0000-0000066A0000}"/>
    <cellStyle name="Total 9 3 5 13 2" xfId="27142" xr:uid="{00000000-0005-0000-0000-0000076A0000}"/>
    <cellStyle name="Total 9 3 5 14" xfId="27143" xr:uid="{00000000-0005-0000-0000-0000086A0000}"/>
    <cellStyle name="Total 9 3 5 14 2" xfId="27144" xr:uid="{00000000-0005-0000-0000-0000096A0000}"/>
    <cellStyle name="Total 9 3 5 15" xfId="27145" xr:uid="{00000000-0005-0000-0000-00000A6A0000}"/>
    <cellStyle name="Total 9 3 5 15 2" xfId="27146" xr:uid="{00000000-0005-0000-0000-00000B6A0000}"/>
    <cellStyle name="Total 9 3 5 16" xfId="27147" xr:uid="{00000000-0005-0000-0000-00000C6A0000}"/>
    <cellStyle name="Total 9 3 5 2" xfId="27148" xr:uid="{00000000-0005-0000-0000-00000D6A0000}"/>
    <cellStyle name="Total 9 3 5 2 2" xfId="27149" xr:uid="{00000000-0005-0000-0000-00000E6A0000}"/>
    <cellStyle name="Total 9 3 5 3" xfId="27150" xr:uid="{00000000-0005-0000-0000-00000F6A0000}"/>
    <cellStyle name="Total 9 3 5 3 2" xfId="27151" xr:uid="{00000000-0005-0000-0000-0000106A0000}"/>
    <cellStyle name="Total 9 3 5 4" xfId="27152" xr:uid="{00000000-0005-0000-0000-0000116A0000}"/>
    <cellStyle name="Total 9 3 5 4 2" xfId="27153" xr:uid="{00000000-0005-0000-0000-0000126A0000}"/>
    <cellStyle name="Total 9 3 5 5" xfId="27154" xr:uid="{00000000-0005-0000-0000-0000136A0000}"/>
    <cellStyle name="Total 9 3 5 5 2" xfId="27155" xr:uid="{00000000-0005-0000-0000-0000146A0000}"/>
    <cellStyle name="Total 9 3 5 6" xfId="27156" xr:uid="{00000000-0005-0000-0000-0000156A0000}"/>
    <cellStyle name="Total 9 3 5 6 2" xfId="27157" xr:uid="{00000000-0005-0000-0000-0000166A0000}"/>
    <cellStyle name="Total 9 3 5 7" xfId="27158" xr:uid="{00000000-0005-0000-0000-0000176A0000}"/>
    <cellStyle name="Total 9 3 5 7 2" xfId="27159" xr:uid="{00000000-0005-0000-0000-0000186A0000}"/>
    <cellStyle name="Total 9 3 5 8" xfId="27160" xr:uid="{00000000-0005-0000-0000-0000196A0000}"/>
    <cellStyle name="Total 9 3 5 8 2" xfId="27161" xr:uid="{00000000-0005-0000-0000-00001A6A0000}"/>
    <cellStyle name="Total 9 3 5 9" xfId="27162" xr:uid="{00000000-0005-0000-0000-00001B6A0000}"/>
    <cellStyle name="Total 9 3 5 9 2" xfId="27163" xr:uid="{00000000-0005-0000-0000-00001C6A0000}"/>
    <cellStyle name="Total 9 3 6" xfId="27164" xr:uid="{00000000-0005-0000-0000-00001D6A0000}"/>
    <cellStyle name="Total 9 3 6 10" xfId="27165" xr:uid="{00000000-0005-0000-0000-00001E6A0000}"/>
    <cellStyle name="Total 9 3 6 10 2" xfId="27166" xr:uid="{00000000-0005-0000-0000-00001F6A0000}"/>
    <cellStyle name="Total 9 3 6 11" xfId="27167" xr:uid="{00000000-0005-0000-0000-0000206A0000}"/>
    <cellStyle name="Total 9 3 6 11 2" xfId="27168" xr:uid="{00000000-0005-0000-0000-0000216A0000}"/>
    <cellStyle name="Total 9 3 6 12" xfId="27169" xr:uid="{00000000-0005-0000-0000-0000226A0000}"/>
    <cellStyle name="Total 9 3 6 12 2" xfId="27170" xr:uid="{00000000-0005-0000-0000-0000236A0000}"/>
    <cellStyle name="Total 9 3 6 13" xfId="27171" xr:uid="{00000000-0005-0000-0000-0000246A0000}"/>
    <cellStyle name="Total 9 3 6 13 2" xfId="27172" xr:uid="{00000000-0005-0000-0000-0000256A0000}"/>
    <cellStyle name="Total 9 3 6 14" xfId="27173" xr:uid="{00000000-0005-0000-0000-0000266A0000}"/>
    <cellStyle name="Total 9 3 6 14 2" xfId="27174" xr:uid="{00000000-0005-0000-0000-0000276A0000}"/>
    <cellStyle name="Total 9 3 6 15" xfId="27175" xr:uid="{00000000-0005-0000-0000-0000286A0000}"/>
    <cellStyle name="Total 9 3 6 2" xfId="27176" xr:uid="{00000000-0005-0000-0000-0000296A0000}"/>
    <cellStyle name="Total 9 3 6 2 2" xfId="27177" xr:uid="{00000000-0005-0000-0000-00002A6A0000}"/>
    <cellStyle name="Total 9 3 6 3" xfId="27178" xr:uid="{00000000-0005-0000-0000-00002B6A0000}"/>
    <cellStyle name="Total 9 3 6 3 2" xfId="27179" xr:uid="{00000000-0005-0000-0000-00002C6A0000}"/>
    <cellStyle name="Total 9 3 6 4" xfId="27180" xr:uid="{00000000-0005-0000-0000-00002D6A0000}"/>
    <cellStyle name="Total 9 3 6 4 2" xfId="27181" xr:uid="{00000000-0005-0000-0000-00002E6A0000}"/>
    <cellStyle name="Total 9 3 6 5" xfId="27182" xr:uid="{00000000-0005-0000-0000-00002F6A0000}"/>
    <cellStyle name="Total 9 3 6 5 2" xfId="27183" xr:uid="{00000000-0005-0000-0000-0000306A0000}"/>
    <cellStyle name="Total 9 3 6 6" xfId="27184" xr:uid="{00000000-0005-0000-0000-0000316A0000}"/>
    <cellStyle name="Total 9 3 6 6 2" xfId="27185" xr:uid="{00000000-0005-0000-0000-0000326A0000}"/>
    <cellStyle name="Total 9 3 6 7" xfId="27186" xr:uid="{00000000-0005-0000-0000-0000336A0000}"/>
    <cellStyle name="Total 9 3 6 7 2" xfId="27187" xr:uid="{00000000-0005-0000-0000-0000346A0000}"/>
    <cellStyle name="Total 9 3 6 8" xfId="27188" xr:uid="{00000000-0005-0000-0000-0000356A0000}"/>
    <cellStyle name="Total 9 3 6 8 2" xfId="27189" xr:uid="{00000000-0005-0000-0000-0000366A0000}"/>
    <cellStyle name="Total 9 3 6 9" xfId="27190" xr:uid="{00000000-0005-0000-0000-0000376A0000}"/>
    <cellStyle name="Total 9 3 6 9 2" xfId="27191" xr:uid="{00000000-0005-0000-0000-0000386A0000}"/>
    <cellStyle name="Total 9 3 7" xfId="27192" xr:uid="{00000000-0005-0000-0000-0000396A0000}"/>
    <cellStyle name="Total 9 3 7 2" xfId="27193" xr:uid="{00000000-0005-0000-0000-00003A6A0000}"/>
    <cellStyle name="Total 9 3 8" xfId="27194" xr:uid="{00000000-0005-0000-0000-00003B6A0000}"/>
    <cellStyle name="Total 9 3 8 2" xfId="27195" xr:uid="{00000000-0005-0000-0000-00003C6A0000}"/>
    <cellStyle name="Total 9 3 9" xfId="27196" xr:uid="{00000000-0005-0000-0000-00003D6A0000}"/>
    <cellStyle name="Total 9 3 9 2" xfId="27197" xr:uid="{00000000-0005-0000-0000-00003E6A0000}"/>
    <cellStyle name="Total 9 4" xfId="27198" xr:uid="{00000000-0005-0000-0000-00003F6A0000}"/>
    <cellStyle name="Total 9 4 10" xfId="27199" xr:uid="{00000000-0005-0000-0000-0000406A0000}"/>
    <cellStyle name="Total 9 4 10 2" xfId="27200" xr:uid="{00000000-0005-0000-0000-0000416A0000}"/>
    <cellStyle name="Total 9 4 11" xfId="27201" xr:uid="{00000000-0005-0000-0000-0000426A0000}"/>
    <cellStyle name="Total 9 4 11 2" xfId="27202" xr:uid="{00000000-0005-0000-0000-0000436A0000}"/>
    <cellStyle name="Total 9 4 12" xfId="27203" xr:uid="{00000000-0005-0000-0000-0000446A0000}"/>
    <cellStyle name="Total 9 4 12 2" xfId="27204" xr:uid="{00000000-0005-0000-0000-0000456A0000}"/>
    <cellStyle name="Total 9 4 13" xfId="27205" xr:uid="{00000000-0005-0000-0000-0000466A0000}"/>
    <cellStyle name="Total 9 4 13 2" xfId="27206" xr:uid="{00000000-0005-0000-0000-0000476A0000}"/>
    <cellStyle name="Total 9 4 14" xfId="27207" xr:uid="{00000000-0005-0000-0000-0000486A0000}"/>
    <cellStyle name="Total 9 4 14 2" xfId="27208" xr:uid="{00000000-0005-0000-0000-0000496A0000}"/>
    <cellStyle name="Total 9 4 15" xfId="27209" xr:uid="{00000000-0005-0000-0000-00004A6A0000}"/>
    <cellStyle name="Total 9 4 15 2" xfId="27210" xr:uid="{00000000-0005-0000-0000-00004B6A0000}"/>
    <cellStyle name="Total 9 4 16" xfId="27211" xr:uid="{00000000-0005-0000-0000-00004C6A0000}"/>
    <cellStyle name="Total 9 4 16 2" xfId="27212" xr:uid="{00000000-0005-0000-0000-00004D6A0000}"/>
    <cellStyle name="Total 9 4 17" xfId="27213" xr:uid="{00000000-0005-0000-0000-00004E6A0000}"/>
    <cellStyle name="Total 9 4 17 2" xfId="27214" xr:uid="{00000000-0005-0000-0000-00004F6A0000}"/>
    <cellStyle name="Total 9 4 18" xfId="27215" xr:uid="{00000000-0005-0000-0000-0000506A0000}"/>
    <cellStyle name="Total 9 4 18 2" xfId="27216" xr:uid="{00000000-0005-0000-0000-0000516A0000}"/>
    <cellStyle name="Total 9 4 19" xfId="27217" xr:uid="{00000000-0005-0000-0000-0000526A0000}"/>
    <cellStyle name="Total 9 4 19 2" xfId="27218" xr:uid="{00000000-0005-0000-0000-0000536A0000}"/>
    <cellStyle name="Total 9 4 2" xfId="27219" xr:uid="{00000000-0005-0000-0000-0000546A0000}"/>
    <cellStyle name="Total 9 4 2 10" xfId="27220" xr:uid="{00000000-0005-0000-0000-0000556A0000}"/>
    <cellStyle name="Total 9 4 2 10 2" xfId="27221" xr:uid="{00000000-0005-0000-0000-0000566A0000}"/>
    <cellStyle name="Total 9 4 2 11" xfId="27222" xr:uid="{00000000-0005-0000-0000-0000576A0000}"/>
    <cellStyle name="Total 9 4 2 11 2" xfId="27223" xr:uid="{00000000-0005-0000-0000-0000586A0000}"/>
    <cellStyle name="Total 9 4 2 12" xfId="27224" xr:uid="{00000000-0005-0000-0000-0000596A0000}"/>
    <cellStyle name="Total 9 4 2 12 2" xfId="27225" xr:uid="{00000000-0005-0000-0000-00005A6A0000}"/>
    <cellStyle name="Total 9 4 2 13" xfId="27226" xr:uid="{00000000-0005-0000-0000-00005B6A0000}"/>
    <cellStyle name="Total 9 4 2 13 2" xfId="27227" xr:uid="{00000000-0005-0000-0000-00005C6A0000}"/>
    <cellStyle name="Total 9 4 2 14" xfId="27228" xr:uid="{00000000-0005-0000-0000-00005D6A0000}"/>
    <cellStyle name="Total 9 4 2 14 2" xfId="27229" xr:uid="{00000000-0005-0000-0000-00005E6A0000}"/>
    <cellStyle name="Total 9 4 2 15" xfId="27230" xr:uid="{00000000-0005-0000-0000-00005F6A0000}"/>
    <cellStyle name="Total 9 4 2 15 2" xfId="27231" xr:uid="{00000000-0005-0000-0000-0000606A0000}"/>
    <cellStyle name="Total 9 4 2 16" xfId="27232" xr:uid="{00000000-0005-0000-0000-0000616A0000}"/>
    <cellStyle name="Total 9 4 2 16 2" xfId="27233" xr:uid="{00000000-0005-0000-0000-0000626A0000}"/>
    <cellStyle name="Total 9 4 2 17" xfId="27234" xr:uid="{00000000-0005-0000-0000-0000636A0000}"/>
    <cellStyle name="Total 9 4 2 17 2" xfId="27235" xr:uid="{00000000-0005-0000-0000-0000646A0000}"/>
    <cellStyle name="Total 9 4 2 18" xfId="27236" xr:uid="{00000000-0005-0000-0000-0000656A0000}"/>
    <cellStyle name="Total 9 4 2 18 2" xfId="27237" xr:uid="{00000000-0005-0000-0000-0000666A0000}"/>
    <cellStyle name="Total 9 4 2 19" xfId="27238" xr:uid="{00000000-0005-0000-0000-0000676A0000}"/>
    <cellStyle name="Total 9 4 2 2" xfId="27239" xr:uid="{00000000-0005-0000-0000-0000686A0000}"/>
    <cellStyle name="Total 9 4 2 2 2" xfId="27240" xr:uid="{00000000-0005-0000-0000-0000696A0000}"/>
    <cellStyle name="Total 9 4 2 3" xfId="27241" xr:uid="{00000000-0005-0000-0000-00006A6A0000}"/>
    <cellStyle name="Total 9 4 2 3 2" xfId="27242" xr:uid="{00000000-0005-0000-0000-00006B6A0000}"/>
    <cellStyle name="Total 9 4 2 4" xfId="27243" xr:uid="{00000000-0005-0000-0000-00006C6A0000}"/>
    <cellStyle name="Total 9 4 2 4 2" xfId="27244" xr:uid="{00000000-0005-0000-0000-00006D6A0000}"/>
    <cellStyle name="Total 9 4 2 5" xfId="27245" xr:uid="{00000000-0005-0000-0000-00006E6A0000}"/>
    <cellStyle name="Total 9 4 2 5 2" xfId="27246" xr:uid="{00000000-0005-0000-0000-00006F6A0000}"/>
    <cellStyle name="Total 9 4 2 6" xfId="27247" xr:uid="{00000000-0005-0000-0000-0000706A0000}"/>
    <cellStyle name="Total 9 4 2 6 2" xfId="27248" xr:uid="{00000000-0005-0000-0000-0000716A0000}"/>
    <cellStyle name="Total 9 4 2 7" xfId="27249" xr:uid="{00000000-0005-0000-0000-0000726A0000}"/>
    <cellStyle name="Total 9 4 2 7 2" xfId="27250" xr:uid="{00000000-0005-0000-0000-0000736A0000}"/>
    <cellStyle name="Total 9 4 2 8" xfId="27251" xr:uid="{00000000-0005-0000-0000-0000746A0000}"/>
    <cellStyle name="Total 9 4 2 8 2" xfId="27252" xr:uid="{00000000-0005-0000-0000-0000756A0000}"/>
    <cellStyle name="Total 9 4 2 9" xfId="27253" xr:uid="{00000000-0005-0000-0000-0000766A0000}"/>
    <cellStyle name="Total 9 4 2 9 2" xfId="27254" xr:uid="{00000000-0005-0000-0000-0000776A0000}"/>
    <cellStyle name="Total 9 4 20" xfId="27255" xr:uid="{00000000-0005-0000-0000-0000786A0000}"/>
    <cellStyle name="Total 9 4 3" xfId="27256" xr:uid="{00000000-0005-0000-0000-0000796A0000}"/>
    <cellStyle name="Total 9 4 3 10" xfId="27257" xr:uid="{00000000-0005-0000-0000-00007A6A0000}"/>
    <cellStyle name="Total 9 4 3 10 2" xfId="27258" xr:uid="{00000000-0005-0000-0000-00007B6A0000}"/>
    <cellStyle name="Total 9 4 3 11" xfId="27259" xr:uid="{00000000-0005-0000-0000-00007C6A0000}"/>
    <cellStyle name="Total 9 4 3 11 2" xfId="27260" xr:uid="{00000000-0005-0000-0000-00007D6A0000}"/>
    <cellStyle name="Total 9 4 3 12" xfId="27261" xr:uid="{00000000-0005-0000-0000-00007E6A0000}"/>
    <cellStyle name="Total 9 4 3 12 2" xfId="27262" xr:uid="{00000000-0005-0000-0000-00007F6A0000}"/>
    <cellStyle name="Total 9 4 3 13" xfId="27263" xr:uid="{00000000-0005-0000-0000-0000806A0000}"/>
    <cellStyle name="Total 9 4 3 13 2" xfId="27264" xr:uid="{00000000-0005-0000-0000-0000816A0000}"/>
    <cellStyle name="Total 9 4 3 14" xfId="27265" xr:uid="{00000000-0005-0000-0000-0000826A0000}"/>
    <cellStyle name="Total 9 4 3 14 2" xfId="27266" xr:uid="{00000000-0005-0000-0000-0000836A0000}"/>
    <cellStyle name="Total 9 4 3 15" xfId="27267" xr:uid="{00000000-0005-0000-0000-0000846A0000}"/>
    <cellStyle name="Total 9 4 3 15 2" xfId="27268" xr:uid="{00000000-0005-0000-0000-0000856A0000}"/>
    <cellStyle name="Total 9 4 3 16" xfId="27269" xr:uid="{00000000-0005-0000-0000-0000866A0000}"/>
    <cellStyle name="Total 9 4 3 16 2" xfId="27270" xr:uid="{00000000-0005-0000-0000-0000876A0000}"/>
    <cellStyle name="Total 9 4 3 17" xfId="27271" xr:uid="{00000000-0005-0000-0000-0000886A0000}"/>
    <cellStyle name="Total 9 4 3 17 2" xfId="27272" xr:uid="{00000000-0005-0000-0000-0000896A0000}"/>
    <cellStyle name="Total 9 4 3 18" xfId="27273" xr:uid="{00000000-0005-0000-0000-00008A6A0000}"/>
    <cellStyle name="Total 9 4 3 18 2" xfId="27274" xr:uid="{00000000-0005-0000-0000-00008B6A0000}"/>
    <cellStyle name="Total 9 4 3 19" xfId="27275" xr:uid="{00000000-0005-0000-0000-00008C6A0000}"/>
    <cellStyle name="Total 9 4 3 2" xfId="27276" xr:uid="{00000000-0005-0000-0000-00008D6A0000}"/>
    <cellStyle name="Total 9 4 3 2 2" xfId="27277" xr:uid="{00000000-0005-0000-0000-00008E6A0000}"/>
    <cellStyle name="Total 9 4 3 3" xfId="27278" xr:uid="{00000000-0005-0000-0000-00008F6A0000}"/>
    <cellStyle name="Total 9 4 3 3 2" xfId="27279" xr:uid="{00000000-0005-0000-0000-0000906A0000}"/>
    <cellStyle name="Total 9 4 3 4" xfId="27280" xr:uid="{00000000-0005-0000-0000-0000916A0000}"/>
    <cellStyle name="Total 9 4 3 4 2" xfId="27281" xr:uid="{00000000-0005-0000-0000-0000926A0000}"/>
    <cellStyle name="Total 9 4 3 5" xfId="27282" xr:uid="{00000000-0005-0000-0000-0000936A0000}"/>
    <cellStyle name="Total 9 4 3 5 2" xfId="27283" xr:uid="{00000000-0005-0000-0000-0000946A0000}"/>
    <cellStyle name="Total 9 4 3 6" xfId="27284" xr:uid="{00000000-0005-0000-0000-0000956A0000}"/>
    <cellStyle name="Total 9 4 3 6 2" xfId="27285" xr:uid="{00000000-0005-0000-0000-0000966A0000}"/>
    <cellStyle name="Total 9 4 3 7" xfId="27286" xr:uid="{00000000-0005-0000-0000-0000976A0000}"/>
    <cellStyle name="Total 9 4 3 7 2" xfId="27287" xr:uid="{00000000-0005-0000-0000-0000986A0000}"/>
    <cellStyle name="Total 9 4 3 8" xfId="27288" xr:uid="{00000000-0005-0000-0000-0000996A0000}"/>
    <cellStyle name="Total 9 4 3 8 2" xfId="27289" xr:uid="{00000000-0005-0000-0000-00009A6A0000}"/>
    <cellStyle name="Total 9 4 3 9" xfId="27290" xr:uid="{00000000-0005-0000-0000-00009B6A0000}"/>
    <cellStyle name="Total 9 4 3 9 2" xfId="27291" xr:uid="{00000000-0005-0000-0000-00009C6A0000}"/>
    <cellStyle name="Total 9 4 4" xfId="27292" xr:uid="{00000000-0005-0000-0000-00009D6A0000}"/>
    <cellStyle name="Total 9 4 4 10" xfId="27293" xr:uid="{00000000-0005-0000-0000-00009E6A0000}"/>
    <cellStyle name="Total 9 4 4 10 2" xfId="27294" xr:uid="{00000000-0005-0000-0000-00009F6A0000}"/>
    <cellStyle name="Total 9 4 4 11" xfId="27295" xr:uid="{00000000-0005-0000-0000-0000A06A0000}"/>
    <cellStyle name="Total 9 4 4 11 2" xfId="27296" xr:uid="{00000000-0005-0000-0000-0000A16A0000}"/>
    <cellStyle name="Total 9 4 4 12" xfId="27297" xr:uid="{00000000-0005-0000-0000-0000A26A0000}"/>
    <cellStyle name="Total 9 4 4 12 2" xfId="27298" xr:uid="{00000000-0005-0000-0000-0000A36A0000}"/>
    <cellStyle name="Total 9 4 4 13" xfId="27299" xr:uid="{00000000-0005-0000-0000-0000A46A0000}"/>
    <cellStyle name="Total 9 4 4 13 2" xfId="27300" xr:uid="{00000000-0005-0000-0000-0000A56A0000}"/>
    <cellStyle name="Total 9 4 4 14" xfId="27301" xr:uid="{00000000-0005-0000-0000-0000A66A0000}"/>
    <cellStyle name="Total 9 4 4 14 2" xfId="27302" xr:uid="{00000000-0005-0000-0000-0000A76A0000}"/>
    <cellStyle name="Total 9 4 4 15" xfId="27303" xr:uid="{00000000-0005-0000-0000-0000A86A0000}"/>
    <cellStyle name="Total 9 4 4 15 2" xfId="27304" xr:uid="{00000000-0005-0000-0000-0000A96A0000}"/>
    <cellStyle name="Total 9 4 4 16" xfId="27305" xr:uid="{00000000-0005-0000-0000-0000AA6A0000}"/>
    <cellStyle name="Total 9 4 4 2" xfId="27306" xr:uid="{00000000-0005-0000-0000-0000AB6A0000}"/>
    <cellStyle name="Total 9 4 4 2 2" xfId="27307" xr:uid="{00000000-0005-0000-0000-0000AC6A0000}"/>
    <cellStyle name="Total 9 4 4 3" xfId="27308" xr:uid="{00000000-0005-0000-0000-0000AD6A0000}"/>
    <cellStyle name="Total 9 4 4 3 2" xfId="27309" xr:uid="{00000000-0005-0000-0000-0000AE6A0000}"/>
    <cellStyle name="Total 9 4 4 4" xfId="27310" xr:uid="{00000000-0005-0000-0000-0000AF6A0000}"/>
    <cellStyle name="Total 9 4 4 4 2" xfId="27311" xr:uid="{00000000-0005-0000-0000-0000B06A0000}"/>
    <cellStyle name="Total 9 4 4 5" xfId="27312" xr:uid="{00000000-0005-0000-0000-0000B16A0000}"/>
    <cellStyle name="Total 9 4 4 5 2" xfId="27313" xr:uid="{00000000-0005-0000-0000-0000B26A0000}"/>
    <cellStyle name="Total 9 4 4 6" xfId="27314" xr:uid="{00000000-0005-0000-0000-0000B36A0000}"/>
    <cellStyle name="Total 9 4 4 6 2" xfId="27315" xr:uid="{00000000-0005-0000-0000-0000B46A0000}"/>
    <cellStyle name="Total 9 4 4 7" xfId="27316" xr:uid="{00000000-0005-0000-0000-0000B56A0000}"/>
    <cellStyle name="Total 9 4 4 7 2" xfId="27317" xr:uid="{00000000-0005-0000-0000-0000B66A0000}"/>
    <cellStyle name="Total 9 4 4 8" xfId="27318" xr:uid="{00000000-0005-0000-0000-0000B76A0000}"/>
    <cellStyle name="Total 9 4 4 8 2" xfId="27319" xr:uid="{00000000-0005-0000-0000-0000B86A0000}"/>
    <cellStyle name="Total 9 4 4 9" xfId="27320" xr:uid="{00000000-0005-0000-0000-0000B96A0000}"/>
    <cellStyle name="Total 9 4 4 9 2" xfId="27321" xr:uid="{00000000-0005-0000-0000-0000BA6A0000}"/>
    <cellStyle name="Total 9 4 5" xfId="27322" xr:uid="{00000000-0005-0000-0000-0000BB6A0000}"/>
    <cellStyle name="Total 9 4 5 10" xfId="27323" xr:uid="{00000000-0005-0000-0000-0000BC6A0000}"/>
    <cellStyle name="Total 9 4 5 10 2" xfId="27324" xr:uid="{00000000-0005-0000-0000-0000BD6A0000}"/>
    <cellStyle name="Total 9 4 5 11" xfId="27325" xr:uid="{00000000-0005-0000-0000-0000BE6A0000}"/>
    <cellStyle name="Total 9 4 5 11 2" xfId="27326" xr:uid="{00000000-0005-0000-0000-0000BF6A0000}"/>
    <cellStyle name="Total 9 4 5 12" xfId="27327" xr:uid="{00000000-0005-0000-0000-0000C06A0000}"/>
    <cellStyle name="Total 9 4 5 12 2" xfId="27328" xr:uid="{00000000-0005-0000-0000-0000C16A0000}"/>
    <cellStyle name="Total 9 4 5 13" xfId="27329" xr:uid="{00000000-0005-0000-0000-0000C26A0000}"/>
    <cellStyle name="Total 9 4 5 13 2" xfId="27330" xr:uid="{00000000-0005-0000-0000-0000C36A0000}"/>
    <cellStyle name="Total 9 4 5 14" xfId="27331" xr:uid="{00000000-0005-0000-0000-0000C46A0000}"/>
    <cellStyle name="Total 9 4 5 14 2" xfId="27332" xr:uid="{00000000-0005-0000-0000-0000C56A0000}"/>
    <cellStyle name="Total 9 4 5 15" xfId="27333" xr:uid="{00000000-0005-0000-0000-0000C66A0000}"/>
    <cellStyle name="Total 9 4 5 15 2" xfId="27334" xr:uid="{00000000-0005-0000-0000-0000C76A0000}"/>
    <cellStyle name="Total 9 4 5 16" xfId="27335" xr:uid="{00000000-0005-0000-0000-0000C86A0000}"/>
    <cellStyle name="Total 9 4 5 2" xfId="27336" xr:uid="{00000000-0005-0000-0000-0000C96A0000}"/>
    <cellStyle name="Total 9 4 5 2 2" xfId="27337" xr:uid="{00000000-0005-0000-0000-0000CA6A0000}"/>
    <cellStyle name="Total 9 4 5 3" xfId="27338" xr:uid="{00000000-0005-0000-0000-0000CB6A0000}"/>
    <cellStyle name="Total 9 4 5 3 2" xfId="27339" xr:uid="{00000000-0005-0000-0000-0000CC6A0000}"/>
    <cellStyle name="Total 9 4 5 4" xfId="27340" xr:uid="{00000000-0005-0000-0000-0000CD6A0000}"/>
    <cellStyle name="Total 9 4 5 4 2" xfId="27341" xr:uid="{00000000-0005-0000-0000-0000CE6A0000}"/>
    <cellStyle name="Total 9 4 5 5" xfId="27342" xr:uid="{00000000-0005-0000-0000-0000CF6A0000}"/>
    <cellStyle name="Total 9 4 5 5 2" xfId="27343" xr:uid="{00000000-0005-0000-0000-0000D06A0000}"/>
    <cellStyle name="Total 9 4 5 6" xfId="27344" xr:uid="{00000000-0005-0000-0000-0000D16A0000}"/>
    <cellStyle name="Total 9 4 5 6 2" xfId="27345" xr:uid="{00000000-0005-0000-0000-0000D26A0000}"/>
    <cellStyle name="Total 9 4 5 7" xfId="27346" xr:uid="{00000000-0005-0000-0000-0000D36A0000}"/>
    <cellStyle name="Total 9 4 5 7 2" xfId="27347" xr:uid="{00000000-0005-0000-0000-0000D46A0000}"/>
    <cellStyle name="Total 9 4 5 8" xfId="27348" xr:uid="{00000000-0005-0000-0000-0000D56A0000}"/>
    <cellStyle name="Total 9 4 5 8 2" xfId="27349" xr:uid="{00000000-0005-0000-0000-0000D66A0000}"/>
    <cellStyle name="Total 9 4 5 9" xfId="27350" xr:uid="{00000000-0005-0000-0000-0000D76A0000}"/>
    <cellStyle name="Total 9 4 5 9 2" xfId="27351" xr:uid="{00000000-0005-0000-0000-0000D86A0000}"/>
    <cellStyle name="Total 9 4 6" xfId="27352" xr:uid="{00000000-0005-0000-0000-0000D96A0000}"/>
    <cellStyle name="Total 9 4 6 10" xfId="27353" xr:uid="{00000000-0005-0000-0000-0000DA6A0000}"/>
    <cellStyle name="Total 9 4 6 10 2" xfId="27354" xr:uid="{00000000-0005-0000-0000-0000DB6A0000}"/>
    <cellStyle name="Total 9 4 6 11" xfId="27355" xr:uid="{00000000-0005-0000-0000-0000DC6A0000}"/>
    <cellStyle name="Total 9 4 6 11 2" xfId="27356" xr:uid="{00000000-0005-0000-0000-0000DD6A0000}"/>
    <cellStyle name="Total 9 4 6 12" xfId="27357" xr:uid="{00000000-0005-0000-0000-0000DE6A0000}"/>
    <cellStyle name="Total 9 4 6 12 2" xfId="27358" xr:uid="{00000000-0005-0000-0000-0000DF6A0000}"/>
    <cellStyle name="Total 9 4 6 13" xfId="27359" xr:uid="{00000000-0005-0000-0000-0000E06A0000}"/>
    <cellStyle name="Total 9 4 6 13 2" xfId="27360" xr:uid="{00000000-0005-0000-0000-0000E16A0000}"/>
    <cellStyle name="Total 9 4 6 14" xfId="27361" xr:uid="{00000000-0005-0000-0000-0000E26A0000}"/>
    <cellStyle name="Total 9 4 6 14 2" xfId="27362" xr:uid="{00000000-0005-0000-0000-0000E36A0000}"/>
    <cellStyle name="Total 9 4 6 15" xfId="27363" xr:uid="{00000000-0005-0000-0000-0000E46A0000}"/>
    <cellStyle name="Total 9 4 6 2" xfId="27364" xr:uid="{00000000-0005-0000-0000-0000E56A0000}"/>
    <cellStyle name="Total 9 4 6 2 2" xfId="27365" xr:uid="{00000000-0005-0000-0000-0000E66A0000}"/>
    <cellStyle name="Total 9 4 6 3" xfId="27366" xr:uid="{00000000-0005-0000-0000-0000E76A0000}"/>
    <cellStyle name="Total 9 4 6 3 2" xfId="27367" xr:uid="{00000000-0005-0000-0000-0000E86A0000}"/>
    <cellStyle name="Total 9 4 6 4" xfId="27368" xr:uid="{00000000-0005-0000-0000-0000E96A0000}"/>
    <cellStyle name="Total 9 4 6 4 2" xfId="27369" xr:uid="{00000000-0005-0000-0000-0000EA6A0000}"/>
    <cellStyle name="Total 9 4 6 5" xfId="27370" xr:uid="{00000000-0005-0000-0000-0000EB6A0000}"/>
    <cellStyle name="Total 9 4 6 5 2" xfId="27371" xr:uid="{00000000-0005-0000-0000-0000EC6A0000}"/>
    <cellStyle name="Total 9 4 6 6" xfId="27372" xr:uid="{00000000-0005-0000-0000-0000ED6A0000}"/>
    <cellStyle name="Total 9 4 6 6 2" xfId="27373" xr:uid="{00000000-0005-0000-0000-0000EE6A0000}"/>
    <cellStyle name="Total 9 4 6 7" xfId="27374" xr:uid="{00000000-0005-0000-0000-0000EF6A0000}"/>
    <cellStyle name="Total 9 4 6 7 2" xfId="27375" xr:uid="{00000000-0005-0000-0000-0000F06A0000}"/>
    <cellStyle name="Total 9 4 6 8" xfId="27376" xr:uid="{00000000-0005-0000-0000-0000F16A0000}"/>
    <cellStyle name="Total 9 4 6 8 2" xfId="27377" xr:uid="{00000000-0005-0000-0000-0000F26A0000}"/>
    <cellStyle name="Total 9 4 6 9" xfId="27378" xr:uid="{00000000-0005-0000-0000-0000F36A0000}"/>
    <cellStyle name="Total 9 4 6 9 2" xfId="27379" xr:uid="{00000000-0005-0000-0000-0000F46A0000}"/>
    <cellStyle name="Total 9 4 7" xfId="27380" xr:uid="{00000000-0005-0000-0000-0000F56A0000}"/>
    <cellStyle name="Total 9 4 7 2" xfId="27381" xr:uid="{00000000-0005-0000-0000-0000F66A0000}"/>
    <cellStyle name="Total 9 4 8" xfId="27382" xr:uid="{00000000-0005-0000-0000-0000F76A0000}"/>
    <cellStyle name="Total 9 4 8 2" xfId="27383" xr:uid="{00000000-0005-0000-0000-0000F86A0000}"/>
    <cellStyle name="Total 9 4 9" xfId="27384" xr:uid="{00000000-0005-0000-0000-0000F96A0000}"/>
    <cellStyle name="Total 9 4 9 2" xfId="27385" xr:uid="{00000000-0005-0000-0000-0000FA6A0000}"/>
    <cellStyle name="Total 9 5" xfId="27386" xr:uid="{00000000-0005-0000-0000-0000FB6A0000}"/>
    <cellStyle name="Total 9 5 10" xfId="27387" xr:uid="{00000000-0005-0000-0000-0000FC6A0000}"/>
    <cellStyle name="Total 9 5 10 2" xfId="27388" xr:uid="{00000000-0005-0000-0000-0000FD6A0000}"/>
    <cellStyle name="Total 9 5 11" xfId="27389" xr:uid="{00000000-0005-0000-0000-0000FE6A0000}"/>
    <cellStyle name="Total 9 5 11 2" xfId="27390" xr:uid="{00000000-0005-0000-0000-0000FF6A0000}"/>
    <cellStyle name="Total 9 5 12" xfId="27391" xr:uid="{00000000-0005-0000-0000-0000006B0000}"/>
    <cellStyle name="Total 9 5 12 2" xfId="27392" xr:uid="{00000000-0005-0000-0000-0000016B0000}"/>
    <cellStyle name="Total 9 5 13" xfId="27393" xr:uid="{00000000-0005-0000-0000-0000026B0000}"/>
    <cellStyle name="Total 9 5 13 2" xfId="27394" xr:uid="{00000000-0005-0000-0000-0000036B0000}"/>
    <cellStyle name="Total 9 5 14" xfId="27395" xr:uid="{00000000-0005-0000-0000-0000046B0000}"/>
    <cellStyle name="Total 9 5 14 2" xfId="27396" xr:uid="{00000000-0005-0000-0000-0000056B0000}"/>
    <cellStyle name="Total 9 5 15" xfId="27397" xr:uid="{00000000-0005-0000-0000-0000066B0000}"/>
    <cellStyle name="Total 9 5 15 2" xfId="27398" xr:uid="{00000000-0005-0000-0000-0000076B0000}"/>
    <cellStyle name="Total 9 5 16" xfId="27399" xr:uid="{00000000-0005-0000-0000-0000086B0000}"/>
    <cellStyle name="Total 9 5 16 2" xfId="27400" xr:uid="{00000000-0005-0000-0000-0000096B0000}"/>
    <cellStyle name="Total 9 5 17" xfId="27401" xr:uid="{00000000-0005-0000-0000-00000A6B0000}"/>
    <cellStyle name="Total 9 5 17 2" xfId="27402" xr:uid="{00000000-0005-0000-0000-00000B6B0000}"/>
    <cellStyle name="Total 9 5 18" xfId="27403" xr:uid="{00000000-0005-0000-0000-00000C6B0000}"/>
    <cellStyle name="Total 9 5 18 2" xfId="27404" xr:uid="{00000000-0005-0000-0000-00000D6B0000}"/>
    <cellStyle name="Total 9 5 19" xfId="27405" xr:uid="{00000000-0005-0000-0000-00000E6B0000}"/>
    <cellStyle name="Total 9 5 19 2" xfId="27406" xr:uid="{00000000-0005-0000-0000-00000F6B0000}"/>
    <cellStyle name="Total 9 5 2" xfId="27407" xr:uid="{00000000-0005-0000-0000-0000106B0000}"/>
    <cellStyle name="Total 9 5 2 10" xfId="27408" xr:uid="{00000000-0005-0000-0000-0000116B0000}"/>
    <cellStyle name="Total 9 5 2 10 2" xfId="27409" xr:uid="{00000000-0005-0000-0000-0000126B0000}"/>
    <cellStyle name="Total 9 5 2 11" xfId="27410" xr:uid="{00000000-0005-0000-0000-0000136B0000}"/>
    <cellStyle name="Total 9 5 2 11 2" xfId="27411" xr:uid="{00000000-0005-0000-0000-0000146B0000}"/>
    <cellStyle name="Total 9 5 2 12" xfId="27412" xr:uid="{00000000-0005-0000-0000-0000156B0000}"/>
    <cellStyle name="Total 9 5 2 12 2" xfId="27413" xr:uid="{00000000-0005-0000-0000-0000166B0000}"/>
    <cellStyle name="Total 9 5 2 13" xfId="27414" xr:uid="{00000000-0005-0000-0000-0000176B0000}"/>
    <cellStyle name="Total 9 5 2 13 2" xfId="27415" xr:uid="{00000000-0005-0000-0000-0000186B0000}"/>
    <cellStyle name="Total 9 5 2 14" xfId="27416" xr:uid="{00000000-0005-0000-0000-0000196B0000}"/>
    <cellStyle name="Total 9 5 2 14 2" xfId="27417" xr:uid="{00000000-0005-0000-0000-00001A6B0000}"/>
    <cellStyle name="Total 9 5 2 15" xfId="27418" xr:uid="{00000000-0005-0000-0000-00001B6B0000}"/>
    <cellStyle name="Total 9 5 2 15 2" xfId="27419" xr:uid="{00000000-0005-0000-0000-00001C6B0000}"/>
    <cellStyle name="Total 9 5 2 16" xfId="27420" xr:uid="{00000000-0005-0000-0000-00001D6B0000}"/>
    <cellStyle name="Total 9 5 2 16 2" xfId="27421" xr:uid="{00000000-0005-0000-0000-00001E6B0000}"/>
    <cellStyle name="Total 9 5 2 17" xfId="27422" xr:uid="{00000000-0005-0000-0000-00001F6B0000}"/>
    <cellStyle name="Total 9 5 2 17 2" xfId="27423" xr:uid="{00000000-0005-0000-0000-0000206B0000}"/>
    <cellStyle name="Total 9 5 2 18" xfId="27424" xr:uid="{00000000-0005-0000-0000-0000216B0000}"/>
    <cellStyle name="Total 9 5 2 18 2" xfId="27425" xr:uid="{00000000-0005-0000-0000-0000226B0000}"/>
    <cellStyle name="Total 9 5 2 19" xfId="27426" xr:uid="{00000000-0005-0000-0000-0000236B0000}"/>
    <cellStyle name="Total 9 5 2 2" xfId="27427" xr:uid="{00000000-0005-0000-0000-0000246B0000}"/>
    <cellStyle name="Total 9 5 2 2 2" xfId="27428" xr:uid="{00000000-0005-0000-0000-0000256B0000}"/>
    <cellStyle name="Total 9 5 2 3" xfId="27429" xr:uid="{00000000-0005-0000-0000-0000266B0000}"/>
    <cellStyle name="Total 9 5 2 3 2" xfId="27430" xr:uid="{00000000-0005-0000-0000-0000276B0000}"/>
    <cellStyle name="Total 9 5 2 4" xfId="27431" xr:uid="{00000000-0005-0000-0000-0000286B0000}"/>
    <cellStyle name="Total 9 5 2 4 2" xfId="27432" xr:uid="{00000000-0005-0000-0000-0000296B0000}"/>
    <cellStyle name="Total 9 5 2 5" xfId="27433" xr:uid="{00000000-0005-0000-0000-00002A6B0000}"/>
    <cellStyle name="Total 9 5 2 5 2" xfId="27434" xr:uid="{00000000-0005-0000-0000-00002B6B0000}"/>
    <cellStyle name="Total 9 5 2 6" xfId="27435" xr:uid="{00000000-0005-0000-0000-00002C6B0000}"/>
    <cellStyle name="Total 9 5 2 6 2" xfId="27436" xr:uid="{00000000-0005-0000-0000-00002D6B0000}"/>
    <cellStyle name="Total 9 5 2 7" xfId="27437" xr:uid="{00000000-0005-0000-0000-00002E6B0000}"/>
    <cellStyle name="Total 9 5 2 7 2" xfId="27438" xr:uid="{00000000-0005-0000-0000-00002F6B0000}"/>
    <cellStyle name="Total 9 5 2 8" xfId="27439" xr:uid="{00000000-0005-0000-0000-0000306B0000}"/>
    <cellStyle name="Total 9 5 2 8 2" xfId="27440" xr:uid="{00000000-0005-0000-0000-0000316B0000}"/>
    <cellStyle name="Total 9 5 2 9" xfId="27441" xr:uid="{00000000-0005-0000-0000-0000326B0000}"/>
    <cellStyle name="Total 9 5 2 9 2" xfId="27442" xr:uid="{00000000-0005-0000-0000-0000336B0000}"/>
    <cellStyle name="Total 9 5 20" xfId="27443" xr:uid="{00000000-0005-0000-0000-0000346B0000}"/>
    <cellStyle name="Total 9 5 3" xfId="27444" xr:uid="{00000000-0005-0000-0000-0000356B0000}"/>
    <cellStyle name="Total 9 5 3 10" xfId="27445" xr:uid="{00000000-0005-0000-0000-0000366B0000}"/>
    <cellStyle name="Total 9 5 3 10 2" xfId="27446" xr:uid="{00000000-0005-0000-0000-0000376B0000}"/>
    <cellStyle name="Total 9 5 3 11" xfId="27447" xr:uid="{00000000-0005-0000-0000-0000386B0000}"/>
    <cellStyle name="Total 9 5 3 11 2" xfId="27448" xr:uid="{00000000-0005-0000-0000-0000396B0000}"/>
    <cellStyle name="Total 9 5 3 12" xfId="27449" xr:uid="{00000000-0005-0000-0000-00003A6B0000}"/>
    <cellStyle name="Total 9 5 3 12 2" xfId="27450" xr:uid="{00000000-0005-0000-0000-00003B6B0000}"/>
    <cellStyle name="Total 9 5 3 13" xfId="27451" xr:uid="{00000000-0005-0000-0000-00003C6B0000}"/>
    <cellStyle name="Total 9 5 3 13 2" xfId="27452" xr:uid="{00000000-0005-0000-0000-00003D6B0000}"/>
    <cellStyle name="Total 9 5 3 14" xfId="27453" xr:uid="{00000000-0005-0000-0000-00003E6B0000}"/>
    <cellStyle name="Total 9 5 3 14 2" xfId="27454" xr:uid="{00000000-0005-0000-0000-00003F6B0000}"/>
    <cellStyle name="Total 9 5 3 15" xfId="27455" xr:uid="{00000000-0005-0000-0000-0000406B0000}"/>
    <cellStyle name="Total 9 5 3 15 2" xfId="27456" xr:uid="{00000000-0005-0000-0000-0000416B0000}"/>
    <cellStyle name="Total 9 5 3 16" xfId="27457" xr:uid="{00000000-0005-0000-0000-0000426B0000}"/>
    <cellStyle name="Total 9 5 3 16 2" xfId="27458" xr:uid="{00000000-0005-0000-0000-0000436B0000}"/>
    <cellStyle name="Total 9 5 3 17" xfId="27459" xr:uid="{00000000-0005-0000-0000-0000446B0000}"/>
    <cellStyle name="Total 9 5 3 17 2" xfId="27460" xr:uid="{00000000-0005-0000-0000-0000456B0000}"/>
    <cellStyle name="Total 9 5 3 18" xfId="27461" xr:uid="{00000000-0005-0000-0000-0000466B0000}"/>
    <cellStyle name="Total 9 5 3 2" xfId="27462" xr:uid="{00000000-0005-0000-0000-0000476B0000}"/>
    <cellStyle name="Total 9 5 3 2 2" xfId="27463" xr:uid="{00000000-0005-0000-0000-0000486B0000}"/>
    <cellStyle name="Total 9 5 3 3" xfId="27464" xr:uid="{00000000-0005-0000-0000-0000496B0000}"/>
    <cellStyle name="Total 9 5 3 3 2" xfId="27465" xr:uid="{00000000-0005-0000-0000-00004A6B0000}"/>
    <cellStyle name="Total 9 5 3 4" xfId="27466" xr:uid="{00000000-0005-0000-0000-00004B6B0000}"/>
    <cellStyle name="Total 9 5 3 4 2" xfId="27467" xr:uid="{00000000-0005-0000-0000-00004C6B0000}"/>
    <cellStyle name="Total 9 5 3 5" xfId="27468" xr:uid="{00000000-0005-0000-0000-00004D6B0000}"/>
    <cellStyle name="Total 9 5 3 5 2" xfId="27469" xr:uid="{00000000-0005-0000-0000-00004E6B0000}"/>
    <cellStyle name="Total 9 5 3 6" xfId="27470" xr:uid="{00000000-0005-0000-0000-00004F6B0000}"/>
    <cellStyle name="Total 9 5 3 6 2" xfId="27471" xr:uid="{00000000-0005-0000-0000-0000506B0000}"/>
    <cellStyle name="Total 9 5 3 7" xfId="27472" xr:uid="{00000000-0005-0000-0000-0000516B0000}"/>
    <cellStyle name="Total 9 5 3 7 2" xfId="27473" xr:uid="{00000000-0005-0000-0000-0000526B0000}"/>
    <cellStyle name="Total 9 5 3 8" xfId="27474" xr:uid="{00000000-0005-0000-0000-0000536B0000}"/>
    <cellStyle name="Total 9 5 3 8 2" xfId="27475" xr:uid="{00000000-0005-0000-0000-0000546B0000}"/>
    <cellStyle name="Total 9 5 3 9" xfId="27476" xr:uid="{00000000-0005-0000-0000-0000556B0000}"/>
    <cellStyle name="Total 9 5 3 9 2" xfId="27477" xr:uid="{00000000-0005-0000-0000-0000566B0000}"/>
    <cellStyle name="Total 9 5 4" xfId="27478" xr:uid="{00000000-0005-0000-0000-0000576B0000}"/>
    <cellStyle name="Total 9 5 4 10" xfId="27479" xr:uid="{00000000-0005-0000-0000-0000586B0000}"/>
    <cellStyle name="Total 9 5 4 10 2" xfId="27480" xr:uid="{00000000-0005-0000-0000-0000596B0000}"/>
    <cellStyle name="Total 9 5 4 11" xfId="27481" xr:uid="{00000000-0005-0000-0000-00005A6B0000}"/>
    <cellStyle name="Total 9 5 4 11 2" xfId="27482" xr:uid="{00000000-0005-0000-0000-00005B6B0000}"/>
    <cellStyle name="Total 9 5 4 12" xfId="27483" xr:uid="{00000000-0005-0000-0000-00005C6B0000}"/>
    <cellStyle name="Total 9 5 4 12 2" xfId="27484" xr:uid="{00000000-0005-0000-0000-00005D6B0000}"/>
    <cellStyle name="Total 9 5 4 13" xfId="27485" xr:uid="{00000000-0005-0000-0000-00005E6B0000}"/>
    <cellStyle name="Total 9 5 4 13 2" xfId="27486" xr:uid="{00000000-0005-0000-0000-00005F6B0000}"/>
    <cellStyle name="Total 9 5 4 14" xfId="27487" xr:uid="{00000000-0005-0000-0000-0000606B0000}"/>
    <cellStyle name="Total 9 5 4 14 2" xfId="27488" xr:uid="{00000000-0005-0000-0000-0000616B0000}"/>
    <cellStyle name="Total 9 5 4 15" xfId="27489" xr:uid="{00000000-0005-0000-0000-0000626B0000}"/>
    <cellStyle name="Total 9 5 4 15 2" xfId="27490" xr:uid="{00000000-0005-0000-0000-0000636B0000}"/>
    <cellStyle name="Total 9 5 4 16" xfId="27491" xr:uid="{00000000-0005-0000-0000-0000646B0000}"/>
    <cellStyle name="Total 9 5 4 2" xfId="27492" xr:uid="{00000000-0005-0000-0000-0000656B0000}"/>
    <cellStyle name="Total 9 5 4 2 2" xfId="27493" xr:uid="{00000000-0005-0000-0000-0000666B0000}"/>
    <cellStyle name="Total 9 5 4 3" xfId="27494" xr:uid="{00000000-0005-0000-0000-0000676B0000}"/>
    <cellStyle name="Total 9 5 4 3 2" xfId="27495" xr:uid="{00000000-0005-0000-0000-0000686B0000}"/>
    <cellStyle name="Total 9 5 4 4" xfId="27496" xr:uid="{00000000-0005-0000-0000-0000696B0000}"/>
    <cellStyle name="Total 9 5 4 4 2" xfId="27497" xr:uid="{00000000-0005-0000-0000-00006A6B0000}"/>
    <cellStyle name="Total 9 5 4 5" xfId="27498" xr:uid="{00000000-0005-0000-0000-00006B6B0000}"/>
    <cellStyle name="Total 9 5 4 5 2" xfId="27499" xr:uid="{00000000-0005-0000-0000-00006C6B0000}"/>
    <cellStyle name="Total 9 5 4 6" xfId="27500" xr:uid="{00000000-0005-0000-0000-00006D6B0000}"/>
    <cellStyle name="Total 9 5 4 6 2" xfId="27501" xr:uid="{00000000-0005-0000-0000-00006E6B0000}"/>
    <cellStyle name="Total 9 5 4 7" xfId="27502" xr:uid="{00000000-0005-0000-0000-00006F6B0000}"/>
    <cellStyle name="Total 9 5 4 7 2" xfId="27503" xr:uid="{00000000-0005-0000-0000-0000706B0000}"/>
    <cellStyle name="Total 9 5 4 8" xfId="27504" xr:uid="{00000000-0005-0000-0000-0000716B0000}"/>
    <cellStyle name="Total 9 5 4 8 2" xfId="27505" xr:uid="{00000000-0005-0000-0000-0000726B0000}"/>
    <cellStyle name="Total 9 5 4 9" xfId="27506" xr:uid="{00000000-0005-0000-0000-0000736B0000}"/>
    <cellStyle name="Total 9 5 4 9 2" xfId="27507" xr:uid="{00000000-0005-0000-0000-0000746B0000}"/>
    <cellStyle name="Total 9 5 5" xfId="27508" xr:uid="{00000000-0005-0000-0000-0000756B0000}"/>
    <cellStyle name="Total 9 5 5 10" xfId="27509" xr:uid="{00000000-0005-0000-0000-0000766B0000}"/>
    <cellStyle name="Total 9 5 5 10 2" xfId="27510" xr:uid="{00000000-0005-0000-0000-0000776B0000}"/>
    <cellStyle name="Total 9 5 5 11" xfId="27511" xr:uid="{00000000-0005-0000-0000-0000786B0000}"/>
    <cellStyle name="Total 9 5 5 11 2" xfId="27512" xr:uid="{00000000-0005-0000-0000-0000796B0000}"/>
    <cellStyle name="Total 9 5 5 12" xfId="27513" xr:uid="{00000000-0005-0000-0000-00007A6B0000}"/>
    <cellStyle name="Total 9 5 5 12 2" xfId="27514" xr:uid="{00000000-0005-0000-0000-00007B6B0000}"/>
    <cellStyle name="Total 9 5 5 13" xfId="27515" xr:uid="{00000000-0005-0000-0000-00007C6B0000}"/>
    <cellStyle name="Total 9 5 5 13 2" xfId="27516" xr:uid="{00000000-0005-0000-0000-00007D6B0000}"/>
    <cellStyle name="Total 9 5 5 14" xfId="27517" xr:uid="{00000000-0005-0000-0000-00007E6B0000}"/>
    <cellStyle name="Total 9 5 5 14 2" xfId="27518" xr:uid="{00000000-0005-0000-0000-00007F6B0000}"/>
    <cellStyle name="Total 9 5 5 15" xfId="27519" xr:uid="{00000000-0005-0000-0000-0000806B0000}"/>
    <cellStyle name="Total 9 5 5 15 2" xfId="27520" xr:uid="{00000000-0005-0000-0000-0000816B0000}"/>
    <cellStyle name="Total 9 5 5 16" xfId="27521" xr:uid="{00000000-0005-0000-0000-0000826B0000}"/>
    <cellStyle name="Total 9 5 5 2" xfId="27522" xr:uid="{00000000-0005-0000-0000-0000836B0000}"/>
    <cellStyle name="Total 9 5 5 2 2" xfId="27523" xr:uid="{00000000-0005-0000-0000-0000846B0000}"/>
    <cellStyle name="Total 9 5 5 3" xfId="27524" xr:uid="{00000000-0005-0000-0000-0000856B0000}"/>
    <cellStyle name="Total 9 5 5 3 2" xfId="27525" xr:uid="{00000000-0005-0000-0000-0000866B0000}"/>
    <cellStyle name="Total 9 5 5 4" xfId="27526" xr:uid="{00000000-0005-0000-0000-0000876B0000}"/>
    <cellStyle name="Total 9 5 5 4 2" xfId="27527" xr:uid="{00000000-0005-0000-0000-0000886B0000}"/>
    <cellStyle name="Total 9 5 5 5" xfId="27528" xr:uid="{00000000-0005-0000-0000-0000896B0000}"/>
    <cellStyle name="Total 9 5 5 5 2" xfId="27529" xr:uid="{00000000-0005-0000-0000-00008A6B0000}"/>
    <cellStyle name="Total 9 5 5 6" xfId="27530" xr:uid="{00000000-0005-0000-0000-00008B6B0000}"/>
    <cellStyle name="Total 9 5 5 6 2" xfId="27531" xr:uid="{00000000-0005-0000-0000-00008C6B0000}"/>
    <cellStyle name="Total 9 5 5 7" xfId="27532" xr:uid="{00000000-0005-0000-0000-00008D6B0000}"/>
    <cellStyle name="Total 9 5 5 7 2" xfId="27533" xr:uid="{00000000-0005-0000-0000-00008E6B0000}"/>
    <cellStyle name="Total 9 5 5 8" xfId="27534" xr:uid="{00000000-0005-0000-0000-00008F6B0000}"/>
    <cellStyle name="Total 9 5 5 8 2" xfId="27535" xr:uid="{00000000-0005-0000-0000-0000906B0000}"/>
    <cellStyle name="Total 9 5 5 9" xfId="27536" xr:uid="{00000000-0005-0000-0000-0000916B0000}"/>
    <cellStyle name="Total 9 5 5 9 2" xfId="27537" xr:uid="{00000000-0005-0000-0000-0000926B0000}"/>
    <cellStyle name="Total 9 5 6" xfId="27538" xr:uid="{00000000-0005-0000-0000-0000936B0000}"/>
    <cellStyle name="Total 9 5 6 10" xfId="27539" xr:uid="{00000000-0005-0000-0000-0000946B0000}"/>
    <cellStyle name="Total 9 5 6 10 2" xfId="27540" xr:uid="{00000000-0005-0000-0000-0000956B0000}"/>
    <cellStyle name="Total 9 5 6 11" xfId="27541" xr:uid="{00000000-0005-0000-0000-0000966B0000}"/>
    <cellStyle name="Total 9 5 6 11 2" xfId="27542" xr:uid="{00000000-0005-0000-0000-0000976B0000}"/>
    <cellStyle name="Total 9 5 6 12" xfId="27543" xr:uid="{00000000-0005-0000-0000-0000986B0000}"/>
    <cellStyle name="Total 9 5 6 12 2" xfId="27544" xr:uid="{00000000-0005-0000-0000-0000996B0000}"/>
    <cellStyle name="Total 9 5 6 13" xfId="27545" xr:uid="{00000000-0005-0000-0000-00009A6B0000}"/>
    <cellStyle name="Total 9 5 6 13 2" xfId="27546" xr:uid="{00000000-0005-0000-0000-00009B6B0000}"/>
    <cellStyle name="Total 9 5 6 14" xfId="27547" xr:uid="{00000000-0005-0000-0000-00009C6B0000}"/>
    <cellStyle name="Total 9 5 6 14 2" xfId="27548" xr:uid="{00000000-0005-0000-0000-00009D6B0000}"/>
    <cellStyle name="Total 9 5 6 15" xfId="27549" xr:uid="{00000000-0005-0000-0000-00009E6B0000}"/>
    <cellStyle name="Total 9 5 6 2" xfId="27550" xr:uid="{00000000-0005-0000-0000-00009F6B0000}"/>
    <cellStyle name="Total 9 5 6 2 2" xfId="27551" xr:uid="{00000000-0005-0000-0000-0000A06B0000}"/>
    <cellStyle name="Total 9 5 6 3" xfId="27552" xr:uid="{00000000-0005-0000-0000-0000A16B0000}"/>
    <cellStyle name="Total 9 5 6 3 2" xfId="27553" xr:uid="{00000000-0005-0000-0000-0000A26B0000}"/>
    <cellStyle name="Total 9 5 6 4" xfId="27554" xr:uid="{00000000-0005-0000-0000-0000A36B0000}"/>
    <cellStyle name="Total 9 5 6 4 2" xfId="27555" xr:uid="{00000000-0005-0000-0000-0000A46B0000}"/>
    <cellStyle name="Total 9 5 6 5" xfId="27556" xr:uid="{00000000-0005-0000-0000-0000A56B0000}"/>
    <cellStyle name="Total 9 5 6 5 2" xfId="27557" xr:uid="{00000000-0005-0000-0000-0000A66B0000}"/>
    <cellStyle name="Total 9 5 6 6" xfId="27558" xr:uid="{00000000-0005-0000-0000-0000A76B0000}"/>
    <cellStyle name="Total 9 5 6 6 2" xfId="27559" xr:uid="{00000000-0005-0000-0000-0000A86B0000}"/>
    <cellStyle name="Total 9 5 6 7" xfId="27560" xr:uid="{00000000-0005-0000-0000-0000A96B0000}"/>
    <cellStyle name="Total 9 5 6 7 2" xfId="27561" xr:uid="{00000000-0005-0000-0000-0000AA6B0000}"/>
    <cellStyle name="Total 9 5 6 8" xfId="27562" xr:uid="{00000000-0005-0000-0000-0000AB6B0000}"/>
    <cellStyle name="Total 9 5 6 8 2" xfId="27563" xr:uid="{00000000-0005-0000-0000-0000AC6B0000}"/>
    <cellStyle name="Total 9 5 6 9" xfId="27564" xr:uid="{00000000-0005-0000-0000-0000AD6B0000}"/>
    <cellStyle name="Total 9 5 6 9 2" xfId="27565" xr:uid="{00000000-0005-0000-0000-0000AE6B0000}"/>
    <cellStyle name="Total 9 5 7" xfId="27566" xr:uid="{00000000-0005-0000-0000-0000AF6B0000}"/>
    <cellStyle name="Total 9 5 7 2" xfId="27567" xr:uid="{00000000-0005-0000-0000-0000B06B0000}"/>
    <cellStyle name="Total 9 5 8" xfId="27568" xr:uid="{00000000-0005-0000-0000-0000B16B0000}"/>
    <cellStyle name="Total 9 5 8 2" xfId="27569" xr:uid="{00000000-0005-0000-0000-0000B26B0000}"/>
    <cellStyle name="Total 9 5 9" xfId="27570" xr:uid="{00000000-0005-0000-0000-0000B36B0000}"/>
    <cellStyle name="Total 9 5 9 2" xfId="27571" xr:uid="{00000000-0005-0000-0000-0000B46B0000}"/>
    <cellStyle name="Total 9 6" xfId="27572" xr:uid="{00000000-0005-0000-0000-0000B56B0000}"/>
    <cellStyle name="Total 9 6 10" xfId="27573" xr:uid="{00000000-0005-0000-0000-0000B66B0000}"/>
    <cellStyle name="Total 9 6 10 2" xfId="27574" xr:uid="{00000000-0005-0000-0000-0000B76B0000}"/>
    <cellStyle name="Total 9 6 11" xfId="27575" xr:uid="{00000000-0005-0000-0000-0000B86B0000}"/>
    <cellStyle name="Total 9 6 11 2" xfId="27576" xr:uid="{00000000-0005-0000-0000-0000B96B0000}"/>
    <cellStyle name="Total 9 6 12" xfId="27577" xr:uid="{00000000-0005-0000-0000-0000BA6B0000}"/>
    <cellStyle name="Total 9 6 12 2" xfId="27578" xr:uid="{00000000-0005-0000-0000-0000BB6B0000}"/>
    <cellStyle name="Total 9 6 13" xfId="27579" xr:uid="{00000000-0005-0000-0000-0000BC6B0000}"/>
    <cellStyle name="Total 9 6 13 2" xfId="27580" xr:uid="{00000000-0005-0000-0000-0000BD6B0000}"/>
    <cellStyle name="Total 9 6 14" xfId="27581" xr:uid="{00000000-0005-0000-0000-0000BE6B0000}"/>
    <cellStyle name="Total 9 6 14 2" xfId="27582" xr:uid="{00000000-0005-0000-0000-0000BF6B0000}"/>
    <cellStyle name="Total 9 6 15" xfId="27583" xr:uid="{00000000-0005-0000-0000-0000C06B0000}"/>
    <cellStyle name="Total 9 6 15 2" xfId="27584" xr:uid="{00000000-0005-0000-0000-0000C16B0000}"/>
    <cellStyle name="Total 9 6 16" xfId="27585" xr:uid="{00000000-0005-0000-0000-0000C26B0000}"/>
    <cellStyle name="Total 9 6 16 2" xfId="27586" xr:uid="{00000000-0005-0000-0000-0000C36B0000}"/>
    <cellStyle name="Total 9 6 17" xfId="27587" xr:uid="{00000000-0005-0000-0000-0000C46B0000}"/>
    <cellStyle name="Total 9 6 17 2" xfId="27588" xr:uid="{00000000-0005-0000-0000-0000C56B0000}"/>
    <cellStyle name="Total 9 6 18" xfId="27589" xr:uid="{00000000-0005-0000-0000-0000C66B0000}"/>
    <cellStyle name="Total 9 6 18 2" xfId="27590" xr:uid="{00000000-0005-0000-0000-0000C76B0000}"/>
    <cellStyle name="Total 9 6 19" xfId="27591" xr:uid="{00000000-0005-0000-0000-0000C86B0000}"/>
    <cellStyle name="Total 9 6 2" xfId="27592" xr:uid="{00000000-0005-0000-0000-0000C96B0000}"/>
    <cellStyle name="Total 9 6 2 10" xfId="27593" xr:uid="{00000000-0005-0000-0000-0000CA6B0000}"/>
    <cellStyle name="Total 9 6 2 10 2" xfId="27594" xr:uid="{00000000-0005-0000-0000-0000CB6B0000}"/>
    <cellStyle name="Total 9 6 2 11" xfId="27595" xr:uid="{00000000-0005-0000-0000-0000CC6B0000}"/>
    <cellStyle name="Total 9 6 2 11 2" xfId="27596" xr:uid="{00000000-0005-0000-0000-0000CD6B0000}"/>
    <cellStyle name="Total 9 6 2 12" xfId="27597" xr:uid="{00000000-0005-0000-0000-0000CE6B0000}"/>
    <cellStyle name="Total 9 6 2 12 2" xfId="27598" xr:uid="{00000000-0005-0000-0000-0000CF6B0000}"/>
    <cellStyle name="Total 9 6 2 13" xfId="27599" xr:uid="{00000000-0005-0000-0000-0000D06B0000}"/>
    <cellStyle name="Total 9 6 2 13 2" xfId="27600" xr:uid="{00000000-0005-0000-0000-0000D16B0000}"/>
    <cellStyle name="Total 9 6 2 14" xfId="27601" xr:uid="{00000000-0005-0000-0000-0000D26B0000}"/>
    <cellStyle name="Total 9 6 2 14 2" xfId="27602" xr:uid="{00000000-0005-0000-0000-0000D36B0000}"/>
    <cellStyle name="Total 9 6 2 15" xfId="27603" xr:uid="{00000000-0005-0000-0000-0000D46B0000}"/>
    <cellStyle name="Total 9 6 2 15 2" xfId="27604" xr:uid="{00000000-0005-0000-0000-0000D56B0000}"/>
    <cellStyle name="Total 9 6 2 16" xfId="27605" xr:uid="{00000000-0005-0000-0000-0000D66B0000}"/>
    <cellStyle name="Total 9 6 2 16 2" xfId="27606" xr:uid="{00000000-0005-0000-0000-0000D76B0000}"/>
    <cellStyle name="Total 9 6 2 17" xfId="27607" xr:uid="{00000000-0005-0000-0000-0000D86B0000}"/>
    <cellStyle name="Total 9 6 2 17 2" xfId="27608" xr:uid="{00000000-0005-0000-0000-0000D96B0000}"/>
    <cellStyle name="Total 9 6 2 18" xfId="27609" xr:uid="{00000000-0005-0000-0000-0000DA6B0000}"/>
    <cellStyle name="Total 9 6 2 2" xfId="27610" xr:uid="{00000000-0005-0000-0000-0000DB6B0000}"/>
    <cellStyle name="Total 9 6 2 2 2" xfId="27611" xr:uid="{00000000-0005-0000-0000-0000DC6B0000}"/>
    <cellStyle name="Total 9 6 2 3" xfId="27612" xr:uid="{00000000-0005-0000-0000-0000DD6B0000}"/>
    <cellStyle name="Total 9 6 2 3 2" xfId="27613" xr:uid="{00000000-0005-0000-0000-0000DE6B0000}"/>
    <cellStyle name="Total 9 6 2 4" xfId="27614" xr:uid="{00000000-0005-0000-0000-0000DF6B0000}"/>
    <cellStyle name="Total 9 6 2 4 2" xfId="27615" xr:uid="{00000000-0005-0000-0000-0000E06B0000}"/>
    <cellStyle name="Total 9 6 2 5" xfId="27616" xr:uid="{00000000-0005-0000-0000-0000E16B0000}"/>
    <cellStyle name="Total 9 6 2 5 2" xfId="27617" xr:uid="{00000000-0005-0000-0000-0000E26B0000}"/>
    <cellStyle name="Total 9 6 2 6" xfId="27618" xr:uid="{00000000-0005-0000-0000-0000E36B0000}"/>
    <cellStyle name="Total 9 6 2 6 2" xfId="27619" xr:uid="{00000000-0005-0000-0000-0000E46B0000}"/>
    <cellStyle name="Total 9 6 2 7" xfId="27620" xr:uid="{00000000-0005-0000-0000-0000E56B0000}"/>
    <cellStyle name="Total 9 6 2 7 2" xfId="27621" xr:uid="{00000000-0005-0000-0000-0000E66B0000}"/>
    <cellStyle name="Total 9 6 2 8" xfId="27622" xr:uid="{00000000-0005-0000-0000-0000E76B0000}"/>
    <cellStyle name="Total 9 6 2 8 2" xfId="27623" xr:uid="{00000000-0005-0000-0000-0000E86B0000}"/>
    <cellStyle name="Total 9 6 2 9" xfId="27624" xr:uid="{00000000-0005-0000-0000-0000E96B0000}"/>
    <cellStyle name="Total 9 6 2 9 2" xfId="27625" xr:uid="{00000000-0005-0000-0000-0000EA6B0000}"/>
    <cellStyle name="Total 9 6 3" xfId="27626" xr:uid="{00000000-0005-0000-0000-0000EB6B0000}"/>
    <cellStyle name="Total 9 6 3 10" xfId="27627" xr:uid="{00000000-0005-0000-0000-0000EC6B0000}"/>
    <cellStyle name="Total 9 6 3 10 2" xfId="27628" xr:uid="{00000000-0005-0000-0000-0000ED6B0000}"/>
    <cellStyle name="Total 9 6 3 11" xfId="27629" xr:uid="{00000000-0005-0000-0000-0000EE6B0000}"/>
    <cellStyle name="Total 9 6 3 11 2" xfId="27630" xr:uid="{00000000-0005-0000-0000-0000EF6B0000}"/>
    <cellStyle name="Total 9 6 3 12" xfId="27631" xr:uid="{00000000-0005-0000-0000-0000F06B0000}"/>
    <cellStyle name="Total 9 6 3 12 2" xfId="27632" xr:uid="{00000000-0005-0000-0000-0000F16B0000}"/>
    <cellStyle name="Total 9 6 3 13" xfId="27633" xr:uid="{00000000-0005-0000-0000-0000F26B0000}"/>
    <cellStyle name="Total 9 6 3 13 2" xfId="27634" xr:uid="{00000000-0005-0000-0000-0000F36B0000}"/>
    <cellStyle name="Total 9 6 3 14" xfId="27635" xr:uid="{00000000-0005-0000-0000-0000F46B0000}"/>
    <cellStyle name="Total 9 6 3 14 2" xfId="27636" xr:uid="{00000000-0005-0000-0000-0000F56B0000}"/>
    <cellStyle name="Total 9 6 3 15" xfId="27637" xr:uid="{00000000-0005-0000-0000-0000F66B0000}"/>
    <cellStyle name="Total 9 6 3 15 2" xfId="27638" xr:uid="{00000000-0005-0000-0000-0000F76B0000}"/>
    <cellStyle name="Total 9 6 3 16" xfId="27639" xr:uid="{00000000-0005-0000-0000-0000F86B0000}"/>
    <cellStyle name="Total 9 6 3 2" xfId="27640" xr:uid="{00000000-0005-0000-0000-0000F96B0000}"/>
    <cellStyle name="Total 9 6 3 2 2" xfId="27641" xr:uid="{00000000-0005-0000-0000-0000FA6B0000}"/>
    <cellStyle name="Total 9 6 3 3" xfId="27642" xr:uid="{00000000-0005-0000-0000-0000FB6B0000}"/>
    <cellStyle name="Total 9 6 3 3 2" xfId="27643" xr:uid="{00000000-0005-0000-0000-0000FC6B0000}"/>
    <cellStyle name="Total 9 6 3 4" xfId="27644" xr:uid="{00000000-0005-0000-0000-0000FD6B0000}"/>
    <cellStyle name="Total 9 6 3 4 2" xfId="27645" xr:uid="{00000000-0005-0000-0000-0000FE6B0000}"/>
    <cellStyle name="Total 9 6 3 5" xfId="27646" xr:uid="{00000000-0005-0000-0000-0000FF6B0000}"/>
    <cellStyle name="Total 9 6 3 5 2" xfId="27647" xr:uid="{00000000-0005-0000-0000-0000006C0000}"/>
    <cellStyle name="Total 9 6 3 6" xfId="27648" xr:uid="{00000000-0005-0000-0000-0000016C0000}"/>
    <cellStyle name="Total 9 6 3 6 2" xfId="27649" xr:uid="{00000000-0005-0000-0000-0000026C0000}"/>
    <cellStyle name="Total 9 6 3 7" xfId="27650" xr:uid="{00000000-0005-0000-0000-0000036C0000}"/>
    <cellStyle name="Total 9 6 3 7 2" xfId="27651" xr:uid="{00000000-0005-0000-0000-0000046C0000}"/>
    <cellStyle name="Total 9 6 3 8" xfId="27652" xr:uid="{00000000-0005-0000-0000-0000056C0000}"/>
    <cellStyle name="Total 9 6 3 8 2" xfId="27653" xr:uid="{00000000-0005-0000-0000-0000066C0000}"/>
    <cellStyle name="Total 9 6 3 9" xfId="27654" xr:uid="{00000000-0005-0000-0000-0000076C0000}"/>
    <cellStyle name="Total 9 6 3 9 2" xfId="27655" xr:uid="{00000000-0005-0000-0000-0000086C0000}"/>
    <cellStyle name="Total 9 6 4" xfId="27656" xr:uid="{00000000-0005-0000-0000-0000096C0000}"/>
    <cellStyle name="Total 9 6 4 10" xfId="27657" xr:uid="{00000000-0005-0000-0000-00000A6C0000}"/>
    <cellStyle name="Total 9 6 4 10 2" xfId="27658" xr:uid="{00000000-0005-0000-0000-00000B6C0000}"/>
    <cellStyle name="Total 9 6 4 11" xfId="27659" xr:uid="{00000000-0005-0000-0000-00000C6C0000}"/>
    <cellStyle name="Total 9 6 4 11 2" xfId="27660" xr:uid="{00000000-0005-0000-0000-00000D6C0000}"/>
    <cellStyle name="Total 9 6 4 12" xfId="27661" xr:uid="{00000000-0005-0000-0000-00000E6C0000}"/>
    <cellStyle name="Total 9 6 4 12 2" xfId="27662" xr:uid="{00000000-0005-0000-0000-00000F6C0000}"/>
    <cellStyle name="Total 9 6 4 13" xfId="27663" xr:uid="{00000000-0005-0000-0000-0000106C0000}"/>
    <cellStyle name="Total 9 6 4 13 2" xfId="27664" xr:uid="{00000000-0005-0000-0000-0000116C0000}"/>
    <cellStyle name="Total 9 6 4 14" xfId="27665" xr:uid="{00000000-0005-0000-0000-0000126C0000}"/>
    <cellStyle name="Total 9 6 4 14 2" xfId="27666" xr:uid="{00000000-0005-0000-0000-0000136C0000}"/>
    <cellStyle name="Total 9 6 4 15" xfId="27667" xr:uid="{00000000-0005-0000-0000-0000146C0000}"/>
    <cellStyle name="Total 9 6 4 15 2" xfId="27668" xr:uid="{00000000-0005-0000-0000-0000156C0000}"/>
    <cellStyle name="Total 9 6 4 16" xfId="27669" xr:uid="{00000000-0005-0000-0000-0000166C0000}"/>
    <cellStyle name="Total 9 6 4 2" xfId="27670" xr:uid="{00000000-0005-0000-0000-0000176C0000}"/>
    <cellStyle name="Total 9 6 4 2 2" xfId="27671" xr:uid="{00000000-0005-0000-0000-0000186C0000}"/>
    <cellStyle name="Total 9 6 4 3" xfId="27672" xr:uid="{00000000-0005-0000-0000-0000196C0000}"/>
    <cellStyle name="Total 9 6 4 3 2" xfId="27673" xr:uid="{00000000-0005-0000-0000-00001A6C0000}"/>
    <cellStyle name="Total 9 6 4 4" xfId="27674" xr:uid="{00000000-0005-0000-0000-00001B6C0000}"/>
    <cellStyle name="Total 9 6 4 4 2" xfId="27675" xr:uid="{00000000-0005-0000-0000-00001C6C0000}"/>
    <cellStyle name="Total 9 6 4 5" xfId="27676" xr:uid="{00000000-0005-0000-0000-00001D6C0000}"/>
    <cellStyle name="Total 9 6 4 5 2" xfId="27677" xr:uid="{00000000-0005-0000-0000-00001E6C0000}"/>
    <cellStyle name="Total 9 6 4 6" xfId="27678" xr:uid="{00000000-0005-0000-0000-00001F6C0000}"/>
    <cellStyle name="Total 9 6 4 6 2" xfId="27679" xr:uid="{00000000-0005-0000-0000-0000206C0000}"/>
    <cellStyle name="Total 9 6 4 7" xfId="27680" xr:uid="{00000000-0005-0000-0000-0000216C0000}"/>
    <cellStyle name="Total 9 6 4 7 2" xfId="27681" xr:uid="{00000000-0005-0000-0000-0000226C0000}"/>
    <cellStyle name="Total 9 6 4 8" xfId="27682" xr:uid="{00000000-0005-0000-0000-0000236C0000}"/>
    <cellStyle name="Total 9 6 4 8 2" xfId="27683" xr:uid="{00000000-0005-0000-0000-0000246C0000}"/>
    <cellStyle name="Total 9 6 4 9" xfId="27684" xr:uid="{00000000-0005-0000-0000-0000256C0000}"/>
    <cellStyle name="Total 9 6 4 9 2" xfId="27685" xr:uid="{00000000-0005-0000-0000-0000266C0000}"/>
    <cellStyle name="Total 9 6 5" xfId="27686" xr:uid="{00000000-0005-0000-0000-0000276C0000}"/>
    <cellStyle name="Total 9 6 5 10" xfId="27687" xr:uid="{00000000-0005-0000-0000-0000286C0000}"/>
    <cellStyle name="Total 9 6 5 10 2" xfId="27688" xr:uid="{00000000-0005-0000-0000-0000296C0000}"/>
    <cellStyle name="Total 9 6 5 11" xfId="27689" xr:uid="{00000000-0005-0000-0000-00002A6C0000}"/>
    <cellStyle name="Total 9 6 5 11 2" xfId="27690" xr:uid="{00000000-0005-0000-0000-00002B6C0000}"/>
    <cellStyle name="Total 9 6 5 12" xfId="27691" xr:uid="{00000000-0005-0000-0000-00002C6C0000}"/>
    <cellStyle name="Total 9 6 5 12 2" xfId="27692" xr:uid="{00000000-0005-0000-0000-00002D6C0000}"/>
    <cellStyle name="Total 9 6 5 13" xfId="27693" xr:uid="{00000000-0005-0000-0000-00002E6C0000}"/>
    <cellStyle name="Total 9 6 5 13 2" xfId="27694" xr:uid="{00000000-0005-0000-0000-00002F6C0000}"/>
    <cellStyle name="Total 9 6 5 14" xfId="27695" xr:uid="{00000000-0005-0000-0000-0000306C0000}"/>
    <cellStyle name="Total 9 6 5 14 2" xfId="27696" xr:uid="{00000000-0005-0000-0000-0000316C0000}"/>
    <cellStyle name="Total 9 6 5 15" xfId="27697" xr:uid="{00000000-0005-0000-0000-0000326C0000}"/>
    <cellStyle name="Total 9 6 5 2" xfId="27698" xr:uid="{00000000-0005-0000-0000-0000336C0000}"/>
    <cellStyle name="Total 9 6 5 2 2" xfId="27699" xr:uid="{00000000-0005-0000-0000-0000346C0000}"/>
    <cellStyle name="Total 9 6 5 3" xfId="27700" xr:uid="{00000000-0005-0000-0000-0000356C0000}"/>
    <cellStyle name="Total 9 6 5 3 2" xfId="27701" xr:uid="{00000000-0005-0000-0000-0000366C0000}"/>
    <cellStyle name="Total 9 6 5 4" xfId="27702" xr:uid="{00000000-0005-0000-0000-0000376C0000}"/>
    <cellStyle name="Total 9 6 5 4 2" xfId="27703" xr:uid="{00000000-0005-0000-0000-0000386C0000}"/>
    <cellStyle name="Total 9 6 5 5" xfId="27704" xr:uid="{00000000-0005-0000-0000-0000396C0000}"/>
    <cellStyle name="Total 9 6 5 5 2" xfId="27705" xr:uid="{00000000-0005-0000-0000-00003A6C0000}"/>
    <cellStyle name="Total 9 6 5 6" xfId="27706" xr:uid="{00000000-0005-0000-0000-00003B6C0000}"/>
    <cellStyle name="Total 9 6 5 6 2" xfId="27707" xr:uid="{00000000-0005-0000-0000-00003C6C0000}"/>
    <cellStyle name="Total 9 6 5 7" xfId="27708" xr:uid="{00000000-0005-0000-0000-00003D6C0000}"/>
    <cellStyle name="Total 9 6 5 7 2" xfId="27709" xr:uid="{00000000-0005-0000-0000-00003E6C0000}"/>
    <cellStyle name="Total 9 6 5 8" xfId="27710" xr:uid="{00000000-0005-0000-0000-00003F6C0000}"/>
    <cellStyle name="Total 9 6 5 8 2" xfId="27711" xr:uid="{00000000-0005-0000-0000-0000406C0000}"/>
    <cellStyle name="Total 9 6 5 9" xfId="27712" xr:uid="{00000000-0005-0000-0000-0000416C0000}"/>
    <cellStyle name="Total 9 6 5 9 2" xfId="27713" xr:uid="{00000000-0005-0000-0000-0000426C0000}"/>
    <cellStyle name="Total 9 6 6" xfId="27714" xr:uid="{00000000-0005-0000-0000-0000436C0000}"/>
    <cellStyle name="Total 9 6 6 2" xfId="27715" xr:uid="{00000000-0005-0000-0000-0000446C0000}"/>
    <cellStyle name="Total 9 6 7" xfId="27716" xr:uid="{00000000-0005-0000-0000-0000456C0000}"/>
    <cellStyle name="Total 9 6 7 2" xfId="27717" xr:uid="{00000000-0005-0000-0000-0000466C0000}"/>
    <cellStyle name="Total 9 6 8" xfId="27718" xr:uid="{00000000-0005-0000-0000-0000476C0000}"/>
    <cellStyle name="Total 9 6 8 2" xfId="27719" xr:uid="{00000000-0005-0000-0000-0000486C0000}"/>
    <cellStyle name="Total 9 6 9" xfId="27720" xr:uid="{00000000-0005-0000-0000-0000496C0000}"/>
    <cellStyle name="Total 9 6 9 2" xfId="27721" xr:uid="{00000000-0005-0000-0000-00004A6C0000}"/>
    <cellStyle name="Total 9 7" xfId="27722" xr:uid="{00000000-0005-0000-0000-00004B6C0000}"/>
    <cellStyle name="Total 9 7 10" xfId="27723" xr:uid="{00000000-0005-0000-0000-00004C6C0000}"/>
    <cellStyle name="Total 9 7 10 2" xfId="27724" xr:uid="{00000000-0005-0000-0000-00004D6C0000}"/>
    <cellStyle name="Total 9 7 11" xfId="27725" xr:uid="{00000000-0005-0000-0000-00004E6C0000}"/>
    <cellStyle name="Total 9 7 11 2" xfId="27726" xr:uid="{00000000-0005-0000-0000-00004F6C0000}"/>
    <cellStyle name="Total 9 7 12" xfId="27727" xr:uid="{00000000-0005-0000-0000-0000506C0000}"/>
    <cellStyle name="Total 9 7 12 2" xfId="27728" xr:uid="{00000000-0005-0000-0000-0000516C0000}"/>
    <cellStyle name="Total 9 7 13" xfId="27729" xr:uid="{00000000-0005-0000-0000-0000526C0000}"/>
    <cellStyle name="Total 9 7 13 2" xfId="27730" xr:uid="{00000000-0005-0000-0000-0000536C0000}"/>
    <cellStyle name="Total 9 7 14" xfId="27731" xr:uid="{00000000-0005-0000-0000-0000546C0000}"/>
    <cellStyle name="Total 9 7 14 2" xfId="27732" xr:uid="{00000000-0005-0000-0000-0000556C0000}"/>
    <cellStyle name="Total 9 7 15" xfId="27733" xr:uid="{00000000-0005-0000-0000-0000566C0000}"/>
    <cellStyle name="Total 9 7 15 2" xfId="27734" xr:uid="{00000000-0005-0000-0000-0000576C0000}"/>
    <cellStyle name="Total 9 7 16" xfId="27735" xr:uid="{00000000-0005-0000-0000-0000586C0000}"/>
    <cellStyle name="Total 9 7 16 2" xfId="27736" xr:uid="{00000000-0005-0000-0000-0000596C0000}"/>
    <cellStyle name="Total 9 7 17" xfId="27737" xr:uid="{00000000-0005-0000-0000-00005A6C0000}"/>
    <cellStyle name="Total 9 7 17 2" xfId="27738" xr:uid="{00000000-0005-0000-0000-00005B6C0000}"/>
    <cellStyle name="Total 9 7 18" xfId="27739" xr:uid="{00000000-0005-0000-0000-00005C6C0000}"/>
    <cellStyle name="Total 9 7 18 2" xfId="27740" xr:uid="{00000000-0005-0000-0000-00005D6C0000}"/>
    <cellStyle name="Total 9 7 19" xfId="27741" xr:uid="{00000000-0005-0000-0000-00005E6C0000}"/>
    <cellStyle name="Total 9 7 2" xfId="27742" xr:uid="{00000000-0005-0000-0000-00005F6C0000}"/>
    <cellStyle name="Total 9 7 2 10" xfId="27743" xr:uid="{00000000-0005-0000-0000-0000606C0000}"/>
    <cellStyle name="Total 9 7 2 10 2" xfId="27744" xr:uid="{00000000-0005-0000-0000-0000616C0000}"/>
    <cellStyle name="Total 9 7 2 11" xfId="27745" xr:uid="{00000000-0005-0000-0000-0000626C0000}"/>
    <cellStyle name="Total 9 7 2 11 2" xfId="27746" xr:uid="{00000000-0005-0000-0000-0000636C0000}"/>
    <cellStyle name="Total 9 7 2 12" xfId="27747" xr:uid="{00000000-0005-0000-0000-0000646C0000}"/>
    <cellStyle name="Total 9 7 2 12 2" xfId="27748" xr:uid="{00000000-0005-0000-0000-0000656C0000}"/>
    <cellStyle name="Total 9 7 2 13" xfId="27749" xr:uid="{00000000-0005-0000-0000-0000666C0000}"/>
    <cellStyle name="Total 9 7 2 13 2" xfId="27750" xr:uid="{00000000-0005-0000-0000-0000676C0000}"/>
    <cellStyle name="Total 9 7 2 14" xfId="27751" xr:uid="{00000000-0005-0000-0000-0000686C0000}"/>
    <cellStyle name="Total 9 7 2 14 2" xfId="27752" xr:uid="{00000000-0005-0000-0000-0000696C0000}"/>
    <cellStyle name="Total 9 7 2 15" xfId="27753" xr:uid="{00000000-0005-0000-0000-00006A6C0000}"/>
    <cellStyle name="Total 9 7 2 15 2" xfId="27754" xr:uid="{00000000-0005-0000-0000-00006B6C0000}"/>
    <cellStyle name="Total 9 7 2 16" xfId="27755" xr:uid="{00000000-0005-0000-0000-00006C6C0000}"/>
    <cellStyle name="Total 9 7 2 16 2" xfId="27756" xr:uid="{00000000-0005-0000-0000-00006D6C0000}"/>
    <cellStyle name="Total 9 7 2 17" xfId="27757" xr:uid="{00000000-0005-0000-0000-00006E6C0000}"/>
    <cellStyle name="Total 9 7 2 17 2" xfId="27758" xr:uid="{00000000-0005-0000-0000-00006F6C0000}"/>
    <cellStyle name="Total 9 7 2 18" xfId="27759" xr:uid="{00000000-0005-0000-0000-0000706C0000}"/>
    <cellStyle name="Total 9 7 2 2" xfId="27760" xr:uid="{00000000-0005-0000-0000-0000716C0000}"/>
    <cellStyle name="Total 9 7 2 2 2" xfId="27761" xr:uid="{00000000-0005-0000-0000-0000726C0000}"/>
    <cellStyle name="Total 9 7 2 3" xfId="27762" xr:uid="{00000000-0005-0000-0000-0000736C0000}"/>
    <cellStyle name="Total 9 7 2 3 2" xfId="27763" xr:uid="{00000000-0005-0000-0000-0000746C0000}"/>
    <cellStyle name="Total 9 7 2 4" xfId="27764" xr:uid="{00000000-0005-0000-0000-0000756C0000}"/>
    <cellStyle name="Total 9 7 2 4 2" xfId="27765" xr:uid="{00000000-0005-0000-0000-0000766C0000}"/>
    <cellStyle name="Total 9 7 2 5" xfId="27766" xr:uid="{00000000-0005-0000-0000-0000776C0000}"/>
    <cellStyle name="Total 9 7 2 5 2" xfId="27767" xr:uid="{00000000-0005-0000-0000-0000786C0000}"/>
    <cellStyle name="Total 9 7 2 6" xfId="27768" xr:uid="{00000000-0005-0000-0000-0000796C0000}"/>
    <cellStyle name="Total 9 7 2 6 2" xfId="27769" xr:uid="{00000000-0005-0000-0000-00007A6C0000}"/>
    <cellStyle name="Total 9 7 2 7" xfId="27770" xr:uid="{00000000-0005-0000-0000-00007B6C0000}"/>
    <cellStyle name="Total 9 7 2 7 2" xfId="27771" xr:uid="{00000000-0005-0000-0000-00007C6C0000}"/>
    <cellStyle name="Total 9 7 2 8" xfId="27772" xr:uid="{00000000-0005-0000-0000-00007D6C0000}"/>
    <cellStyle name="Total 9 7 2 8 2" xfId="27773" xr:uid="{00000000-0005-0000-0000-00007E6C0000}"/>
    <cellStyle name="Total 9 7 2 9" xfId="27774" xr:uid="{00000000-0005-0000-0000-00007F6C0000}"/>
    <cellStyle name="Total 9 7 2 9 2" xfId="27775" xr:uid="{00000000-0005-0000-0000-0000806C0000}"/>
    <cellStyle name="Total 9 7 3" xfId="27776" xr:uid="{00000000-0005-0000-0000-0000816C0000}"/>
    <cellStyle name="Total 9 7 3 10" xfId="27777" xr:uid="{00000000-0005-0000-0000-0000826C0000}"/>
    <cellStyle name="Total 9 7 3 10 2" xfId="27778" xr:uid="{00000000-0005-0000-0000-0000836C0000}"/>
    <cellStyle name="Total 9 7 3 11" xfId="27779" xr:uid="{00000000-0005-0000-0000-0000846C0000}"/>
    <cellStyle name="Total 9 7 3 11 2" xfId="27780" xr:uid="{00000000-0005-0000-0000-0000856C0000}"/>
    <cellStyle name="Total 9 7 3 12" xfId="27781" xr:uid="{00000000-0005-0000-0000-0000866C0000}"/>
    <cellStyle name="Total 9 7 3 12 2" xfId="27782" xr:uid="{00000000-0005-0000-0000-0000876C0000}"/>
    <cellStyle name="Total 9 7 3 13" xfId="27783" xr:uid="{00000000-0005-0000-0000-0000886C0000}"/>
    <cellStyle name="Total 9 7 3 13 2" xfId="27784" xr:uid="{00000000-0005-0000-0000-0000896C0000}"/>
    <cellStyle name="Total 9 7 3 14" xfId="27785" xr:uid="{00000000-0005-0000-0000-00008A6C0000}"/>
    <cellStyle name="Total 9 7 3 14 2" xfId="27786" xr:uid="{00000000-0005-0000-0000-00008B6C0000}"/>
    <cellStyle name="Total 9 7 3 15" xfId="27787" xr:uid="{00000000-0005-0000-0000-00008C6C0000}"/>
    <cellStyle name="Total 9 7 3 15 2" xfId="27788" xr:uid="{00000000-0005-0000-0000-00008D6C0000}"/>
    <cellStyle name="Total 9 7 3 16" xfId="27789" xr:uid="{00000000-0005-0000-0000-00008E6C0000}"/>
    <cellStyle name="Total 9 7 3 2" xfId="27790" xr:uid="{00000000-0005-0000-0000-00008F6C0000}"/>
    <cellStyle name="Total 9 7 3 2 2" xfId="27791" xr:uid="{00000000-0005-0000-0000-0000906C0000}"/>
    <cellStyle name="Total 9 7 3 3" xfId="27792" xr:uid="{00000000-0005-0000-0000-0000916C0000}"/>
    <cellStyle name="Total 9 7 3 3 2" xfId="27793" xr:uid="{00000000-0005-0000-0000-0000926C0000}"/>
    <cellStyle name="Total 9 7 3 4" xfId="27794" xr:uid="{00000000-0005-0000-0000-0000936C0000}"/>
    <cellStyle name="Total 9 7 3 4 2" xfId="27795" xr:uid="{00000000-0005-0000-0000-0000946C0000}"/>
    <cellStyle name="Total 9 7 3 5" xfId="27796" xr:uid="{00000000-0005-0000-0000-0000956C0000}"/>
    <cellStyle name="Total 9 7 3 5 2" xfId="27797" xr:uid="{00000000-0005-0000-0000-0000966C0000}"/>
    <cellStyle name="Total 9 7 3 6" xfId="27798" xr:uid="{00000000-0005-0000-0000-0000976C0000}"/>
    <cellStyle name="Total 9 7 3 6 2" xfId="27799" xr:uid="{00000000-0005-0000-0000-0000986C0000}"/>
    <cellStyle name="Total 9 7 3 7" xfId="27800" xr:uid="{00000000-0005-0000-0000-0000996C0000}"/>
    <cellStyle name="Total 9 7 3 7 2" xfId="27801" xr:uid="{00000000-0005-0000-0000-00009A6C0000}"/>
    <cellStyle name="Total 9 7 3 8" xfId="27802" xr:uid="{00000000-0005-0000-0000-00009B6C0000}"/>
    <cellStyle name="Total 9 7 3 8 2" xfId="27803" xr:uid="{00000000-0005-0000-0000-00009C6C0000}"/>
    <cellStyle name="Total 9 7 3 9" xfId="27804" xr:uid="{00000000-0005-0000-0000-00009D6C0000}"/>
    <cellStyle name="Total 9 7 3 9 2" xfId="27805" xr:uid="{00000000-0005-0000-0000-00009E6C0000}"/>
    <cellStyle name="Total 9 7 4" xfId="27806" xr:uid="{00000000-0005-0000-0000-00009F6C0000}"/>
    <cellStyle name="Total 9 7 4 10" xfId="27807" xr:uid="{00000000-0005-0000-0000-0000A06C0000}"/>
    <cellStyle name="Total 9 7 4 10 2" xfId="27808" xr:uid="{00000000-0005-0000-0000-0000A16C0000}"/>
    <cellStyle name="Total 9 7 4 11" xfId="27809" xr:uid="{00000000-0005-0000-0000-0000A26C0000}"/>
    <cellStyle name="Total 9 7 4 11 2" xfId="27810" xr:uid="{00000000-0005-0000-0000-0000A36C0000}"/>
    <cellStyle name="Total 9 7 4 12" xfId="27811" xr:uid="{00000000-0005-0000-0000-0000A46C0000}"/>
    <cellStyle name="Total 9 7 4 12 2" xfId="27812" xr:uid="{00000000-0005-0000-0000-0000A56C0000}"/>
    <cellStyle name="Total 9 7 4 13" xfId="27813" xr:uid="{00000000-0005-0000-0000-0000A66C0000}"/>
    <cellStyle name="Total 9 7 4 13 2" xfId="27814" xr:uid="{00000000-0005-0000-0000-0000A76C0000}"/>
    <cellStyle name="Total 9 7 4 14" xfId="27815" xr:uid="{00000000-0005-0000-0000-0000A86C0000}"/>
    <cellStyle name="Total 9 7 4 14 2" xfId="27816" xr:uid="{00000000-0005-0000-0000-0000A96C0000}"/>
    <cellStyle name="Total 9 7 4 15" xfId="27817" xr:uid="{00000000-0005-0000-0000-0000AA6C0000}"/>
    <cellStyle name="Total 9 7 4 15 2" xfId="27818" xr:uid="{00000000-0005-0000-0000-0000AB6C0000}"/>
    <cellStyle name="Total 9 7 4 16" xfId="27819" xr:uid="{00000000-0005-0000-0000-0000AC6C0000}"/>
    <cellStyle name="Total 9 7 4 2" xfId="27820" xr:uid="{00000000-0005-0000-0000-0000AD6C0000}"/>
    <cellStyle name="Total 9 7 4 2 2" xfId="27821" xr:uid="{00000000-0005-0000-0000-0000AE6C0000}"/>
    <cellStyle name="Total 9 7 4 3" xfId="27822" xr:uid="{00000000-0005-0000-0000-0000AF6C0000}"/>
    <cellStyle name="Total 9 7 4 3 2" xfId="27823" xr:uid="{00000000-0005-0000-0000-0000B06C0000}"/>
    <cellStyle name="Total 9 7 4 4" xfId="27824" xr:uid="{00000000-0005-0000-0000-0000B16C0000}"/>
    <cellStyle name="Total 9 7 4 4 2" xfId="27825" xr:uid="{00000000-0005-0000-0000-0000B26C0000}"/>
    <cellStyle name="Total 9 7 4 5" xfId="27826" xr:uid="{00000000-0005-0000-0000-0000B36C0000}"/>
    <cellStyle name="Total 9 7 4 5 2" xfId="27827" xr:uid="{00000000-0005-0000-0000-0000B46C0000}"/>
    <cellStyle name="Total 9 7 4 6" xfId="27828" xr:uid="{00000000-0005-0000-0000-0000B56C0000}"/>
    <cellStyle name="Total 9 7 4 6 2" xfId="27829" xr:uid="{00000000-0005-0000-0000-0000B66C0000}"/>
    <cellStyle name="Total 9 7 4 7" xfId="27830" xr:uid="{00000000-0005-0000-0000-0000B76C0000}"/>
    <cellStyle name="Total 9 7 4 7 2" xfId="27831" xr:uid="{00000000-0005-0000-0000-0000B86C0000}"/>
    <cellStyle name="Total 9 7 4 8" xfId="27832" xr:uid="{00000000-0005-0000-0000-0000B96C0000}"/>
    <cellStyle name="Total 9 7 4 8 2" xfId="27833" xr:uid="{00000000-0005-0000-0000-0000BA6C0000}"/>
    <cellStyle name="Total 9 7 4 9" xfId="27834" xr:uid="{00000000-0005-0000-0000-0000BB6C0000}"/>
    <cellStyle name="Total 9 7 4 9 2" xfId="27835" xr:uid="{00000000-0005-0000-0000-0000BC6C0000}"/>
    <cellStyle name="Total 9 7 5" xfId="27836" xr:uid="{00000000-0005-0000-0000-0000BD6C0000}"/>
    <cellStyle name="Total 9 7 5 10" xfId="27837" xr:uid="{00000000-0005-0000-0000-0000BE6C0000}"/>
    <cellStyle name="Total 9 7 5 10 2" xfId="27838" xr:uid="{00000000-0005-0000-0000-0000BF6C0000}"/>
    <cellStyle name="Total 9 7 5 11" xfId="27839" xr:uid="{00000000-0005-0000-0000-0000C06C0000}"/>
    <cellStyle name="Total 9 7 5 11 2" xfId="27840" xr:uid="{00000000-0005-0000-0000-0000C16C0000}"/>
    <cellStyle name="Total 9 7 5 12" xfId="27841" xr:uid="{00000000-0005-0000-0000-0000C26C0000}"/>
    <cellStyle name="Total 9 7 5 12 2" xfId="27842" xr:uid="{00000000-0005-0000-0000-0000C36C0000}"/>
    <cellStyle name="Total 9 7 5 13" xfId="27843" xr:uid="{00000000-0005-0000-0000-0000C46C0000}"/>
    <cellStyle name="Total 9 7 5 13 2" xfId="27844" xr:uid="{00000000-0005-0000-0000-0000C56C0000}"/>
    <cellStyle name="Total 9 7 5 14" xfId="27845" xr:uid="{00000000-0005-0000-0000-0000C66C0000}"/>
    <cellStyle name="Total 9 7 5 14 2" xfId="27846" xr:uid="{00000000-0005-0000-0000-0000C76C0000}"/>
    <cellStyle name="Total 9 7 5 15" xfId="27847" xr:uid="{00000000-0005-0000-0000-0000C86C0000}"/>
    <cellStyle name="Total 9 7 5 2" xfId="27848" xr:uid="{00000000-0005-0000-0000-0000C96C0000}"/>
    <cellStyle name="Total 9 7 5 2 2" xfId="27849" xr:uid="{00000000-0005-0000-0000-0000CA6C0000}"/>
    <cellStyle name="Total 9 7 5 3" xfId="27850" xr:uid="{00000000-0005-0000-0000-0000CB6C0000}"/>
    <cellStyle name="Total 9 7 5 3 2" xfId="27851" xr:uid="{00000000-0005-0000-0000-0000CC6C0000}"/>
    <cellStyle name="Total 9 7 5 4" xfId="27852" xr:uid="{00000000-0005-0000-0000-0000CD6C0000}"/>
    <cellStyle name="Total 9 7 5 4 2" xfId="27853" xr:uid="{00000000-0005-0000-0000-0000CE6C0000}"/>
    <cellStyle name="Total 9 7 5 5" xfId="27854" xr:uid="{00000000-0005-0000-0000-0000CF6C0000}"/>
    <cellStyle name="Total 9 7 5 5 2" xfId="27855" xr:uid="{00000000-0005-0000-0000-0000D06C0000}"/>
    <cellStyle name="Total 9 7 5 6" xfId="27856" xr:uid="{00000000-0005-0000-0000-0000D16C0000}"/>
    <cellStyle name="Total 9 7 5 6 2" xfId="27857" xr:uid="{00000000-0005-0000-0000-0000D26C0000}"/>
    <cellStyle name="Total 9 7 5 7" xfId="27858" xr:uid="{00000000-0005-0000-0000-0000D36C0000}"/>
    <cellStyle name="Total 9 7 5 7 2" xfId="27859" xr:uid="{00000000-0005-0000-0000-0000D46C0000}"/>
    <cellStyle name="Total 9 7 5 8" xfId="27860" xr:uid="{00000000-0005-0000-0000-0000D56C0000}"/>
    <cellStyle name="Total 9 7 5 8 2" xfId="27861" xr:uid="{00000000-0005-0000-0000-0000D66C0000}"/>
    <cellStyle name="Total 9 7 5 9" xfId="27862" xr:uid="{00000000-0005-0000-0000-0000D76C0000}"/>
    <cellStyle name="Total 9 7 5 9 2" xfId="27863" xr:uid="{00000000-0005-0000-0000-0000D86C0000}"/>
    <cellStyle name="Total 9 7 6" xfId="27864" xr:uid="{00000000-0005-0000-0000-0000D96C0000}"/>
    <cellStyle name="Total 9 7 6 2" xfId="27865" xr:uid="{00000000-0005-0000-0000-0000DA6C0000}"/>
    <cellStyle name="Total 9 7 7" xfId="27866" xr:uid="{00000000-0005-0000-0000-0000DB6C0000}"/>
    <cellStyle name="Total 9 7 7 2" xfId="27867" xr:uid="{00000000-0005-0000-0000-0000DC6C0000}"/>
    <cellStyle name="Total 9 7 8" xfId="27868" xr:uid="{00000000-0005-0000-0000-0000DD6C0000}"/>
    <cellStyle name="Total 9 7 8 2" xfId="27869" xr:uid="{00000000-0005-0000-0000-0000DE6C0000}"/>
    <cellStyle name="Total 9 7 9" xfId="27870" xr:uid="{00000000-0005-0000-0000-0000DF6C0000}"/>
    <cellStyle name="Total 9 7 9 2" xfId="27871" xr:uid="{00000000-0005-0000-0000-0000E06C0000}"/>
    <cellStyle name="Total 9 8" xfId="27872" xr:uid="{00000000-0005-0000-0000-0000E16C0000}"/>
    <cellStyle name="Total 9 8 10" xfId="27873" xr:uid="{00000000-0005-0000-0000-0000E26C0000}"/>
    <cellStyle name="Total 9 8 10 2" xfId="27874" xr:uid="{00000000-0005-0000-0000-0000E36C0000}"/>
    <cellStyle name="Total 9 8 11" xfId="27875" xr:uid="{00000000-0005-0000-0000-0000E46C0000}"/>
    <cellStyle name="Total 9 8 11 2" xfId="27876" xr:uid="{00000000-0005-0000-0000-0000E56C0000}"/>
    <cellStyle name="Total 9 8 12" xfId="27877" xr:uid="{00000000-0005-0000-0000-0000E66C0000}"/>
    <cellStyle name="Total 9 8 12 2" xfId="27878" xr:uid="{00000000-0005-0000-0000-0000E76C0000}"/>
    <cellStyle name="Total 9 8 13" xfId="27879" xr:uid="{00000000-0005-0000-0000-0000E86C0000}"/>
    <cellStyle name="Total 9 8 13 2" xfId="27880" xr:uid="{00000000-0005-0000-0000-0000E96C0000}"/>
    <cellStyle name="Total 9 8 14" xfId="27881" xr:uid="{00000000-0005-0000-0000-0000EA6C0000}"/>
    <cellStyle name="Total 9 8 14 2" xfId="27882" xr:uid="{00000000-0005-0000-0000-0000EB6C0000}"/>
    <cellStyle name="Total 9 8 15" xfId="27883" xr:uid="{00000000-0005-0000-0000-0000EC6C0000}"/>
    <cellStyle name="Total 9 8 15 2" xfId="27884" xr:uid="{00000000-0005-0000-0000-0000ED6C0000}"/>
    <cellStyle name="Total 9 8 16" xfId="27885" xr:uid="{00000000-0005-0000-0000-0000EE6C0000}"/>
    <cellStyle name="Total 9 8 16 2" xfId="27886" xr:uid="{00000000-0005-0000-0000-0000EF6C0000}"/>
    <cellStyle name="Total 9 8 17" xfId="27887" xr:uid="{00000000-0005-0000-0000-0000F06C0000}"/>
    <cellStyle name="Total 9 8 17 2" xfId="27888" xr:uid="{00000000-0005-0000-0000-0000F16C0000}"/>
    <cellStyle name="Total 9 8 18" xfId="27889" xr:uid="{00000000-0005-0000-0000-0000F26C0000}"/>
    <cellStyle name="Total 9 8 2" xfId="27890" xr:uid="{00000000-0005-0000-0000-0000F36C0000}"/>
    <cellStyle name="Total 9 8 2 10" xfId="27891" xr:uid="{00000000-0005-0000-0000-0000F46C0000}"/>
    <cellStyle name="Total 9 8 2 10 2" xfId="27892" xr:uid="{00000000-0005-0000-0000-0000F56C0000}"/>
    <cellStyle name="Total 9 8 2 11" xfId="27893" xr:uid="{00000000-0005-0000-0000-0000F66C0000}"/>
    <cellStyle name="Total 9 8 2 11 2" xfId="27894" xr:uid="{00000000-0005-0000-0000-0000F76C0000}"/>
    <cellStyle name="Total 9 8 2 12" xfId="27895" xr:uid="{00000000-0005-0000-0000-0000F86C0000}"/>
    <cellStyle name="Total 9 8 2 12 2" xfId="27896" xr:uid="{00000000-0005-0000-0000-0000F96C0000}"/>
    <cellStyle name="Total 9 8 2 13" xfId="27897" xr:uid="{00000000-0005-0000-0000-0000FA6C0000}"/>
    <cellStyle name="Total 9 8 2 13 2" xfId="27898" xr:uid="{00000000-0005-0000-0000-0000FB6C0000}"/>
    <cellStyle name="Total 9 8 2 14" xfId="27899" xr:uid="{00000000-0005-0000-0000-0000FC6C0000}"/>
    <cellStyle name="Total 9 8 2 14 2" xfId="27900" xr:uid="{00000000-0005-0000-0000-0000FD6C0000}"/>
    <cellStyle name="Total 9 8 2 15" xfId="27901" xr:uid="{00000000-0005-0000-0000-0000FE6C0000}"/>
    <cellStyle name="Total 9 8 2 15 2" xfId="27902" xr:uid="{00000000-0005-0000-0000-0000FF6C0000}"/>
    <cellStyle name="Total 9 8 2 16" xfId="27903" xr:uid="{00000000-0005-0000-0000-0000006D0000}"/>
    <cellStyle name="Total 9 8 2 16 2" xfId="27904" xr:uid="{00000000-0005-0000-0000-0000016D0000}"/>
    <cellStyle name="Total 9 8 2 17" xfId="27905" xr:uid="{00000000-0005-0000-0000-0000026D0000}"/>
    <cellStyle name="Total 9 8 2 17 2" xfId="27906" xr:uid="{00000000-0005-0000-0000-0000036D0000}"/>
    <cellStyle name="Total 9 8 2 18" xfId="27907" xr:uid="{00000000-0005-0000-0000-0000046D0000}"/>
    <cellStyle name="Total 9 8 2 2" xfId="27908" xr:uid="{00000000-0005-0000-0000-0000056D0000}"/>
    <cellStyle name="Total 9 8 2 2 2" xfId="27909" xr:uid="{00000000-0005-0000-0000-0000066D0000}"/>
    <cellStyle name="Total 9 8 2 3" xfId="27910" xr:uid="{00000000-0005-0000-0000-0000076D0000}"/>
    <cellStyle name="Total 9 8 2 3 2" xfId="27911" xr:uid="{00000000-0005-0000-0000-0000086D0000}"/>
    <cellStyle name="Total 9 8 2 4" xfId="27912" xr:uid="{00000000-0005-0000-0000-0000096D0000}"/>
    <cellStyle name="Total 9 8 2 4 2" xfId="27913" xr:uid="{00000000-0005-0000-0000-00000A6D0000}"/>
    <cellStyle name="Total 9 8 2 5" xfId="27914" xr:uid="{00000000-0005-0000-0000-00000B6D0000}"/>
    <cellStyle name="Total 9 8 2 5 2" xfId="27915" xr:uid="{00000000-0005-0000-0000-00000C6D0000}"/>
    <cellStyle name="Total 9 8 2 6" xfId="27916" xr:uid="{00000000-0005-0000-0000-00000D6D0000}"/>
    <cellStyle name="Total 9 8 2 6 2" xfId="27917" xr:uid="{00000000-0005-0000-0000-00000E6D0000}"/>
    <cellStyle name="Total 9 8 2 7" xfId="27918" xr:uid="{00000000-0005-0000-0000-00000F6D0000}"/>
    <cellStyle name="Total 9 8 2 7 2" xfId="27919" xr:uid="{00000000-0005-0000-0000-0000106D0000}"/>
    <cellStyle name="Total 9 8 2 8" xfId="27920" xr:uid="{00000000-0005-0000-0000-0000116D0000}"/>
    <cellStyle name="Total 9 8 2 8 2" xfId="27921" xr:uid="{00000000-0005-0000-0000-0000126D0000}"/>
    <cellStyle name="Total 9 8 2 9" xfId="27922" xr:uid="{00000000-0005-0000-0000-0000136D0000}"/>
    <cellStyle name="Total 9 8 2 9 2" xfId="27923" xr:uid="{00000000-0005-0000-0000-0000146D0000}"/>
    <cellStyle name="Total 9 8 3" xfId="27924" xr:uid="{00000000-0005-0000-0000-0000156D0000}"/>
    <cellStyle name="Total 9 8 3 10" xfId="27925" xr:uid="{00000000-0005-0000-0000-0000166D0000}"/>
    <cellStyle name="Total 9 8 3 10 2" xfId="27926" xr:uid="{00000000-0005-0000-0000-0000176D0000}"/>
    <cellStyle name="Total 9 8 3 11" xfId="27927" xr:uid="{00000000-0005-0000-0000-0000186D0000}"/>
    <cellStyle name="Total 9 8 3 11 2" xfId="27928" xr:uid="{00000000-0005-0000-0000-0000196D0000}"/>
    <cellStyle name="Total 9 8 3 12" xfId="27929" xr:uid="{00000000-0005-0000-0000-00001A6D0000}"/>
    <cellStyle name="Total 9 8 3 12 2" xfId="27930" xr:uid="{00000000-0005-0000-0000-00001B6D0000}"/>
    <cellStyle name="Total 9 8 3 13" xfId="27931" xr:uid="{00000000-0005-0000-0000-00001C6D0000}"/>
    <cellStyle name="Total 9 8 3 13 2" xfId="27932" xr:uid="{00000000-0005-0000-0000-00001D6D0000}"/>
    <cellStyle name="Total 9 8 3 14" xfId="27933" xr:uid="{00000000-0005-0000-0000-00001E6D0000}"/>
    <cellStyle name="Total 9 8 3 14 2" xfId="27934" xr:uid="{00000000-0005-0000-0000-00001F6D0000}"/>
    <cellStyle name="Total 9 8 3 15" xfId="27935" xr:uid="{00000000-0005-0000-0000-0000206D0000}"/>
    <cellStyle name="Total 9 8 3 15 2" xfId="27936" xr:uid="{00000000-0005-0000-0000-0000216D0000}"/>
    <cellStyle name="Total 9 8 3 16" xfId="27937" xr:uid="{00000000-0005-0000-0000-0000226D0000}"/>
    <cellStyle name="Total 9 8 3 2" xfId="27938" xr:uid="{00000000-0005-0000-0000-0000236D0000}"/>
    <cellStyle name="Total 9 8 3 2 2" xfId="27939" xr:uid="{00000000-0005-0000-0000-0000246D0000}"/>
    <cellStyle name="Total 9 8 3 3" xfId="27940" xr:uid="{00000000-0005-0000-0000-0000256D0000}"/>
    <cellStyle name="Total 9 8 3 3 2" xfId="27941" xr:uid="{00000000-0005-0000-0000-0000266D0000}"/>
    <cellStyle name="Total 9 8 3 4" xfId="27942" xr:uid="{00000000-0005-0000-0000-0000276D0000}"/>
    <cellStyle name="Total 9 8 3 4 2" xfId="27943" xr:uid="{00000000-0005-0000-0000-0000286D0000}"/>
    <cellStyle name="Total 9 8 3 5" xfId="27944" xr:uid="{00000000-0005-0000-0000-0000296D0000}"/>
    <cellStyle name="Total 9 8 3 5 2" xfId="27945" xr:uid="{00000000-0005-0000-0000-00002A6D0000}"/>
    <cellStyle name="Total 9 8 3 6" xfId="27946" xr:uid="{00000000-0005-0000-0000-00002B6D0000}"/>
    <cellStyle name="Total 9 8 3 6 2" xfId="27947" xr:uid="{00000000-0005-0000-0000-00002C6D0000}"/>
    <cellStyle name="Total 9 8 3 7" xfId="27948" xr:uid="{00000000-0005-0000-0000-00002D6D0000}"/>
    <cellStyle name="Total 9 8 3 7 2" xfId="27949" xr:uid="{00000000-0005-0000-0000-00002E6D0000}"/>
    <cellStyle name="Total 9 8 3 8" xfId="27950" xr:uid="{00000000-0005-0000-0000-00002F6D0000}"/>
    <cellStyle name="Total 9 8 3 8 2" xfId="27951" xr:uid="{00000000-0005-0000-0000-0000306D0000}"/>
    <cellStyle name="Total 9 8 3 9" xfId="27952" xr:uid="{00000000-0005-0000-0000-0000316D0000}"/>
    <cellStyle name="Total 9 8 3 9 2" xfId="27953" xr:uid="{00000000-0005-0000-0000-0000326D0000}"/>
    <cellStyle name="Total 9 8 4" xfId="27954" xr:uid="{00000000-0005-0000-0000-0000336D0000}"/>
    <cellStyle name="Total 9 8 4 10" xfId="27955" xr:uid="{00000000-0005-0000-0000-0000346D0000}"/>
    <cellStyle name="Total 9 8 4 10 2" xfId="27956" xr:uid="{00000000-0005-0000-0000-0000356D0000}"/>
    <cellStyle name="Total 9 8 4 11" xfId="27957" xr:uid="{00000000-0005-0000-0000-0000366D0000}"/>
    <cellStyle name="Total 9 8 4 11 2" xfId="27958" xr:uid="{00000000-0005-0000-0000-0000376D0000}"/>
    <cellStyle name="Total 9 8 4 12" xfId="27959" xr:uid="{00000000-0005-0000-0000-0000386D0000}"/>
    <cellStyle name="Total 9 8 4 12 2" xfId="27960" xr:uid="{00000000-0005-0000-0000-0000396D0000}"/>
    <cellStyle name="Total 9 8 4 13" xfId="27961" xr:uid="{00000000-0005-0000-0000-00003A6D0000}"/>
    <cellStyle name="Total 9 8 4 13 2" xfId="27962" xr:uid="{00000000-0005-0000-0000-00003B6D0000}"/>
    <cellStyle name="Total 9 8 4 14" xfId="27963" xr:uid="{00000000-0005-0000-0000-00003C6D0000}"/>
    <cellStyle name="Total 9 8 4 14 2" xfId="27964" xr:uid="{00000000-0005-0000-0000-00003D6D0000}"/>
    <cellStyle name="Total 9 8 4 15" xfId="27965" xr:uid="{00000000-0005-0000-0000-00003E6D0000}"/>
    <cellStyle name="Total 9 8 4 15 2" xfId="27966" xr:uid="{00000000-0005-0000-0000-00003F6D0000}"/>
    <cellStyle name="Total 9 8 4 16" xfId="27967" xr:uid="{00000000-0005-0000-0000-0000406D0000}"/>
    <cellStyle name="Total 9 8 4 2" xfId="27968" xr:uid="{00000000-0005-0000-0000-0000416D0000}"/>
    <cellStyle name="Total 9 8 4 2 2" xfId="27969" xr:uid="{00000000-0005-0000-0000-0000426D0000}"/>
    <cellStyle name="Total 9 8 4 3" xfId="27970" xr:uid="{00000000-0005-0000-0000-0000436D0000}"/>
    <cellStyle name="Total 9 8 4 3 2" xfId="27971" xr:uid="{00000000-0005-0000-0000-0000446D0000}"/>
    <cellStyle name="Total 9 8 4 4" xfId="27972" xr:uid="{00000000-0005-0000-0000-0000456D0000}"/>
    <cellStyle name="Total 9 8 4 4 2" xfId="27973" xr:uid="{00000000-0005-0000-0000-0000466D0000}"/>
    <cellStyle name="Total 9 8 4 5" xfId="27974" xr:uid="{00000000-0005-0000-0000-0000476D0000}"/>
    <cellStyle name="Total 9 8 4 5 2" xfId="27975" xr:uid="{00000000-0005-0000-0000-0000486D0000}"/>
    <cellStyle name="Total 9 8 4 6" xfId="27976" xr:uid="{00000000-0005-0000-0000-0000496D0000}"/>
    <cellStyle name="Total 9 8 4 6 2" xfId="27977" xr:uid="{00000000-0005-0000-0000-00004A6D0000}"/>
    <cellStyle name="Total 9 8 4 7" xfId="27978" xr:uid="{00000000-0005-0000-0000-00004B6D0000}"/>
    <cellStyle name="Total 9 8 4 7 2" xfId="27979" xr:uid="{00000000-0005-0000-0000-00004C6D0000}"/>
    <cellStyle name="Total 9 8 4 8" xfId="27980" xr:uid="{00000000-0005-0000-0000-00004D6D0000}"/>
    <cellStyle name="Total 9 8 4 8 2" xfId="27981" xr:uid="{00000000-0005-0000-0000-00004E6D0000}"/>
    <cellStyle name="Total 9 8 4 9" xfId="27982" xr:uid="{00000000-0005-0000-0000-00004F6D0000}"/>
    <cellStyle name="Total 9 8 4 9 2" xfId="27983" xr:uid="{00000000-0005-0000-0000-0000506D0000}"/>
    <cellStyle name="Total 9 8 5" xfId="27984" xr:uid="{00000000-0005-0000-0000-0000516D0000}"/>
    <cellStyle name="Total 9 8 5 10" xfId="27985" xr:uid="{00000000-0005-0000-0000-0000526D0000}"/>
    <cellStyle name="Total 9 8 5 10 2" xfId="27986" xr:uid="{00000000-0005-0000-0000-0000536D0000}"/>
    <cellStyle name="Total 9 8 5 11" xfId="27987" xr:uid="{00000000-0005-0000-0000-0000546D0000}"/>
    <cellStyle name="Total 9 8 5 11 2" xfId="27988" xr:uid="{00000000-0005-0000-0000-0000556D0000}"/>
    <cellStyle name="Total 9 8 5 12" xfId="27989" xr:uid="{00000000-0005-0000-0000-0000566D0000}"/>
    <cellStyle name="Total 9 8 5 12 2" xfId="27990" xr:uid="{00000000-0005-0000-0000-0000576D0000}"/>
    <cellStyle name="Total 9 8 5 13" xfId="27991" xr:uid="{00000000-0005-0000-0000-0000586D0000}"/>
    <cellStyle name="Total 9 8 5 13 2" xfId="27992" xr:uid="{00000000-0005-0000-0000-0000596D0000}"/>
    <cellStyle name="Total 9 8 5 14" xfId="27993" xr:uid="{00000000-0005-0000-0000-00005A6D0000}"/>
    <cellStyle name="Total 9 8 5 2" xfId="27994" xr:uid="{00000000-0005-0000-0000-00005B6D0000}"/>
    <cellStyle name="Total 9 8 5 2 2" xfId="27995" xr:uid="{00000000-0005-0000-0000-00005C6D0000}"/>
    <cellStyle name="Total 9 8 5 3" xfId="27996" xr:uid="{00000000-0005-0000-0000-00005D6D0000}"/>
    <cellStyle name="Total 9 8 5 3 2" xfId="27997" xr:uid="{00000000-0005-0000-0000-00005E6D0000}"/>
    <cellStyle name="Total 9 8 5 4" xfId="27998" xr:uid="{00000000-0005-0000-0000-00005F6D0000}"/>
    <cellStyle name="Total 9 8 5 4 2" xfId="27999" xr:uid="{00000000-0005-0000-0000-0000606D0000}"/>
    <cellStyle name="Total 9 8 5 5" xfId="28000" xr:uid="{00000000-0005-0000-0000-0000616D0000}"/>
    <cellStyle name="Total 9 8 5 5 2" xfId="28001" xr:uid="{00000000-0005-0000-0000-0000626D0000}"/>
    <cellStyle name="Total 9 8 5 6" xfId="28002" xr:uid="{00000000-0005-0000-0000-0000636D0000}"/>
    <cellStyle name="Total 9 8 5 6 2" xfId="28003" xr:uid="{00000000-0005-0000-0000-0000646D0000}"/>
    <cellStyle name="Total 9 8 5 7" xfId="28004" xr:uid="{00000000-0005-0000-0000-0000656D0000}"/>
    <cellStyle name="Total 9 8 5 7 2" xfId="28005" xr:uid="{00000000-0005-0000-0000-0000666D0000}"/>
    <cellStyle name="Total 9 8 5 8" xfId="28006" xr:uid="{00000000-0005-0000-0000-0000676D0000}"/>
    <cellStyle name="Total 9 8 5 8 2" xfId="28007" xr:uid="{00000000-0005-0000-0000-0000686D0000}"/>
    <cellStyle name="Total 9 8 5 9" xfId="28008" xr:uid="{00000000-0005-0000-0000-0000696D0000}"/>
    <cellStyle name="Total 9 8 5 9 2" xfId="28009" xr:uid="{00000000-0005-0000-0000-00006A6D0000}"/>
    <cellStyle name="Total 9 8 6" xfId="28010" xr:uid="{00000000-0005-0000-0000-00006B6D0000}"/>
    <cellStyle name="Total 9 8 6 2" xfId="28011" xr:uid="{00000000-0005-0000-0000-00006C6D0000}"/>
    <cellStyle name="Total 9 8 7" xfId="28012" xr:uid="{00000000-0005-0000-0000-00006D6D0000}"/>
    <cellStyle name="Total 9 8 7 2" xfId="28013" xr:uid="{00000000-0005-0000-0000-00006E6D0000}"/>
    <cellStyle name="Total 9 8 8" xfId="28014" xr:uid="{00000000-0005-0000-0000-00006F6D0000}"/>
    <cellStyle name="Total 9 8 8 2" xfId="28015" xr:uid="{00000000-0005-0000-0000-0000706D0000}"/>
    <cellStyle name="Total 9 8 9" xfId="28016" xr:uid="{00000000-0005-0000-0000-0000716D0000}"/>
    <cellStyle name="Total 9 8 9 2" xfId="28017" xr:uid="{00000000-0005-0000-0000-0000726D0000}"/>
    <cellStyle name="Total 9 9" xfId="28018" xr:uid="{00000000-0005-0000-0000-0000736D0000}"/>
    <cellStyle name="Total 9 9 10" xfId="28019" xr:uid="{00000000-0005-0000-0000-0000746D0000}"/>
    <cellStyle name="Total 9 9 10 2" xfId="28020" xr:uid="{00000000-0005-0000-0000-0000756D0000}"/>
    <cellStyle name="Total 9 9 11" xfId="28021" xr:uid="{00000000-0005-0000-0000-0000766D0000}"/>
    <cellStyle name="Total 9 9 11 2" xfId="28022" xr:uid="{00000000-0005-0000-0000-0000776D0000}"/>
    <cellStyle name="Total 9 9 12" xfId="28023" xr:uid="{00000000-0005-0000-0000-0000786D0000}"/>
    <cellStyle name="Total 9 9 12 2" xfId="28024" xr:uid="{00000000-0005-0000-0000-0000796D0000}"/>
    <cellStyle name="Total 9 9 13" xfId="28025" xr:uid="{00000000-0005-0000-0000-00007A6D0000}"/>
    <cellStyle name="Total 9 9 13 2" xfId="28026" xr:uid="{00000000-0005-0000-0000-00007B6D0000}"/>
    <cellStyle name="Total 9 9 14" xfId="28027" xr:uid="{00000000-0005-0000-0000-00007C6D0000}"/>
    <cellStyle name="Total 9 9 14 2" xfId="28028" xr:uid="{00000000-0005-0000-0000-00007D6D0000}"/>
    <cellStyle name="Total 9 9 15" xfId="28029" xr:uid="{00000000-0005-0000-0000-00007E6D0000}"/>
    <cellStyle name="Total 9 9 15 2" xfId="28030" xr:uid="{00000000-0005-0000-0000-00007F6D0000}"/>
    <cellStyle name="Total 9 9 16" xfId="28031" xr:uid="{00000000-0005-0000-0000-0000806D0000}"/>
    <cellStyle name="Total 9 9 16 2" xfId="28032" xr:uid="{00000000-0005-0000-0000-0000816D0000}"/>
    <cellStyle name="Total 9 9 17" xfId="28033" xr:uid="{00000000-0005-0000-0000-0000826D0000}"/>
    <cellStyle name="Total 9 9 17 2" xfId="28034" xr:uid="{00000000-0005-0000-0000-0000836D0000}"/>
    <cellStyle name="Total 9 9 18" xfId="28035" xr:uid="{00000000-0005-0000-0000-0000846D0000}"/>
    <cellStyle name="Total 9 9 2" xfId="28036" xr:uid="{00000000-0005-0000-0000-0000856D0000}"/>
    <cellStyle name="Total 9 9 2 10" xfId="28037" xr:uid="{00000000-0005-0000-0000-0000866D0000}"/>
    <cellStyle name="Total 9 9 2 10 2" xfId="28038" xr:uid="{00000000-0005-0000-0000-0000876D0000}"/>
    <cellStyle name="Total 9 9 2 11" xfId="28039" xr:uid="{00000000-0005-0000-0000-0000886D0000}"/>
    <cellStyle name="Total 9 9 2 11 2" xfId="28040" xr:uid="{00000000-0005-0000-0000-0000896D0000}"/>
    <cellStyle name="Total 9 9 2 12" xfId="28041" xr:uid="{00000000-0005-0000-0000-00008A6D0000}"/>
    <cellStyle name="Total 9 9 2 12 2" xfId="28042" xr:uid="{00000000-0005-0000-0000-00008B6D0000}"/>
    <cellStyle name="Total 9 9 2 13" xfId="28043" xr:uid="{00000000-0005-0000-0000-00008C6D0000}"/>
    <cellStyle name="Total 9 9 2 13 2" xfId="28044" xr:uid="{00000000-0005-0000-0000-00008D6D0000}"/>
    <cellStyle name="Total 9 9 2 14" xfId="28045" xr:uid="{00000000-0005-0000-0000-00008E6D0000}"/>
    <cellStyle name="Total 9 9 2 14 2" xfId="28046" xr:uid="{00000000-0005-0000-0000-00008F6D0000}"/>
    <cellStyle name="Total 9 9 2 15" xfId="28047" xr:uid="{00000000-0005-0000-0000-0000906D0000}"/>
    <cellStyle name="Total 9 9 2 15 2" xfId="28048" xr:uid="{00000000-0005-0000-0000-0000916D0000}"/>
    <cellStyle name="Total 9 9 2 16" xfId="28049" xr:uid="{00000000-0005-0000-0000-0000926D0000}"/>
    <cellStyle name="Total 9 9 2 16 2" xfId="28050" xr:uid="{00000000-0005-0000-0000-0000936D0000}"/>
    <cellStyle name="Total 9 9 2 17" xfId="28051" xr:uid="{00000000-0005-0000-0000-0000946D0000}"/>
    <cellStyle name="Total 9 9 2 17 2" xfId="28052" xr:uid="{00000000-0005-0000-0000-0000956D0000}"/>
    <cellStyle name="Total 9 9 2 18" xfId="28053" xr:uid="{00000000-0005-0000-0000-0000966D0000}"/>
    <cellStyle name="Total 9 9 2 2" xfId="28054" xr:uid="{00000000-0005-0000-0000-0000976D0000}"/>
    <cellStyle name="Total 9 9 2 2 2" xfId="28055" xr:uid="{00000000-0005-0000-0000-0000986D0000}"/>
    <cellStyle name="Total 9 9 2 3" xfId="28056" xr:uid="{00000000-0005-0000-0000-0000996D0000}"/>
    <cellStyle name="Total 9 9 2 3 2" xfId="28057" xr:uid="{00000000-0005-0000-0000-00009A6D0000}"/>
    <cellStyle name="Total 9 9 2 4" xfId="28058" xr:uid="{00000000-0005-0000-0000-00009B6D0000}"/>
    <cellStyle name="Total 9 9 2 4 2" xfId="28059" xr:uid="{00000000-0005-0000-0000-00009C6D0000}"/>
    <cellStyle name="Total 9 9 2 5" xfId="28060" xr:uid="{00000000-0005-0000-0000-00009D6D0000}"/>
    <cellStyle name="Total 9 9 2 5 2" xfId="28061" xr:uid="{00000000-0005-0000-0000-00009E6D0000}"/>
    <cellStyle name="Total 9 9 2 6" xfId="28062" xr:uid="{00000000-0005-0000-0000-00009F6D0000}"/>
    <cellStyle name="Total 9 9 2 6 2" xfId="28063" xr:uid="{00000000-0005-0000-0000-0000A06D0000}"/>
    <cellStyle name="Total 9 9 2 7" xfId="28064" xr:uid="{00000000-0005-0000-0000-0000A16D0000}"/>
    <cellStyle name="Total 9 9 2 7 2" xfId="28065" xr:uid="{00000000-0005-0000-0000-0000A26D0000}"/>
    <cellStyle name="Total 9 9 2 8" xfId="28066" xr:uid="{00000000-0005-0000-0000-0000A36D0000}"/>
    <cellStyle name="Total 9 9 2 8 2" xfId="28067" xr:uid="{00000000-0005-0000-0000-0000A46D0000}"/>
    <cellStyle name="Total 9 9 2 9" xfId="28068" xr:uid="{00000000-0005-0000-0000-0000A56D0000}"/>
    <cellStyle name="Total 9 9 2 9 2" xfId="28069" xr:uid="{00000000-0005-0000-0000-0000A66D0000}"/>
    <cellStyle name="Total 9 9 3" xfId="28070" xr:uid="{00000000-0005-0000-0000-0000A76D0000}"/>
    <cellStyle name="Total 9 9 3 10" xfId="28071" xr:uid="{00000000-0005-0000-0000-0000A86D0000}"/>
    <cellStyle name="Total 9 9 3 10 2" xfId="28072" xr:uid="{00000000-0005-0000-0000-0000A96D0000}"/>
    <cellStyle name="Total 9 9 3 11" xfId="28073" xr:uid="{00000000-0005-0000-0000-0000AA6D0000}"/>
    <cellStyle name="Total 9 9 3 11 2" xfId="28074" xr:uid="{00000000-0005-0000-0000-0000AB6D0000}"/>
    <cellStyle name="Total 9 9 3 12" xfId="28075" xr:uid="{00000000-0005-0000-0000-0000AC6D0000}"/>
    <cellStyle name="Total 9 9 3 12 2" xfId="28076" xr:uid="{00000000-0005-0000-0000-0000AD6D0000}"/>
    <cellStyle name="Total 9 9 3 13" xfId="28077" xr:uid="{00000000-0005-0000-0000-0000AE6D0000}"/>
    <cellStyle name="Total 9 9 3 13 2" xfId="28078" xr:uid="{00000000-0005-0000-0000-0000AF6D0000}"/>
    <cellStyle name="Total 9 9 3 14" xfId="28079" xr:uid="{00000000-0005-0000-0000-0000B06D0000}"/>
    <cellStyle name="Total 9 9 3 14 2" xfId="28080" xr:uid="{00000000-0005-0000-0000-0000B16D0000}"/>
    <cellStyle name="Total 9 9 3 15" xfId="28081" xr:uid="{00000000-0005-0000-0000-0000B26D0000}"/>
    <cellStyle name="Total 9 9 3 15 2" xfId="28082" xr:uid="{00000000-0005-0000-0000-0000B36D0000}"/>
    <cellStyle name="Total 9 9 3 16" xfId="28083" xr:uid="{00000000-0005-0000-0000-0000B46D0000}"/>
    <cellStyle name="Total 9 9 3 2" xfId="28084" xr:uid="{00000000-0005-0000-0000-0000B56D0000}"/>
    <cellStyle name="Total 9 9 3 2 2" xfId="28085" xr:uid="{00000000-0005-0000-0000-0000B66D0000}"/>
    <cellStyle name="Total 9 9 3 3" xfId="28086" xr:uid="{00000000-0005-0000-0000-0000B76D0000}"/>
    <cellStyle name="Total 9 9 3 3 2" xfId="28087" xr:uid="{00000000-0005-0000-0000-0000B86D0000}"/>
    <cellStyle name="Total 9 9 3 4" xfId="28088" xr:uid="{00000000-0005-0000-0000-0000B96D0000}"/>
    <cellStyle name="Total 9 9 3 4 2" xfId="28089" xr:uid="{00000000-0005-0000-0000-0000BA6D0000}"/>
    <cellStyle name="Total 9 9 3 5" xfId="28090" xr:uid="{00000000-0005-0000-0000-0000BB6D0000}"/>
    <cellStyle name="Total 9 9 3 5 2" xfId="28091" xr:uid="{00000000-0005-0000-0000-0000BC6D0000}"/>
    <cellStyle name="Total 9 9 3 6" xfId="28092" xr:uid="{00000000-0005-0000-0000-0000BD6D0000}"/>
    <cellStyle name="Total 9 9 3 6 2" xfId="28093" xr:uid="{00000000-0005-0000-0000-0000BE6D0000}"/>
    <cellStyle name="Total 9 9 3 7" xfId="28094" xr:uid="{00000000-0005-0000-0000-0000BF6D0000}"/>
    <cellStyle name="Total 9 9 3 7 2" xfId="28095" xr:uid="{00000000-0005-0000-0000-0000C06D0000}"/>
    <cellStyle name="Total 9 9 3 8" xfId="28096" xr:uid="{00000000-0005-0000-0000-0000C16D0000}"/>
    <cellStyle name="Total 9 9 3 8 2" xfId="28097" xr:uid="{00000000-0005-0000-0000-0000C26D0000}"/>
    <cellStyle name="Total 9 9 3 9" xfId="28098" xr:uid="{00000000-0005-0000-0000-0000C36D0000}"/>
    <cellStyle name="Total 9 9 3 9 2" xfId="28099" xr:uid="{00000000-0005-0000-0000-0000C46D0000}"/>
    <cellStyle name="Total 9 9 4" xfId="28100" xr:uid="{00000000-0005-0000-0000-0000C56D0000}"/>
    <cellStyle name="Total 9 9 4 10" xfId="28101" xr:uid="{00000000-0005-0000-0000-0000C66D0000}"/>
    <cellStyle name="Total 9 9 4 10 2" xfId="28102" xr:uid="{00000000-0005-0000-0000-0000C76D0000}"/>
    <cellStyle name="Total 9 9 4 11" xfId="28103" xr:uid="{00000000-0005-0000-0000-0000C86D0000}"/>
    <cellStyle name="Total 9 9 4 11 2" xfId="28104" xr:uid="{00000000-0005-0000-0000-0000C96D0000}"/>
    <cellStyle name="Total 9 9 4 12" xfId="28105" xr:uid="{00000000-0005-0000-0000-0000CA6D0000}"/>
    <cellStyle name="Total 9 9 4 12 2" xfId="28106" xr:uid="{00000000-0005-0000-0000-0000CB6D0000}"/>
    <cellStyle name="Total 9 9 4 13" xfId="28107" xr:uid="{00000000-0005-0000-0000-0000CC6D0000}"/>
    <cellStyle name="Total 9 9 4 13 2" xfId="28108" xr:uid="{00000000-0005-0000-0000-0000CD6D0000}"/>
    <cellStyle name="Total 9 9 4 14" xfId="28109" xr:uid="{00000000-0005-0000-0000-0000CE6D0000}"/>
    <cellStyle name="Total 9 9 4 14 2" xfId="28110" xr:uid="{00000000-0005-0000-0000-0000CF6D0000}"/>
    <cellStyle name="Total 9 9 4 15" xfId="28111" xr:uid="{00000000-0005-0000-0000-0000D06D0000}"/>
    <cellStyle name="Total 9 9 4 15 2" xfId="28112" xr:uid="{00000000-0005-0000-0000-0000D16D0000}"/>
    <cellStyle name="Total 9 9 4 16" xfId="28113" xr:uid="{00000000-0005-0000-0000-0000D26D0000}"/>
    <cellStyle name="Total 9 9 4 2" xfId="28114" xr:uid="{00000000-0005-0000-0000-0000D36D0000}"/>
    <cellStyle name="Total 9 9 4 2 2" xfId="28115" xr:uid="{00000000-0005-0000-0000-0000D46D0000}"/>
    <cellStyle name="Total 9 9 4 3" xfId="28116" xr:uid="{00000000-0005-0000-0000-0000D56D0000}"/>
    <cellStyle name="Total 9 9 4 3 2" xfId="28117" xr:uid="{00000000-0005-0000-0000-0000D66D0000}"/>
    <cellStyle name="Total 9 9 4 4" xfId="28118" xr:uid="{00000000-0005-0000-0000-0000D76D0000}"/>
    <cellStyle name="Total 9 9 4 4 2" xfId="28119" xr:uid="{00000000-0005-0000-0000-0000D86D0000}"/>
    <cellStyle name="Total 9 9 4 5" xfId="28120" xr:uid="{00000000-0005-0000-0000-0000D96D0000}"/>
    <cellStyle name="Total 9 9 4 5 2" xfId="28121" xr:uid="{00000000-0005-0000-0000-0000DA6D0000}"/>
    <cellStyle name="Total 9 9 4 6" xfId="28122" xr:uid="{00000000-0005-0000-0000-0000DB6D0000}"/>
    <cellStyle name="Total 9 9 4 6 2" xfId="28123" xr:uid="{00000000-0005-0000-0000-0000DC6D0000}"/>
    <cellStyle name="Total 9 9 4 7" xfId="28124" xr:uid="{00000000-0005-0000-0000-0000DD6D0000}"/>
    <cellStyle name="Total 9 9 4 7 2" xfId="28125" xr:uid="{00000000-0005-0000-0000-0000DE6D0000}"/>
    <cellStyle name="Total 9 9 4 8" xfId="28126" xr:uid="{00000000-0005-0000-0000-0000DF6D0000}"/>
    <cellStyle name="Total 9 9 4 8 2" xfId="28127" xr:uid="{00000000-0005-0000-0000-0000E06D0000}"/>
    <cellStyle name="Total 9 9 4 9" xfId="28128" xr:uid="{00000000-0005-0000-0000-0000E16D0000}"/>
    <cellStyle name="Total 9 9 4 9 2" xfId="28129" xr:uid="{00000000-0005-0000-0000-0000E26D0000}"/>
    <cellStyle name="Total 9 9 5" xfId="28130" xr:uid="{00000000-0005-0000-0000-0000E36D0000}"/>
    <cellStyle name="Total 9 9 5 10" xfId="28131" xr:uid="{00000000-0005-0000-0000-0000E46D0000}"/>
    <cellStyle name="Total 9 9 5 10 2" xfId="28132" xr:uid="{00000000-0005-0000-0000-0000E56D0000}"/>
    <cellStyle name="Total 9 9 5 11" xfId="28133" xr:uid="{00000000-0005-0000-0000-0000E66D0000}"/>
    <cellStyle name="Total 9 9 5 11 2" xfId="28134" xr:uid="{00000000-0005-0000-0000-0000E76D0000}"/>
    <cellStyle name="Total 9 9 5 12" xfId="28135" xr:uid="{00000000-0005-0000-0000-0000E86D0000}"/>
    <cellStyle name="Total 9 9 5 12 2" xfId="28136" xr:uid="{00000000-0005-0000-0000-0000E96D0000}"/>
    <cellStyle name="Total 9 9 5 13" xfId="28137" xr:uid="{00000000-0005-0000-0000-0000EA6D0000}"/>
    <cellStyle name="Total 9 9 5 13 2" xfId="28138" xr:uid="{00000000-0005-0000-0000-0000EB6D0000}"/>
    <cellStyle name="Total 9 9 5 14" xfId="28139" xr:uid="{00000000-0005-0000-0000-0000EC6D0000}"/>
    <cellStyle name="Total 9 9 5 2" xfId="28140" xr:uid="{00000000-0005-0000-0000-0000ED6D0000}"/>
    <cellStyle name="Total 9 9 5 2 2" xfId="28141" xr:uid="{00000000-0005-0000-0000-0000EE6D0000}"/>
    <cellStyle name="Total 9 9 5 3" xfId="28142" xr:uid="{00000000-0005-0000-0000-0000EF6D0000}"/>
    <cellStyle name="Total 9 9 5 3 2" xfId="28143" xr:uid="{00000000-0005-0000-0000-0000F06D0000}"/>
    <cellStyle name="Total 9 9 5 4" xfId="28144" xr:uid="{00000000-0005-0000-0000-0000F16D0000}"/>
    <cellStyle name="Total 9 9 5 4 2" xfId="28145" xr:uid="{00000000-0005-0000-0000-0000F26D0000}"/>
    <cellStyle name="Total 9 9 5 5" xfId="28146" xr:uid="{00000000-0005-0000-0000-0000F36D0000}"/>
    <cellStyle name="Total 9 9 5 5 2" xfId="28147" xr:uid="{00000000-0005-0000-0000-0000F46D0000}"/>
    <cellStyle name="Total 9 9 5 6" xfId="28148" xr:uid="{00000000-0005-0000-0000-0000F56D0000}"/>
    <cellStyle name="Total 9 9 5 6 2" xfId="28149" xr:uid="{00000000-0005-0000-0000-0000F66D0000}"/>
    <cellStyle name="Total 9 9 5 7" xfId="28150" xr:uid="{00000000-0005-0000-0000-0000F76D0000}"/>
    <cellStyle name="Total 9 9 5 7 2" xfId="28151" xr:uid="{00000000-0005-0000-0000-0000F86D0000}"/>
    <cellStyle name="Total 9 9 5 8" xfId="28152" xr:uid="{00000000-0005-0000-0000-0000F96D0000}"/>
    <cellStyle name="Total 9 9 5 8 2" xfId="28153" xr:uid="{00000000-0005-0000-0000-0000FA6D0000}"/>
    <cellStyle name="Total 9 9 5 9" xfId="28154" xr:uid="{00000000-0005-0000-0000-0000FB6D0000}"/>
    <cellStyle name="Total 9 9 5 9 2" xfId="28155" xr:uid="{00000000-0005-0000-0000-0000FC6D0000}"/>
    <cellStyle name="Total 9 9 6" xfId="28156" xr:uid="{00000000-0005-0000-0000-0000FD6D0000}"/>
    <cellStyle name="Total 9 9 6 2" xfId="28157" xr:uid="{00000000-0005-0000-0000-0000FE6D0000}"/>
    <cellStyle name="Total 9 9 7" xfId="28158" xr:uid="{00000000-0005-0000-0000-0000FF6D0000}"/>
    <cellStyle name="Total 9 9 7 2" xfId="28159" xr:uid="{00000000-0005-0000-0000-0000006E0000}"/>
    <cellStyle name="Total 9 9 8" xfId="28160" xr:uid="{00000000-0005-0000-0000-0000016E0000}"/>
    <cellStyle name="Total 9 9 8 2" xfId="28161" xr:uid="{00000000-0005-0000-0000-0000026E0000}"/>
    <cellStyle name="Total 9 9 9" xfId="28162" xr:uid="{00000000-0005-0000-0000-0000036E0000}"/>
    <cellStyle name="Total 9 9 9 2" xfId="28163" xr:uid="{00000000-0005-0000-0000-0000046E0000}"/>
    <cellStyle name="Warning Text 10" xfId="28164" xr:uid="{00000000-0005-0000-0000-0000056E0000}"/>
    <cellStyle name="Warning Text 2" xfId="840" xr:uid="{00000000-0005-0000-0000-0000066E0000}"/>
    <cellStyle name="Warning Text 2 2" xfId="841" xr:uid="{00000000-0005-0000-0000-0000076E0000}"/>
    <cellStyle name="Warning Text 2 3" xfId="28165" xr:uid="{00000000-0005-0000-0000-0000086E0000}"/>
    <cellStyle name="Warning Text 3" xfId="842" xr:uid="{00000000-0005-0000-0000-0000096E0000}"/>
    <cellStyle name="Warning Text 3 2" xfId="28166" xr:uid="{00000000-0005-0000-0000-00000A6E0000}"/>
    <cellStyle name="Warning Text 4" xfId="843" xr:uid="{00000000-0005-0000-0000-00000B6E0000}"/>
    <cellStyle name="Warning Text 4 2" xfId="28167" xr:uid="{00000000-0005-0000-0000-00000C6E0000}"/>
    <cellStyle name="Warning Text 5" xfId="28168" xr:uid="{00000000-0005-0000-0000-00000D6E0000}"/>
    <cellStyle name="Warning Text 6" xfId="28169" xr:uid="{00000000-0005-0000-0000-00000E6E0000}"/>
    <cellStyle name="Warning Text 7" xfId="28170" xr:uid="{00000000-0005-0000-0000-00000F6E0000}"/>
    <cellStyle name="Warning Text 8" xfId="28171" xr:uid="{00000000-0005-0000-0000-0000106E0000}"/>
    <cellStyle name="Warning Text 9" xfId="28172" xr:uid="{00000000-0005-0000-0000-0000116E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6365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14"/>
  <sheetViews>
    <sheetView showGridLines="0" tabSelected="1" zoomScaleNormal="100" workbookViewId="0">
      <pane ySplit="6" topLeftCell="A7" activePane="bottomLeft" state="frozen"/>
      <selection pane="bottomLeft" activeCell="B5" sqref="B5:F5"/>
    </sheetView>
  </sheetViews>
  <sheetFormatPr defaultColWidth="9.26953125" defaultRowHeight="12.5"/>
  <cols>
    <col min="1" max="1" width="1.54296875" style="1" customWidth="1"/>
    <col min="2" max="2" width="33.54296875" style="1" customWidth="1"/>
    <col min="3" max="3" width="27.453125" style="1" customWidth="1"/>
    <col min="4" max="4" width="20.7265625" style="1" customWidth="1"/>
    <col min="5" max="5" width="20.453125" style="1" customWidth="1"/>
    <col min="6" max="6" width="29.54296875" style="1" customWidth="1"/>
    <col min="7" max="16384" width="9.26953125" style="1"/>
  </cols>
  <sheetData>
    <row r="1" spans="2:6" ht="8.25" customHeight="1" thickBot="1"/>
    <row r="2" spans="2:6" ht="18">
      <c r="B2" s="160" t="s">
        <v>2421</v>
      </c>
      <c r="C2" s="158"/>
      <c r="D2" s="158"/>
      <c r="E2" s="158"/>
      <c r="F2" s="159"/>
    </row>
    <row r="3" spans="2:6" ht="18.5" thickBot="1">
      <c r="B3" s="161" t="s">
        <v>43</v>
      </c>
      <c r="C3" s="162"/>
      <c r="D3" s="162"/>
      <c r="E3" s="162"/>
      <c r="F3" s="163"/>
    </row>
    <row r="4" spans="2:6" ht="12" customHeight="1">
      <c r="B4" s="237" t="s">
        <v>2778</v>
      </c>
      <c r="C4" s="238"/>
      <c r="D4" s="238"/>
      <c r="E4" s="238"/>
      <c r="F4" s="239"/>
    </row>
    <row r="5" spans="2:6">
      <c r="B5" s="234"/>
      <c r="C5" s="235"/>
      <c r="D5" s="235"/>
      <c r="E5" s="235"/>
      <c r="F5" s="236"/>
    </row>
    <row r="6" spans="2:6" ht="13">
      <c r="B6" s="284" t="s">
        <v>53</v>
      </c>
      <c r="C6" s="285"/>
      <c r="D6" s="285"/>
      <c r="E6" s="285"/>
      <c r="F6" s="286"/>
    </row>
    <row r="7" spans="2:6">
      <c r="B7" s="281"/>
      <c r="C7" s="282"/>
      <c r="D7" s="282"/>
      <c r="E7" s="282"/>
      <c r="F7" s="283"/>
    </row>
    <row r="8" spans="2:6" ht="56.15" customHeight="1">
      <c r="B8" s="278" t="s">
        <v>1619</v>
      </c>
      <c r="C8" s="279"/>
      <c r="D8" s="279"/>
      <c r="E8" s="279"/>
      <c r="F8" s="280"/>
    </row>
    <row r="9" spans="2:6" ht="13.15" customHeight="1">
      <c r="B9" s="281"/>
      <c r="C9" s="282"/>
      <c r="D9" s="282"/>
      <c r="E9" s="282"/>
      <c r="F9" s="283"/>
    </row>
    <row r="10" spans="2:6" ht="54" customHeight="1">
      <c r="B10" s="278" t="s">
        <v>2205</v>
      </c>
      <c r="C10" s="279"/>
      <c r="D10" s="279"/>
      <c r="E10" s="279"/>
      <c r="F10" s="280"/>
    </row>
    <row r="11" spans="2:6" ht="11.65" customHeight="1">
      <c r="B11" s="43"/>
      <c r="C11" s="44"/>
      <c r="D11" s="44"/>
      <c r="E11" s="44"/>
      <c r="F11" s="45"/>
    </row>
    <row r="12" spans="2:6" ht="41.25" customHeight="1">
      <c r="B12" s="275" t="s">
        <v>2271</v>
      </c>
      <c r="C12" s="276"/>
      <c r="D12" s="276"/>
      <c r="E12" s="276"/>
      <c r="F12" s="277"/>
    </row>
    <row r="13" spans="2:6" ht="15" customHeight="1">
      <c r="B13" s="272"/>
      <c r="C13" s="273"/>
      <c r="D13" s="273"/>
      <c r="E13" s="273"/>
      <c r="F13" s="274"/>
    </row>
    <row r="14" spans="2:6" ht="33" customHeight="1">
      <c r="B14" s="269" t="s">
        <v>2206</v>
      </c>
      <c r="C14" s="270"/>
      <c r="D14" s="270"/>
      <c r="E14" s="270"/>
      <c r="F14" s="271"/>
    </row>
  </sheetData>
  <mergeCells count="8">
    <mergeCell ref="B8:F8"/>
    <mergeCell ref="B6:F6"/>
    <mergeCell ref="B7:F7"/>
    <mergeCell ref="B14:F14"/>
    <mergeCell ref="B13:F13"/>
    <mergeCell ref="B12:F12"/>
    <mergeCell ref="B10:F10"/>
    <mergeCell ref="B9:F9"/>
  </mergeCells>
  <pageMargins left="0.25" right="0.25" top="0.75" bottom="0.75" header="0.3" footer="0.3"/>
  <pageSetup fitToHeight="0" orientation="landscape"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B22"/>
  <sheetViews>
    <sheetView showGridLines="0" zoomScaleNormal="100" workbookViewId="0">
      <pane ySplit="3" topLeftCell="A4" activePane="bottomLeft" state="frozen"/>
      <selection pane="bottomLeft" activeCell="B2" sqref="B2"/>
    </sheetView>
  </sheetViews>
  <sheetFormatPr defaultColWidth="9.26953125" defaultRowHeight="12.5"/>
  <cols>
    <col min="1" max="1" width="1.54296875" style="1" customWidth="1"/>
    <col min="2" max="2" width="93.54296875" style="1" customWidth="1"/>
    <col min="3" max="16384" width="9.26953125" style="1"/>
  </cols>
  <sheetData>
    <row r="1" spans="2:2" ht="8.15" customHeight="1" thickBot="1"/>
    <row r="2" spans="2:2" ht="18">
      <c r="B2" s="260" t="s">
        <v>54</v>
      </c>
    </row>
    <row r="3" spans="2:2" ht="18.5" thickBot="1">
      <c r="B3" s="261" t="s">
        <v>44</v>
      </c>
    </row>
    <row r="4" spans="2:2">
      <c r="B4" s="253"/>
    </row>
    <row r="5" spans="2:2" ht="14">
      <c r="B5" s="254" t="s">
        <v>45</v>
      </c>
    </row>
    <row r="6" spans="2:2" ht="30" customHeight="1">
      <c r="B6" s="255" t="s">
        <v>1621</v>
      </c>
    </row>
    <row r="7" spans="2:2">
      <c r="B7" s="256"/>
    </row>
    <row r="8" spans="2:2" ht="14">
      <c r="B8" s="254" t="s">
        <v>46</v>
      </c>
    </row>
    <row r="9" spans="2:2" ht="18" customHeight="1">
      <c r="B9" s="257" t="s">
        <v>50</v>
      </c>
    </row>
    <row r="10" spans="2:2">
      <c r="B10" s="256"/>
    </row>
    <row r="11" spans="2:2" ht="14">
      <c r="B11" s="254" t="s">
        <v>48</v>
      </c>
    </row>
    <row r="12" spans="2:2" ht="44.65" customHeight="1">
      <c r="B12" s="258" t="s">
        <v>1354</v>
      </c>
    </row>
    <row r="13" spans="2:2">
      <c r="B13" s="256"/>
    </row>
    <row r="14" spans="2:2" ht="14">
      <c r="B14" s="254" t="s">
        <v>49</v>
      </c>
    </row>
    <row r="15" spans="2:2" ht="58.4" customHeight="1">
      <c r="B15" s="255" t="s">
        <v>1355</v>
      </c>
    </row>
    <row r="16" spans="2:2">
      <c r="B16" s="256"/>
    </row>
    <row r="17" spans="2:2" ht="14">
      <c r="B17" s="254" t="s">
        <v>47</v>
      </c>
    </row>
    <row r="18" spans="2:2" ht="60.75" customHeight="1">
      <c r="B18" s="255" t="s">
        <v>1356</v>
      </c>
    </row>
    <row r="19" spans="2:2">
      <c r="B19" s="256"/>
    </row>
    <row r="20" spans="2:2" ht="14">
      <c r="B20" s="254" t="s">
        <v>1229</v>
      </c>
    </row>
    <row r="21" spans="2:2" ht="28.9" customHeight="1">
      <c r="B21" s="259" t="s">
        <v>1357</v>
      </c>
    </row>
    <row r="22" spans="2:2" ht="1.4" customHeight="1">
      <c r="B22" s="262"/>
    </row>
  </sheetData>
  <pageMargins left="0.25" right="0.25" top="0.75" bottom="0.75" header="0.3" footer="0.3"/>
  <pageSetup fitToHeight="0"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E47"/>
  <sheetViews>
    <sheetView showGridLines="0" zoomScaleNormal="100" workbookViewId="0">
      <pane ySplit="3" topLeftCell="A4" activePane="bottomLeft" state="frozen"/>
      <selection pane="bottomLeft" activeCell="F11" sqref="F11"/>
    </sheetView>
  </sheetViews>
  <sheetFormatPr defaultColWidth="8.7265625" defaultRowHeight="12.5"/>
  <cols>
    <col min="1" max="1" width="1.54296875" style="1" customWidth="1"/>
    <col min="2" max="2" width="12.54296875" style="1" customWidth="1"/>
    <col min="3" max="3" width="45.26953125" style="1" bestFit="1" customWidth="1"/>
    <col min="4" max="4" width="101.54296875" style="1" customWidth="1"/>
    <col min="5" max="5" width="8.7265625" style="1"/>
    <col min="6" max="6" width="44" style="1" bestFit="1" customWidth="1"/>
    <col min="7" max="16384" width="8.7265625" style="1"/>
  </cols>
  <sheetData>
    <row r="1" spans="2:4" ht="9" customHeight="1" thickBot="1"/>
    <row r="2" spans="2:4" ht="15.5">
      <c r="B2" s="243" t="s">
        <v>2421</v>
      </c>
      <c r="C2" s="243"/>
      <c r="D2" s="244"/>
    </row>
    <row r="3" spans="2:4" ht="16" thickBot="1">
      <c r="B3" s="245" t="s">
        <v>51</v>
      </c>
      <c r="C3" s="245"/>
      <c r="D3" s="246"/>
    </row>
    <row r="4" spans="2:4" ht="13.5" thickBot="1">
      <c r="B4" s="263"/>
      <c r="C4" s="264"/>
      <c r="D4" s="265"/>
    </row>
    <row r="5" spans="2:4" ht="16" thickBot="1">
      <c r="B5" s="248" t="s">
        <v>38</v>
      </c>
      <c r="C5" s="155"/>
      <c r="D5" s="156"/>
    </row>
    <row r="6" spans="2:4" ht="6" customHeight="1">
      <c r="B6" s="240"/>
      <c r="C6" s="241"/>
      <c r="D6" s="242"/>
    </row>
    <row r="7" spans="2:4" ht="54" customHeight="1">
      <c r="B7" s="293" t="s">
        <v>2782</v>
      </c>
      <c r="C7" s="294"/>
      <c r="D7" s="295"/>
    </row>
    <row r="8" spans="2:4" ht="6.75" customHeight="1">
      <c r="B8" s="266"/>
      <c r="C8" s="267"/>
      <c r="D8" s="268"/>
    </row>
    <row r="9" spans="2:4" ht="57" customHeight="1">
      <c r="B9" s="293" t="s">
        <v>1349</v>
      </c>
      <c r="C9" s="294"/>
      <c r="D9" s="295"/>
    </row>
    <row r="10" spans="2:4" ht="12" customHeight="1">
      <c r="B10" s="240"/>
      <c r="C10" s="241"/>
      <c r="D10" s="242"/>
    </row>
    <row r="11" spans="2:4" ht="25.5" customHeight="1">
      <c r="B11" s="290" t="s">
        <v>2763</v>
      </c>
      <c r="C11" s="291"/>
      <c r="D11" s="292"/>
    </row>
    <row r="12" spans="2:4" ht="13" thickBot="1">
      <c r="B12" s="287"/>
      <c r="C12" s="288"/>
      <c r="D12" s="289"/>
    </row>
    <row r="13" spans="2:4" ht="16" thickBot="1">
      <c r="B13" s="248" t="s">
        <v>52</v>
      </c>
      <c r="C13" s="155"/>
      <c r="D13" s="156"/>
    </row>
    <row r="14" spans="2:4" ht="15.5">
      <c r="B14" s="157" t="s">
        <v>34</v>
      </c>
      <c r="C14" s="157" t="s">
        <v>35</v>
      </c>
      <c r="D14" s="157" t="s">
        <v>36</v>
      </c>
    </row>
    <row r="15" spans="2:4" ht="25">
      <c r="B15" s="76" t="s">
        <v>37</v>
      </c>
      <c r="C15" s="77" t="s">
        <v>1620</v>
      </c>
      <c r="D15" s="78" t="s">
        <v>2201</v>
      </c>
    </row>
    <row r="16" spans="2:4" ht="37.5">
      <c r="B16" s="76" t="s">
        <v>39</v>
      </c>
      <c r="C16" s="77" t="s">
        <v>1344</v>
      </c>
      <c r="D16" s="78" t="s">
        <v>2773</v>
      </c>
    </row>
    <row r="17" spans="2:5">
      <c r="B17" s="76" t="s">
        <v>40</v>
      </c>
      <c r="C17" s="79" t="s">
        <v>1300</v>
      </c>
      <c r="D17" s="79" t="s">
        <v>1350</v>
      </c>
      <c r="E17" s="75"/>
    </row>
    <row r="18" spans="2:5">
      <c r="B18" s="76" t="s">
        <v>41</v>
      </c>
      <c r="C18" s="79" t="s">
        <v>2275</v>
      </c>
      <c r="D18" s="79" t="s">
        <v>2775</v>
      </c>
      <c r="E18" s="75"/>
    </row>
    <row r="19" spans="2:5">
      <c r="B19" s="76" t="s">
        <v>42</v>
      </c>
      <c r="C19" s="79" t="s">
        <v>1301</v>
      </c>
      <c r="D19" s="79" t="s">
        <v>1618</v>
      </c>
    </row>
    <row r="20" spans="2:5">
      <c r="B20" s="76" t="s">
        <v>25</v>
      </c>
      <c r="C20" s="79" t="s">
        <v>1302</v>
      </c>
      <c r="D20" s="79" t="s">
        <v>1308</v>
      </c>
    </row>
    <row r="21" spans="2:5" ht="39.75" customHeight="1">
      <c r="B21" s="76" t="s">
        <v>24</v>
      </c>
      <c r="C21" s="77" t="s">
        <v>12</v>
      </c>
      <c r="D21" s="80" t="s">
        <v>1351</v>
      </c>
    </row>
    <row r="22" spans="2:5" ht="38.65" customHeight="1">
      <c r="B22" s="76" t="s">
        <v>1305</v>
      </c>
      <c r="C22" s="81" t="s">
        <v>2268</v>
      </c>
      <c r="D22" s="78" t="s">
        <v>2269</v>
      </c>
    </row>
    <row r="23" spans="2:5" ht="25">
      <c r="B23" s="76" t="s">
        <v>1306</v>
      </c>
      <c r="C23" s="77" t="s">
        <v>18</v>
      </c>
      <c r="D23" s="78" t="s">
        <v>1352</v>
      </c>
    </row>
    <row r="24" spans="2:5" ht="25">
      <c r="B24" s="76" t="s">
        <v>1307</v>
      </c>
      <c r="C24" s="77" t="s">
        <v>1615</v>
      </c>
      <c r="D24" s="82" t="s">
        <v>1617</v>
      </c>
    </row>
    <row r="25" spans="2:5" ht="25">
      <c r="B25" s="76" t="s">
        <v>1320</v>
      </c>
      <c r="C25" s="77" t="s">
        <v>1278</v>
      </c>
      <c r="D25" s="82" t="s">
        <v>2270</v>
      </c>
    </row>
    <row r="26" spans="2:5" ht="13" thickBot="1">
      <c r="B26" s="76" t="s">
        <v>2305</v>
      </c>
      <c r="C26" s="77" t="s">
        <v>1622</v>
      </c>
      <c r="D26" s="83" t="s">
        <v>1293</v>
      </c>
    </row>
    <row r="27" spans="2:5" ht="14.5" thickBot="1">
      <c r="B27" s="249" t="s">
        <v>1292</v>
      </c>
      <c r="C27" s="153"/>
      <c r="D27" s="154"/>
    </row>
    <row r="28" spans="2:5">
      <c r="B28" s="76" t="s">
        <v>2306</v>
      </c>
      <c r="C28" s="77" t="s">
        <v>1310</v>
      </c>
      <c r="D28" s="79" t="s">
        <v>1328</v>
      </c>
    </row>
    <row r="29" spans="2:5">
      <c r="B29" s="76" t="s">
        <v>2307</v>
      </c>
      <c r="C29" s="77" t="s">
        <v>1286</v>
      </c>
      <c r="D29" s="78" t="s">
        <v>2311</v>
      </c>
    </row>
    <row r="30" spans="2:5" ht="26.25" customHeight="1">
      <c r="B30" s="76" t="s">
        <v>2308</v>
      </c>
      <c r="C30" s="77" t="s">
        <v>1287</v>
      </c>
      <c r="D30" s="78" t="s">
        <v>1614</v>
      </c>
    </row>
    <row r="31" spans="2:5" ht="37.5">
      <c r="B31" s="76" t="s">
        <v>2309</v>
      </c>
      <c r="C31" s="77" t="s">
        <v>1288</v>
      </c>
      <c r="D31" s="78" t="s">
        <v>2310</v>
      </c>
    </row>
    <row r="32" spans="2:5">
      <c r="B32" s="76" t="s">
        <v>2312</v>
      </c>
      <c r="C32" s="77" t="s">
        <v>1321</v>
      </c>
      <c r="D32" s="78" t="s">
        <v>2199</v>
      </c>
    </row>
    <row r="33" spans="2:4" ht="25">
      <c r="B33" s="76" t="s">
        <v>2266</v>
      </c>
      <c r="C33" s="77" t="s">
        <v>1610</v>
      </c>
      <c r="D33" s="78" t="s">
        <v>2202</v>
      </c>
    </row>
    <row r="34" spans="2:4" ht="37.5">
      <c r="B34" s="76" t="s">
        <v>2313</v>
      </c>
      <c r="C34" s="77" t="s">
        <v>1290</v>
      </c>
      <c r="D34" s="78" t="s">
        <v>2325</v>
      </c>
    </row>
    <row r="35" spans="2:4" ht="25">
      <c r="B35" s="76" t="s">
        <v>2314</v>
      </c>
      <c r="C35" s="77" t="s">
        <v>1289</v>
      </c>
      <c r="D35" s="78" t="s">
        <v>2326</v>
      </c>
    </row>
    <row r="36" spans="2:4" ht="37.5">
      <c r="B36" s="76" t="s">
        <v>2315</v>
      </c>
      <c r="C36" s="77" t="s">
        <v>1291</v>
      </c>
      <c r="D36" s="78" t="s">
        <v>1353</v>
      </c>
    </row>
    <row r="37" spans="2:4">
      <c r="B37" s="76" t="s">
        <v>2203</v>
      </c>
      <c r="C37" s="77" t="s">
        <v>1332</v>
      </c>
      <c r="D37" s="78" t="s">
        <v>1337</v>
      </c>
    </row>
    <row r="38" spans="2:4">
      <c r="B38" s="76" t="s">
        <v>1338</v>
      </c>
      <c r="C38" s="77" t="s">
        <v>1333</v>
      </c>
      <c r="D38" s="78" t="s">
        <v>2327</v>
      </c>
    </row>
    <row r="39" spans="2:4">
      <c r="B39" s="76" t="s">
        <v>1339</v>
      </c>
      <c r="C39" s="77" t="s">
        <v>2278</v>
      </c>
      <c r="D39" s="78" t="s">
        <v>2770</v>
      </c>
    </row>
    <row r="40" spans="2:4">
      <c r="B40" s="76" t="s">
        <v>1624</v>
      </c>
      <c r="C40" s="77" t="s">
        <v>2316</v>
      </c>
      <c r="D40" s="78" t="s">
        <v>2321</v>
      </c>
    </row>
    <row r="41" spans="2:4" ht="12.75" customHeight="1">
      <c r="B41" s="76" t="s">
        <v>1347</v>
      </c>
      <c r="C41" s="77" t="s">
        <v>1283</v>
      </c>
      <c r="D41" s="78" t="s">
        <v>2204</v>
      </c>
    </row>
    <row r="42" spans="2:4">
      <c r="B42" s="76" t="s">
        <v>1623</v>
      </c>
      <c r="C42" s="77" t="s">
        <v>1334</v>
      </c>
      <c r="D42" s="78" t="s">
        <v>2322</v>
      </c>
    </row>
    <row r="43" spans="2:4">
      <c r="B43" s="76" t="s">
        <v>2267</v>
      </c>
      <c r="C43" s="84" t="s">
        <v>1322</v>
      </c>
      <c r="D43" s="78" t="s">
        <v>1324</v>
      </c>
    </row>
    <row r="44" spans="2:4">
      <c r="B44" s="76" t="s">
        <v>2317</v>
      </c>
      <c r="C44" s="84" t="s">
        <v>1323</v>
      </c>
      <c r="D44" s="78" t="s">
        <v>1325</v>
      </c>
    </row>
    <row r="45" spans="2:4" ht="25">
      <c r="B45" s="76" t="s">
        <v>2318</v>
      </c>
      <c r="C45" s="77" t="s">
        <v>1281</v>
      </c>
      <c r="D45" s="82" t="s">
        <v>2769</v>
      </c>
    </row>
    <row r="46" spans="2:4">
      <c r="B46" s="76" t="s">
        <v>2319</v>
      </c>
      <c r="C46" s="77" t="s">
        <v>1282</v>
      </c>
      <c r="D46" s="78" t="s">
        <v>2323</v>
      </c>
    </row>
    <row r="47" spans="2:4" ht="25">
      <c r="B47" s="76" t="s">
        <v>2320</v>
      </c>
      <c r="C47" s="77" t="s">
        <v>1342</v>
      </c>
      <c r="D47" s="78" t="s">
        <v>2324</v>
      </c>
    </row>
  </sheetData>
  <mergeCells count="4">
    <mergeCell ref="B12:D12"/>
    <mergeCell ref="B11:D11"/>
    <mergeCell ref="B7:D7"/>
    <mergeCell ref="B9:D9"/>
  </mergeCells>
  <pageMargins left="0.25" right="0.25" top="0.75" bottom="0.75" header="0.3" footer="0.3"/>
  <pageSetup scale="67" orientation="portrait" r:id="rId1"/>
  <rowBreaks count="1" manualBreakCount="1">
    <brk id="26" max="16383" man="1"/>
  </rowBreaks>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249977111117893"/>
    <pageSetUpPr fitToPage="1"/>
  </sheetPr>
  <dimension ref="A1:L94"/>
  <sheetViews>
    <sheetView showGridLines="0" zoomScaleNormal="100" workbookViewId="0">
      <pane xSplit="2" ySplit="6" topLeftCell="C54" activePane="bottomRight" state="frozen"/>
      <selection pane="topRight" activeCell="C1" sqref="C1"/>
      <selection pane="bottomLeft" activeCell="A7" sqref="A7"/>
      <selection pane="bottomRight" activeCell="B70" sqref="B70"/>
    </sheetView>
  </sheetViews>
  <sheetFormatPr defaultColWidth="9.26953125" defaultRowHeight="14"/>
  <cols>
    <col min="1" max="1" width="3.453125" style="13" customWidth="1"/>
    <col min="2" max="2" width="4.54296875" style="28" customWidth="1"/>
    <col min="3" max="3" width="59.7265625" style="29" bestFit="1" customWidth="1"/>
    <col min="4" max="4" width="1.54296875" style="29" customWidth="1"/>
    <col min="5" max="5" width="34.453125" style="41" customWidth="1"/>
    <col min="6" max="6" width="1.54296875" style="29" customWidth="1"/>
    <col min="7" max="7" width="93.26953125" style="31" customWidth="1"/>
    <col min="8" max="8" width="14.453125" style="14" customWidth="1"/>
    <col min="9" max="9" width="2.453125" style="13" bestFit="1" customWidth="1"/>
    <col min="10" max="12" width="19.453125" style="13" customWidth="1"/>
    <col min="13" max="16384" width="9.26953125" style="13"/>
  </cols>
  <sheetData>
    <row r="1" spans="1:10" s="21" customFormat="1" ht="13.5" thickBot="1">
      <c r="B1" s="114" t="s">
        <v>2273</v>
      </c>
      <c r="C1" s="114" t="s">
        <v>1</v>
      </c>
      <c r="D1" s="115" t="s">
        <v>2</v>
      </c>
      <c r="E1" s="115" t="s">
        <v>3</v>
      </c>
      <c r="F1" s="115" t="s">
        <v>23</v>
      </c>
      <c r="G1" s="116" t="s">
        <v>26</v>
      </c>
      <c r="H1" s="179"/>
    </row>
    <row r="2" spans="1:10" ht="15.5">
      <c r="A2" s="13" t="s">
        <v>1329</v>
      </c>
      <c r="B2" s="117">
        <v>2</v>
      </c>
      <c r="C2" s="243" t="s">
        <v>2421</v>
      </c>
      <c r="D2" s="149"/>
      <c r="E2" s="149"/>
      <c r="F2" s="149"/>
      <c r="G2" s="151"/>
    </row>
    <row r="3" spans="1:10" ht="16" thickBot="1">
      <c r="B3" s="118">
        <f t="shared" ref="B3:B69" si="0">B2+1</f>
        <v>3</v>
      </c>
      <c r="C3" s="247" t="s">
        <v>2198</v>
      </c>
      <c r="D3" s="150"/>
      <c r="E3" s="150"/>
      <c r="F3" s="150"/>
      <c r="G3" s="152"/>
    </row>
    <row r="4" spans="1:10" ht="14.5" thickBot="1">
      <c r="B4" s="118">
        <f t="shared" si="0"/>
        <v>4</v>
      </c>
      <c r="C4" s="180" t="s">
        <v>0</v>
      </c>
      <c r="D4" s="119"/>
      <c r="E4" s="120"/>
      <c r="F4" s="121"/>
      <c r="G4" s="122" t="s">
        <v>22</v>
      </c>
      <c r="J4" s="15"/>
    </row>
    <row r="5" spans="1:10" ht="14.5" thickBot="1">
      <c r="B5" s="118">
        <f t="shared" si="0"/>
        <v>5</v>
      </c>
      <c r="C5" s="123" t="s">
        <v>6</v>
      </c>
      <c r="D5" s="124"/>
      <c r="E5" s="123" t="s">
        <v>7</v>
      </c>
      <c r="F5" s="124"/>
      <c r="G5" s="123" t="s">
        <v>8</v>
      </c>
    </row>
    <row r="6" spans="1:10" ht="17.149999999999999" customHeight="1" thickBot="1">
      <c r="B6" s="118">
        <f>B5+1</f>
        <v>6</v>
      </c>
      <c r="C6" s="250" t="s">
        <v>16</v>
      </c>
      <c r="D6" s="125"/>
      <c r="E6" s="125"/>
      <c r="F6" s="125"/>
      <c r="G6" s="126"/>
      <c r="H6" s="16"/>
    </row>
    <row r="7" spans="1:10" ht="14.15" customHeight="1">
      <c r="B7" s="118">
        <f t="shared" si="0"/>
        <v>7</v>
      </c>
      <c r="C7" s="107" t="s">
        <v>1312</v>
      </c>
      <c r="D7" s="127"/>
      <c r="E7" s="68" t="s">
        <v>2263</v>
      </c>
      <c r="F7" s="128"/>
      <c r="G7" s="108" t="s">
        <v>1313</v>
      </c>
      <c r="H7" s="27"/>
    </row>
    <row r="8" spans="1:10" ht="14.15" customHeight="1">
      <c r="B8" s="118">
        <f t="shared" si="0"/>
        <v>8</v>
      </c>
      <c r="C8" s="107" t="s">
        <v>1344</v>
      </c>
      <c r="D8" s="127"/>
      <c r="E8" s="73">
        <v>100000</v>
      </c>
      <c r="F8" s="129"/>
      <c r="G8" s="109" t="s">
        <v>1345</v>
      </c>
    </row>
    <row r="9" spans="1:10" ht="14.15" customHeight="1">
      <c r="B9" s="118">
        <f t="shared" si="0"/>
        <v>9</v>
      </c>
      <c r="C9" s="107" t="s">
        <v>1300</v>
      </c>
      <c r="D9" s="127"/>
      <c r="E9" s="69">
        <v>44544</v>
      </c>
      <c r="F9" s="129"/>
      <c r="G9" s="109" t="s">
        <v>1303</v>
      </c>
    </row>
    <row r="10" spans="1:10" ht="14.15" customHeight="1">
      <c r="B10" s="118">
        <f t="shared" si="0"/>
        <v>10</v>
      </c>
      <c r="C10" s="107" t="s">
        <v>2275</v>
      </c>
      <c r="D10" s="127"/>
      <c r="E10" s="69">
        <v>44565</v>
      </c>
      <c r="F10" s="129"/>
      <c r="G10" s="109" t="s">
        <v>2774</v>
      </c>
    </row>
    <row r="11" spans="1:10" ht="14.15" customHeight="1">
      <c r="B11" s="118">
        <f t="shared" si="0"/>
        <v>11</v>
      </c>
      <c r="C11" s="107" t="s">
        <v>1301</v>
      </c>
      <c r="D11" s="127"/>
      <c r="E11" s="69">
        <v>39984</v>
      </c>
      <c r="F11" s="129"/>
      <c r="G11" s="109" t="s">
        <v>1358</v>
      </c>
    </row>
    <row r="12" spans="1:10" ht="14.15" customHeight="1">
      <c r="B12" s="118">
        <f t="shared" si="0"/>
        <v>12</v>
      </c>
      <c r="C12" s="107" t="s">
        <v>1302</v>
      </c>
      <c r="D12" s="127"/>
      <c r="E12" s="70" t="s">
        <v>1616</v>
      </c>
      <c r="F12" s="129"/>
      <c r="G12" s="109" t="s">
        <v>1304</v>
      </c>
    </row>
    <row r="13" spans="1:10" ht="14.15" customHeight="1">
      <c r="B13" s="118">
        <f t="shared" si="0"/>
        <v>13</v>
      </c>
      <c r="C13" s="107" t="s">
        <v>12</v>
      </c>
      <c r="D13" s="127"/>
      <c r="E13" s="70">
        <v>21</v>
      </c>
      <c r="F13" s="129"/>
      <c r="G13" s="109" t="s">
        <v>1311</v>
      </c>
    </row>
    <row r="14" spans="1:10" ht="31.4" customHeight="1">
      <c r="B14" s="118">
        <f t="shared" si="0"/>
        <v>14</v>
      </c>
      <c r="C14" s="71" t="s">
        <v>2272</v>
      </c>
      <c r="D14" s="127"/>
      <c r="E14" s="70" t="s">
        <v>1616</v>
      </c>
      <c r="F14" s="129"/>
      <c r="G14" s="109" t="s">
        <v>1309</v>
      </c>
      <c r="J14" s="230"/>
    </row>
    <row r="15" spans="1:10" ht="14.15" customHeight="1">
      <c r="B15" s="118">
        <f t="shared" si="0"/>
        <v>15</v>
      </c>
      <c r="C15" s="107" t="s">
        <v>18</v>
      </c>
      <c r="D15" s="127"/>
      <c r="E15" s="70">
        <v>12</v>
      </c>
      <c r="F15" s="129"/>
      <c r="G15" s="109" t="s">
        <v>20</v>
      </c>
    </row>
    <row r="16" spans="1:10" ht="14.15" customHeight="1">
      <c r="B16" s="118">
        <f t="shared" si="0"/>
        <v>16</v>
      </c>
      <c r="C16" s="107" t="s">
        <v>1615</v>
      </c>
      <c r="D16" s="127"/>
      <c r="E16" s="72">
        <v>999999</v>
      </c>
      <c r="F16" s="129"/>
      <c r="G16" s="109" t="s">
        <v>1295</v>
      </c>
      <c r="H16" s="17"/>
    </row>
    <row r="17" spans="2:11" ht="14.15" customHeight="1">
      <c r="B17" s="118">
        <f t="shared" si="0"/>
        <v>17</v>
      </c>
      <c r="C17" s="107" t="s">
        <v>1278</v>
      </c>
      <c r="D17" s="127"/>
      <c r="E17" s="70" t="s">
        <v>55</v>
      </c>
      <c r="F17" s="129"/>
      <c r="G17" s="109" t="s">
        <v>1228</v>
      </c>
      <c r="H17" s="18"/>
      <c r="I17" s="19"/>
    </row>
    <row r="18" spans="2:11" ht="14.15" customHeight="1" thickBot="1">
      <c r="B18" s="118">
        <f t="shared" si="0"/>
        <v>18</v>
      </c>
      <c r="C18" s="107" t="s">
        <v>1279</v>
      </c>
      <c r="D18" s="127"/>
      <c r="E18" s="74">
        <v>0</v>
      </c>
      <c r="F18" s="129"/>
      <c r="G18" s="110" t="s">
        <v>1609</v>
      </c>
      <c r="H18" s="18"/>
      <c r="I18" s="19"/>
    </row>
    <row r="19" spans="2:11" ht="14.15" customHeight="1" thickBot="1">
      <c r="B19" s="118">
        <f t="shared" si="0"/>
        <v>19</v>
      </c>
      <c r="C19" s="250" t="s">
        <v>13</v>
      </c>
      <c r="D19" s="125"/>
      <c r="E19" s="125"/>
      <c r="F19" s="125"/>
      <c r="G19" s="130"/>
    </row>
    <row r="20" spans="2:11" ht="14.15" customHeight="1">
      <c r="B20" s="118">
        <f t="shared" si="0"/>
        <v>20</v>
      </c>
      <c r="C20" s="71" t="s">
        <v>28</v>
      </c>
      <c r="D20" s="127"/>
      <c r="E20" s="65">
        <v>81500</v>
      </c>
      <c r="F20" s="131"/>
      <c r="G20" s="109" t="s">
        <v>17</v>
      </c>
    </row>
    <row r="21" spans="2:11" ht="14.15" customHeight="1">
      <c r="B21" s="118">
        <f t="shared" si="0"/>
        <v>21</v>
      </c>
      <c r="C21" s="107" t="s">
        <v>1612</v>
      </c>
      <c r="D21" s="127"/>
      <c r="E21" s="66">
        <f>0.5</f>
        <v>0.5</v>
      </c>
      <c r="F21" s="131"/>
      <c r="G21" s="109" t="s">
        <v>17</v>
      </c>
    </row>
    <row r="22" spans="2:11" ht="14.15" customHeight="1">
      <c r="B22" s="118">
        <f t="shared" si="0"/>
        <v>22</v>
      </c>
      <c r="C22" s="107" t="s">
        <v>33</v>
      </c>
      <c r="D22" s="127"/>
      <c r="E22" s="211">
        <v>9955.16</v>
      </c>
      <c r="F22" s="131"/>
      <c r="G22" s="109" t="s">
        <v>1611</v>
      </c>
      <c r="H22" s="20"/>
      <c r="I22" s="21"/>
      <c r="J22" s="22"/>
      <c r="K22" s="21"/>
    </row>
    <row r="23" spans="2:11" ht="14.15" customHeight="1" thickBot="1">
      <c r="B23" s="118">
        <f t="shared" si="0"/>
        <v>23</v>
      </c>
      <c r="C23" s="107" t="s">
        <v>1231</v>
      </c>
      <c r="D23" s="127"/>
      <c r="E23" s="67">
        <v>18</v>
      </c>
      <c r="F23" s="132"/>
      <c r="G23" s="109" t="s">
        <v>1297</v>
      </c>
      <c r="H23" s="23"/>
    </row>
    <row r="24" spans="2:11" ht="14.15" customHeight="1" thickBot="1">
      <c r="B24" s="118">
        <f t="shared" si="0"/>
        <v>24</v>
      </c>
      <c r="C24" s="250" t="s">
        <v>21</v>
      </c>
      <c r="D24" s="125"/>
      <c r="E24" s="125"/>
      <c r="F24" s="125"/>
      <c r="G24" s="130"/>
    </row>
    <row r="25" spans="2:11" ht="46.5" customHeight="1">
      <c r="B25" s="118">
        <f t="shared" si="0"/>
        <v>25</v>
      </c>
      <c r="C25" s="71" t="s">
        <v>10</v>
      </c>
      <c r="D25" s="127"/>
      <c r="E25" s="63" t="str">
        <f>+VLOOKUP(E$17,V42_DRG,4,0)</f>
        <v>LIVER TRANSPLANT AND/OR INTESTINAL TRANSPLANT</v>
      </c>
      <c r="F25" s="133"/>
      <c r="G25" s="109" t="s">
        <v>19</v>
      </c>
    </row>
    <row r="26" spans="2:11" ht="14.15" customHeight="1">
      <c r="B26" s="118">
        <f t="shared" si="0"/>
        <v>26</v>
      </c>
      <c r="C26" s="107" t="s">
        <v>1294</v>
      </c>
      <c r="D26" s="127"/>
      <c r="E26" s="64">
        <f>+VLOOKUP(E$17,V42_DRG,8,0)</f>
        <v>5.8381999999999996</v>
      </c>
      <c r="F26" s="133"/>
      <c r="G26" s="109" t="s">
        <v>19</v>
      </c>
    </row>
    <row r="27" spans="2:11" ht="14.15" customHeight="1" thickBot="1">
      <c r="B27" s="118">
        <f t="shared" si="0"/>
        <v>27</v>
      </c>
      <c r="C27" s="107" t="s">
        <v>14</v>
      </c>
      <c r="D27" s="127"/>
      <c r="E27" s="62">
        <f>VLOOKUP(E$17,V42_DRG,7,0)</f>
        <v>6.54</v>
      </c>
      <c r="F27" s="133"/>
      <c r="G27" s="109" t="s">
        <v>19</v>
      </c>
      <c r="H27" s="24"/>
    </row>
    <row r="28" spans="2:11" ht="14.15" customHeight="1" thickBot="1">
      <c r="B28" s="118">
        <f t="shared" si="0"/>
        <v>28</v>
      </c>
      <c r="C28" s="250" t="s">
        <v>1232</v>
      </c>
      <c r="D28" s="125"/>
      <c r="E28" s="125"/>
      <c r="F28" s="125"/>
      <c r="G28" s="130"/>
      <c r="H28" s="24"/>
    </row>
    <row r="29" spans="2:11" ht="14.15" customHeight="1">
      <c r="B29" s="118">
        <f t="shared" si="0"/>
        <v>29</v>
      </c>
      <c r="C29" s="71" t="s">
        <v>2259</v>
      </c>
      <c r="D29" s="127"/>
      <c r="E29" s="59" t="str">
        <f>VLOOKUP(E16&amp;MID(E7,5,3),MMIS,10,FALSE)</f>
        <v>OOS</v>
      </c>
      <c r="F29" s="132"/>
      <c r="G29" s="109" t="s">
        <v>1319</v>
      </c>
      <c r="H29" s="23"/>
    </row>
    <row r="30" spans="2:11" ht="14.15" customHeight="1">
      <c r="B30" s="118">
        <f t="shared" si="0"/>
        <v>30</v>
      </c>
      <c r="C30" s="107" t="s">
        <v>1277</v>
      </c>
      <c r="D30" s="134"/>
      <c r="E30" s="60" t="str">
        <f>VLOOKUP(CONCATENATE(E16,(MID(E7,5,3))),MMIS,11,FALSE)</f>
        <v>Other</v>
      </c>
      <c r="F30" s="129"/>
      <c r="G30" s="109" t="s">
        <v>1284</v>
      </c>
      <c r="H30" s="24"/>
    </row>
    <row r="31" spans="2:11" ht="37.5" customHeight="1">
      <c r="B31" s="118">
        <f t="shared" si="0"/>
        <v>31</v>
      </c>
      <c r="C31" s="107" t="s">
        <v>1276</v>
      </c>
      <c r="D31" s="134"/>
      <c r="E31" s="61" t="str">
        <f>IF(E35="Per Diem","N/A",
IF(E15&lt;E23,VLOOKUP(E17,'DRG Table'!A:F,5,FALSE),
VLOOKUP(E17,'DRG Table'!A:F,6,FALSE)))</f>
        <v>Transplant</v>
      </c>
      <c r="F31" s="129"/>
      <c r="G31" s="109" t="s">
        <v>1285</v>
      </c>
      <c r="H31" s="24"/>
    </row>
    <row r="32" spans="2:11" ht="14.15" customHeight="1" thickBot="1">
      <c r="B32" s="118">
        <f t="shared" si="0"/>
        <v>32</v>
      </c>
      <c r="C32" s="71" t="s">
        <v>1230</v>
      </c>
      <c r="D32" s="127"/>
      <c r="E32" s="62">
        <f>IF(E35="Per Diem", "N/A",
IF(AND(E30="Rural",(LEFT(E17,3)="560")), (VLOOKUP(E17,'DRG Table'!A:I,9,FALSE)),
IF(AND(E30="Children",E15&lt;E23), (VLOOKUP(E17,'DRG Table'!A:K,10,FALSE)),
IF((E15&lt;E23),(VLOOKUP(E17,'DRG Table'!A:K,11,FALSE)),
(VLOOKUP(E17,'DRG Table'!A:L,12,FALSE))))))</f>
        <v>1.02</v>
      </c>
      <c r="F32" s="133"/>
      <c r="G32" s="109" t="s">
        <v>1613</v>
      </c>
      <c r="H32" s="7"/>
    </row>
    <row r="33" spans="2:12" ht="14.15" customHeight="1" thickBot="1">
      <c r="B33" s="118">
        <f t="shared" si="0"/>
        <v>33</v>
      </c>
      <c r="C33" s="250" t="s">
        <v>27</v>
      </c>
      <c r="D33" s="125"/>
      <c r="E33" s="125"/>
      <c r="F33" s="125"/>
      <c r="G33" s="130"/>
      <c r="H33" s="25"/>
    </row>
    <row r="34" spans="2:12" ht="37.5" customHeight="1">
      <c r="B34" s="118">
        <f t="shared" si="0"/>
        <v>34</v>
      </c>
      <c r="C34" s="111" t="s">
        <v>1296</v>
      </c>
      <c r="D34" s="134"/>
      <c r="E34" s="183" t="str">
        <f>VLOOKUP(CONCATENATE(E16,(MID(E7,5,3))),MMIS,3,FALSE)</f>
        <v>Out of State Non LTA Non-CAH Providers</v>
      </c>
      <c r="F34" s="182"/>
      <c r="G34" s="108" t="s">
        <v>1319</v>
      </c>
      <c r="H34" s="25"/>
    </row>
    <row r="35" spans="2:12">
      <c r="B35" s="118">
        <f t="shared" si="0"/>
        <v>35</v>
      </c>
      <c r="C35" s="107" t="s">
        <v>1314</v>
      </c>
      <c r="D35" s="181"/>
      <c r="E35" s="56" t="str">
        <f>IF(AND(OR((VLOOKUP(CONCATENATE(E16,(MID(E7,5,3))),MMIS,12,FALSE)="CAH"),VLOOKUP(CONCATENATE(E16,(MID(E7,5,3))),MMIS,12,FALSE)="LTAC")),"Per Diem", "DRG")</f>
        <v>DRG</v>
      </c>
      <c r="F35" s="182"/>
      <c r="G35" s="109" t="s">
        <v>1315</v>
      </c>
      <c r="H35" s="25"/>
    </row>
    <row r="36" spans="2:12">
      <c r="B36" s="118">
        <f t="shared" si="0"/>
        <v>36</v>
      </c>
      <c r="C36" s="107" t="s">
        <v>1280</v>
      </c>
      <c r="D36" s="127"/>
      <c r="E36" s="57">
        <f>VLOOKUP(CONCATENATE(E16,(MID(E7,5,3))),MMIS,8,FALSE)</f>
        <v>0</v>
      </c>
      <c r="F36" s="131"/>
      <c r="G36" s="109" t="s">
        <v>1319</v>
      </c>
      <c r="H36" s="24"/>
    </row>
    <row r="37" spans="2:12">
      <c r="B37" s="118">
        <f t="shared" si="0"/>
        <v>37</v>
      </c>
      <c r="C37" s="107" t="s">
        <v>2276</v>
      </c>
      <c r="D37" s="127"/>
      <c r="E37" s="57">
        <f>VLOOKUP(CONCATENATE(E16,(MID(E7,5,3))),MMIS,9,FALSE)</f>
        <v>0</v>
      </c>
      <c r="F37" s="131"/>
      <c r="G37" s="109" t="s">
        <v>1319</v>
      </c>
      <c r="H37" s="24"/>
    </row>
    <row r="38" spans="2:12">
      <c r="B38" s="118">
        <f t="shared" si="0"/>
        <v>38</v>
      </c>
      <c r="C38" s="71" t="s">
        <v>2285</v>
      </c>
      <c r="D38" s="127"/>
      <c r="E38" s="57">
        <f>IF(E35="Per Diem","N/A", VLOOKUP(CONCATENATE(E16,(MID(E7,5,3))),MMIS,7,FALSE))</f>
        <v>0.35799999999999998</v>
      </c>
      <c r="F38" s="135"/>
      <c r="G38" s="109" t="s">
        <v>1319</v>
      </c>
      <c r="H38" s="24"/>
    </row>
    <row r="39" spans="2:12">
      <c r="B39" s="118">
        <f t="shared" si="0"/>
        <v>39</v>
      </c>
      <c r="C39" s="71" t="s">
        <v>1223</v>
      </c>
      <c r="D39" s="127"/>
      <c r="E39" s="57">
        <f>IF(E35="Per Diem","N/A", VLOOKUP(CONCATENATE(E16,(MID(E7,5,3))),MMIS,6,FALSE))</f>
        <v>0.96899999999999997</v>
      </c>
      <c r="F39" s="133"/>
      <c r="G39" s="109" t="s">
        <v>1319</v>
      </c>
    </row>
    <row r="40" spans="2:12">
      <c r="B40" s="118">
        <f t="shared" si="0"/>
        <v>40</v>
      </c>
      <c r="C40" s="107" t="s">
        <v>2284</v>
      </c>
      <c r="D40" s="127"/>
      <c r="E40" s="57">
        <f>IF(E35="Per Diem","N/A",IF((VLOOKUP(CONCATENATE(E16,(MID(E7,5,3))),MMIS,6,FALSE)&gt;1),0.676,0.62))</f>
        <v>0.62</v>
      </c>
      <c r="F40" s="133"/>
      <c r="G40" s="109" t="s">
        <v>2279</v>
      </c>
      <c r="H40" s="24"/>
    </row>
    <row r="41" spans="2:12" ht="14.5" thickBot="1">
      <c r="B41" s="118">
        <f t="shared" si="0"/>
        <v>41</v>
      </c>
      <c r="C41" s="107" t="s">
        <v>2283</v>
      </c>
      <c r="D41" s="136"/>
      <c r="E41" s="58">
        <f>IF(E35="Per Diem","N/A",VLOOKUP(E16&amp;MID(E7,5,3),MMIS,17,FALSE))</f>
        <v>9763.82</v>
      </c>
      <c r="F41" s="137"/>
      <c r="G41" s="109" t="s">
        <v>2280</v>
      </c>
      <c r="H41" s="24"/>
    </row>
    <row r="42" spans="2:12" ht="14.5" thickBot="1">
      <c r="B42" s="118">
        <f t="shared" si="0"/>
        <v>42</v>
      </c>
      <c r="C42" s="250" t="s">
        <v>1316</v>
      </c>
      <c r="D42" s="125"/>
      <c r="E42" s="125"/>
      <c r="F42" s="125"/>
      <c r="G42" s="130"/>
      <c r="H42" s="13"/>
    </row>
    <row r="43" spans="2:12">
      <c r="B43" s="118">
        <f t="shared" si="0"/>
        <v>43</v>
      </c>
      <c r="C43" s="111" t="s">
        <v>1317</v>
      </c>
      <c r="D43" s="138"/>
      <c r="E43" s="185" t="str">
        <f>IF(AND(E35="Per Diem",E10&lt;DATE(2026,7,1)),VLOOKUP(E16&amp;MID(E7,5,3),MMIS,17,FALSE),IF(AND(E35="Per Diem",E10&gt;DATE(2026,6,30)),VLOOKUP(E16&amp;MID(E7,5,3),MMIS,18,FALSE),"N/A"))</f>
        <v>N/A</v>
      </c>
      <c r="F43" s="184"/>
      <c r="G43" s="108" t="s">
        <v>1318</v>
      </c>
      <c r="H43" s="13"/>
    </row>
    <row r="44" spans="2:12" ht="14.5" thickBot="1">
      <c r="B44" s="118">
        <f t="shared" si="0"/>
        <v>44</v>
      </c>
      <c r="C44" s="71" t="s">
        <v>2282</v>
      </c>
      <c r="D44" s="138"/>
      <c r="E44" s="186">
        <f>IF(E43="N/A", 0, E43*E13)</f>
        <v>0</v>
      </c>
      <c r="F44" s="184"/>
      <c r="G44" s="109" t="s">
        <v>2281</v>
      </c>
      <c r="H44" s="13"/>
    </row>
    <row r="45" spans="2:12" s="26" customFormat="1" ht="14.5" thickBot="1">
      <c r="B45" s="118">
        <f t="shared" si="0"/>
        <v>45</v>
      </c>
      <c r="C45" s="250" t="s">
        <v>32</v>
      </c>
      <c r="D45" s="125"/>
      <c r="E45" s="125"/>
      <c r="F45" s="125"/>
      <c r="G45" s="130"/>
      <c r="H45" s="14"/>
      <c r="I45" s="13"/>
      <c r="J45" s="13"/>
      <c r="K45" s="13"/>
      <c r="L45" s="13"/>
    </row>
    <row r="46" spans="2:12" ht="14.5" thickBot="1">
      <c r="B46" s="118">
        <f t="shared" si="0"/>
        <v>46</v>
      </c>
      <c r="C46" s="71" t="s">
        <v>1610</v>
      </c>
      <c r="D46" s="139"/>
      <c r="E46" s="55">
        <f>IF(E35="Per Diem","N/A",TRUNC((E41*E26),2))</f>
        <v>57003.13</v>
      </c>
      <c r="F46" s="140"/>
      <c r="G46" s="109" t="s">
        <v>2288</v>
      </c>
      <c r="H46" s="42"/>
    </row>
    <row r="47" spans="2:12" s="26" customFormat="1" ht="14.5" thickBot="1">
      <c r="B47" s="118">
        <f t="shared" si="0"/>
        <v>47</v>
      </c>
      <c r="C47" s="250" t="s">
        <v>31</v>
      </c>
      <c r="D47" s="125"/>
      <c r="E47" s="125"/>
      <c r="F47" s="125"/>
      <c r="G47" s="130"/>
      <c r="H47" s="14"/>
      <c r="I47" s="13"/>
      <c r="J47" s="13"/>
      <c r="K47" s="13"/>
      <c r="L47" s="13"/>
    </row>
    <row r="48" spans="2:12">
      <c r="B48" s="118">
        <f t="shared" si="0"/>
        <v>48</v>
      </c>
      <c r="C48" s="71" t="s">
        <v>9</v>
      </c>
      <c r="D48" s="139"/>
      <c r="E48" s="53" t="str">
        <f>IF(E35="Per Diem","No",E14)</f>
        <v>No</v>
      </c>
      <c r="F48" s="140"/>
      <c r="G48" s="109" t="s">
        <v>2289</v>
      </c>
      <c r="H48" s="42"/>
    </row>
    <row r="49" spans="2:12" ht="14.5" thickBot="1">
      <c r="B49" s="118">
        <f t="shared" si="0"/>
        <v>49</v>
      </c>
      <c r="C49" s="71" t="s">
        <v>1331</v>
      </c>
      <c r="D49" s="127"/>
      <c r="E49" s="54" t="str">
        <f>IF(E48="Yes",(TRUNC((E41*E26)/E27,2)*(E13+1)),"N/A")</f>
        <v>N/A</v>
      </c>
      <c r="F49" s="133"/>
      <c r="G49" s="109" t="s">
        <v>2290</v>
      </c>
      <c r="H49" s="24"/>
    </row>
    <row r="50" spans="2:12" ht="14.5" thickBot="1">
      <c r="B50" s="118">
        <f t="shared" si="0"/>
        <v>50</v>
      </c>
      <c r="C50" s="250" t="s">
        <v>32</v>
      </c>
      <c r="D50" s="125"/>
      <c r="E50" s="125"/>
      <c r="F50" s="125"/>
      <c r="G50" s="130"/>
      <c r="H50" s="24"/>
    </row>
    <row r="51" spans="2:12">
      <c r="B51" s="118">
        <f t="shared" si="0"/>
        <v>51</v>
      </c>
      <c r="C51" s="71" t="s">
        <v>2286</v>
      </c>
      <c r="D51" s="127"/>
      <c r="E51" s="50">
        <f>IF(E35="Per Diem", "N/A", IF(E48="Yes", MIN(E46,E49), E46))</f>
        <v>57003.13</v>
      </c>
      <c r="F51" s="133"/>
      <c r="G51" s="109" t="s">
        <v>2291</v>
      </c>
    </row>
    <row r="52" spans="2:12" ht="14.5" thickBot="1">
      <c r="B52" s="118">
        <f t="shared" si="0"/>
        <v>52</v>
      </c>
      <c r="C52" s="71" t="s">
        <v>2287</v>
      </c>
      <c r="D52" s="127"/>
      <c r="E52" s="52">
        <f>IF(E35="Per Diem","N/A",TRUNC(E51*E32,2))</f>
        <v>58143.19</v>
      </c>
      <c r="F52" s="133"/>
      <c r="G52" s="109" t="s">
        <v>2292</v>
      </c>
    </row>
    <row r="53" spans="2:12" ht="14.5" thickBot="1">
      <c r="B53" s="118">
        <f t="shared" si="0"/>
        <v>53</v>
      </c>
      <c r="C53" s="250" t="s">
        <v>29</v>
      </c>
      <c r="D53" s="125"/>
      <c r="E53" s="125"/>
      <c r="F53" s="125"/>
      <c r="G53" s="130"/>
    </row>
    <row r="54" spans="2:12">
      <c r="B54" s="118">
        <f t="shared" si="0"/>
        <v>54</v>
      </c>
      <c r="C54" s="71" t="s">
        <v>1336</v>
      </c>
      <c r="D54" s="127"/>
      <c r="E54" s="50">
        <f>IF(E35="Per Diem","N/A",E52+E20)</f>
        <v>139643.19</v>
      </c>
      <c r="F54" s="133"/>
      <c r="G54" s="109" t="s">
        <v>2293</v>
      </c>
    </row>
    <row r="55" spans="2:12">
      <c r="B55" s="118">
        <f t="shared" si="0"/>
        <v>55</v>
      </c>
      <c r="C55" s="71" t="s">
        <v>1343</v>
      </c>
      <c r="D55" s="127"/>
      <c r="E55" s="47">
        <f>IF(E35="Per Diem","N/A",TRUNC(E8*E38,2))</f>
        <v>35800</v>
      </c>
      <c r="F55" s="133"/>
      <c r="G55" s="109" t="s">
        <v>2294</v>
      </c>
      <c r="H55" s="27"/>
    </row>
    <row r="56" spans="2:12">
      <c r="B56" s="118">
        <f t="shared" si="0"/>
        <v>56</v>
      </c>
      <c r="C56" s="71" t="s">
        <v>30</v>
      </c>
      <c r="D56" s="127"/>
      <c r="E56" s="51" t="str">
        <f>IF(E35="Per Diem","No",IF((E55-E52)&lt;E20,"No","Yes"))</f>
        <v>No</v>
      </c>
      <c r="F56" s="133"/>
      <c r="G56" s="109" t="s">
        <v>2295</v>
      </c>
    </row>
    <row r="57" spans="2:12" ht="14.5" thickBot="1">
      <c r="B57" s="118">
        <f t="shared" si="0"/>
        <v>57</v>
      </c>
      <c r="C57" s="71" t="s">
        <v>1330</v>
      </c>
      <c r="D57" s="127"/>
      <c r="E57" s="52">
        <f>IF(E56="Yes",TRUNC(IF(E55&lt;E54,0,(E55-E54)*E21),2),0)</f>
        <v>0</v>
      </c>
      <c r="F57" s="133"/>
      <c r="G57" s="109" t="s">
        <v>2296</v>
      </c>
    </row>
    <row r="58" spans="2:12" s="26" customFormat="1" ht="14.5" thickBot="1">
      <c r="B58" s="118">
        <f t="shared" si="0"/>
        <v>58</v>
      </c>
      <c r="C58" s="250" t="s">
        <v>1341</v>
      </c>
      <c r="D58" s="125"/>
      <c r="E58" s="125"/>
      <c r="F58" s="125"/>
      <c r="G58" s="130"/>
      <c r="H58" s="14"/>
      <c r="I58" s="13"/>
      <c r="J58" s="13"/>
      <c r="K58" s="13"/>
      <c r="L58" s="13"/>
    </row>
    <row r="59" spans="2:12" s="26" customFormat="1">
      <c r="B59" s="118">
        <f t="shared" si="0"/>
        <v>59</v>
      </c>
      <c r="C59" s="111" t="s">
        <v>1335</v>
      </c>
      <c r="D59" s="141"/>
      <c r="E59" s="46">
        <f>IF(E35="Per Diem",E44,E52+E57)</f>
        <v>58143.19</v>
      </c>
      <c r="F59" s="142"/>
      <c r="G59" s="108" t="s">
        <v>2297</v>
      </c>
      <c r="H59" s="14"/>
      <c r="I59" s="13"/>
      <c r="J59" s="13"/>
      <c r="K59" s="13"/>
      <c r="L59" s="13"/>
    </row>
    <row r="60" spans="2:12">
      <c r="B60" s="118">
        <f t="shared" si="0"/>
        <v>60</v>
      </c>
      <c r="C60" s="71" t="s">
        <v>1333</v>
      </c>
      <c r="D60" s="127"/>
      <c r="E60" s="47">
        <f>IF(E35="Per Diem", E59, TRUNC(E59*(1+ROUND(E36,4)),2))</f>
        <v>58143.19</v>
      </c>
      <c r="F60" s="143"/>
      <c r="G60" s="109" t="s">
        <v>2298</v>
      </c>
      <c r="H60" s="27"/>
    </row>
    <row r="61" spans="2:12">
      <c r="B61" s="118">
        <f t="shared" si="0"/>
        <v>61</v>
      </c>
      <c r="C61" s="71" t="s">
        <v>2278</v>
      </c>
      <c r="D61" s="127"/>
      <c r="E61" s="47">
        <f>IF(E35="Per Diem",TRUNC(E13*E37,2),IF(E35="DRG",TRUNC(E60*E37,2),0))</f>
        <v>0</v>
      </c>
      <c r="F61" s="143"/>
      <c r="G61" s="109" t="s">
        <v>2425</v>
      </c>
      <c r="H61" s="27"/>
    </row>
    <row r="62" spans="2:12">
      <c r="B62" s="118">
        <f t="shared" si="0"/>
        <v>62</v>
      </c>
      <c r="C62" s="71" t="s">
        <v>2277</v>
      </c>
      <c r="D62" s="127"/>
      <c r="E62" s="47">
        <f>E60+E61</f>
        <v>58143.19</v>
      </c>
      <c r="F62" s="143"/>
      <c r="G62" s="109" t="s">
        <v>2299</v>
      </c>
      <c r="H62" s="27"/>
    </row>
    <row r="63" spans="2:12" s="14" customFormat="1">
      <c r="B63" s="118">
        <f t="shared" si="0"/>
        <v>63</v>
      </c>
      <c r="C63" s="71" t="s">
        <v>1283</v>
      </c>
      <c r="D63" s="144"/>
      <c r="E63" s="48">
        <f>IF(E35="Per Diem","N/A",IF(AND(E12="Yes",E9=E11),112.35,0))</f>
        <v>0</v>
      </c>
      <c r="F63" s="142"/>
      <c r="G63" s="109" t="s">
        <v>2776</v>
      </c>
    </row>
    <row r="64" spans="2:12">
      <c r="B64" s="118">
        <f t="shared" si="0"/>
        <v>64</v>
      </c>
      <c r="C64" s="71" t="s">
        <v>1334</v>
      </c>
      <c r="D64" s="145"/>
      <c r="E64" s="47">
        <f>IF(E35="Per Diem",E62,E62+E63)</f>
        <v>58143.19</v>
      </c>
      <c r="F64" s="143"/>
      <c r="G64" s="109" t="s">
        <v>2300</v>
      </c>
    </row>
    <row r="65" spans="2:12">
      <c r="B65" s="118">
        <f t="shared" si="0"/>
        <v>65</v>
      </c>
      <c r="C65" s="71" t="s">
        <v>1322</v>
      </c>
      <c r="D65" s="145"/>
      <c r="E65" s="47" t="str">
        <f>IF(E64&gt;E8,"Yes","No")</f>
        <v>No</v>
      </c>
      <c r="F65" s="143"/>
      <c r="G65" s="109" t="s">
        <v>2301</v>
      </c>
    </row>
    <row r="66" spans="2:12">
      <c r="B66" s="118">
        <f t="shared" si="0"/>
        <v>66</v>
      </c>
      <c r="C66" s="71" t="s">
        <v>1323</v>
      </c>
      <c r="D66" s="145"/>
      <c r="E66" s="47">
        <f>IF(E65="Yes",E8,E64)</f>
        <v>58143.19</v>
      </c>
      <c r="F66" s="143"/>
      <c r="G66" s="109" t="s">
        <v>2302</v>
      </c>
      <c r="H66" s="27"/>
    </row>
    <row r="67" spans="2:12">
      <c r="B67" s="118">
        <f t="shared" si="0"/>
        <v>67</v>
      </c>
      <c r="C67" s="71" t="s">
        <v>1281</v>
      </c>
      <c r="D67" s="145"/>
      <c r="E67" s="47">
        <f>IF(OR(E18&gt;=E66,VLOOKUP(E16&amp;MID(E7,5,3),MMIS,14,FALSE)=1),0,TRUNC(((E66-E18)*0.018),2))</f>
        <v>0</v>
      </c>
      <c r="F67" s="143"/>
      <c r="G67" s="109" t="s">
        <v>2426</v>
      </c>
      <c r="H67" s="27"/>
    </row>
    <row r="68" spans="2:12">
      <c r="B68" s="118">
        <f t="shared" si="0"/>
        <v>68</v>
      </c>
      <c r="C68" s="71" t="s">
        <v>1282</v>
      </c>
      <c r="D68" s="146"/>
      <c r="E68" s="49">
        <f>E66+E67</f>
        <v>58143.19</v>
      </c>
      <c r="F68" s="142"/>
      <c r="G68" s="109" t="s">
        <v>2303</v>
      </c>
    </row>
    <row r="69" spans="2:12" ht="14.5" thickBot="1">
      <c r="B69" s="118">
        <f t="shared" si="0"/>
        <v>69</v>
      </c>
      <c r="C69" s="112" t="s">
        <v>1340</v>
      </c>
      <c r="D69" s="127"/>
      <c r="E69" s="113">
        <f>IF(E18&gt;=E66,0,E68-E18)</f>
        <v>58143.19</v>
      </c>
      <c r="F69" s="133"/>
      <c r="G69" s="109" t="s">
        <v>2304</v>
      </c>
    </row>
    <row r="70" spans="2:12" s="14" customFormat="1" ht="14.15" customHeight="1" thickBot="1">
      <c r="B70" s="251" t="s">
        <v>15</v>
      </c>
      <c r="C70" s="147"/>
      <c r="D70" s="147"/>
      <c r="E70" s="147"/>
      <c r="F70" s="147"/>
      <c r="G70" s="148"/>
      <c r="I70" s="13"/>
      <c r="J70" s="13"/>
      <c r="K70" s="13"/>
      <c r="L70" s="13"/>
    </row>
    <row r="71" spans="2:12">
      <c r="E71" s="30"/>
    </row>
    <row r="72" spans="2:12">
      <c r="E72" s="30"/>
    </row>
    <row r="73" spans="2:12" s="14" customFormat="1">
      <c r="B73" s="28"/>
      <c r="C73" s="29"/>
      <c r="D73" s="29"/>
      <c r="E73" s="32"/>
      <c r="F73" s="29"/>
      <c r="G73" s="31"/>
      <c r="I73" s="13"/>
      <c r="J73" s="13"/>
      <c r="K73" s="13"/>
      <c r="L73" s="13"/>
    </row>
    <row r="74" spans="2:12">
      <c r="C74" s="33"/>
      <c r="E74" s="34"/>
    </row>
    <row r="75" spans="2:12">
      <c r="E75" s="35"/>
    </row>
    <row r="76" spans="2:12">
      <c r="E76" s="36"/>
    </row>
    <row r="77" spans="2:12">
      <c r="E77" s="37"/>
    </row>
    <row r="78" spans="2:12">
      <c r="C78" s="33"/>
      <c r="E78" s="37"/>
    </row>
    <row r="79" spans="2:12">
      <c r="E79" s="37"/>
    </row>
    <row r="80" spans="2:12">
      <c r="E80" s="36"/>
    </row>
    <row r="81" spans="3:7">
      <c r="E81" s="37"/>
    </row>
    <row r="82" spans="3:7">
      <c r="C82" s="33"/>
      <c r="E82" s="35"/>
    </row>
    <row r="83" spans="3:7">
      <c r="E83" s="35"/>
      <c r="G83" s="8"/>
    </row>
    <row r="84" spans="3:7">
      <c r="E84" s="36"/>
    </row>
    <row r="85" spans="3:7">
      <c r="E85" s="37"/>
    </row>
    <row r="86" spans="3:7">
      <c r="C86" s="33"/>
      <c r="E86" s="37"/>
    </row>
    <row r="87" spans="3:7">
      <c r="E87" s="38"/>
      <c r="G87" s="39"/>
    </row>
    <row r="88" spans="3:7">
      <c r="E88" s="36"/>
    </row>
    <row r="89" spans="3:7">
      <c r="E89" s="37"/>
    </row>
    <row r="90" spans="3:7">
      <c r="C90" s="33"/>
      <c r="E90" s="37"/>
    </row>
    <row r="91" spans="3:7">
      <c r="E91" s="38"/>
    </row>
    <row r="92" spans="3:7">
      <c r="E92" s="36"/>
    </row>
    <row r="93" spans="3:7">
      <c r="E93" s="37"/>
    </row>
    <row r="94" spans="3:7">
      <c r="E94" s="40"/>
    </row>
  </sheetData>
  <dataValidations count="3">
    <dataValidation type="list" allowBlank="1" showInputMessage="1" showErrorMessage="1" sqref="E7" xr:uid="{00000000-0002-0000-0300-000000000000}">
      <formula1>"COS 001 - Acute, COS 006 - Rehab, COS 014 - Psych, COS 015 - LTAC"</formula1>
    </dataValidation>
    <dataValidation type="list" allowBlank="1" showInputMessage="1" showErrorMessage="1" sqref="E12 E14" xr:uid="{00000000-0002-0000-0300-000001000000}">
      <formula1>"No, Yes"</formula1>
    </dataValidation>
    <dataValidation allowBlank="1" showInputMessage="1" showErrorMessage="1" errorTitle="Provider Category" error="Please enter an option from the drop down list." sqref="E39:E41" xr:uid="{00000000-0002-0000-0300-000002000000}"/>
  </dataValidations>
  <pageMargins left="0.25" right="0.25" top="0.75" bottom="0.75" header="0.3" footer="0.3"/>
  <pageSetup scale="53" fitToHeight="0" orientation="portrait" r:id="rId1"/>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365"/>
  <sheetViews>
    <sheetView showGridLines="0" zoomScaleNormal="100" zoomScaleSheetLayoutView="70" workbookViewId="0">
      <pane ySplit="7" topLeftCell="A8" activePane="bottomLeft" state="frozen"/>
      <selection pane="bottomLeft" activeCell="A7" sqref="A7:L7"/>
    </sheetView>
  </sheetViews>
  <sheetFormatPr defaultColWidth="9.26953125" defaultRowHeight="14"/>
  <cols>
    <col min="1" max="2" width="9.453125" style="5" customWidth="1"/>
    <col min="3" max="3" width="7.453125" style="5" bestFit="1" customWidth="1"/>
    <col min="4" max="4" width="72" style="2" customWidth="1"/>
    <col min="5" max="5" width="16" style="2" customWidth="1"/>
    <col min="6" max="6" width="14.453125" style="2" customWidth="1"/>
    <col min="7" max="7" width="9.7265625" style="6" customWidth="1"/>
    <col min="8" max="8" width="9.7265625" style="11" customWidth="1"/>
    <col min="9" max="9" width="16.7265625" style="5" customWidth="1"/>
    <col min="10" max="10" width="16.453125" style="10" customWidth="1"/>
    <col min="11" max="11" width="14" style="10" customWidth="1"/>
    <col min="12" max="12" width="13.453125" style="10" customWidth="1"/>
    <col min="13" max="16384" width="9.26953125" style="2"/>
  </cols>
  <sheetData>
    <row r="1" spans="1:12">
      <c r="A1" s="176" t="s">
        <v>1233</v>
      </c>
      <c r="B1" s="177"/>
      <c r="C1" s="176"/>
      <c r="D1" s="176"/>
      <c r="E1" s="176"/>
      <c r="F1" s="176"/>
      <c r="G1" s="176"/>
      <c r="H1" s="176"/>
      <c r="I1" s="176"/>
      <c r="J1" s="176"/>
      <c r="K1" s="176"/>
      <c r="L1" s="178"/>
    </row>
    <row r="2" spans="1:12">
      <c r="A2" s="176" t="s">
        <v>1608</v>
      </c>
      <c r="B2" s="177"/>
      <c r="C2" s="176"/>
      <c r="D2" s="176"/>
      <c r="E2" s="176"/>
      <c r="F2" s="176"/>
      <c r="G2" s="176"/>
      <c r="H2" s="176"/>
      <c r="I2" s="176"/>
      <c r="J2" s="176"/>
      <c r="K2" s="176"/>
      <c r="L2" s="178"/>
    </row>
    <row r="3" spans="1:12">
      <c r="A3" s="176" t="s">
        <v>2328</v>
      </c>
      <c r="B3" s="177"/>
      <c r="C3" s="176"/>
      <c r="D3" s="176"/>
      <c r="E3" s="176"/>
      <c r="F3" s="176"/>
      <c r="G3" s="176"/>
      <c r="H3" s="176"/>
      <c r="I3" s="176"/>
      <c r="J3" s="176"/>
      <c r="K3" s="176"/>
      <c r="L3" s="178"/>
    </row>
    <row r="4" spans="1:12">
      <c r="A4" s="3"/>
      <c r="B4" s="175"/>
      <c r="C4" s="175"/>
      <c r="D4" s="175"/>
      <c r="E4" s="175"/>
      <c r="F4" s="175"/>
      <c r="G4" s="175"/>
      <c r="H4" s="175"/>
      <c r="I4" s="175"/>
      <c r="J4" s="175"/>
      <c r="K4" s="175"/>
      <c r="L4" s="9"/>
    </row>
    <row r="5" spans="1:12">
      <c r="A5" s="101" t="s">
        <v>2329</v>
      </c>
      <c r="B5" s="96"/>
      <c r="C5" s="96"/>
      <c r="D5" s="96"/>
      <c r="E5" s="96"/>
      <c r="F5" s="97"/>
      <c r="G5" s="98"/>
      <c r="H5" s="99"/>
      <c r="I5" s="12"/>
      <c r="J5" s="9"/>
      <c r="K5" s="9"/>
      <c r="L5" s="9"/>
    </row>
    <row r="6" spans="1:12" ht="14.5" thickBot="1">
      <c r="A6" s="102" t="s">
        <v>1607</v>
      </c>
      <c r="B6" s="100"/>
      <c r="C6" s="100"/>
      <c r="D6" s="100"/>
      <c r="E6" s="100"/>
      <c r="F6" s="4"/>
      <c r="G6" s="196"/>
      <c r="H6" s="197"/>
      <c r="I6" s="12"/>
      <c r="J6" s="198"/>
      <c r="K6" s="198"/>
      <c r="L6" s="198"/>
    </row>
    <row r="7" spans="1:12" s="85" customFormat="1" ht="69.650000000000006" customHeight="1" thickBot="1">
      <c r="A7" s="252" t="s">
        <v>4</v>
      </c>
      <c r="B7" s="252" t="s">
        <v>1606</v>
      </c>
      <c r="C7" s="252" t="s">
        <v>2200</v>
      </c>
      <c r="D7" s="252" t="s">
        <v>5</v>
      </c>
      <c r="E7" s="252" t="s">
        <v>1564</v>
      </c>
      <c r="F7" s="252" t="s">
        <v>1563</v>
      </c>
      <c r="G7" s="252" t="s">
        <v>11</v>
      </c>
      <c r="H7" s="252" t="s">
        <v>1234</v>
      </c>
      <c r="I7" s="252" t="s">
        <v>1348</v>
      </c>
      <c r="J7" s="252" t="s">
        <v>1235</v>
      </c>
      <c r="K7" s="252" t="s">
        <v>1299</v>
      </c>
      <c r="L7" s="252" t="s">
        <v>1298</v>
      </c>
    </row>
    <row r="8" spans="1:12">
      <c r="A8" s="92" t="s">
        <v>55</v>
      </c>
      <c r="B8" s="92" t="s">
        <v>1236</v>
      </c>
      <c r="C8" s="92" t="s">
        <v>1625</v>
      </c>
      <c r="D8" s="93" t="s">
        <v>1626</v>
      </c>
      <c r="E8" s="93" t="s">
        <v>1359</v>
      </c>
      <c r="F8" s="93" t="s">
        <v>1359</v>
      </c>
      <c r="G8" s="191">
        <v>6.54</v>
      </c>
      <c r="H8" s="94">
        <v>5.8381999999999996</v>
      </c>
      <c r="I8" s="95">
        <v>1</v>
      </c>
      <c r="J8" s="95">
        <v>1.02</v>
      </c>
      <c r="K8" s="95">
        <v>1.02</v>
      </c>
      <c r="L8" s="95">
        <v>1.02</v>
      </c>
    </row>
    <row r="9" spans="1:12">
      <c r="A9" s="86" t="s">
        <v>56</v>
      </c>
      <c r="B9" s="86" t="s">
        <v>1236</v>
      </c>
      <c r="C9" s="86" t="s">
        <v>1627</v>
      </c>
      <c r="D9" s="79" t="s">
        <v>1626</v>
      </c>
      <c r="E9" s="79" t="s">
        <v>1359</v>
      </c>
      <c r="F9" s="79" t="s">
        <v>1359</v>
      </c>
      <c r="G9" s="191">
        <v>7.68</v>
      </c>
      <c r="H9" s="94">
        <v>7.1050000000000004</v>
      </c>
      <c r="I9" s="95">
        <v>1</v>
      </c>
      <c r="J9" s="95">
        <v>1.02</v>
      </c>
      <c r="K9" s="95">
        <v>1.02</v>
      </c>
      <c r="L9" s="95">
        <v>1.02</v>
      </c>
    </row>
    <row r="10" spans="1:12">
      <c r="A10" s="86" t="s">
        <v>57</v>
      </c>
      <c r="B10" s="86" t="s">
        <v>1236</v>
      </c>
      <c r="C10" s="86" t="s">
        <v>1628</v>
      </c>
      <c r="D10" s="79" t="s">
        <v>1626</v>
      </c>
      <c r="E10" s="79" t="s">
        <v>1359</v>
      </c>
      <c r="F10" s="79" t="s">
        <v>1359</v>
      </c>
      <c r="G10" s="191">
        <v>11.92</v>
      </c>
      <c r="H10" s="94">
        <v>8.8057999999999996</v>
      </c>
      <c r="I10" s="95">
        <v>1</v>
      </c>
      <c r="J10" s="95">
        <v>1.02</v>
      </c>
      <c r="K10" s="95">
        <v>1.02</v>
      </c>
      <c r="L10" s="95">
        <v>1.02</v>
      </c>
    </row>
    <row r="11" spans="1:12">
      <c r="A11" s="86" t="s">
        <v>58</v>
      </c>
      <c r="B11" s="86" t="s">
        <v>1236</v>
      </c>
      <c r="C11" s="86" t="s">
        <v>1629</v>
      </c>
      <c r="D11" s="79" t="s">
        <v>1626</v>
      </c>
      <c r="E11" s="79" t="s">
        <v>1359</v>
      </c>
      <c r="F11" s="79" t="s">
        <v>1359</v>
      </c>
      <c r="G11" s="191">
        <v>30.12</v>
      </c>
      <c r="H11" s="94">
        <v>15.945399999999999</v>
      </c>
      <c r="I11" s="95">
        <v>1</v>
      </c>
      <c r="J11" s="95">
        <v>1.02</v>
      </c>
      <c r="K11" s="95">
        <v>1.02</v>
      </c>
      <c r="L11" s="95">
        <v>1.02</v>
      </c>
    </row>
    <row r="12" spans="1:12">
      <c r="A12" s="86" t="s">
        <v>59</v>
      </c>
      <c r="B12" s="86" t="s">
        <v>1237</v>
      </c>
      <c r="C12" s="86" t="s">
        <v>1625</v>
      </c>
      <c r="D12" s="79" t="s">
        <v>1630</v>
      </c>
      <c r="E12" s="79" t="s">
        <v>1359</v>
      </c>
      <c r="F12" s="79" t="s">
        <v>1359</v>
      </c>
      <c r="G12" s="191">
        <v>11.5</v>
      </c>
      <c r="H12" s="94">
        <v>8.9989000000000008</v>
      </c>
      <c r="I12" s="95">
        <v>1</v>
      </c>
      <c r="J12" s="95">
        <v>1.02</v>
      </c>
      <c r="K12" s="95">
        <v>1.02</v>
      </c>
      <c r="L12" s="95">
        <v>1.02</v>
      </c>
    </row>
    <row r="13" spans="1:12">
      <c r="A13" s="86" t="s">
        <v>60</v>
      </c>
      <c r="B13" s="86" t="s">
        <v>1237</v>
      </c>
      <c r="C13" s="86" t="s">
        <v>1627</v>
      </c>
      <c r="D13" s="79" t="s">
        <v>1630</v>
      </c>
      <c r="E13" s="79" t="s">
        <v>1359</v>
      </c>
      <c r="F13" s="79" t="s">
        <v>1359</v>
      </c>
      <c r="G13" s="191">
        <v>16.22</v>
      </c>
      <c r="H13" s="94">
        <v>11.7392</v>
      </c>
      <c r="I13" s="95">
        <v>1</v>
      </c>
      <c r="J13" s="95">
        <v>1.02</v>
      </c>
      <c r="K13" s="95">
        <v>1.02</v>
      </c>
      <c r="L13" s="95">
        <v>1.02</v>
      </c>
    </row>
    <row r="14" spans="1:12">
      <c r="A14" s="86" t="s">
        <v>61</v>
      </c>
      <c r="B14" s="86" t="s">
        <v>1237</v>
      </c>
      <c r="C14" s="86" t="s">
        <v>1628</v>
      </c>
      <c r="D14" s="79" t="s">
        <v>1630</v>
      </c>
      <c r="E14" s="79" t="s">
        <v>1359</v>
      </c>
      <c r="F14" s="79" t="s">
        <v>1359</v>
      </c>
      <c r="G14" s="191">
        <v>25.42</v>
      </c>
      <c r="H14" s="94">
        <v>15.2089</v>
      </c>
      <c r="I14" s="95">
        <v>1</v>
      </c>
      <c r="J14" s="95">
        <v>1.02</v>
      </c>
      <c r="K14" s="95">
        <v>1.02</v>
      </c>
      <c r="L14" s="95">
        <v>1.02</v>
      </c>
    </row>
    <row r="15" spans="1:12">
      <c r="A15" s="86" t="s">
        <v>62</v>
      </c>
      <c r="B15" s="86" t="s">
        <v>1237</v>
      </c>
      <c r="C15" s="86" t="s">
        <v>1629</v>
      </c>
      <c r="D15" s="79" t="s">
        <v>1630</v>
      </c>
      <c r="E15" s="79" t="s">
        <v>1359</v>
      </c>
      <c r="F15" s="79" t="s">
        <v>1359</v>
      </c>
      <c r="G15" s="191">
        <v>56.32</v>
      </c>
      <c r="H15" s="94">
        <v>28.1248</v>
      </c>
      <c r="I15" s="95">
        <v>1</v>
      </c>
      <c r="J15" s="95">
        <v>1.02</v>
      </c>
      <c r="K15" s="95">
        <v>1.02</v>
      </c>
      <c r="L15" s="95">
        <v>1.02</v>
      </c>
    </row>
    <row r="16" spans="1:12">
      <c r="A16" s="86" t="s">
        <v>63</v>
      </c>
      <c r="B16" s="86" t="s">
        <v>1238</v>
      </c>
      <c r="C16" s="86" t="s">
        <v>1625</v>
      </c>
      <c r="D16" s="79" t="s">
        <v>1631</v>
      </c>
      <c r="E16" s="79" t="s">
        <v>1632</v>
      </c>
      <c r="F16" s="79" t="s">
        <v>1633</v>
      </c>
      <c r="G16" s="191">
        <v>16.670000000000002</v>
      </c>
      <c r="H16" s="94">
        <v>5.0357000000000003</v>
      </c>
      <c r="I16" s="95">
        <v>1</v>
      </c>
      <c r="J16" s="89">
        <v>1</v>
      </c>
      <c r="K16" s="89">
        <v>1</v>
      </c>
      <c r="L16" s="89">
        <v>1</v>
      </c>
    </row>
    <row r="17" spans="1:12">
      <c r="A17" s="86" t="s">
        <v>64</v>
      </c>
      <c r="B17" s="86" t="s">
        <v>1238</v>
      </c>
      <c r="C17" s="86" t="s">
        <v>1627</v>
      </c>
      <c r="D17" s="79" t="s">
        <v>1631</v>
      </c>
      <c r="E17" s="79" t="s">
        <v>1632</v>
      </c>
      <c r="F17" s="79" t="s">
        <v>1633</v>
      </c>
      <c r="G17" s="191">
        <v>19.329999999999998</v>
      </c>
      <c r="H17" s="94">
        <v>7.1075999999999997</v>
      </c>
      <c r="I17" s="95">
        <v>1</v>
      </c>
      <c r="J17" s="89">
        <v>1</v>
      </c>
      <c r="K17" s="89">
        <v>1</v>
      </c>
      <c r="L17" s="89">
        <v>1</v>
      </c>
    </row>
    <row r="18" spans="1:12">
      <c r="A18" s="86" t="s">
        <v>65</v>
      </c>
      <c r="B18" s="86" t="s">
        <v>1238</v>
      </c>
      <c r="C18" s="86" t="s">
        <v>1628</v>
      </c>
      <c r="D18" s="79" t="s">
        <v>1631</v>
      </c>
      <c r="E18" s="79" t="s">
        <v>1632</v>
      </c>
      <c r="F18" s="79" t="s">
        <v>1633</v>
      </c>
      <c r="G18" s="191">
        <v>31.53</v>
      </c>
      <c r="H18" s="94">
        <v>11.3972</v>
      </c>
      <c r="I18" s="95">
        <v>1</v>
      </c>
      <c r="J18" s="89">
        <v>1</v>
      </c>
      <c r="K18" s="89">
        <v>1</v>
      </c>
      <c r="L18" s="89">
        <v>1</v>
      </c>
    </row>
    <row r="19" spans="1:12">
      <c r="A19" s="86" t="s">
        <v>66</v>
      </c>
      <c r="B19" s="86" t="s">
        <v>1238</v>
      </c>
      <c r="C19" s="86" t="s">
        <v>1629</v>
      </c>
      <c r="D19" s="79" t="s">
        <v>1631</v>
      </c>
      <c r="E19" s="79" t="s">
        <v>1632</v>
      </c>
      <c r="F19" s="79" t="s">
        <v>1633</v>
      </c>
      <c r="G19" s="191">
        <v>44.89</v>
      </c>
      <c r="H19" s="94">
        <v>17.1934</v>
      </c>
      <c r="I19" s="95">
        <v>1</v>
      </c>
      <c r="J19" s="89">
        <v>1</v>
      </c>
      <c r="K19" s="89">
        <v>1</v>
      </c>
      <c r="L19" s="89">
        <v>1</v>
      </c>
    </row>
    <row r="20" spans="1:12">
      <c r="A20" s="86" t="s">
        <v>67</v>
      </c>
      <c r="B20" s="86" t="s">
        <v>1239</v>
      </c>
      <c r="C20" s="86" t="s">
        <v>1625</v>
      </c>
      <c r="D20" s="79" t="s">
        <v>1634</v>
      </c>
      <c r="E20" s="79" t="s">
        <v>1632</v>
      </c>
      <c r="F20" s="79" t="s">
        <v>1633</v>
      </c>
      <c r="G20" s="191">
        <v>12</v>
      </c>
      <c r="H20" s="94">
        <v>2.9110999999999998</v>
      </c>
      <c r="I20" s="95">
        <v>1</v>
      </c>
      <c r="J20" s="89">
        <v>1</v>
      </c>
      <c r="K20" s="89">
        <v>1</v>
      </c>
      <c r="L20" s="89">
        <v>1</v>
      </c>
    </row>
    <row r="21" spans="1:12">
      <c r="A21" s="86" t="s">
        <v>68</v>
      </c>
      <c r="B21" s="86" t="s">
        <v>1239</v>
      </c>
      <c r="C21" s="86" t="s">
        <v>1627</v>
      </c>
      <c r="D21" s="79" t="s">
        <v>1634</v>
      </c>
      <c r="E21" s="79" t="s">
        <v>1632</v>
      </c>
      <c r="F21" s="79" t="s">
        <v>1633</v>
      </c>
      <c r="G21" s="191">
        <v>21.03</v>
      </c>
      <c r="H21" s="94">
        <v>5.7782999999999998</v>
      </c>
      <c r="I21" s="95">
        <v>1</v>
      </c>
      <c r="J21" s="89">
        <v>1</v>
      </c>
      <c r="K21" s="89">
        <v>1</v>
      </c>
      <c r="L21" s="89">
        <v>1</v>
      </c>
    </row>
    <row r="22" spans="1:12">
      <c r="A22" s="86" t="s">
        <v>69</v>
      </c>
      <c r="B22" s="86" t="s">
        <v>1239</v>
      </c>
      <c r="C22" s="86" t="s">
        <v>1628</v>
      </c>
      <c r="D22" s="79" t="s">
        <v>1634</v>
      </c>
      <c r="E22" s="79" t="s">
        <v>1632</v>
      </c>
      <c r="F22" s="79" t="s">
        <v>1633</v>
      </c>
      <c r="G22" s="191">
        <v>29.05</v>
      </c>
      <c r="H22" s="94">
        <v>8.6287000000000003</v>
      </c>
      <c r="I22" s="95">
        <v>1</v>
      </c>
      <c r="J22" s="89">
        <v>1</v>
      </c>
      <c r="K22" s="89">
        <v>1</v>
      </c>
      <c r="L22" s="89">
        <v>1</v>
      </c>
    </row>
    <row r="23" spans="1:12">
      <c r="A23" s="86" t="s">
        <v>70</v>
      </c>
      <c r="B23" s="86" t="s">
        <v>1239</v>
      </c>
      <c r="C23" s="86" t="s">
        <v>1629</v>
      </c>
      <c r="D23" s="79" t="s">
        <v>1634</v>
      </c>
      <c r="E23" s="79" t="s">
        <v>1632</v>
      </c>
      <c r="F23" s="79" t="s">
        <v>1633</v>
      </c>
      <c r="G23" s="191">
        <v>38.630000000000003</v>
      </c>
      <c r="H23" s="94">
        <v>12.230499999999999</v>
      </c>
      <c r="I23" s="95">
        <v>1</v>
      </c>
      <c r="J23" s="89">
        <v>1</v>
      </c>
      <c r="K23" s="89">
        <v>1</v>
      </c>
      <c r="L23" s="89">
        <v>1</v>
      </c>
    </row>
    <row r="24" spans="1:12">
      <c r="A24" s="86" t="s">
        <v>71</v>
      </c>
      <c r="B24" s="86" t="s">
        <v>1240</v>
      </c>
      <c r="C24" s="86" t="s">
        <v>1625</v>
      </c>
      <c r="D24" s="79" t="s">
        <v>1360</v>
      </c>
      <c r="E24" s="79" t="s">
        <v>1359</v>
      </c>
      <c r="F24" s="79" t="s">
        <v>1359</v>
      </c>
      <c r="G24" s="191">
        <v>6.99</v>
      </c>
      <c r="H24" s="94">
        <v>6.2446999999999999</v>
      </c>
      <c r="I24" s="95">
        <v>1</v>
      </c>
      <c r="J24" s="95">
        <v>1.02</v>
      </c>
      <c r="K24" s="95">
        <v>1.02</v>
      </c>
      <c r="L24" s="95">
        <v>1.02</v>
      </c>
    </row>
    <row r="25" spans="1:12">
      <c r="A25" s="86" t="s">
        <v>72</v>
      </c>
      <c r="B25" s="86" t="s">
        <v>1240</v>
      </c>
      <c r="C25" s="86" t="s">
        <v>1627</v>
      </c>
      <c r="D25" s="79" t="s">
        <v>1360</v>
      </c>
      <c r="E25" s="79" t="s">
        <v>1359</v>
      </c>
      <c r="F25" s="79" t="s">
        <v>1359</v>
      </c>
      <c r="G25" s="191">
        <v>6.99</v>
      </c>
      <c r="H25" s="94">
        <v>7.7385999999999999</v>
      </c>
      <c r="I25" s="95">
        <v>1</v>
      </c>
      <c r="J25" s="95">
        <v>1.02</v>
      </c>
      <c r="K25" s="95">
        <v>1.02</v>
      </c>
      <c r="L25" s="95">
        <v>1.02</v>
      </c>
    </row>
    <row r="26" spans="1:12">
      <c r="A26" s="86" t="s">
        <v>73</v>
      </c>
      <c r="B26" s="86" t="s">
        <v>1240</v>
      </c>
      <c r="C26" s="86" t="s">
        <v>1628</v>
      </c>
      <c r="D26" s="79" t="s">
        <v>1360</v>
      </c>
      <c r="E26" s="79" t="s">
        <v>1359</v>
      </c>
      <c r="F26" s="79" t="s">
        <v>1359</v>
      </c>
      <c r="G26" s="191">
        <v>8.91</v>
      </c>
      <c r="H26" s="94">
        <v>9.1515000000000004</v>
      </c>
      <c r="I26" s="95">
        <v>1</v>
      </c>
      <c r="J26" s="95">
        <v>1.02</v>
      </c>
      <c r="K26" s="95">
        <v>1.02</v>
      </c>
      <c r="L26" s="95">
        <v>1.02</v>
      </c>
    </row>
    <row r="27" spans="1:12">
      <c r="A27" s="86" t="s">
        <v>74</v>
      </c>
      <c r="B27" s="86" t="s">
        <v>1240</v>
      </c>
      <c r="C27" s="86" t="s">
        <v>1629</v>
      </c>
      <c r="D27" s="79" t="s">
        <v>1360</v>
      </c>
      <c r="E27" s="79" t="s">
        <v>1359</v>
      </c>
      <c r="F27" s="79" t="s">
        <v>1359</v>
      </c>
      <c r="G27" s="191">
        <v>13.81</v>
      </c>
      <c r="H27" s="94">
        <v>10.7529</v>
      </c>
      <c r="I27" s="95">
        <v>1</v>
      </c>
      <c r="J27" s="95">
        <v>1.02</v>
      </c>
      <c r="K27" s="95">
        <v>1.02</v>
      </c>
      <c r="L27" s="95">
        <v>1.02</v>
      </c>
    </row>
    <row r="28" spans="1:12">
      <c r="A28" s="86" t="s">
        <v>1361</v>
      </c>
      <c r="B28" s="86" t="s">
        <v>1362</v>
      </c>
      <c r="C28" s="86" t="s">
        <v>1625</v>
      </c>
      <c r="D28" s="79" t="s">
        <v>1363</v>
      </c>
      <c r="E28" s="79" t="s">
        <v>1359</v>
      </c>
      <c r="F28" s="79" t="s">
        <v>1359</v>
      </c>
      <c r="G28" s="191">
        <v>22.91</v>
      </c>
      <c r="H28" s="94">
        <v>6.3954000000000004</v>
      </c>
      <c r="I28" s="95">
        <v>1</v>
      </c>
      <c r="J28" s="95">
        <v>1.02</v>
      </c>
      <c r="K28" s="95">
        <v>1.02</v>
      </c>
      <c r="L28" s="95">
        <v>1.02</v>
      </c>
    </row>
    <row r="29" spans="1:12">
      <c r="A29" s="86" t="s">
        <v>1364</v>
      </c>
      <c r="B29" s="86" t="s">
        <v>1362</v>
      </c>
      <c r="C29" s="86" t="s">
        <v>1627</v>
      </c>
      <c r="D29" s="79" t="s">
        <v>1363</v>
      </c>
      <c r="E29" s="79" t="s">
        <v>1359</v>
      </c>
      <c r="F29" s="79" t="s">
        <v>1359</v>
      </c>
      <c r="G29" s="191">
        <v>25.53</v>
      </c>
      <c r="H29" s="94">
        <v>7.6830999999999996</v>
      </c>
      <c r="I29" s="95">
        <v>1</v>
      </c>
      <c r="J29" s="95">
        <v>1.02</v>
      </c>
      <c r="K29" s="95">
        <v>1.02</v>
      </c>
      <c r="L29" s="95">
        <v>1.02</v>
      </c>
    </row>
    <row r="30" spans="1:12">
      <c r="A30" s="86" t="s">
        <v>1365</v>
      </c>
      <c r="B30" s="86" t="s">
        <v>1362</v>
      </c>
      <c r="C30" s="86" t="s">
        <v>1628</v>
      </c>
      <c r="D30" s="79" t="s">
        <v>1363</v>
      </c>
      <c r="E30" s="79" t="s">
        <v>1359</v>
      </c>
      <c r="F30" s="79" t="s">
        <v>1359</v>
      </c>
      <c r="G30" s="191">
        <v>32.44</v>
      </c>
      <c r="H30" s="94">
        <v>10.3226</v>
      </c>
      <c r="I30" s="95">
        <v>1</v>
      </c>
      <c r="J30" s="95">
        <v>1.02</v>
      </c>
      <c r="K30" s="95">
        <v>1.02</v>
      </c>
      <c r="L30" s="95">
        <v>1.02</v>
      </c>
    </row>
    <row r="31" spans="1:12">
      <c r="A31" s="86" t="s">
        <v>1366</v>
      </c>
      <c r="B31" s="86" t="s">
        <v>1362</v>
      </c>
      <c r="C31" s="86" t="s">
        <v>1629</v>
      </c>
      <c r="D31" s="79" t="s">
        <v>1363</v>
      </c>
      <c r="E31" s="79" t="s">
        <v>1359</v>
      </c>
      <c r="F31" s="79" t="s">
        <v>1359</v>
      </c>
      <c r="G31" s="191">
        <v>47.93</v>
      </c>
      <c r="H31" s="94">
        <v>17.325500000000002</v>
      </c>
      <c r="I31" s="95">
        <v>1</v>
      </c>
      <c r="J31" s="95">
        <v>1.02</v>
      </c>
      <c r="K31" s="95">
        <v>1.02</v>
      </c>
      <c r="L31" s="95">
        <v>1.02</v>
      </c>
    </row>
    <row r="32" spans="1:12">
      <c r="A32" s="86" t="s">
        <v>1367</v>
      </c>
      <c r="B32" s="86" t="s">
        <v>1368</v>
      </c>
      <c r="C32" s="86" t="s">
        <v>1625</v>
      </c>
      <c r="D32" s="79" t="s">
        <v>2376</v>
      </c>
      <c r="E32" s="79" t="s">
        <v>1359</v>
      </c>
      <c r="F32" s="79" t="s">
        <v>1359</v>
      </c>
      <c r="G32" s="191">
        <v>15.67</v>
      </c>
      <c r="H32" s="94">
        <v>3.3734000000000002</v>
      </c>
      <c r="I32" s="95">
        <v>1</v>
      </c>
      <c r="J32" s="95">
        <v>1.02</v>
      </c>
      <c r="K32" s="95">
        <v>1.02</v>
      </c>
      <c r="L32" s="95">
        <v>1.02</v>
      </c>
    </row>
    <row r="33" spans="1:12">
      <c r="A33" s="86" t="s">
        <v>1369</v>
      </c>
      <c r="B33" s="86" t="s">
        <v>1368</v>
      </c>
      <c r="C33" s="86" t="s">
        <v>1627</v>
      </c>
      <c r="D33" s="79" t="s">
        <v>2376</v>
      </c>
      <c r="E33" s="79" t="s">
        <v>1359</v>
      </c>
      <c r="F33" s="79" t="s">
        <v>1359</v>
      </c>
      <c r="G33" s="191">
        <v>17.43</v>
      </c>
      <c r="H33" s="94">
        <v>3.9964</v>
      </c>
      <c r="I33" s="95">
        <v>1</v>
      </c>
      <c r="J33" s="95">
        <v>1.02</v>
      </c>
      <c r="K33" s="95">
        <v>1.02</v>
      </c>
      <c r="L33" s="95">
        <v>1.02</v>
      </c>
    </row>
    <row r="34" spans="1:12">
      <c r="A34" s="86" t="s">
        <v>1370</v>
      </c>
      <c r="B34" s="86" t="s">
        <v>1368</v>
      </c>
      <c r="C34" s="86" t="s">
        <v>1628</v>
      </c>
      <c r="D34" s="79" t="s">
        <v>2376</v>
      </c>
      <c r="E34" s="79" t="s">
        <v>1359</v>
      </c>
      <c r="F34" s="79" t="s">
        <v>1359</v>
      </c>
      <c r="G34" s="191">
        <v>20.65</v>
      </c>
      <c r="H34" s="94">
        <v>4.9379999999999997</v>
      </c>
      <c r="I34" s="95">
        <v>1</v>
      </c>
      <c r="J34" s="95">
        <v>1.02</v>
      </c>
      <c r="K34" s="95">
        <v>1.02</v>
      </c>
      <c r="L34" s="95">
        <v>1.02</v>
      </c>
    </row>
    <row r="35" spans="1:12">
      <c r="A35" s="86" t="s">
        <v>1371</v>
      </c>
      <c r="B35" s="86" t="s">
        <v>1368</v>
      </c>
      <c r="C35" s="86" t="s">
        <v>1629</v>
      </c>
      <c r="D35" s="79" t="s">
        <v>2376</v>
      </c>
      <c r="E35" s="79" t="s">
        <v>1359</v>
      </c>
      <c r="F35" s="79" t="s">
        <v>1359</v>
      </c>
      <c r="G35" s="191">
        <v>25.72</v>
      </c>
      <c r="H35" s="94">
        <v>7.5284000000000004</v>
      </c>
      <c r="I35" s="95">
        <v>1</v>
      </c>
      <c r="J35" s="95">
        <v>1.02</v>
      </c>
      <c r="K35" s="95">
        <v>1.02</v>
      </c>
      <c r="L35" s="95">
        <v>1.02</v>
      </c>
    </row>
    <row r="36" spans="1:12">
      <c r="A36" s="86" t="s">
        <v>1372</v>
      </c>
      <c r="B36" s="86" t="s">
        <v>1373</v>
      </c>
      <c r="C36" s="86" t="s">
        <v>1625</v>
      </c>
      <c r="D36" s="79" t="s">
        <v>1374</v>
      </c>
      <c r="E36" s="79" t="s">
        <v>1632</v>
      </c>
      <c r="F36" s="79" t="s">
        <v>1633</v>
      </c>
      <c r="G36" s="191">
        <v>1</v>
      </c>
      <c r="H36" s="94">
        <v>5.6528999999999998</v>
      </c>
      <c r="I36" s="95">
        <v>1</v>
      </c>
      <c r="J36" s="89">
        <v>1</v>
      </c>
      <c r="K36" s="89">
        <v>1</v>
      </c>
      <c r="L36" s="89">
        <v>1</v>
      </c>
    </row>
    <row r="37" spans="1:12">
      <c r="A37" s="86" t="s">
        <v>1375</v>
      </c>
      <c r="B37" s="86" t="s">
        <v>1373</v>
      </c>
      <c r="C37" s="86" t="s">
        <v>1627</v>
      </c>
      <c r="D37" s="79" t="s">
        <v>1374</v>
      </c>
      <c r="E37" s="79" t="s">
        <v>1632</v>
      </c>
      <c r="F37" s="79" t="s">
        <v>1633</v>
      </c>
      <c r="G37" s="191">
        <v>7.19</v>
      </c>
      <c r="H37" s="94">
        <v>6.9867999999999997</v>
      </c>
      <c r="I37" s="95">
        <v>1</v>
      </c>
      <c r="J37" s="89">
        <v>1</v>
      </c>
      <c r="K37" s="89">
        <v>1</v>
      </c>
      <c r="L37" s="89">
        <v>1</v>
      </c>
    </row>
    <row r="38" spans="1:12">
      <c r="A38" s="86" t="s">
        <v>1376</v>
      </c>
      <c r="B38" s="86" t="s">
        <v>1373</v>
      </c>
      <c r="C38" s="86" t="s">
        <v>1628</v>
      </c>
      <c r="D38" s="79" t="s">
        <v>1374</v>
      </c>
      <c r="E38" s="79" t="s">
        <v>1632</v>
      </c>
      <c r="F38" s="79" t="s">
        <v>1633</v>
      </c>
      <c r="G38" s="191">
        <v>19.579999999999998</v>
      </c>
      <c r="H38" s="94">
        <v>12.732100000000001</v>
      </c>
      <c r="I38" s="95">
        <v>1</v>
      </c>
      <c r="J38" s="89">
        <v>1</v>
      </c>
      <c r="K38" s="89">
        <v>1</v>
      </c>
      <c r="L38" s="89">
        <v>1</v>
      </c>
    </row>
    <row r="39" spans="1:12">
      <c r="A39" s="86" t="s">
        <v>1377</v>
      </c>
      <c r="B39" s="86" t="s">
        <v>1373</v>
      </c>
      <c r="C39" s="86" t="s">
        <v>1629</v>
      </c>
      <c r="D39" s="79" t="s">
        <v>1374</v>
      </c>
      <c r="E39" s="79" t="s">
        <v>1632</v>
      </c>
      <c r="F39" s="79" t="s">
        <v>1633</v>
      </c>
      <c r="G39" s="191">
        <v>33.94</v>
      </c>
      <c r="H39" s="94">
        <v>22.506</v>
      </c>
      <c r="I39" s="95">
        <v>1</v>
      </c>
      <c r="J39" s="89">
        <v>1</v>
      </c>
      <c r="K39" s="89">
        <v>1</v>
      </c>
      <c r="L39" s="89">
        <v>1</v>
      </c>
    </row>
    <row r="40" spans="1:12">
      <c r="A40" s="86" t="s">
        <v>2253</v>
      </c>
      <c r="B40" s="90" t="s">
        <v>2257</v>
      </c>
      <c r="C40" s="90" t="s">
        <v>1625</v>
      </c>
      <c r="D40" s="79" t="s">
        <v>2258</v>
      </c>
      <c r="E40" s="79" t="s">
        <v>1359</v>
      </c>
      <c r="F40" s="79" t="s">
        <v>1359</v>
      </c>
      <c r="G40" s="191">
        <v>10.4</v>
      </c>
      <c r="H40" s="94">
        <v>8.6289999999999996</v>
      </c>
      <c r="I40" s="95">
        <v>1</v>
      </c>
      <c r="J40" s="95">
        <v>1.02</v>
      </c>
      <c r="K40" s="95">
        <v>1.02</v>
      </c>
      <c r="L40" s="95">
        <v>1.02</v>
      </c>
    </row>
    <row r="41" spans="1:12">
      <c r="A41" s="86" t="s">
        <v>2254</v>
      </c>
      <c r="B41" s="90" t="s">
        <v>2257</v>
      </c>
      <c r="C41" s="90" t="s">
        <v>1627</v>
      </c>
      <c r="D41" s="79" t="s">
        <v>2258</v>
      </c>
      <c r="E41" s="79" t="s">
        <v>1359</v>
      </c>
      <c r="F41" s="79" t="s">
        <v>1359</v>
      </c>
      <c r="G41" s="191">
        <v>11.14</v>
      </c>
      <c r="H41" s="94">
        <v>20.425899999999999</v>
      </c>
      <c r="I41" s="95">
        <v>1</v>
      </c>
      <c r="J41" s="95">
        <v>1.02</v>
      </c>
      <c r="K41" s="95">
        <v>1.02</v>
      </c>
      <c r="L41" s="95">
        <v>1.02</v>
      </c>
    </row>
    <row r="42" spans="1:12">
      <c r="A42" s="86" t="s">
        <v>2255</v>
      </c>
      <c r="B42" s="90" t="s">
        <v>2257</v>
      </c>
      <c r="C42" s="90" t="s">
        <v>1628</v>
      </c>
      <c r="D42" s="79" t="s">
        <v>2258</v>
      </c>
      <c r="E42" s="79" t="s">
        <v>1359</v>
      </c>
      <c r="F42" s="79" t="s">
        <v>1359</v>
      </c>
      <c r="G42" s="191">
        <v>15.19</v>
      </c>
      <c r="H42" s="94">
        <v>24.171600000000002</v>
      </c>
      <c r="I42" s="95">
        <v>1</v>
      </c>
      <c r="J42" s="95">
        <v>1.02</v>
      </c>
      <c r="K42" s="95">
        <v>1.02</v>
      </c>
      <c r="L42" s="95">
        <v>1.02</v>
      </c>
    </row>
    <row r="43" spans="1:12">
      <c r="A43" s="86" t="s">
        <v>2256</v>
      </c>
      <c r="B43" s="90" t="s">
        <v>2257</v>
      </c>
      <c r="C43" s="90" t="s">
        <v>1629</v>
      </c>
      <c r="D43" s="79" t="s">
        <v>2258</v>
      </c>
      <c r="E43" s="79" t="s">
        <v>1359</v>
      </c>
      <c r="F43" s="79" t="s">
        <v>1359</v>
      </c>
      <c r="G43" s="191">
        <v>30.33</v>
      </c>
      <c r="H43" s="94">
        <v>30.9694</v>
      </c>
      <c r="I43" s="95">
        <v>1</v>
      </c>
      <c r="J43" s="95">
        <v>1.02</v>
      </c>
      <c r="K43" s="95">
        <v>1.02</v>
      </c>
      <c r="L43" s="95">
        <v>1.02</v>
      </c>
    </row>
    <row r="44" spans="1:12">
      <c r="A44" s="86" t="s">
        <v>75</v>
      </c>
      <c r="B44" s="86" t="s">
        <v>1241</v>
      </c>
      <c r="C44" s="86" t="s">
        <v>1625</v>
      </c>
      <c r="D44" s="79" t="s">
        <v>1635</v>
      </c>
      <c r="E44" s="79" t="s">
        <v>1632</v>
      </c>
      <c r="F44" s="79" t="s">
        <v>1633</v>
      </c>
      <c r="G44" s="191">
        <v>4.3099999999999996</v>
      </c>
      <c r="H44" s="94">
        <v>1.8420000000000001</v>
      </c>
      <c r="I44" s="95">
        <v>1</v>
      </c>
      <c r="J44" s="89">
        <v>1</v>
      </c>
      <c r="K44" s="89">
        <v>1</v>
      </c>
      <c r="L44" s="89">
        <v>1</v>
      </c>
    </row>
    <row r="45" spans="1:12">
      <c r="A45" s="86" t="s">
        <v>76</v>
      </c>
      <c r="B45" s="86" t="s">
        <v>1241</v>
      </c>
      <c r="C45" s="86" t="s">
        <v>1627</v>
      </c>
      <c r="D45" s="79" t="s">
        <v>1635</v>
      </c>
      <c r="E45" s="79" t="s">
        <v>1632</v>
      </c>
      <c r="F45" s="79" t="s">
        <v>1633</v>
      </c>
      <c r="G45" s="191">
        <v>6.23</v>
      </c>
      <c r="H45" s="94">
        <v>2.3277999999999999</v>
      </c>
      <c r="I45" s="95">
        <v>1</v>
      </c>
      <c r="J45" s="89">
        <v>1</v>
      </c>
      <c r="K45" s="89">
        <v>1</v>
      </c>
      <c r="L45" s="89">
        <v>1</v>
      </c>
    </row>
    <row r="46" spans="1:12">
      <c r="A46" s="86" t="s">
        <v>77</v>
      </c>
      <c r="B46" s="86" t="s">
        <v>1241</v>
      </c>
      <c r="C46" s="86" t="s">
        <v>1628</v>
      </c>
      <c r="D46" s="79" t="s">
        <v>1635</v>
      </c>
      <c r="E46" s="79" t="s">
        <v>1632</v>
      </c>
      <c r="F46" s="79" t="s">
        <v>1633</v>
      </c>
      <c r="G46" s="191">
        <v>9.3000000000000007</v>
      </c>
      <c r="H46" s="94">
        <v>3.3660999999999999</v>
      </c>
      <c r="I46" s="95">
        <v>1</v>
      </c>
      <c r="J46" s="89">
        <v>1</v>
      </c>
      <c r="K46" s="89">
        <v>1</v>
      </c>
      <c r="L46" s="89">
        <v>1</v>
      </c>
    </row>
    <row r="47" spans="1:12">
      <c r="A47" s="86" t="s">
        <v>78</v>
      </c>
      <c r="B47" s="86" t="s">
        <v>1241</v>
      </c>
      <c r="C47" s="86" t="s">
        <v>1629</v>
      </c>
      <c r="D47" s="79" t="s">
        <v>1635</v>
      </c>
      <c r="E47" s="79" t="s">
        <v>1632</v>
      </c>
      <c r="F47" s="79" t="s">
        <v>1633</v>
      </c>
      <c r="G47" s="191">
        <v>13.6</v>
      </c>
      <c r="H47" s="94">
        <v>5.0857999999999999</v>
      </c>
      <c r="I47" s="95">
        <v>1</v>
      </c>
      <c r="J47" s="89">
        <v>1</v>
      </c>
      <c r="K47" s="89">
        <v>1</v>
      </c>
      <c r="L47" s="89">
        <v>1</v>
      </c>
    </row>
    <row r="48" spans="1:12">
      <c r="A48" s="86" t="s">
        <v>79</v>
      </c>
      <c r="B48" s="86" t="s">
        <v>1242</v>
      </c>
      <c r="C48" s="86" t="s">
        <v>1625</v>
      </c>
      <c r="D48" s="79" t="s">
        <v>1636</v>
      </c>
      <c r="E48" s="79" t="s">
        <v>1632</v>
      </c>
      <c r="F48" s="79" t="s">
        <v>1633</v>
      </c>
      <c r="G48" s="191">
        <v>3.62</v>
      </c>
      <c r="H48" s="94">
        <v>2.1116999999999999</v>
      </c>
      <c r="I48" s="95">
        <v>1</v>
      </c>
      <c r="J48" s="89">
        <v>1</v>
      </c>
      <c r="K48" s="89">
        <v>1</v>
      </c>
      <c r="L48" s="89">
        <v>1</v>
      </c>
    </row>
    <row r="49" spans="1:12">
      <c r="A49" s="86" t="s">
        <v>80</v>
      </c>
      <c r="B49" s="86" t="s">
        <v>1242</v>
      </c>
      <c r="C49" s="86" t="s">
        <v>1627</v>
      </c>
      <c r="D49" s="79" t="s">
        <v>1636</v>
      </c>
      <c r="E49" s="79" t="s">
        <v>1632</v>
      </c>
      <c r="F49" s="79" t="s">
        <v>1633</v>
      </c>
      <c r="G49" s="191">
        <v>5.48</v>
      </c>
      <c r="H49" s="94">
        <v>2.8144999999999998</v>
      </c>
      <c r="I49" s="95">
        <v>1</v>
      </c>
      <c r="J49" s="89">
        <v>1</v>
      </c>
      <c r="K49" s="89">
        <v>1</v>
      </c>
      <c r="L49" s="89">
        <v>1</v>
      </c>
    </row>
    <row r="50" spans="1:12">
      <c r="A50" s="86" t="s">
        <v>81</v>
      </c>
      <c r="B50" s="86" t="s">
        <v>1242</v>
      </c>
      <c r="C50" s="86" t="s">
        <v>1628</v>
      </c>
      <c r="D50" s="79" t="s">
        <v>1636</v>
      </c>
      <c r="E50" s="79" t="s">
        <v>1632</v>
      </c>
      <c r="F50" s="79" t="s">
        <v>1633</v>
      </c>
      <c r="G50" s="191">
        <v>10.95</v>
      </c>
      <c r="H50" s="94">
        <v>3.911</v>
      </c>
      <c r="I50" s="95">
        <v>1</v>
      </c>
      <c r="J50" s="89">
        <v>1</v>
      </c>
      <c r="K50" s="89">
        <v>1</v>
      </c>
      <c r="L50" s="89">
        <v>1</v>
      </c>
    </row>
    <row r="51" spans="1:12">
      <c r="A51" s="86" t="s">
        <v>82</v>
      </c>
      <c r="B51" s="86" t="s">
        <v>1242</v>
      </c>
      <c r="C51" s="86" t="s">
        <v>1629</v>
      </c>
      <c r="D51" s="79" t="s">
        <v>1636</v>
      </c>
      <c r="E51" s="79" t="s">
        <v>1632</v>
      </c>
      <c r="F51" s="79" t="s">
        <v>1633</v>
      </c>
      <c r="G51" s="191">
        <v>16.170000000000002</v>
      </c>
      <c r="H51" s="94">
        <v>5.74</v>
      </c>
      <c r="I51" s="95">
        <v>1</v>
      </c>
      <c r="J51" s="89">
        <v>1</v>
      </c>
      <c r="K51" s="89">
        <v>1</v>
      </c>
      <c r="L51" s="89">
        <v>1</v>
      </c>
    </row>
    <row r="52" spans="1:12">
      <c r="A52" s="86" t="s">
        <v>83</v>
      </c>
      <c r="B52" s="86" t="s">
        <v>1243</v>
      </c>
      <c r="C52" s="86" t="s">
        <v>1625</v>
      </c>
      <c r="D52" s="79" t="s">
        <v>1378</v>
      </c>
      <c r="E52" s="79" t="s">
        <v>1632</v>
      </c>
      <c r="F52" s="79" t="s">
        <v>1633</v>
      </c>
      <c r="G52" s="191">
        <v>2.27</v>
      </c>
      <c r="H52" s="94">
        <v>1.3187</v>
      </c>
      <c r="I52" s="95">
        <v>1</v>
      </c>
      <c r="J52" s="89">
        <v>1</v>
      </c>
      <c r="K52" s="89">
        <v>1</v>
      </c>
      <c r="L52" s="89">
        <v>1</v>
      </c>
    </row>
    <row r="53" spans="1:12">
      <c r="A53" s="86" t="s">
        <v>84</v>
      </c>
      <c r="B53" s="86" t="s">
        <v>1243</v>
      </c>
      <c r="C53" s="86" t="s">
        <v>1627</v>
      </c>
      <c r="D53" s="79" t="s">
        <v>1378</v>
      </c>
      <c r="E53" s="79" t="s">
        <v>1632</v>
      </c>
      <c r="F53" s="79" t="s">
        <v>1633</v>
      </c>
      <c r="G53" s="191">
        <v>3.7</v>
      </c>
      <c r="H53" s="94">
        <v>1.6158999999999999</v>
      </c>
      <c r="I53" s="95">
        <v>1</v>
      </c>
      <c r="J53" s="89">
        <v>1</v>
      </c>
      <c r="K53" s="89">
        <v>1</v>
      </c>
      <c r="L53" s="89">
        <v>1</v>
      </c>
    </row>
    <row r="54" spans="1:12">
      <c r="A54" s="86" t="s">
        <v>85</v>
      </c>
      <c r="B54" s="86" t="s">
        <v>1243</v>
      </c>
      <c r="C54" s="86" t="s">
        <v>1628</v>
      </c>
      <c r="D54" s="79" t="s">
        <v>1378</v>
      </c>
      <c r="E54" s="79" t="s">
        <v>1632</v>
      </c>
      <c r="F54" s="79" t="s">
        <v>1633</v>
      </c>
      <c r="G54" s="191">
        <v>7.29</v>
      </c>
      <c r="H54" s="94">
        <v>2.1756000000000002</v>
      </c>
      <c r="I54" s="95">
        <v>1</v>
      </c>
      <c r="J54" s="89">
        <v>1</v>
      </c>
      <c r="K54" s="89">
        <v>1</v>
      </c>
      <c r="L54" s="89">
        <v>1</v>
      </c>
    </row>
    <row r="55" spans="1:12">
      <c r="A55" s="86" t="s">
        <v>86</v>
      </c>
      <c r="B55" s="86" t="s">
        <v>1243</v>
      </c>
      <c r="C55" s="86" t="s">
        <v>1629</v>
      </c>
      <c r="D55" s="79" t="s">
        <v>1378</v>
      </c>
      <c r="E55" s="79" t="s">
        <v>1632</v>
      </c>
      <c r="F55" s="79" t="s">
        <v>1633</v>
      </c>
      <c r="G55" s="191">
        <v>15.48</v>
      </c>
      <c r="H55" s="94">
        <v>4.1390000000000002</v>
      </c>
      <c r="I55" s="95">
        <v>1</v>
      </c>
      <c r="J55" s="89">
        <v>1</v>
      </c>
      <c r="K55" s="89">
        <v>1</v>
      </c>
      <c r="L55" s="89">
        <v>1</v>
      </c>
    </row>
    <row r="56" spans="1:12">
      <c r="A56" s="86" t="s">
        <v>87</v>
      </c>
      <c r="B56" s="86" t="s">
        <v>1244</v>
      </c>
      <c r="C56" s="86" t="s">
        <v>1625</v>
      </c>
      <c r="D56" s="79" t="s">
        <v>1379</v>
      </c>
      <c r="E56" s="79" t="s">
        <v>1632</v>
      </c>
      <c r="F56" s="79" t="s">
        <v>1633</v>
      </c>
      <c r="G56" s="191">
        <v>3.25</v>
      </c>
      <c r="H56" s="94">
        <v>1.5270999999999999</v>
      </c>
      <c r="I56" s="95">
        <v>1</v>
      </c>
      <c r="J56" s="89">
        <v>1</v>
      </c>
      <c r="K56" s="89">
        <v>1</v>
      </c>
      <c r="L56" s="89">
        <v>1</v>
      </c>
    </row>
    <row r="57" spans="1:12">
      <c r="A57" s="86" t="s">
        <v>88</v>
      </c>
      <c r="B57" s="86" t="s">
        <v>1244</v>
      </c>
      <c r="C57" s="86" t="s">
        <v>1627</v>
      </c>
      <c r="D57" s="79" t="s">
        <v>1379</v>
      </c>
      <c r="E57" s="79" t="s">
        <v>1632</v>
      </c>
      <c r="F57" s="79" t="s">
        <v>1633</v>
      </c>
      <c r="G57" s="191">
        <v>5.38</v>
      </c>
      <c r="H57" s="94">
        <v>2.1795</v>
      </c>
      <c r="I57" s="95">
        <v>1</v>
      </c>
      <c r="J57" s="89">
        <v>1</v>
      </c>
      <c r="K57" s="89">
        <v>1</v>
      </c>
      <c r="L57" s="89">
        <v>1</v>
      </c>
    </row>
    <row r="58" spans="1:12">
      <c r="A58" s="86" t="s">
        <v>89</v>
      </c>
      <c r="B58" s="86" t="s">
        <v>1244</v>
      </c>
      <c r="C58" s="86" t="s">
        <v>1628</v>
      </c>
      <c r="D58" s="79" t="s">
        <v>1379</v>
      </c>
      <c r="E58" s="79" t="s">
        <v>1632</v>
      </c>
      <c r="F58" s="79" t="s">
        <v>1633</v>
      </c>
      <c r="G58" s="191">
        <v>9.99</v>
      </c>
      <c r="H58" s="94">
        <v>3.6036999999999999</v>
      </c>
      <c r="I58" s="95">
        <v>1</v>
      </c>
      <c r="J58" s="89">
        <v>1</v>
      </c>
      <c r="K58" s="89">
        <v>1</v>
      </c>
      <c r="L58" s="89">
        <v>1</v>
      </c>
    </row>
    <row r="59" spans="1:12">
      <c r="A59" s="86" t="s">
        <v>90</v>
      </c>
      <c r="B59" s="86" t="s">
        <v>1244</v>
      </c>
      <c r="C59" s="86" t="s">
        <v>1629</v>
      </c>
      <c r="D59" s="79" t="s">
        <v>1379</v>
      </c>
      <c r="E59" s="79" t="s">
        <v>1632</v>
      </c>
      <c r="F59" s="79" t="s">
        <v>1633</v>
      </c>
      <c r="G59" s="191">
        <v>17.52</v>
      </c>
      <c r="H59" s="94">
        <v>5.5382999999999996</v>
      </c>
      <c r="I59" s="95">
        <v>1</v>
      </c>
      <c r="J59" s="89">
        <v>1</v>
      </c>
      <c r="K59" s="89">
        <v>1</v>
      </c>
      <c r="L59" s="89">
        <v>1</v>
      </c>
    </row>
    <row r="60" spans="1:12">
      <c r="A60" s="86" t="s">
        <v>91</v>
      </c>
      <c r="B60" s="86" t="s">
        <v>1245</v>
      </c>
      <c r="C60" s="86" t="s">
        <v>1625</v>
      </c>
      <c r="D60" s="79" t="s">
        <v>1637</v>
      </c>
      <c r="E60" s="79" t="s">
        <v>1632</v>
      </c>
      <c r="F60" s="79" t="s">
        <v>1633</v>
      </c>
      <c r="G60" s="191">
        <v>1.26</v>
      </c>
      <c r="H60" s="94">
        <v>1.0247999999999999</v>
      </c>
      <c r="I60" s="95">
        <v>1</v>
      </c>
      <c r="J60" s="89">
        <v>1</v>
      </c>
      <c r="K60" s="89">
        <v>1</v>
      </c>
      <c r="L60" s="89">
        <v>1</v>
      </c>
    </row>
    <row r="61" spans="1:12">
      <c r="A61" s="86" t="s">
        <v>92</v>
      </c>
      <c r="B61" s="86" t="s">
        <v>1245</v>
      </c>
      <c r="C61" s="86" t="s">
        <v>1627</v>
      </c>
      <c r="D61" s="79" t="s">
        <v>1637</v>
      </c>
      <c r="E61" s="79" t="s">
        <v>1632</v>
      </c>
      <c r="F61" s="79" t="s">
        <v>1633</v>
      </c>
      <c r="G61" s="191">
        <v>2.19</v>
      </c>
      <c r="H61" s="94">
        <v>1.2639</v>
      </c>
      <c r="I61" s="95">
        <v>1</v>
      </c>
      <c r="J61" s="89">
        <v>1</v>
      </c>
      <c r="K61" s="89">
        <v>1</v>
      </c>
      <c r="L61" s="89">
        <v>1</v>
      </c>
    </row>
    <row r="62" spans="1:12">
      <c r="A62" s="86" t="s">
        <v>93</v>
      </c>
      <c r="B62" s="86" t="s">
        <v>1245</v>
      </c>
      <c r="C62" s="86" t="s">
        <v>1628</v>
      </c>
      <c r="D62" s="79" t="s">
        <v>1637</v>
      </c>
      <c r="E62" s="79" t="s">
        <v>1632</v>
      </c>
      <c r="F62" s="79" t="s">
        <v>1633</v>
      </c>
      <c r="G62" s="191">
        <v>6.26</v>
      </c>
      <c r="H62" s="94">
        <v>2.2402000000000002</v>
      </c>
      <c r="I62" s="95">
        <v>1</v>
      </c>
      <c r="J62" s="89">
        <v>1</v>
      </c>
      <c r="K62" s="89">
        <v>1</v>
      </c>
      <c r="L62" s="89">
        <v>1</v>
      </c>
    </row>
    <row r="63" spans="1:12">
      <c r="A63" s="86" t="s">
        <v>94</v>
      </c>
      <c r="B63" s="86" t="s">
        <v>1245</v>
      </c>
      <c r="C63" s="86" t="s">
        <v>1629</v>
      </c>
      <c r="D63" s="79" t="s">
        <v>1637</v>
      </c>
      <c r="E63" s="79" t="s">
        <v>1632</v>
      </c>
      <c r="F63" s="79" t="s">
        <v>1633</v>
      </c>
      <c r="G63" s="191">
        <v>11.56</v>
      </c>
      <c r="H63" s="94">
        <v>3.4691999999999998</v>
      </c>
      <c r="I63" s="95">
        <v>1</v>
      </c>
      <c r="J63" s="89">
        <v>1</v>
      </c>
      <c r="K63" s="89">
        <v>1</v>
      </c>
      <c r="L63" s="89">
        <v>1</v>
      </c>
    </row>
    <row r="64" spans="1:12">
      <c r="A64" s="86" t="s">
        <v>95</v>
      </c>
      <c r="B64" s="86" t="s">
        <v>1246</v>
      </c>
      <c r="C64" s="86" t="s">
        <v>1625</v>
      </c>
      <c r="D64" s="79" t="s">
        <v>1638</v>
      </c>
      <c r="E64" s="79" t="s">
        <v>1632</v>
      </c>
      <c r="F64" s="79" t="s">
        <v>1633</v>
      </c>
      <c r="G64" s="191">
        <v>2.39</v>
      </c>
      <c r="H64" s="94">
        <v>1.2060999999999999</v>
      </c>
      <c r="I64" s="95">
        <v>1</v>
      </c>
      <c r="J64" s="89">
        <v>1</v>
      </c>
      <c r="K64" s="89">
        <v>1</v>
      </c>
      <c r="L64" s="89">
        <v>1</v>
      </c>
    </row>
    <row r="65" spans="1:12">
      <c r="A65" s="86" t="s">
        <v>96</v>
      </c>
      <c r="B65" s="86" t="s">
        <v>1246</v>
      </c>
      <c r="C65" s="86" t="s">
        <v>1627</v>
      </c>
      <c r="D65" s="79" t="s">
        <v>1638</v>
      </c>
      <c r="E65" s="79" t="s">
        <v>1632</v>
      </c>
      <c r="F65" s="79" t="s">
        <v>1633</v>
      </c>
      <c r="G65" s="191">
        <v>4.5199999999999996</v>
      </c>
      <c r="H65" s="94">
        <v>1.7602</v>
      </c>
      <c r="I65" s="95">
        <v>1</v>
      </c>
      <c r="J65" s="89">
        <v>1</v>
      </c>
      <c r="K65" s="89">
        <v>1</v>
      </c>
      <c r="L65" s="89">
        <v>1</v>
      </c>
    </row>
    <row r="66" spans="1:12">
      <c r="A66" s="86" t="s">
        <v>97</v>
      </c>
      <c r="B66" s="86" t="s">
        <v>1246</v>
      </c>
      <c r="C66" s="86" t="s">
        <v>1628</v>
      </c>
      <c r="D66" s="79" t="s">
        <v>1638</v>
      </c>
      <c r="E66" s="79" t="s">
        <v>1632</v>
      </c>
      <c r="F66" s="79" t="s">
        <v>1633</v>
      </c>
      <c r="G66" s="191">
        <v>8.67</v>
      </c>
      <c r="H66" s="94">
        <v>2.3544</v>
      </c>
      <c r="I66" s="95">
        <v>1</v>
      </c>
      <c r="J66" s="89">
        <v>1</v>
      </c>
      <c r="K66" s="89">
        <v>1</v>
      </c>
      <c r="L66" s="89">
        <v>1</v>
      </c>
    </row>
    <row r="67" spans="1:12">
      <c r="A67" s="86" t="s">
        <v>98</v>
      </c>
      <c r="B67" s="86" t="s">
        <v>1246</v>
      </c>
      <c r="C67" s="86" t="s">
        <v>1629</v>
      </c>
      <c r="D67" s="79" t="s">
        <v>1638</v>
      </c>
      <c r="E67" s="79" t="s">
        <v>1632</v>
      </c>
      <c r="F67" s="79" t="s">
        <v>1633</v>
      </c>
      <c r="G67" s="191">
        <v>16.010000000000002</v>
      </c>
      <c r="H67" s="94">
        <v>3.7913999999999999</v>
      </c>
      <c r="I67" s="95">
        <v>1</v>
      </c>
      <c r="J67" s="89">
        <v>1</v>
      </c>
      <c r="K67" s="89">
        <v>1</v>
      </c>
      <c r="L67" s="89">
        <v>1</v>
      </c>
    </row>
    <row r="68" spans="1:12">
      <c r="A68" s="86" t="s">
        <v>1639</v>
      </c>
      <c r="B68" s="86" t="s">
        <v>1640</v>
      </c>
      <c r="C68" s="86" t="s">
        <v>1625</v>
      </c>
      <c r="D68" s="79" t="s">
        <v>1641</v>
      </c>
      <c r="E68" s="79" t="s">
        <v>1632</v>
      </c>
      <c r="F68" s="79" t="s">
        <v>1633</v>
      </c>
      <c r="G68" s="191">
        <v>2.5099999999999998</v>
      </c>
      <c r="H68" s="94">
        <v>1.6023000000000001</v>
      </c>
      <c r="I68" s="95">
        <v>1</v>
      </c>
      <c r="J68" s="89">
        <v>1</v>
      </c>
      <c r="K68" s="89">
        <v>1</v>
      </c>
      <c r="L68" s="89">
        <v>1</v>
      </c>
    </row>
    <row r="69" spans="1:12">
      <c r="A69" s="86" t="s">
        <v>1642</v>
      </c>
      <c r="B69" s="86" t="s">
        <v>1640</v>
      </c>
      <c r="C69" s="86" t="s">
        <v>1627</v>
      </c>
      <c r="D69" s="79" t="s">
        <v>1641</v>
      </c>
      <c r="E69" s="79" t="s">
        <v>1632</v>
      </c>
      <c r="F69" s="79" t="s">
        <v>1633</v>
      </c>
      <c r="G69" s="191">
        <v>3.82</v>
      </c>
      <c r="H69" s="94">
        <v>2.0933000000000002</v>
      </c>
      <c r="I69" s="95">
        <v>1</v>
      </c>
      <c r="J69" s="89">
        <v>1</v>
      </c>
      <c r="K69" s="89">
        <v>1</v>
      </c>
      <c r="L69" s="89">
        <v>1</v>
      </c>
    </row>
    <row r="70" spans="1:12">
      <c r="A70" s="86" t="s">
        <v>1643</v>
      </c>
      <c r="B70" s="86" t="s">
        <v>1640</v>
      </c>
      <c r="C70" s="86" t="s">
        <v>1628</v>
      </c>
      <c r="D70" s="79" t="s">
        <v>1641</v>
      </c>
      <c r="E70" s="79" t="s">
        <v>1632</v>
      </c>
      <c r="F70" s="79" t="s">
        <v>1633</v>
      </c>
      <c r="G70" s="191">
        <v>7.34</v>
      </c>
      <c r="H70" s="94">
        <v>3.1852999999999998</v>
      </c>
      <c r="I70" s="95">
        <v>1</v>
      </c>
      <c r="J70" s="89">
        <v>1</v>
      </c>
      <c r="K70" s="89">
        <v>1</v>
      </c>
      <c r="L70" s="89">
        <v>1</v>
      </c>
    </row>
    <row r="71" spans="1:12">
      <c r="A71" s="86" t="s">
        <v>1644</v>
      </c>
      <c r="B71" s="86" t="s">
        <v>1640</v>
      </c>
      <c r="C71" s="86" t="s">
        <v>1629</v>
      </c>
      <c r="D71" s="79" t="s">
        <v>1641</v>
      </c>
      <c r="E71" s="79" t="s">
        <v>1632</v>
      </c>
      <c r="F71" s="79" t="s">
        <v>1633</v>
      </c>
      <c r="G71" s="191">
        <v>14.42</v>
      </c>
      <c r="H71" s="94">
        <v>4.5091999999999999</v>
      </c>
      <c r="I71" s="95">
        <v>1</v>
      </c>
      <c r="J71" s="89">
        <v>1</v>
      </c>
      <c r="K71" s="89">
        <v>1</v>
      </c>
      <c r="L71" s="89">
        <v>1</v>
      </c>
    </row>
    <row r="72" spans="1:12">
      <c r="A72" s="86" t="s">
        <v>1645</v>
      </c>
      <c r="B72" s="86" t="s">
        <v>1646</v>
      </c>
      <c r="C72" s="86" t="s">
        <v>1625</v>
      </c>
      <c r="D72" s="79" t="s">
        <v>1647</v>
      </c>
      <c r="E72" s="79" t="s">
        <v>1632</v>
      </c>
      <c r="F72" s="79" t="s">
        <v>1633</v>
      </c>
      <c r="G72" s="191">
        <v>1.89</v>
      </c>
      <c r="H72" s="94">
        <v>1.5907</v>
      </c>
      <c r="I72" s="95">
        <v>1</v>
      </c>
      <c r="J72" s="89">
        <v>1</v>
      </c>
      <c r="K72" s="89">
        <v>1</v>
      </c>
      <c r="L72" s="89">
        <v>1</v>
      </c>
    </row>
    <row r="73" spans="1:12">
      <c r="A73" s="86" t="s">
        <v>1648</v>
      </c>
      <c r="B73" s="86" t="s">
        <v>1646</v>
      </c>
      <c r="C73" s="86" t="s">
        <v>1627</v>
      </c>
      <c r="D73" s="79" t="s">
        <v>1647</v>
      </c>
      <c r="E73" s="79" t="s">
        <v>1632</v>
      </c>
      <c r="F73" s="79" t="s">
        <v>1633</v>
      </c>
      <c r="G73" s="191">
        <v>1.89</v>
      </c>
      <c r="H73" s="94">
        <v>1.9905999999999999</v>
      </c>
      <c r="I73" s="95">
        <v>1</v>
      </c>
      <c r="J73" s="89">
        <v>1</v>
      </c>
      <c r="K73" s="89">
        <v>1</v>
      </c>
      <c r="L73" s="89">
        <v>1</v>
      </c>
    </row>
    <row r="74" spans="1:12">
      <c r="A74" s="86" t="s">
        <v>1649</v>
      </c>
      <c r="B74" s="86" t="s">
        <v>1646</v>
      </c>
      <c r="C74" s="86" t="s">
        <v>1628</v>
      </c>
      <c r="D74" s="79" t="s">
        <v>1647</v>
      </c>
      <c r="E74" s="79" t="s">
        <v>1632</v>
      </c>
      <c r="F74" s="79" t="s">
        <v>1633</v>
      </c>
      <c r="G74" s="191">
        <v>8.15</v>
      </c>
      <c r="H74" s="94">
        <v>2.9662999999999999</v>
      </c>
      <c r="I74" s="95">
        <v>1</v>
      </c>
      <c r="J74" s="89">
        <v>1</v>
      </c>
      <c r="K74" s="89">
        <v>1</v>
      </c>
      <c r="L74" s="89">
        <v>1</v>
      </c>
    </row>
    <row r="75" spans="1:12">
      <c r="A75" s="86" t="s">
        <v>1650</v>
      </c>
      <c r="B75" s="86" t="s">
        <v>1646</v>
      </c>
      <c r="C75" s="86" t="s">
        <v>1629</v>
      </c>
      <c r="D75" s="79" t="s">
        <v>1647</v>
      </c>
      <c r="E75" s="79" t="s">
        <v>1632</v>
      </c>
      <c r="F75" s="79" t="s">
        <v>1633</v>
      </c>
      <c r="G75" s="191">
        <v>12.86</v>
      </c>
      <c r="H75" s="94">
        <v>4.1421000000000001</v>
      </c>
      <c r="I75" s="95">
        <v>1</v>
      </c>
      <c r="J75" s="89">
        <v>1</v>
      </c>
      <c r="K75" s="89">
        <v>1</v>
      </c>
      <c r="L75" s="89">
        <v>1</v>
      </c>
    </row>
    <row r="76" spans="1:12">
      <c r="A76" s="86" t="s">
        <v>1651</v>
      </c>
      <c r="B76" s="86" t="s">
        <v>1652</v>
      </c>
      <c r="C76" s="86" t="s">
        <v>1625</v>
      </c>
      <c r="D76" s="79" t="s">
        <v>1653</v>
      </c>
      <c r="E76" s="79" t="s">
        <v>1632</v>
      </c>
      <c r="F76" s="79" t="s">
        <v>1633</v>
      </c>
      <c r="G76" s="191">
        <v>1.89</v>
      </c>
      <c r="H76" s="94">
        <v>1.5254000000000001</v>
      </c>
      <c r="I76" s="95">
        <v>1</v>
      </c>
      <c r="J76" s="89">
        <v>1</v>
      </c>
      <c r="K76" s="89">
        <v>1</v>
      </c>
      <c r="L76" s="89">
        <v>1</v>
      </c>
    </row>
    <row r="77" spans="1:12">
      <c r="A77" s="86" t="s">
        <v>1654</v>
      </c>
      <c r="B77" s="86" t="s">
        <v>1652</v>
      </c>
      <c r="C77" s="86" t="s">
        <v>1627</v>
      </c>
      <c r="D77" s="79" t="s">
        <v>1653</v>
      </c>
      <c r="E77" s="79" t="s">
        <v>1632</v>
      </c>
      <c r="F77" s="79" t="s">
        <v>1633</v>
      </c>
      <c r="G77" s="191">
        <v>2.77</v>
      </c>
      <c r="H77" s="94">
        <v>2.4809999999999999</v>
      </c>
      <c r="I77" s="95">
        <v>1</v>
      </c>
      <c r="J77" s="89">
        <v>1</v>
      </c>
      <c r="K77" s="89">
        <v>1</v>
      </c>
      <c r="L77" s="89">
        <v>1</v>
      </c>
    </row>
    <row r="78" spans="1:12">
      <c r="A78" s="86" t="s">
        <v>1655</v>
      </c>
      <c r="B78" s="86" t="s">
        <v>1652</v>
      </c>
      <c r="C78" s="86" t="s">
        <v>1628</v>
      </c>
      <c r="D78" s="79" t="s">
        <v>1653</v>
      </c>
      <c r="E78" s="79" t="s">
        <v>1632</v>
      </c>
      <c r="F78" s="79" t="s">
        <v>1633</v>
      </c>
      <c r="G78" s="191">
        <v>6.65</v>
      </c>
      <c r="H78" s="94">
        <v>3.1711</v>
      </c>
      <c r="I78" s="95">
        <v>1</v>
      </c>
      <c r="J78" s="89">
        <v>1</v>
      </c>
      <c r="K78" s="89">
        <v>1</v>
      </c>
      <c r="L78" s="89">
        <v>1</v>
      </c>
    </row>
    <row r="79" spans="1:12">
      <c r="A79" s="86" t="s">
        <v>1656</v>
      </c>
      <c r="B79" s="86" t="s">
        <v>1652</v>
      </c>
      <c r="C79" s="86" t="s">
        <v>1629</v>
      </c>
      <c r="D79" s="79" t="s">
        <v>1653</v>
      </c>
      <c r="E79" s="79" t="s">
        <v>1632</v>
      </c>
      <c r="F79" s="79" t="s">
        <v>1633</v>
      </c>
      <c r="G79" s="191">
        <v>10.47</v>
      </c>
      <c r="H79" s="94">
        <v>4.3323</v>
      </c>
      <c r="I79" s="95">
        <v>1</v>
      </c>
      <c r="J79" s="89">
        <v>1</v>
      </c>
      <c r="K79" s="89">
        <v>1</v>
      </c>
      <c r="L79" s="89">
        <v>1</v>
      </c>
    </row>
    <row r="80" spans="1:12">
      <c r="A80" s="86" t="s">
        <v>99</v>
      </c>
      <c r="B80" s="86" t="s">
        <v>1247</v>
      </c>
      <c r="C80" s="86" t="s">
        <v>1625</v>
      </c>
      <c r="D80" s="79" t="s">
        <v>1657</v>
      </c>
      <c r="E80" s="79" t="s">
        <v>1632</v>
      </c>
      <c r="F80" s="79" t="s">
        <v>1633</v>
      </c>
      <c r="G80" s="191">
        <v>4.87</v>
      </c>
      <c r="H80" s="94">
        <v>0.84709999999999996</v>
      </c>
      <c r="I80" s="95">
        <v>1</v>
      </c>
      <c r="J80" s="89">
        <v>1</v>
      </c>
      <c r="K80" s="89">
        <v>1</v>
      </c>
      <c r="L80" s="89">
        <v>1</v>
      </c>
    </row>
    <row r="81" spans="1:12">
      <c r="A81" s="86" t="s">
        <v>100</v>
      </c>
      <c r="B81" s="86" t="s">
        <v>1247</v>
      </c>
      <c r="C81" s="86" t="s">
        <v>1627</v>
      </c>
      <c r="D81" s="79" t="s">
        <v>1657</v>
      </c>
      <c r="E81" s="79" t="s">
        <v>1632</v>
      </c>
      <c r="F81" s="79" t="s">
        <v>1633</v>
      </c>
      <c r="G81" s="191">
        <v>9.07</v>
      </c>
      <c r="H81" s="94">
        <v>1.2130000000000001</v>
      </c>
      <c r="I81" s="95">
        <v>1</v>
      </c>
      <c r="J81" s="89">
        <v>1</v>
      </c>
      <c r="K81" s="89">
        <v>1</v>
      </c>
      <c r="L81" s="89">
        <v>1</v>
      </c>
    </row>
    <row r="82" spans="1:12">
      <c r="A82" s="86" t="s">
        <v>101</v>
      </c>
      <c r="B82" s="86" t="s">
        <v>1247</v>
      </c>
      <c r="C82" s="86" t="s">
        <v>1628</v>
      </c>
      <c r="D82" s="79" t="s">
        <v>1657</v>
      </c>
      <c r="E82" s="79" t="s">
        <v>1632</v>
      </c>
      <c r="F82" s="79" t="s">
        <v>1633</v>
      </c>
      <c r="G82" s="191">
        <v>12.79</v>
      </c>
      <c r="H82" s="94">
        <v>1.7115</v>
      </c>
      <c r="I82" s="95">
        <v>1</v>
      </c>
      <c r="J82" s="89">
        <v>1</v>
      </c>
      <c r="K82" s="89">
        <v>1</v>
      </c>
      <c r="L82" s="89">
        <v>1</v>
      </c>
    </row>
    <row r="83" spans="1:12">
      <c r="A83" s="86" t="s">
        <v>102</v>
      </c>
      <c r="B83" s="86" t="s">
        <v>1247</v>
      </c>
      <c r="C83" s="86" t="s">
        <v>1629</v>
      </c>
      <c r="D83" s="79" t="s">
        <v>1657</v>
      </c>
      <c r="E83" s="79" t="s">
        <v>1632</v>
      </c>
      <c r="F83" s="79" t="s">
        <v>1633</v>
      </c>
      <c r="G83" s="191">
        <v>14.62</v>
      </c>
      <c r="H83" s="94">
        <v>2.4420000000000002</v>
      </c>
      <c r="I83" s="95">
        <v>1</v>
      </c>
      <c r="J83" s="89">
        <v>1</v>
      </c>
      <c r="K83" s="89">
        <v>1</v>
      </c>
      <c r="L83" s="89">
        <v>1</v>
      </c>
    </row>
    <row r="84" spans="1:12">
      <c r="A84" s="86" t="s">
        <v>103</v>
      </c>
      <c r="B84" s="86" t="s">
        <v>1248</v>
      </c>
      <c r="C84" s="86" t="s">
        <v>1625</v>
      </c>
      <c r="D84" s="79" t="s">
        <v>1380</v>
      </c>
      <c r="E84" s="79" t="s">
        <v>1632</v>
      </c>
      <c r="F84" s="79" t="s">
        <v>1633</v>
      </c>
      <c r="G84" s="191">
        <v>2.78</v>
      </c>
      <c r="H84" s="94">
        <v>0.71699999999999997</v>
      </c>
      <c r="I84" s="95">
        <v>1</v>
      </c>
      <c r="J84" s="89">
        <v>1</v>
      </c>
      <c r="K84" s="89">
        <v>1</v>
      </c>
      <c r="L84" s="89">
        <v>1</v>
      </c>
    </row>
    <row r="85" spans="1:12">
      <c r="A85" s="86" t="s">
        <v>104</v>
      </c>
      <c r="B85" s="86" t="s">
        <v>1248</v>
      </c>
      <c r="C85" s="86" t="s">
        <v>1627</v>
      </c>
      <c r="D85" s="79" t="s">
        <v>1380</v>
      </c>
      <c r="E85" s="79" t="s">
        <v>1632</v>
      </c>
      <c r="F85" s="79" t="s">
        <v>1633</v>
      </c>
      <c r="G85" s="191">
        <v>4.18</v>
      </c>
      <c r="H85" s="94">
        <v>0.84299999999999997</v>
      </c>
      <c r="I85" s="95">
        <v>1</v>
      </c>
      <c r="J85" s="89">
        <v>1</v>
      </c>
      <c r="K85" s="89">
        <v>1</v>
      </c>
      <c r="L85" s="89">
        <v>1</v>
      </c>
    </row>
    <row r="86" spans="1:12">
      <c r="A86" s="86" t="s">
        <v>105</v>
      </c>
      <c r="B86" s="86" t="s">
        <v>1248</v>
      </c>
      <c r="C86" s="86" t="s">
        <v>1628</v>
      </c>
      <c r="D86" s="79" t="s">
        <v>1380</v>
      </c>
      <c r="E86" s="79" t="s">
        <v>1632</v>
      </c>
      <c r="F86" s="79" t="s">
        <v>1633</v>
      </c>
      <c r="G86" s="191">
        <v>6.34</v>
      </c>
      <c r="H86" s="94">
        <v>1.1365000000000001</v>
      </c>
      <c r="I86" s="95">
        <v>1</v>
      </c>
      <c r="J86" s="89">
        <v>1</v>
      </c>
      <c r="K86" s="89">
        <v>1</v>
      </c>
      <c r="L86" s="89">
        <v>1</v>
      </c>
    </row>
    <row r="87" spans="1:12">
      <c r="A87" s="86" t="s">
        <v>106</v>
      </c>
      <c r="B87" s="86" t="s">
        <v>1248</v>
      </c>
      <c r="C87" s="86" t="s">
        <v>1629</v>
      </c>
      <c r="D87" s="79" t="s">
        <v>1380</v>
      </c>
      <c r="E87" s="79" t="s">
        <v>1632</v>
      </c>
      <c r="F87" s="79" t="s">
        <v>1633</v>
      </c>
      <c r="G87" s="191">
        <v>8.4600000000000009</v>
      </c>
      <c r="H87" s="94">
        <v>1.6152</v>
      </c>
      <c r="I87" s="95">
        <v>1</v>
      </c>
      <c r="J87" s="89">
        <v>1</v>
      </c>
      <c r="K87" s="89">
        <v>1</v>
      </c>
      <c r="L87" s="89">
        <v>1</v>
      </c>
    </row>
    <row r="88" spans="1:12">
      <c r="A88" s="86" t="s">
        <v>107</v>
      </c>
      <c r="B88" s="86" t="s">
        <v>1249</v>
      </c>
      <c r="C88" s="86" t="s">
        <v>1625</v>
      </c>
      <c r="D88" s="79" t="s">
        <v>1658</v>
      </c>
      <c r="E88" s="79" t="s">
        <v>1632</v>
      </c>
      <c r="F88" s="79" t="s">
        <v>1633</v>
      </c>
      <c r="G88" s="191">
        <v>7.33</v>
      </c>
      <c r="H88" s="94">
        <v>0.68300000000000005</v>
      </c>
      <c r="I88" s="95">
        <v>1</v>
      </c>
      <c r="J88" s="89">
        <v>1</v>
      </c>
      <c r="K88" s="89">
        <v>1</v>
      </c>
      <c r="L88" s="89">
        <v>1</v>
      </c>
    </row>
    <row r="89" spans="1:12">
      <c r="A89" s="86" t="s">
        <v>108</v>
      </c>
      <c r="B89" s="86" t="s">
        <v>1249</v>
      </c>
      <c r="C89" s="86" t="s">
        <v>1627</v>
      </c>
      <c r="D89" s="79" t="s">
        <v>1658</v>
      </c>
      <c r="E89" s="79" t="s">
        <v>1632</v>
      </c>
      <c r="F89" s="79" t="s">
        <v>1633</v>
      </c>
      <c r="G89" s="191">
        <v>8.51</v>
      </c>
      <c r="H89" s="94">
        <v>0.85809999999999997</v>
      </c>
      <c r="I89" s="95">
        <v>1</v>
      </c>
      <c r="J89" s="89">
        <v>1</v>
      </c>
      <c r="K89" s="89">
        <v>1</v>
      </c>
      <c r="L89" s="89">
        <v>1</v>
      </c>
    </row>
    <row r="90" spans="1:12">
      <c r="A90" s="86" t="s">
        <v>109</v>
      </c>
      <c r="B90" s="86" t="s">
        <v>1249</v>
      </c>
      <c r="C90" s="86" t="s">
        <v>1628</v>
      </c>
      <c r="D90" s="79" t="s">
        <v>1658</v>
      </c>
      <c r="E90" s="79" t="s">
        <v>1632</v>
      </c>
      <c r="F90" s="79" t="s">
        <v>1633</v>
      </c>
      <c r="G90" s="191">
        <v>9.09</v>
      </c>
      <c r="H90" s="94">
        <v>1.1573</v>
      </c>
      <c r="I90" s="95">
        <v>1</v>
      </c>
      <c r="J90" s="89">
        <v>1</v>
      </c>
      <c r="K90" s="89">
        <v>1</v>
      </c>
      <c r="L90" s="89">
        <v>1</v>
      </c>
    </row>
    <row r="91" spans="1:12">
      <c r="A91" s="86" t="s">
        <v>110</v>
      </c>
      <c r="B91" s="86" t="s">
        <v>1249</v>
      </c>
      <c r="C91" s="86" t="s">
        <v>1629</v>
      </c>
      <c r="D91" s="79" t="s">
        <v>1658</v>
      </c>
      <c r="E91" s="79" t="s">
        <v>1632</v>
      </c>
      <c r="F91" s="79" t="s">
        <v>1633</v>
      </c>
      <c r="G91" s="191">
        <v>11.49</v>
      </c>
      <c r="H91" s="94">
        <v>2.1299000000000001</v>
      </c>
      <c r="I91" s="95">
        <v>1</v>
      </c>
      <c r="J91" s="89">
        <v>1</v>
      </c>
      <c r="K91" s="89">
        <v>1</v>
      </c>
      <c r="L91" s="89">
        <v>1</v>
      </c>
    </row>
    <row r="92" spans="1:12">
      <c r="A92" s="86" t="s">
        <v>111</v>
      </c>
      <c r="B92" s="86" t="s">
        <v>1250</v>
      </c>
      <c r="C92" s="86" t="s">
        <v>1625</v>
      </c>
      <c r="D92" s="79" t="s">
        <v>1659</v>
      </c>
      <c r="E92" s="79" t="s">
        <v>1632</v>
      </c>
      <c r="F92" s="79" t="s">
        <v>1633</v>
      </c>
      <c r="G92" s="191">
        <v>3.98</v>
      </c>
      <c r="H92" s="94">
        <v>0.88</v>
      </c>
      <c r="I92" s="95">
        <v>1</v>
      </c>
      <c r="J92" s="89">
        <v>1</v>
      </c>
      <c r="K92" s="89">
        <v>1</v>
      </c>
      <c r="L92" s="89">
        <v>1</v>
      </c>
    </row>
    <row r="93" spans="1:12">
      <c r="A93" s="86" t="s">
        <v>112</v>
      </c>
      <c r="B93" s="86" t="s">
        <v>1250</v>
      </c>
      <c r="C93" s="86" t="s">
        <v>1627</v>
      </c>
      <c r="D93" s="79" t="s">
        <v>1659</v>
      </c>
      <c r="E93" s="79" t="s">
        <v>1632</v>
      </c>
      <c r="F93" s="79" t="s">
        <v>1633</v>
      </c>
      <c r="G93" s="191">
        <v>6.19</v>
      </c>
      <c r="H93" s="94">
        <v>1.2645</v>
      </c>
      <c r="I93" s="95">
        <v>1</v>
      </c>
      <c r="J93" s="89">
        <v>1</v>
      </c>
      <c r="K93" s="89">
        <v>1</v>
      </c>
      <c r="L93" s="89">
        <v>1</v>
      </c>
    </row>
    <row r="94" spans="1:12">
      <c r="A94" s="86" t="s">
        <v>113</v>
      </c>
      <c r="B94" s="86" t="s">
        <v>1250</v>
      </c>
      <c r="C94" s="86" t="s">
        <v>1628</v>
      </c>
      <c r="D94" s="79" t="s">
        <v>1659</v>
      </c>
      <c r="E94" s="79" t="s">
        <v>1632</v>
      </c>
      <c r="F94" s="79" t="s">
        <v>1633</v>
      </c>
      <c r="G94" s="191">
        <v>10.37</v>
      </c>
      <c r="H94" s="94">
        <v>1.9391</v>
      </c>
      <c r="I94" s="95">
        <v>1</v>
      </c>
      <c r="J94" s="89">
        <v>1</v>
      </c>
      <c r="K94" s="89">
        <v>1</v>
      </c>
      <c r="L94" s="89">
        <v>1</v>
      </c>
    </row>
    <row r="95" spans="1:12">
      <c r="A95" s="86" t="s">
        <v>114</v>
      </c>
      <c r="B95" s="86" t="s">
        <v>1250</v>
      </c>
      <c r="C95" s="86" t="s">
        <v>1629</v>
      </c>
      <c r="D95" s="79" t="s">
        <v>1659</v>
      </c>
      <c r="E95" s="79" t="s">
        <v>1632</v>
      </c>
      <c r="F95" s="79" t="s">
        <v>1633</v>
      </c>
      <c r="G95" s="191">
        <v>16.489999999999998</v>
      </c>
      <c r="H95" s="94">
        <v>3.7793000000000001</v>
      </c>
      <c r="I95" s="95">
        <v>1</v>
      </c>
      <c r="J95" s="89">
        <v>1</v>
      </c>
      <c r="K95" s="89">
        <v>1</v>
      </c>
      <c r="L95" s="89">
        <v>1</v>
      </c>
    </row>
    <row r="96" spans="1:12">
      <c r="A96" s="86" t="s">
        <v>115</v>
      </c>
      <c r="B96" s="86" t="s">
        <v>1251</v>
      </c>
      <c r="C96" s="86" t="s">
        <v>1625</v>
      </c>
      <c r="D96" s="79" t="s">
        <v>1381</v>
      </c>
      <c r="E96" s="79" t="s">
        <v>1632</v>
      </c>
      <c r="F96" s="79" t="s">
        <v>1633</v>
      </c>
      <c r="G96" s="191">
        <v>3.11</v>
      </c>
      <c r="H96" s="94">
        <v>0.68510000000000004</v>
      </c>
      <c r="I96" s="95">
        <v>1</v>
      </c>
      <c r="J96" s="89">
        <v>1</v>
      </c>
      <c r="K96" s="89">
        <v>1</v>
      </c>
      <c r="L96" s="89">
        <v>1</v>
      </c>
    </row>
    <row r="97" spans="1:12">
      <c r="A97" s="86" t="s">
        <v>116</v>
      </c>
      <c r="B97" s="86" t="s">
        <v>1251</v>
      </c>
      <c r="C97" s="86" t="s">
        <v>1627</v>
      </c>
      <c r="D97" s="79" t="s">
        <v>1381</v>
      </c>
      <c r="E97" s="79" t="s">
        <v>1632</v>
      </c>
      <c r="F97" s="79" t="s">
        <v>1633</v>
      </c>
      <c r="G97" s="191">
        <v>4.04</v>
      </c>
      <c r="H97" s="94">
        <v>0.92749999999999999</v>
      </c>
      <c r="I97" s="95">
        <v>1</v>
      </c>
      <c r="J97" s="89">
        <v>1</v>
      </c>
      <c r="K97" s="89">
        <v>1</v>
      </c>
      <c r="L97" s="89">
        <v>1</v>
      </c>
    </row>
    <row r="98" spans="1:12">
      <c r="A98" s="86" t="s">
        <v>117</v>
      </c>
      <c r="B98" s="86" t="s">
        <v>1251</v>
      </c>
      <c r="C98" s="86" t="s">
        <v>1628</v>
      </c>
      <c r="D98" s="79" t="s">
        <v>1381</v>
      </c>
      <c r="E98" s="79" t="s">
        <v>1632</v>
      </c>
      <c r="F98" s="79" t="s">
        <v>1633</v>
      </c>
      <c r="G98" s="191">
        <v>5.42</v>
      </c>
      <c r="H98" s="94">
        <v>1.2285999999999999</v>
      </c>
      <c r="I98" s="95">
        <v>1</v>
      </c>
      <c r="J98" s="89">
        <v>1</v>
      </c>
      <c r="K98" s="89">
        <v>1</v>
      </c>
      <c r="L98" s="89">
        <v>1</v>
      </c>
    </row>
    <row r="99" spans="1:12">
      <c r="A99" s="86" t="s">
        <v>118</v>
      </c>
      <c r="B99" s="86" t="s">
        <v>1251</v>
      </c>
      <c r="C99" s="86" t="s">
        <v>1629</v>
      </c>
      <c r="D99" s="79" t="s">
        <v>1381</v>
      </c>
      <c r="E99" s="79" t="s">
        <v>1632</v>
      </c>
      <c r="F99" s="79" t="s">
        <v>1633</v>
      </c>
      <c r="G99" s="191">
        <v>7.97</v>
      </c>
      <c r="H99" s="94">
        <v>1.8534999999999999</v>
      </c>
      <c r="I99" s="95">
        <v>1</v>
      </c>
      <c r="J99" s="89">
        <v>1</v>
      </c>
      <c r="K99" s="89">
        <v>1</v>
      </c>
      <c r="L99" s="89">
        <v>1</v>
      </c>
    </row>
    <row r="100" spans="1:12">
      <c r="A100" s="86" t="s">
        <v>119</v>
      </c>
      <c r="B100" s="86" t="s">
        <v>1252</v>
      </c>
      <c r="C100" s="86" t="s">
        <v>1625</v>
      </c>
      <c r="D100" s="79" t="s">
        <v>1660</v>
      </c>
      <c r="E100" s="79" t="s">
        <v>1632</v>
      </c>
      <c r="F100" s="79" t="s">
        <v>1633</v>
      </c>
      <c r="G100" s="191">
        <v>2.2599999999999998</v>
      </c>
      <c r="H100" s="94">
        <v>0.75619999999999998</v>
      </c>
      <c r="I100" s="95">
        <v>1</v>
      </c>
      <c r="J100" s="89">
        <v>1</v>
      </c>
      <c r="K100" s="89">
        <v>1</v>
      </c>
      <c r="L100" s="89">
        <v>1</v>
      </c>
    </row>
    <row r="101" spans="1:12">
      <c r="A101" s="86" t="s">
        <v>120</v>
      </c>
      <c r="B101" s="86" t="s">
        <v>1252</v>
      </c>
      <c r="C101" s="86" t="s">
        <v>1627</v>
      </c>
      <c r="D101" s="79" t="s">
        <v>1660</v>
      </c>
      <c r="E101" s="79" t="s">
        <v>1632</v>
      </c>
      <c r="F101" s="79" t="s">
        <v>1633</v>
      </c>
      <c r="G101" s="191">
        <v>3.39</v>
      </c>
      <c r="H101" s="94">
        <v>0.9335</v>
      </c>
      <c r="I101" s="95">
        <v>1</v>
      </c>
      <c r="J101" s="89">
        <v>1</v>
      </c>
      <c r="K101" s="89">
        <v>1</v>
      </c>
      <c r="L101" s="89">
        <v>1</v>
      </c>
    </row>
    <row r="102" spans="1:12">
      <c r="A102" s="86" t="s">
        <v>121</v>
      </c>
      <c r="B102" s="86" t="s">
        <v>1252</v>
      </c>
      <c r="C102" s="86" t="s">
        <v>1628</v>
      </c>
      <c r="D102" s="79" t="s">
        <v>1660</v>
      </c>
      <c r="E102" s="79" t="s">
        <v>1632</v>
      </c>
      <c r="F102" s="79" t="s">
        <v>1633</v>
      </c>
      <c r="G102" s="191">
        <v>5.56</v>
      </c>
      <c r="H102" s="94">
        <v>1.2492000000000001</v>
      </c>
      <c r="I102" s="95">
        <v>1</v>
      </c>
      <c r="J102" s="89">
        <v>1</v>
      </c>
      <c r="K102" s="89">
        <v>1</v>
      </c>
      <c r="L102" s="89">
        <v>1</v>
      </c>
    </row>
    <row r="103" spans="1:12">
      <c r="A103" s="86" t="s">
        <v>122</v>
      </c>
      <c r="B103" s="86" t="s">
        <v>1252</v>
      </c>
      <c r="C103" s="86" t="s">
        <v>1629</v>
      </c>
      <c r="D103" s="79" t="s">
        <v>1660</v>
      </c>
      <c r="E103" s="79" t="s">
        <v>1632</v>
      </c>
      <c r="F103" s="79" t="s">
        <v>1633</v>
      </c>
      <c r="G103" s="191">
        <v>8.93</v>
      </c>
      <c r="H103" s="94">
        <v>1.9587000000000001</v>
      </c>
      <c r="I103" s="95">
        <v>1</v>
      </c>
      <c r="J103" s="89">
        <v>1</v>
      </c>
      <c r="K103" s="89">
        <v>1</v>
      </c>
      <c r="L103" s="89">
        <v>1</v>
      </c>
    </row>
    <row r="104" spans="1:12">
      <c r="A104" s="86" t="s">
        <v>123</v>
      </c>
      <c r="B104" s="86" t="s">
        <v>1253</v>
      </c>
      <c r="C104" s="86" t="s">
        <v>1625</v>
      </c>
      <c r="D104" s="79" t="s">
        <v>1661</v>
      </c>
      <c r="E104" s="79" t="s">
        <v>1632</v>
      </c>
      <c r="F104" s="79" t="s">
        <v>1633</v>
      </c>
      <c r="G104" s="191">
        <v>1.87</v>
      </c>
      <c r="H104" s="94">
        <v>0.63749999999999996</v>
      </c>
      <c r="I104" s="95">
        <v>1</v>
      </c>
      <c r="J104" s="89">
        <v>1</v>
      </c>
      <c r="K104" s="89">
        <v>1</v>
      </c>
      <c r="L104" s="89">
        <v>1</v>
      </c>
    </row>
    <row r="105" spans="1:12">
      <c r="A105" s="86" t="s">
        <v>124</v>
      </c>
      <c r="B105" s="86" t="s">
        <v>1253</v>
      </c>
      <c r="C105" s="86" t="s">
        <v>1627</v>
      </c>
      <c r="D105" s="79" t="s">
        <v>1661</v>
      </c>
      <c r="E105" s="79" t="s">
        <v>1632</v>
      </c>
      <c r="F105" s="79" t="s">
        <v>1633</v>
      </c>
      <c r="G105" s="191">
        <v>2.68</v>
      </c>
      <c r="H105" s="94">
        <v>0.81169999999999998</v>
      </c>
      <c r="I105" s="95">
        <v>1</v>
      </c>
      <c r="J105" s="89">
        <v>1</v>
      </c>
      <c r="K105" s="89">
        <v>1</v>
      </c>
      <c r="L105" s="89">
        <v>1</v>
      </c>
    </row>
    <row r="106" spans="1:12">
      <c r="A106" s="86" t="s">
        <v>125</v>
      </c>
      <c r="B106" s="86" t="s">
        <v>1253</v>
      </c>
      <c r="C106" s="86" t="s">
        <v>1628</v>
      </c>
      <c r="D106" s="79" t="s">
        <v>1661</v>
      </c>
      <c r="E106" s="79" t="s">
        <v>1632</v>
      </c>
      <c r="F106" s="79" t="s">
        <v>1633</v>
      </c>
      <c r="G106" s="191">
        <v>4.25</v>
      </c>
      <c r="H106" s="94">
        <v>1.054</v>
      </c>
      <c r="I106" s="95">
        <v>1</v>
      </c>
      <c r="J106" s="89">
        <v>1</v>
      </c>
      <c r="K106" s="89">
        <v>1</v>
      </c>
      <c r="L106" s="89">
        <v>1</v>
      </c>
    </row>
    <row r="107" spans="1:12">
      <c r="A107" s="86" t="s">
        <v>126</v>
      </c>
      <c r="B107" s="86" t="s">
        <v>1253</v>
      </c>
      <c r="C107" s="86" t="s">
        <v>1629</v>
      </c>
      <c r="D107" s="79" t="s">
        <v>1661</v>
      </c>
      <c r="E107" s="79" t="s">
        <v>1632</v>
      </c>
      <c r="F107" s="79" t="s">
        <v>1633</v>
      </c>
      <c r="G107" s="191">
        <v>9.14</v>
      </c>
      <c r="H107" s="94">
        <v>1.9260999999999999</v>
      </c>
      <c r="I107" s="95">
        <v>1</v>
      </c>
      <c r="J107" s="89">
        <v>1</v>
      </c>
      <c r="K107" s="89">
        <v>1</v>
      </c>
      <c r="L107" s="89">
        <v>1</v>
      </c>
    </row>
    <row r="108" spans="1:12">
      <c r="A108" s="86" t="s">
        <v>127</v>
      </c>
      <c r="B108" s="86" t="s">
        <v>1254</v>
      </c>
      <c r="C108" s="86" t="s">
        <v>1625</v>
      </c>
      <c r="D108" s="79" t="s">
        <v>1382</v>
      </c>
      <c r="E108" s="79" t="s">
        <v>1632</v>
      </c>
      <c r="F108" s="79" t="s">
        <v>1633</v>
      </c>
      <c r="G108" s="191">
        <v>1.73</v>
      </c>
      <c r="H108" s="94">
        <v>0.64080000000000004</v>
      </c>
      <c r="I108" s="95">
        <v>1</v>
      </c>
      <c r="J108" s="89">
        <v>1</v>
      </c>
      <c r="K108" s="89">
        <v>1</v>
      </c>
      <c r="L108" s="89">
        <v>1</v>
      </c>
    </row>
    <row r="109" spans="1:12">
      <c r="A109" s="86" t="s">
        <v>128</v>
      </c>
      <c r="B109" s="86" t="s">
        <v>1254</v>
      </c>
      <c r="C109" s="86" t="s">
        <v>1627</v>
      </c>
      <c r="D109" s="79" t="s">
        <v>1382</v>
      </c>
      <c r="E109" s="79" t="s">
        <v>1632</v>
      </c>
      <c r="F109" s="79" t="s">
        <v>1633</v>
      </c>
      <c r="G109" s="191">
        <v>2.2999999999999998</v>
      </c>
      <c r="H109" s="94">
        <v>0.73850000000000005</v>
      </c>
      <c r="I109" s="95">
        <v>1</v>
      </c>
      <c r="J109" s="89">
        <v>1</v>
      </c>
      <c r="K109" s="89">
        <v>1</v>
      </c>
      <c r="L109" s="89">
        <v>1</v>
      </c>
    </row>
    <row r="110" spans="1:12">
      <c r="A110" s="86" t="s">
        <v>129</v>
      </c>
      <c r="B110" s="86" t="s">
        <v>1254</v>
      </c>
      <c r="C110" s="86" t="s">
        <v>1628</v>
      </c>
      <c r="D110" s="79" t="s">
        <v>1382</v>
      </c>
      <c r="E110" s="79" t="s">
        <v>1632</v>
      </c>
      <c r="F110" s="79" t="s">
        <v>1633</v>
      </c>
      <c r="G110" s="191">
        <v>3.59</v>
      </c>
      <c r="H110" s="94">
        <v>0.93330000000000002</v>
      </c>
      <c r="I110" s="95">
        <v>1</v>
      </c>
      <c r="J110" s="89">
        <v>1</v>
      </c>
      <c r="K110" s="89">
        <v>1</v>
      </c>
      <c r="L110" s="89">
        <v>1</v>
      </c>
    </row>
    <row r="111" spans="1:12">
      <c r="A111" s="86" t="s">
        <v>130</v>
      </c>
      <c r="B111" s="86" t="s">
        <v>1254</v>
      </c>
      <c r="C111" s="86" t="s">
        <v>1629</v>
      </c>
      <c r="D111" s="79" t="s">
        <v>1382</v>
      </c>
      <c r="E111" s="79" t="s">
        <v>1632</v>
      </c>
      <c r="F111" s="79" t="s">
        <v>1633</v>
      </c>
      <c r="G111" s="191">
        <v>6.39</v>
      </c>
      <c r="H111" s="94">
        <v>1.4453</v>
      </c>
      <c r="I111" s="95">
        <v>1</v>
      </c>
      <c r="J111" s="89">
        <v>1</v>
      </c>
      <c r="K111" s="89">
        <v>1</v>
      </c>
      <c r="L111" s="89">
        <v>1</v>
      </c>
    </row>
    <row r="112" spans="1:12">
      <c r="A112" s="86" t="s">
        <v>131</v>
      </c>
      <c r="B112" s="86" t="s">
        <v>1255</v>
      </c>
      <c r="C112" s="86" t="s">
        <v>1625</v>
      </c>
      <c r="D112" s="79" t="s">
        <v>1662</v>
      </c>
      <c r="E112" s="79" t="s">
        <v>1632</v>
      </c>
      <c r="F112" s="79" t="s">
        <v>1633</v>
      </c>
      <c r="G112" s="191">
        <v>2.73</v>
      </c>
      <c r="H112" s="94">
        <v>0.58979999999999999</v>
      </c>
      <c r="I112" s="95">
        <v>1</v>
      </c>
      <c r="J112" s="89">
        <v>1</v>
      </c>
      <c r="K112" s="89">
        <v>1</v>
      </c>
      <c r="L112" s="89">
        <v>1</v>
      </c>
    </row>
    <row r="113" spans="1:12">
      <c r="A113" s="86" t="s">
        <v>132</v>
      </c>
      <c r="B113" s="86" t="s">
        <v>1255</v>
      </c>
      <c r="C113" s="86" t="s">
        <v>1627</v>
      </c>
      <c r="D113" s="79" t="s">
        <v>1662</v>
      </c>
      <c r="E113" s="79" t="s">
        <v>1632</v>
      </c>
      <c r="F113" s="79" t="s">
        <v>1633</v>
      </c>
      <c r="G113" s="191">
        <v>3.74</v>
      </c>
      <c r="H113" s="94">
        <v>0.72689999999999999</v>
      </c>
      <c r="I113" s="95">
        <v>1</v>
      </c>
      <c r="J113" s="89">
        <v>1</v>
      </c>
      <c r="K113" s="89">
        <v>1</v>
      </c>
      <c r="L113" s="89">
        <v>1</v>
      </c>
    </row>
    <row r="114" spans="1:12">
      <c r="A114" s="86" t="s">
        <v>133</v>
      </c>
      <c r="B114" s="86" t="s">
        <v>1255</v>
      </c>
      <c r="C114" s="86" t="s">
        <v>1628</v>
      </c>
      <c r="D114" s="79" t="s">
        <v>1662</v>
      </c>
      <c r="E114" s="79" t="s">
        <v>1632</v>
      </c>
      <c r="F114" s="79" t="s">
        <v>1633</v>
      </c>
      <c r="G114" s="191">
        <v>6.05</v>
      </c>
      <c r="H114" s="94">
        <v>1.0142</v>
      </c>
      <c r="I114" s="95">
        <v>1</v>
      </c>
      <c r="J114" s="89">
        <v>1</v>
      </c>
      <c r="K114" s="89">
        <v>1</v>
      </c>
      <c r="L114" s="89">
        <v>1</v>
      </c>
    </row>
    <row r="115" spans="1:12">
      <c r="A115" s="86" t="s">
        <v>134</v>
      </c>
      <c r="B115" s="86" t="s">
        <v>1255</v>
      </c>
      <c r="C115" s="86" t="s">
        <v>1629</v>
      </c>
      <c r="D115" s="79" t="s">
        <v>1662</v>
      </c>
      <c r="E115" s="79" t="s">
        <v>1632</v>
      </c>
      <c r="F115" s="79" t="s">
        <v>1633</v>
      </c>
      <c r="G115" s="191">
        <v>11.41</v>
      </c>
      <c r="H115" s="94">
        <v>1.788</v>
      </c>
      <c r="I115" s="95">
        <v>1</v>
      </c>
      <c r="J115" s="89">
        <v>1</v>
      </c>
      <c r="K115" s="89">
        <v>1</v>
      </c>
      <c r="L115" s="89">
        <v>1</v>
      </c>
    </row>
    <row r="116" spans="1:12">
      <c r="A116" s="86" t="s">
        <v>135</v>
      </c>
      <c r="B116" s="86" t="s">
        <v>1256</v>
      </c>
      <c r="C116" s="86" t="s">
        <v>1625</v>
      </c>
      <c r="D116" s="79" t="s">
        <v>1663</v>
      </c>
      <c r="E116" s="79" t="s">
        <v>1632</v>
      </c>
      <c r="F116" s="79" t="s">
        <v>1633</v>
      </c>
      <c r="G116" s="191">
        <v>6.81</v>
      </c>
      <c r="H116" s="94">
        <v>0.96130000000000004</v>
      </c>
      <c r="I116" s="95">
        <v>1</v>
      </c>
      <c r="J116" s="89">
        <v>1</v>
      </c>
      <c r="K116" s="89">
        <v>1</v>
      </c>
      <c r="L116" s="89">
        <v>1</v>
      </c>
    </row>
    <row r="117" spans="1:12">
      <c r="A117" s="86" t="s">
        <v>136</v>
      </c>
      <c r="B117" s="86" t="s">
        <v>1256</v>
      </c>
      <c r="C117" s="86" t="s">
        <v>1627</v>
      </c>
      <c r="D117" s="79" t="s">
        <v>1663</v>
      </c>
      <c r="E117" s="79" t="s">
        <v>1632</v>
      </c>
      <c r="F117" s="79" t="s">
        <v>1633</v>
      </c>
      <c r="G117" s="191">
        <v>8.8000000000000007</v>
      </c>
      <c r="H117" s="94">
        <v>1.2764</v>
      </c>
      <c r="I117" s="95">
        <v>1</v>
      </c>
      <c r="J117" s="89">
        <v>1</v>
      </c>
      <c r="K117" s="89">
        <v>1</v>
      </c>
      <c r="L117" s="89">
        <v>1</v>
      </c>
    </row>
    <row r="118" spans="1:12">
      <c r="A118" s="86" t="s">
        <v>137</v>
      </c>
      <c r="B118" s="86" t="s">
        <v>1256</v>
      </c>
      <c r="C118" s="86" t="s">
        <v>1628</v>
      </c>
      <c r="D118" s="79" t="s">
        <v>1663</v>
      </c>
      <c r="E118" s="79" t="s">
        <v>1632</v>
      </c>
      <c r="F118" s="79" t="s">
        <v>1633</v>
      </c>
      <c r="G118" s="191">
        <v>12.08</v>
      </c>
      <c r="H118" s="94">
        <v>1.806</v>
      </c>
      <c r="I118" s="95">
        <v>1</v>
      </c>
      <c r="J118" s="89">
        <v>1</v>
      </c>
      <c r="K118" s="89">
        <v>1</v>
      </c>
      <c r="L118" s="89">
        <v>1</v>
      </c>
    </row>
    <row r="119" spans="1:12">
      <c r="A119" s="86" t="s">
        <v>138</v>
      </c>
      <c r="B119" s="86" t="s">
        <v>1256</v>
      </c>
      <c r="C119" s="86" t="s">
        <v>1629</v>
      </c>
      <c r="D119" s="79" t="s">
        <v>1663</v>
      </c>
      <c r="E119" s="79" t="s">
        <v>1632</v>
      </c>
      <c r="F119" s="79" t="s">
        <v>1633</v>
      </c>
      <c r="G119" s="191">
        <v>15.96</v>
      </c>
      <c r="H119" s="94">
        <v>2.9737</v>
      </c>
      <c r="I119" s="95">
        <v>1</v>
      </c>
      <c r="J119" s="89">
        <v>1</v>
      </c>
      <c r="K119" s="89">
        <v>1</v>
      </c>
      <c r="L119" s="89">
        <v>1</v>
      </c>
    </row>
    <row r="120" spans="1:12">
      <c r="A120" s="86" t="s">
        <v>139</v>
      </c>
      <c r="B120" s="86" t="s">
        <v>1257</v>
      </c>
      <c r="C120" s="86" t="s">
        <v>1625</v>
      </c>
      <c r="D120" s="79" t="s">
        <v>1664</v>
      </c>
      <c r="E120" s="79" t="s">
        <v>1632</v>
      </c>
      <c r="F120" s="79" t="s">
        <v>1633</v>
      </c>
      <c r="G120" s="191">
        <v>3.49</v>
      </c>
      <c r="H120" s="94">
        <v>0.69869999999999999</v>
      </c>
      <c r="I120" s="95">
        <v>1</v>
      </c>
      <c r="J120" s="89">
        <v>1</v>
      </c>
      <c r="K120" s="89">
        <v>1</v>
      </c>
      <c r="L120" s="89">
        <v>1</v>
      </c>
    </row>
    <row r="121" spans="1:12">
      <c r="A121" s="86" t="s">
        <v>140</v>
      </c>
      <c r="B121" s="86" t="s">
        <v>1257</v>
      </c>
      <c r="C121" s="86" t="s">
        <v>1627</v>
      </c>
      <c r="D121" s="79" t="s">
        <v>1664</v>
      </c>
      <c r="E121" s="79" t="s">
        <v>1632</v>
      </c>
      <c r="F121" s="79" t="s">
        <v>1633</v>
      </c>
      <c r="G121" s="191">
        <v>5.78</v>
      </c>
      <c r="H121" s="94">
        <v>1.1769000000000001</v>
      </c>
      <c r="I121" s="95">
        <v>1</v>
      </c>
      <c r="J121" s="89">
        <v>1</v>
      </c>
      <c r="K121" s="89">
        <v>1</v>
      </c>
      <c r="L121" s="89">
        <v>1</v>
      </c>
    </row>
    <row r="122" spans="1:12">
      <c r="A122" s="86" t="s">
        <v>141</v>
      </c>
      <c r="B122" s="86" t="s">
        <v>1257</v>
      </c>
      <c r="C122" s="86" t="s">
        <v>1628</v>
      </c>
      <c r="D122" s="79" t="s">
        <v>1664</v>
      </c>
      <c r="E122" s="79" t="s">
        <v>1632</v>
      </c>
      <c r="F122" s="79" t="s">
        <v>1633</v>
      </c>
      <c r="G122" s="191">
        <v>9.7899999999999991</v>
      </c>
      <c r="H122" s="94">
        <v>1.8456999999999999</v>
      </c>
      <c r="I122" s="95">
        <v>1</v>
      </c>
      <c r="J122" s="89">
        <v>1</v>
      </c>
      <c r="K122" s="89">
        <v>1</v>
      </c>
      <c r="L122" s="89">
        <v>1</v>
      </c>
    </row>
    <row r="123" spans="1:12">
      <c r="A123" s="86" t="s">
        <v>142</v>
      </c>
      <c r="B123" s="86" t="s">
        <v>1257</v>
      </c>
      <c r="C123" s="86" t="s">
        <v>1629</v>
      </c>
      <c r="D123" s="79" t="s">
        <v>1664</v>
      </c>
      <c r="E123" s="79" t="s">
        <v>1632</v>
      </c>
      <c r="F123" s="79" t="s">
        <v>1633</v>
      </c>
      <c r="G123" s="191">
        <v>15.02</v>
      </c>
      <c r="H123" s="94">
        <v>3.2818000000000001</v>
      </c>
      <c r="I123" s="95">
        <v>1</v>
      </c>
      <c r="J123" s="89">
        <v>1</v>
      </c>
      <c r="K123" s="89">
        <v>1</v>
      </c>
      <c r="L123" s="89">
        <v>1</v>
      </c>
    </row>
    <row r="124" spans="1:12">
      <c r="A124" s="86" t="s">
        <v>143</v>
      </c>
      <c r="B124" s="86" t="s">
        <v>1258</v>
      </c>
      <c r="C124" s="86" t="s">
        <v>1625</v>
      </c>
      <c r="D124" s="79" t="s">
        <v>1383</v>
      </c>
      <c r="E124" s="79" t="s">
        <v>1632</v>
      </c>
      <c r="F124" s="79" t="s">
        <v>1633</v>
      </c>
      <c r="G124" s="191">
        <v>3.08</v>
      </c>
      <c r="H124" s="94">
        <v>0.60270000000000001</v>
      </c>
      <c r="I124" s="95">
        <v>1</v>
      </c>
      <c r="J124" s="89">
        <v>1</v>
      </c>
      <c r="K124" s="89">
        <v>1</v>
      </c>
      <c r="L124" s="89">
        <v>1</v>
      </c>
    </row>
    <row r="125" spans="1:12">
      <c r="A125" s="86" t="s">
        <v>144</v>
      </c>
      <c r="B125" s="86" t="s">
        <v>1258</v>
      </c>
      <c r="C125" s="86" t="s">
        <v>1627</v>
      </c>
      <c r="D125" s="79" t="s">
        <v>1383</v>
      </c>
      <c r="E125" s="79" t="s">
        <v>1632</v>
      </c>
      <c r="F125" s="79" t="s">
        <v>1633</v>
      </c>
      <c r="G125" s="191">
        <v>4.1399999999999997</v>
      </c>
      <c r="H125" s="94">
        <v>0.81440000000000001</v>
      </c>
      <c r="I125" s="95">
        <v>1</v>
      </c>
      <c r="J125" s="89">
        <v>1</v>
      </c>
      <c r="K125" s="89">
        <v>1</v>
      </c>
      <c r="L125" s="89">
        <v>1</v>
      </c>
    </row>
    <row r="126" spans="1:12">
      <c r="A126" s="86" t="s">
        <v>145</v>
      </c>
      <c r="B126" s="86" t="s">
        <v>1258</v>
      </c>
      <c r="C126" s="86" t="s">
        <v>1628</v>
      </c>
      <c r="D126" s="79" t="s">
        <v>1383</v>
      </c>
      <c r="E126" s="79" t="s">
        <v>1632</v>
      </c>
      <c r="F126" s="79" t="s">
        <v>1633</v>
      </c>
      <c r="G126" s="191">
        <v>6.3</v>
      </c>
      <c r="H126" s="94">
        <v>1.2327999999999999</v>
      </c>
      <c r="I126" s="95">
        <v>1</v>
      </c>
      <c r="J126" s="89">
        <v>1</v>
      </c>
      <c r="K126" s="89">
        <v>1</v>
      </c>
      <c r="L126" s="89">
        <v>1</v>
      </c>
    </row>
    <row r="127" spans="1:12">
      <c r="A127" s="86" t="s">
        <v>146</v>
      </c>
      <c r="B127" s="86" t="s">
        <v>1258</v>
      </c>
      <c r="C127" s="86" t="s">
        <v>1629</v>
      </c>
      <c r="D127" s="79" t="s">
        <v>1383</v>
      </c>
      <c r="E127" s="79" t="s">
        <v>1632</v>
      </c>
      <c r="F127" s="79" t="s">
        <v>1633</v>
      </c>
      <c r="G127" s="191">
        <v>10.81</v>
      </c>
      <c r="H127" s="94">
        <v>2.1061999999999999</v>
      </c>
      <c r="I127" s="95">
        <v>1</v>
      </c>
      <c r="J127" s="89">
        <v>1</v>
      </c>
      <c r="K127" s="89">
        <v>1</v>
      </c>
      <c r="L127" s="89">
        <v>1</v>
      </c>
    </row>
    <row r="128" spans="1:12">
      <c r="A128" s="86" t="s">
        <v>147</v>
      </c>
      <c r="B128" s="86" t="s">
        <v>1259</v>
      </c>
      <c r="C128" s="86" t="s">
        <v>1625</v>
      </c>
      <c r="D128" s="79" t="s">
        <v>1384</v>
      </c>
      <c r="E128" s="79" t="s">
        <v>1632</v>
      </c>
      <c r="F128" s="79" t="s">
        <v>1633</v>
      </c>
      <c r="G128" s="191">
        <v>2.68</v>
      </c>
      <c r="H128" s="94">
        <v>0.56569999999999998</v>
      </c>
      <c r="I128" s="95">
        <v>1</v>
      </c>
      <c r="J128" s="89">
        <v>1</v>
      </c>
      <c r="K128" s="89">
        <v>1</v>
      </c>
      <c r="L128" s="89">
        <v>1</v>
      </c>
    </row>
    <row r="129" spans="1:12">
      <c r="A129" s="86" t="s">
        <v>148</v>
      </c>
      <c r="B129" s="86" t="s">
        <v>1259</v>
      </c>
      <c r="C129" s="86" t="s">
        <v>1627</v>
      </c>
      <c r="D129" s="79" t="s">
        <v>1384</v>
      </c>
      <c r="E129" s="79" t="s">
        <v>1632</v>
      </c>
      <c r="F129" s="79" t="s">
        <v>1633</v>
      </c>
      <c r="G129" s="191">
        <v>4.1399999999999997</v>
      </c>
      <c r="H129" s="94">
        <v>0.74990000000000001</v>
      </c>
      <c r="I129" s="95">
        <v>1</v>
      </c>
      <c r="J129" s="89">
        <v>1</v>
      </c>
      <c r="K129" s="89">
        <v>1</v>
      </c>
      <c r="L129" s="89">
        <v>1</v>
      </c>
    </row>
    <row r="130" spans="1:12">
      <c r="A130" s="86" t="s">
        <v>149</v>
      </c>
      <c r="B130" s="86" t="s">
        <v>1259</v>
      </c>
      <c r="C130" s="86" t="s">
        <v>1628</v>
      </c>
      <c r="D130" s="79" t="s">
        <v>1384</v>
      </c>
      <c r="E130" s="79" t="s">
        <v>1632</v>
      </c>
      <c r="F130" s="79" t="s">
        <v>1633</v>
      </c>
      <c r="G130" s="191">
        <v>6.06</v>
      </c>
      <c r="H130" s="94">
        <v>1.0523</v>
      </c>
      <c r="I130" s="95">
        <v>1</v>
      </c>
      <c r="J130" s="89">
        <v>1</v>
      </c>
      <c r="K130" s="89">
        <v>1</v>
      </c>
      <c r="L130" s="89">
        <v>1</v>
      </c>
    </row>
    <row r="131" spans="1:12">
      <c r="A131" s="86" t="s">
        <v>150</v>
      </c>
      <c r="B131" s="86" t="s">
        <v>1259</v>
      </c>
      <c r="C131" s="86" t="s">
        <v>1629</v>
      </c>
      <c r="D131" s="79" t="s">
        <v>1384</v>
      </c>
      <c r="E131" s="79" t="s">
        <v>1632</v>
      </c>
      <c r="F131" s="79" t="s">
        <v>1633</v>
      </c>
      <c r="G131" s="191">
        <v>9.57</v>
      </c>
      <c r="H131" s="94">
        <v>1.7647999999999999</v>
      </c>
      <c r="I131" s="95">
        <v>1</v>
      </c>
      <c r="J131" s="89">
        <v>1</v>
      </c>
      <c r="K131" s="89">
        <v>1</v>
      </c>
      <c r="L131" s="89">
        <v>1</v>
      </c>
    </row>
    <row r="132" spans="1:12">
      <c r="A132" s="86" t="s">
        <v>151</v>
      </c>
      <c r="B132" s="86" t="s">
        <v>1260</v>
      </c>
      <c r="C132" s="86" t="s">
        <v>1625</v>
      </c>
      <c r="D132" s="79" t="s">
        <v>1385</v>
      </c>
      <c r="E132" s="79" t="s">
        <v>1632</v>
      </c>
      <c r="F132" s="79" t="s">
        <v>1633</v>
      </c>
      <c r="G132" s="191">
        <v>2.21</v>
      </c>
      <c r="H132" s="94">
        <v>0.45229999999999998</v>
      </c>
      <c r="I132" s="95">
        <v>1</v>
      </c>
      <c r="J132" s="89">
        <v>1</v>
      </c>
      <c r="K132" s="89">
        <v>1</v>
      </c>
      <c r="L132" s="89">
        <v>1</v>
      </c>
    </row>
    <row r="133" spans="1:12">
      <c r="A133" s="86" t="s">
        <v>152</v>
      </c>
      <c r="B133" s="86" t="s">
        <v>1260</v>
      </c>
      <c r="C133" s="86" t="s">
        <v>1627</v>
      </c>
      <c r="D133" s="79" t="s">
        <v>1385</v>
      </c>
      <c r="E133" s="79" t="s">
        <v>1632</v>
      </c>
      <c r="F133" s="79" t="s">
        <v>1633</v>
      </c>
      <c r="G133" s="191">
        <v>3.02</v>
      </c>
      <c r="H133" s="94">
        <v>0.63490000000000002</v>
      </c>
      <c r="I133" s="95">
        <v>1</v>
      </c>
      <c r="J133" s="89">
        <v>1</v>
      </c>
      <c r="K133" s="89">
        <v>1</v>
      </c>
      <c r="L133" s="89">
        <v>1</v>
      </c>
    </row>
    <row r="134" spans="1:12">
      <c r="A134" s="86" t="s">
        <v>153</v>
      </c>
      <c r="B134" s="86" t="s">
        <v>1260</v>
      </c>
      <c r="C134" s="86" t="s">
        <v>1628</v>
      </c>
      <c r="D134" s="79" t="s">
        <v>1385</v>
      </c>
      <c r="E134" s="79" t="s">
        <v>1632</v>
      </c>
      <c r="F134" s="79" t="s">
        <v>1633</v>
      </c>
      <c r="G134" s="191">
        <v>4.88</v>
      </c>
      <c r="H134" s="94">
        <v>1.0108999999999999</v>
      </c>
      <c r="I134" s="95">
        <v>1</v>
      </c>
      <c r="J134" s="89">
        <v>1</v>
      </c>
      <c r="K134" s="89">
        <v>1</v>
      </c>
      <c r="L134" s="89">
        <v>1</v>
      </c>
    </row>
    <row r="135" spans="1:12">
      <c r="A135" s="86" t="s">
        <v>154</v>
      </c>
      <c r="B135" s="86" t="s">
        <v>1260</v>
      </c>
      <c r="C135" s="86" t="s">
        <v>1629</v>
      </c>
      <c r="D135" s="79" t="s">
        <v>1385</v>
      </c>
      <c r="E135" s="79" t="s">
        <v>1632</v>
      </c>
      <c r="F135" s="79" t="s">
        <v>1633</v>
      </c>
      <c r="G135" s="191">
        <v>8.5</v>
      </c>
      <c r="H135" s="94">
        <v>1.9056999999999999</v>
      </c>
      <c r="I135" s="95">
        <v>1</v>
      </c>
      <c r="J135" s="89">
        <v>1</v>
      </c>
      <c r="K135" s="89">
        <v>1</v>
      </c>
      <c r="L135" s="89">
        <v>1</v>
      </c>
    </row>
    <row r="136" spans="1:12">
      <c r="A136" s="86" t="s">
        <v>155</v>
      </c>
      <c r="B136" s="86" t="s">
        <v>1261</v>
      </c>
      <c r="C136" s="86" t="s">
        <v>1625</v>
      </c>
      <c r="D136" s="79" t="s">
        <v>1665</v>
      </c>
      <c r="E136" s="79" t="s">
        <v>1632</v>
      </c>
      <c r="F136" s="79" t="s">
        <v>1633</v>
      </c>
      <c r="G136" s="191">
        <v>2.41</v>
      </c>
      <c r="H136" s="94">
        <v>0.57030000000000003</v>
      </c>
      <c r="I136" s="95">
        <v>1</v>
      </c>
      <c r="J136" s="89">
        <v>1</v>
      </c>
      <c r="K136" s="89">
        <v>1</v>
      </c>
      <c r="L136" s="89">
        <v>1</v>
      </c>
    </row>
    <row r="137" spans="1:12">
      <c r="A137" s="86" t="s">
        <v>156</v>
      </c>
      <c r="B137" s="86" t="s">
        <v>1261</v>
      </c>
      <c r="C137" s="86" t="s">
        <v>1627</v>
      </c>
      <c r="D137" s="79" t="s">
        <v>1665</v>
      </c>
      <c r="E137" s="79" t="s">
        <v>1632</v>
      </c>
      <c r="F137" s="79" t="s">
        <v>1633</v>
      </c>
      <c r="G137" s="191">
        <v>2.7</v>
      </c>
      <c r="H137" s="94">
        <v>0.68979999999999997</v>
      </c>
      <c r="I137" s="95">
        <v>1</v>
      </c>
      <c r="J137" s="89">
        <v>1</v>
      </c>
      <c r="K137" s="89">
        <v>1</v>
      </c>
      <c r="L137" s="89">
        <v>1</v>
      </c>
    </row>
    <row r="138" spans="1:12">
      <c r="A138" s="86" t="s">
        <v>157</v>
      </c>
      <c r="B138" s="86" t="s">
        <v>1261</v>
      </c>
      <c r="C138" s="86" t="s">
        <v>1628</v>
      </c>
      <c r="D138" s="79" t="s">
        <v>1665</v>
      </c>
      <c r="E138" s="79" t="s">
        <v>1632</v>
      </c>
      <c r="F138" s="79" t="s">
        <v>1633</v>
      </c>
      <c r="G138" s="191">
        <v>3.88</v>
      </c>
      <c r="H138" s="94">
        <v>0.89580000000000004</v>
      </c>
      <c r="I138" s="95">
        <v>1</v>
      </c>
      <c r="J138" s="89">
        <v>1</v>
      </c>
      <c r="K138" s="89">
        <v>1</v>
      </c>
      <c r="L138" s="89">
        <v>1</v>
      </c>
    </row>
    <row r="139" spans="1:12">
      <c r="A139" s="86" t="s">
        <v>158</v>
      </c>
      <c r="B139" s="86" t="s">
        <v>1261</v>
      </c>
      <c r="C139" s="86" t="s">
        <v>1629</v>
      </c>
      <c r="D139" s="79" t="s">
        <v>1665</v>
      </c>
      <c r="E139" s="79" t="s">
        <v>1632</v>
      </c>
      <c r="F139" s="79" t="s">
        <v>1633</v>
      </c>
      <c r="G139" s="191">
        <v>6.79</v>
      </c>
      <c r="H139" s="94">
        <v>1.3090999999999999</v>
      </c>
      <c r="I139" s="95">
        <v>1</v>
      </c>
      <c r="J139" s="89">
        <v>1</v>
      </c>
      <c r="K139" s="89">
        <v>1</v>
      </c>
      <c r="L139" s="89">
        <v>1</v>
      </c>
    </row>
    <row r="140" spans="1:12">
      <c r="A140" s="86" t="s">
        <v>159</v>
      </c>
      <c r="B140" s="86" t="s">
        <v>1262</v>
      </c>
      <c r="C140" s="86" t="s">
        <v>1625</v>
      </c>
      <c r="D140" s="79" t="s">
        <v>1666</v>
      </c>
      <c r="E140" s="79" t="s">
        <v>1632</v>
      </c>
      <c r="F140" s="79" t="s">
        <v>1633</v>
      </c>
      <c r="G140" s="191">
        <v>2.02</v>
      </c>
      <c r="H140" s="94">
        <v>0.58950000000000002</v>
      </c>
      <c r="I140" s="95">
        <v>1</v>
      </c>
      <c r="J140" s="89">
        <v>1</v>
      </c>
      <c r="K140" s="89">
        <v>1</v>
      </c>
      <c r="L140" s="89">
        <v>1</v>
      </c>
    </row>
    <row r="141" spans="1:12">
      <c r="A141" s="86" t="s">
        <v>160</v>
      </c>
      <c r="B141" s="86" t="s">
        <v>1262</v>
      </c>
      <c r="C141" s="86" t="s">
        <v>1627</v>
      </c>
      <c r="D141" s="79" t="s">
        <v>1666</v>
      </c>
      <c r="E141" s="79" t="s">
        <v>1632</v>
      </c>
      <c r="F141" s="79" t="s">
        <v>1633</v>
      </c>
      <c r="G141" s="191">
        <v>3.22</v>
      </c>
      <c r="H141" s="94">
        <v>0.83819999999999995</v>
      </c>
      <c r="I141" s="95">
        <v>1</v>
      </c>
      <c r="J141" s="89">
        <v>1</v>
      </c>
      <c r="K141" s="89">
        <v>1</v>
      </c>
      <c r="L141" s="89">
        <v>1</v>
      </c>
    </row>
    <row r="142" spans="1:12">
      <c r="A142" s="86" t="s">
        <v>161</v>
      </c>
      <c r="B142" s="86" t="s">
        <v>1262</v>
      </c>
      <c r="C142" s="86" t="s">
        <v>1628</v>
      </c>
      <c r="D142" s="79" t="s">
        <v>1666</v>
      </c>
      <c r="E142" s="79" t="s">
        <v>1632</v>
      </c>
      <c r="F142" s="79" t="s">
        <v>1633</v>
      </c>
      <c r="G142" s="191">
        <v>5.38</v>
      </c>
      <c r="H142" s="94">
        <v>1.2949999999999999</v>
      </c>
      <c r="I142" s="95">
        <v>1</v>
      </c>
      <c r="J142" s="89">
        <v>1</v>
      </c>
      <c r="K142" s="89">
        <v>1</v>
      </c>
      <c r="L142" s="89">
        <v>1</v>
      </c>
    </row>
    <row r="143" spans="1:12">
      <c r="A143" s="86" t="s">
        <v>162</v>
      </c>
      <c r="B143" s="86" t="s">
        <v>1262</v>
      </c>
      <c r="C143" s="86" t="s">
        <v>1629</v>
      </c>
      <c r="D143" s="79" t="s">
        <v>1666</v>
      </c>
      <c r="E143" s="79" t="s">
        <v>1632</v>
      </c>
      <c r="F143" s="79" t="s">
        <v>1633</v>
      </c>
      <c r="G143" s="191">
        <v>9.01</v>
      </c>
      <c r="H143" s="94">
        <v>2.2593999999999999</v>
      </c>
      <c r="I143" s="95">
        <v>1</v>
      </c>
      <c r="J143" s="89">
        <v>1</v>
      </c>
      <c r="K143" s="89">
        <v>1</v>
      </c>
      <c r="L143" s="89">
        <v>1</v>
      </c>
    </row>
    <row r="144" spans="1:12">
      <c r="A144" s="86" t="s">
        <v>163</v>
      </c>
      <c r="B144" s="86" t="s">
        <v>1263</v>
      </c>
      <c r="C144" s="86" t="s">
        <v>1625</v>
      </c>
      <c r="D144" s="79" t="s">
        <v>1667</v>
      </c>
      <c r="E144" s="79" t="s">
        <v>1632</v>
      </c>
      <c r="F144" s="79" t="s">
        <v>1633</v>
      </c>
      <c r="G144" s="191">
        <v>1.85</v>
      </c>
      <c r="H144" s="94">
        <v>0.56189999999999996</v>
      </c>
      <c r="I144" s="95">
        <v>1</v>
      </c>
      <c r="J144" s="89">
        <v>1</v>
      </c>
      <c r="K144" s="89">
        <v>1</v>
      </c>
      <c r="L144" s="89">
        <v>1</v>
      </c>
    </row>
    <row r="145" spans="1:12">
      <c r="A145" s="86" t="s">
        <v>164</v>
      </c>
      <c r="B145" s="86" t="s">
        <v>1263</v>
      </c>
      <c r="C145" s="86" t="s">
        <v>1627</v>
      </c>
      <c r="D145" s="79" t="s">
        <v>1667</v>
      </c>
      <c r="E145" s="79" t="s">
        <v>1632</v>
      </c>
      <c r="F145" s="79" t="s">
        <v>1633</v>
      </c>
      <c r="G145" s="191">
        <v>2.87</v>
      </c>
      <c r="H145" s="94">
        <v>0.77769999999999995</v>
      </c>
      <c r="I145" s="95">
        <v>1</v>
      </c>
      <c r="J145" s="89">
        <v>1</v>
      </c>
      <c r="K145" s="89">
        <v>1</v>
      </c>
      <c r="L145" s="89">
        <v>1</v>
      </c>
    </row>
    <row r="146" spans="1:12">
      <c r="A146" s="86" t="s">
        <v>165</v>
      </c>
      <c r="B146" s="86" t="s">
        <v>1263</v>
      </c>
      <c r="C146" s="86" t="s">
        <v>1628</v>
      </c>
      <c r="D146" s="79" t="s">
        <v>1667</v>
      </c>
      <c r="E146" s="79" t="s">
        <v>1632</v>
      </c>
      <c r="F146" s="79" t="s">
        <v>1633</v>
      </c>
      <c r="G146" s="191">
        <v>4.68</v>
      </c>
      <c r="H146" s="94">
        <v>1.2110000000000001</v>
      </c>
      <c r="I146" s="95">
        <v>1</v>
      </c>
      <c r="J146" s="89">
        <v>1</v>
      </c>
      <c r="K146" s="89">
        <v>1</v>
      </c>
      <c r="L146" s="89">
        <v>1</v>
      </c>
    </row>
    <row r="147" spans="1:12">
      <c r="A147" s="86" t="s">
        <v>166</v>
      </c>
      <c r="B147" s="86" t="s">
        <v>1263</v>
      </c>
      <c r="C147" s="86" t="s">
        <v>1629</v>
      </c>
      <c r="D147" s="79" t="s">
        <v>1667</v>
      </c>
      <c r="E147" s="79" t="s">
        <v>1632</v>
      </c>
      <c r="F147" s="79" t="s">
        <v>1633</v>
      </c>
      <c r="G147" s="191">
        <v>9.67</v>
      </c>
      <c r="H147" s="94">
        <v>2.0809000000000002</v>
      </c>
      <c r="I147" s="95">
        <v>1</v>
      </c>
      <c r="J147" s="89">
        <v>1</v>
      </c>
      <c r="K147" s="89">
        <v>1</v>
      </c>
      <c r="L147" s="89">
        <v>1</v>
      </c>
    </row>
    <row r="148" spans="1:12">
      <c r="A148" s="86" t="s">
        <v>167</v>
      </c>
      <c r="B148" s="86" t="s">
        <v>1264</v>
      </c>
      <c r="C148" s="86" t="s">
        <v>1625</v>
      </c>
      <c r="D148" s="79" t="s">
        <v>1668</v>
      </c>
      <c r="E148" s="79" t="s">
        <v>1632</v>
      </c>
      <c r="F148" s="79" t="s">
        <v>1633</v>
      </c>
      <c r="G148" s="191">
        <v>1.52</v>
      </c>
      <c r="H148" s="94">
        <v>0.51449999999999996</v>
      </c>
      <c r="I148" s="95">
        <v>1</v>
      </c>
      <c r="J148" s="89">
        <v>1</v>
      </c>
      <c r="K148" s="89">
        <v>1</v>
      </c>
      <c r="L148" s="89">
        <v>1</v>
      </c>
    </row>
    <row r="149" spans="1:12">
      <c r="A149" s="86" t="s">
        <v>168</v>
      </c>
      <c r="B149" s="86" t="s">
        <v>1264</v>
      </c>
      <c r="C149" s="86" t="s">
        <v>1627</v>
      </c>
      <c r="D149" s="79" t="s">
        <v>1668</v>
      </c>
      <c r="E149" s="79" t="s">
        <v>1632</v>
      </c>
      <c r="F149" s="79" t="s">
        <v>1633</v>
      </c>
      <c r="G149" s="191">
        <v>2.38</v>
      </c>
      <c r="H149" s="94">
        <v>0.79979999999999996</v>
      </c>
      <c r="I149" s="95">
        <v>1</v>
      </c>
      <c r="J149" s="89">
        <v>1</v>
      </c>
      <c r="K149" s="89">
        <v>1</v>
      </c>
      <c r="L149" s="89">
        <v>1</v>
      </c>
    </row>
    <row r="150" spans="1:12">
      <c r="A150" s="86" t="s">
        <v>169</v>
      </c>
      <c r="B150" s="86" t="s">
        <v>1264</v>
      </c>
      <c r="C150" s="86" t="s">
        <v>1628</v>
      </c>
      <c r="D150" s="79" t="s">
        <v>1668</v>
      </c>
      <c r="E150" s="79" t="s">
        <v>1632</v>
      </c>
      <c r="F150" s="79" t="s">
        <v>1633</v>
      </c>
      <c r="G150" s="191">
        <v>4.2300000000000004</v>
      </c>
      <c r="H150" s="94">
        <v>1.1336999999999999</v>
      </c>
      <c r="I150" s="95">
        <v>1</v>
      </c>
      <c r="J150" s="89">
        <v>1</v>
      </c>
      <c r="K150" s="89">
        <v>1</v>
      </c>
      <c r="L150" s="89">
        <v>1</v>
      </c>
    </row>
    <row r="151" spans="1:12">
      <c r="A151" s="86" t="s">
        <v>170</v>
      </c>
      <c r="B151" s="86" t="s">
        <v>1264</v>
      </c>
      <c r="C151" s="86" t="s">
        <v>1629</v>
      </c>
      <c r="D151" s="79" t="s">
        <v>1668</v>
      </c>
      <c r="E151" s="79" t="s">
        <v>1632</v>
      </c>
      <c r="F151" s="79" t="s">
        <v>1633</v>
      </c>
      <c r="G151" s="191">
        <v>7.75</v>
      </c>
      <c r="H151" s="94">
        <v>1.9234</v>
      </c>
      <c r="I151" s="95">
        <v>1</v>
      </c>
      <c r="J151" s="89">
        <v>1</v>
      </c>
      <c r="K151" s="89">
        <v>1</v>
      </c>
      <c r="L151" s="89">
        <v>1</v>
      </c>
    </row>
    <row r="152" spans="1:12">
      <c r="A152" s="86" t="s">
        <v>171</v>
      </c>
      <c r="B152" s="86" t="s">
        <v>1265</v>
      </c>
      <c r="C152" s="86" t="s">
        <v>1625</v>
      </c>
      <c r="D152" s="79" t="s">
        <v>1386</v>
      </c>
      <c r="E152" s="79" t="s">
        <v>1632</v>
      </c>
      <c r="F152" s="79" t="s">
        <v>1633</v>
      </c>
      <c r="G152" s="191">
        <v>3.85</v>
      </c>
      <c r="H152" s="94">
        <v>0.66410000000000002</v>
      </c>
      <c r="I152" s="95">
        <v>1</v>
      </c>
      <c r="J152" s="89">
        <v>1</v>
      </c>
      <c r="K152" s="89">
        <v>1</v>
      </c>
      <c r="L152" s="89">
        <v>1</v>
      </c>
    </row>
    <row r="153" spans="1:12">
      <c r="A153" s="86" t="s">
        <v>172</v>
      </c>
      <c r="B153" s="86" t="s">
        <v>1265</v>
      </c>
      <c r="C153" s="86" t="s">
        <v>1627</v>
      </c>
      <c r="D153" s="79" t="s">
        <v>1386</v>
      </c>
      <c r="E153" s="79" t="s">
        <v>1632</v>
      </c>
      <c r="F153" s="79" t="s">
        <v>1633</v>
      </c>
      <c r="G153" s="191">
        <v>8.59</v>
      </c>
      <c r="H153" s="94">
        <v>0.99470000000000003</v>
      </c>
      <c r="I153" s="95">
        <v>1</v>
      </c>
      <c r="J153" s="89">
        <v>1</v>
      </c>
      <c r="K153" s="89">
        <v>1</v>
      </c>
      <c r="L153" s="89">
        <v>1</v>
      </c>
    </row>
    <row r="154" spans="1:12">
      <c r="A154" s="86" t="s">
        <v>173</v>
      </c>
      <c r="B154" s="86" t="s">
        <v>1265</v>
      </c>
      <c r="C154" s="86" t="s">
        <v>1628</v>
      </c>
      <c r="D154" s="79" t="s">
        <v>1386</v>
      </c>
      <c r="E154" s="79" t="s">
        <v>1632</v>
      </c>
      <c r="F154" s="79" t="s">
        <v>1633</v>
      </c>
      <c r="G154" s="191">
        <v>12.32</v>
      </c>
      <c r="H154" s="94">
        <v>1.3965000000000001</v>
      </c>
      <c r="I154" s="95">
        <v>1</v>
      </c>
      <c r="J154" s="89">
        <v>1</v>
      </c>
      <c r="K154" s="89">
        <v>1</v>
      </c>
      <c r="L154" s="89">
        <v>1</v>
      </c>
    </row>
    <row r="155" spans="1:12">
      <c r="A155" s="86" t="s">
        <v>174</v>
      </c>
      <c r="B155" s="86" t="s">
        <v>1265</v>
      </c>
      <c r="C155" s="86" t="s">
        <v>1629</v>
      </c>
      <c r="D155" s="79" t="s">
        <v>1386</v>
      </c>
      <c r="E155" s="79" t="s">
        <v>1632</v>
      </c>
      <c r="F155" s="79" t="s">
        <v>1633</v>
      </c>
      <c r="G155" s="191">
        <v>13.99</v>
      </c>
      <c r="H155" s="94">
        <v>1.8573999999999999</v>
      </c>
      <c r="I155" s="95">
        <v>1</v>
      </c>
      <c r="J155" s="89">
        <v>1</v>
      </c>
      <c r="K155" s="89">
        <v>1</v>
      </c>
      <c r="L155" s="89">
        <v>1</v>
      </c>
    </row>
    <row r="156" spans="1:12">
      <c r="A156" s="86" t="s">
        <v>1387</v>
      </c>
      <c r="B156" s="86" t="s">
        <v>1388</v>
      </c>
      <c r="C156" s="86" t="s">
        <v>1625</v>
      </c>
      <c r="D156" s="79" t="s">
        <v>1669</v>
      </c>
      <c r="E156" s="79" t="s">
        <v>1632</v>
      </c>
      <c r="F156" s="79" t="s">
        <v>1633</v>
      </c>
      <c r="G156" s="191">
        <v>3.85</v>
      </c>
      <c r="H156" s="94">
        <v>0.48859999999999998</v>
      </c>
      <c r="I156" s="95">
        <v>1</v>
      </c>
      <c r="J156" s="89">
        <v>1</v>
      </c>
      <c r="K156" s="89">
        <v>1</v>
      </c>
      <c r="L156" s="89">
        <v>1</v>
      </c>
    </row>
    <row r="157" spans="1:12">
      <c r="A157" s="86" t="s">
        <v>1389</v>
      </c>
      <c r="B157" s="86" t="s">
        <v>1388</v>
      </c>
      <c r="C157" s="86" t="s">
        <v>1627</v>
      </c>
      <c r="D157" s="79" t="s">
        <v>1669</v>
      </c>
      <c r="E157" s="79" t="s">
        <v>1632</v>
      </c>
      <c r="F157" s="79" t="s">
        <v>1633</v>
      </c>
      <c r="G157" s="191">
        <v>6.31</v>
      </c>
      <c r="H157" s="94">
        <v>0.84860000000000002</v>
      </c>
      <c r="I157" s="95">
        <v>1</v>
      </c>
      <c r="J157" s="89">
        <v>1</v>
      </c>
      <c r="K157" s="89">
        <v>1</v>
      </c>
      <c r="L157" s="89">
        <v>1</v>
      </c>
    </row>
    <row r="158" spans="1:12">
      <c r="A158" s="86" t="s">
        <v>1390</v>
      </c>
      <c r="B158" s="86" t="s">
        <v>1388</v>
      </c>
      <c r="C158" s="86" t="s">
        <v>1628</v>
      </c>
      <c r="D158" s="79" t="s">
        <v>1669</v>
      </c>
      <c r="E158" s="79" t="s">
        <v>1632</v>
      </c>
      <c r="F158" s="79" t="s">
        <v>1633</v>
      </c>
      <c r="G158" s="191">
        <v>7.99</v>
      </c>
      <c r="H158" s="94">
        <v>1.2417</v>
      </c>
      <c r="I158" s="95">
        <v>1</v>
      </c>
      <c r="J158" s="89">
        <v>1</v>
      </c>
      <c r="K158" s="89">
        <v>1</v>
      </c>
      <c r="L158" s="89">
        <v>1</v>
      </c>
    </row>
    <row r="159" spans="1:12">
      <c r="A159" s="86" t="s">
        <v>1391</v>
      </c>
      <c r="B159" s="86" t="s">
        <v>1388</v>
      </c>
      <c r="C159" s="86" t="s">
        <v>1629</v>
      </c>
      <c r="D159" s="79" t="s">
        <v>1669</v>
      </c>
      <c r="E159" s="79" t="s">
        <v>1632</v>
      </c>
      <c r="F159" s="79" t="s">
        <v>1633</v>
      </c>
      <c r="G159" s="191">
        <v>8.01</v>
      </c>
      <c r="H159" s="94">
        <v>1.915</v>
      </c>
      <c r="I159" s="95">
        <v>1</v>
      </c>
      <c r="J159" s="89">
        <v>1</v>
      </c>
      <c r="K159" s="89">
        <v>1</v>
      </c>
      <c r="L159" s="89">
        <v>1</v>
      </c>
    </row>
    <row r="160" spans="1:12">
      <c r="A160" s="86" t="s">
        <v>175</v>
      </c>
      <c r="B160" s="86" t="s">
        <v>1266</v>
      </c>
      <c r="C160" s="86" t="s">
        <v>1625</v>
      </c>
      <c r="D160" s="79" t="s">
        <v>1392</v>
      </c>
      <c r="E160" s="79" t="s">
        <v>1632</v>
      </c>
      <c r="F160" s="79" t="s">
        <v>1633</v>
      </c>
      <c r="G160" s="191">
        <v>2.17</v>
      </c>
      <c r="H160" s="94">
        <v>0.84860000000000002</v>
      </c>
      <c r="I160" s="95">
        <v>1</v>
      </c>
      <c r="J160" s="89">
        <v>1</v>
      </c>
      <c r="K160" s="89">
        <v>1</v>
      </c>
      <c r="L160" s="89">
        <v>1</v>
      </c>
    </row>
    <row r="161" spans="1:12">
      <c r="A161" s="86" t="s">
        <v>176</v>
      </c>
      <c r="B161" s="86" t="s">
        <v>1266</v>
      </c>
      <c r="C161" s="86" t="s">
        <v>1627</v>
      </c>
      <c r="D161" s="79" t="s">
        <v>1392</v>
      </c>
      <c r="E161" s="79" t="s">
        <v>1632</v>
      </c>
      <c r="F161" s="79" t="s">
        <v>1633</v>
      </c>
      <c r="G161" s="191">
        <v>3.27</v>
      </c>
      <c r="H161" s="94">
        <v>1.1326000000000001</v>
      </c>
      <c r="I161" s="95">
        <v>1</v>
      </c>
      <c r="J161" s="89">
        <v>1</v>
      </c>
      <c r="K161" s="89">
        <v>1</v>
      </c>
      <c r="L161" s="89">
        <v>1</v>
      </c>
    </row>
    <row r="162" spans="1:12">
      <c r="A162" s="86" t="s">
        <v>177</v>
      </c>
      <c r="B162" s="86" t="s">
        <v>1266</v>
      </c>
      <c r="C162" s="86" t="s">
        <v>1628</v>
      </c>
      <c r="D162" s="79" t="s">
        <v>1392</v>
      </c>
      <c r="E162" s="79" t="s">
        <v>1632</v>
      </c>
      <c r="F162" s="79" t="s">
        <v>1633</v>
      </c>
      <c r="G162" s="191">
        <v>6.32</v>
      </c>
      <c r="H162" s="94">
        <v>1.7168000000000001</v>
      </c>
      <c r="I162" s="95">
        <v>1</v>
      </c>
      <c r="J162" s="89">
        <v>1</v>
      </c>
      <c r="K162" s="89">
        <v>1</v>
      </c>
      <c r="L162" s="89">
        <v>1</v>
      </c>
    </row>
    <row r="163" spans="1:12">
      <c r="A163" s="86" t="s">
        <v>178</v>
      </c>
      <c r="B163" s="86" t="s">
        <v>1266</v>
      </c>
      <c r="C163" s="86" t="s">
        <v>1629</v>
      </c>
      <c r="D163" s="79" t="s">
        <v>1392</v>
      </c>
      <c r="E163" s="79" t="s">
        <v>1632</v>
      </c>
      <c r="F163" s="79" t="s">
        <v>1633</v>
      </c>
      <c r="G163" s="191">
        <v>14.91</v>
      </c>
      <c r="H163" s="94">
        <v>3.2191000000000001</v>
      </c>
      <c r="I163" s="95">
        <v>1</v>
      </c>
      <c r="J163" s="89">
        <v>1</v>
      </c>
      <c r="K163" s="89">
        <v>1</v>
      </c>
      <c r="L163" s="89">
        <v>1</v>
      </c>
    </row>
    <row r="164" spans="1:12">
      <c r="A164" s="86" t="s">
        <v>179</v>
      </c>
      <c r="B164" s="86" t="s">
        <v>1267</v>
      </c>
      <c r="C164" s="86" t="s">
        <v>1625</v>
      </c>
      <c r="D164" s="79" t="s">
        <v>1393</v>
      </c>
      <c r="E164" s="79" t="s">
        <v>1632</v>
      </c>
      <c r="F164" s="79" t="s">
        <v>1633</v>
      </c>
      <c r="G164" s="191">
        <v>2.2200000000000002</v>
      </c>
      <c r="H164" s="94">
        <v>0.51100000000000001</v>
      </c>
      <c r="I164" s="95">
        <v>1</v>
      </c>
      <c r="J164" s="89">
        <v>1</v>
      </c>
      <c r="K164" s="89">
        <v>1</v>
      </c>
      <c r="L164" s="89">
        <v>1</v>
      </c>
    </row>
    <row r="165" spans="1:12">
      <c r="A165" s="86" t="s">
        <v>180</v>
      </c>
      <c r="B165" s="86" t="s">
        <v>1267</v>
      </c>
      <c r="C165" s="86" t="s">
        <v>1627</v>
      </c>
      <c r="D165" s="79" t="s">
        <v>1393</v>
      </c>
      <c r="E165" s="79" t="s">
        <v>1632</v>
      </c>
      <c r="F165" s="79" t="s">
        <v>1633</v>
      </c>
      <c r="G165" s="191">
        <v>3.03</v>
      </c>
      <c r="H165" s="94">
        <v>0.66739999999999999</v>
      </c>
      <c r="I165" s="95">
        <v>1</v>
      </c>
      <c r="J165" s="89">
        <v>1</v>
      </c>
      <c r="K165" s="89">
        <v>1</v>
      </c>
      <c r="L165" s="89">
        <v>1</v>
      </c>
    </row>
    <row r="166" spans="1:12">
      <c r="A166" s="86" t="s">
        <v>181</v>
      </c>
      <c r="B166" s="86" t="s">
        <v>1267</v>
      </c>
      <c r="C166" s="86" t="s">
        <v>1628</v>
      </c>
      <c r="D166" s="79" t="s">
        <v>1393</v>
      </c>
      <c r="E166" s="79" t="s">
        <v>1632</v>
      </c>
      <c r="F166" s="79" t="s">
        <v>1633</v>
      </c>
      <c r="G166" s="191">
        <v>4.92</v>
      </c>
      <c r="H166" s="94">
        <v>0.93910000000000005</v>
      </c>
      <c r="I166" s="95">
        <v>1</v>
      </c>
      <c r="J166" s="89">
        <v>1</v>
      </c>
      <c r="K166" s="89">
        <v>1</v>
      </c>
      <c r="L166" s="89">
        <v>1</v>
      </c>
    </row>
    <row r="167" spans="1:12">
      <c r="A167" s="86" t="s">
        <v>182</v>
      </c>
      <c r="B167" s="86" t="s">
        <v>1267</v>
      </c>
      <c r="C167" s="86" t="s">
        <v>1629</v>
      </c>
      <c r="D167" s="79" t="s">
        <v>1393</v>
      </c>
      <c r="E167" s="79" t="s">
        <v>1632</v>
      </c>
      <c r="F167" s="79" t="s">
        <v>1633</v>
      </c>
      <c r="G167" s="191">
        <v>9.3800000000000008</v>
      </c>
      <c r="H167" s="94">
        <v>1.6224000000000001</v>
      </c>
      <c r="I167" s="95">
        <v>1</v>
      </c>
      <c r="J167" s="89">
        <v>1</v>
      </c>
      <c r="K167" s="89">
        <v>1</v>
      </c>
      <c r="L167" s="89">
        <v>1</v>
      </c>
    </row>
    <row r="168" spans="1:12">
      <c r="A168" s="86" t="s">
        <v>183</v>
      </c>
      <c r="B168" s="86" t="s">
        <v>1268</v>
      </c>
      <c r="C168" s="86" t="s">
        <v>1625</v>
      </c>
      <c r="D168" s="79" t="s">
        <v>1670</v>
      </c>
      <c r="E168" s="79" t="s">
        <v>1632</v>
      </c>
      <c r="F168" s="79" t="s">
        <v>1633</v>
      </c>
      <c r="G168" s="191">
        <v>2.11</v>
      </c>
      <c r="H168" s="94">
        <v>1.4208000000000001</v>
      </c>
      <c r="I168" s="95">
        <v>1</v>
      </c>
      <c r="J168" s="89">
        <v>1</v>
      </c>
      <c r="K168" s="89">
        <v>1</v>
      </c>
      <c r="L168" s="89">
        <v>1</v>
      </c>
    </row>
    <row r="169" spans="1:12">
      <c r="A169" s="86" t="s">
        <v>184</v>
      </c>
      <c r="B169" s="86" t="s">
        <v>1268</v>
      </c>
      <c r="C169" s="86" t="s">
        <v>1627</v>
      </c>
      <c r="D169" s="79" t="s">
        <v>1670</v>
      </c>
      <c r="E169" s="79" t="s">
        <v>1632</v>
      </c>
      <c r="F169" s="79" t="s">
        <v>1633</v>
      </c>
      <c r="G169" s="191">
        <v>3.68</v>
      </c>
      <c r="H169" s="94">
        <v>1.9634</v>
      </c>
      <c r="I169" s="95">
        <v>1</v>
      </c>
      <c r="J169" s="89">
        <v>1</v>
      </c>
      <c r="K169" s="89">
        <v>1</v>
      </c>
      <c r="L169" s="89">
        <v>1</v>
      </c>
    </row>
    <row r="170" spans="1:12">
      <c r="A170" s="86" t="s">
        <v>185</v>
      </c>
      <c r="B170" s="86" t="s">
        <v>1268</v>
      </c>
      <c r="C170" s="86" t="s">
        <v>1628</v>
      </c>
      <c r="D170" s="79" t="s">
        <v>1670</v>
      </c>
      <c r="E170" s="79" t="s">
        <v>1632</v>
      </c>
      <c r="F170" s="79" t="s">
        <v>1633</v>
      </c>
      <c r="G170" s="191">
        <v>8.43</v>
      </c>
      <c r="H170" s="94">
        <v>3.6964999999999999</v>
      </c>
      <c r="I170" s="95">
        <v>1</v>
      </c>
      <c r="J170" s="89">
        <v>1</v>
      </c>
      <c r="K170" s="89">
        <v>1</v>
      </c>
      <c r="L170" s="89">
        <v>1</v>
      </c>
    </row>
    <row r="171" spans="1:12">
      <c r="A171" s="86" t="s">
        <v>186</v>
      </c>
      <c r="B171" s="86" t="s">
        <v>1268</v>
      </c>
      <c r="C171" s="86" t="s">
        <v>1629</v>
      </c>
      <c r="D171" s="79" t="s">
        <v>1670</v>
      </c>
      <c r="E171" s="79" t="s">
        <v>1632</v>
      </c>
      <c r="F171" s="79" t="s">
        <v>1633</v>
      </c>
      <c r="G171" s="191">
        <v>15.8</v>
      </c>
      <c r="H171" s="94">
        <v>5.3000999999999996</v>
      </c>
      <c r="I171" s="95">
        <v>1</v>
      </c>
      <c r="J171" s="89">
        <v>1</v>
      </c>
      <c r="K171" s="89">
        <v>1</v>
      </c>
      <c r="L171" s="89">
        <v>1</v>
      </c>
    </row>
    <row r="172" spans="1:12">
      <c r="A172" s="86" t="s">
        <v>187</v>
      </c>
      <c r="B172" s="86" t="s">
        <v>1269</v>
      </c>
      <c r="C172" s="86" t="s">
        <v>1625</v>
      </c>
      <c r="D172" s="79" t="s">
        <v>1671</v>
      </c>
      <c r="E172" s="79" t="s">
        <v>1632</v>
      </c>
      <c r="F172" s="79" t="s">
        <v>1633</v>
      </c>
      <c r="G172" s="191">
        <v>3.1</v>
      </c>
      <c r="H172" s="94">
        <v>1.5506</v>
      </c>
      <c r="I172" s="95">
        <v>1</v>
      </c>
      <c r="J172" s="89">
        <v>1</v>
      </c>
      <c r="K172" s="89">
        <v>1</v>
      </c>
      <c r="L172" s="89">
        <v>1</v>
      </c>
    </row>
    <row r="173" spans="1:12">
      <c r="A173" s="86" t="s">
        <v>188</v>
      </c>
      <c r="B173" s="86" t="s">
        <v>1269</v>
      </c>
      <c r="C173" s="86" t="s">
        <v>1627</v>
      </c>
      <c r="D173" s="79" t="s">
        <v>1671</v>
      </c>
      <c r="E173" s="79" t="s">
        <v>1632</v>
      </c>
      <c r="F173" s="79" t="s">
        <v>1633</v>
      </c>
      <c r="G173" s="191">
        <v>6.31</v>
      </c>
      <c r="H173" s="94">
        <v>2.5165999999999999</v>
      </c>
      <c r="I173" s="95">
        <v>1</v>
      </c>
      <c r="J173" s="89">
        <v>1</v>
      </c>
      <c r="K173" s="89">
        <v>1</v>
      </c>
      <c r="L173" s="89">
        <v>1</v>
      </c>
    </row>
    <row r="174" spans="1:12">
      <c r="A174" s="86" t="s">
        <v>189</v>
      </c>
      <c r="B174" s="86" t="s">
        <v>1269</v>
      </c>
      <c r="C174" s="86" t="s">
        <v>1628</v>
      </c>
      <c r="D174" s="79" t="s">
        <v>1671</v>
      </c>
      <c r="E174" s="79" t="s">
        <v>1632</v>
      </c>
      <c r="F174" s="79" t="s">
        <v>1633</v>
      </c>
      <c r="G174" s="191">
        <v>11.53</v>
      </c>
      <c r="H174" s="94">
        <v>3.9546999999999999</v>
      </c>
      <c r="I174" s="95">
        <v>1</v>
      </c>
      <c r="J174" s="89">
        <v>1</v>
      </c>
      <c r="K174" s="89">
        <v>1</v>
      </c>
      <c r="L174" s="89">
        <v>1</v>
      </c>
    </row>
    <row r="175" spans="1:12">
      <c r="A175" s="86" t="s">
        <v>190</v>
      </c>
      <c r="B175" s="86" t="s">
        <v>1269</v>
      </c>
      <c r="C175" s="86" t="s">
        <v>1629</v>
      </c>
      <c r="D175" s="79" t="s">
        <v>1671</v>
      </c>
      <c r="E175" s="79" t="s">
        <v>1632</v>
      </c>
      <c r="F175" s="79" t="s">
        <v>1633</v>
      </c>
      <c r="G175" s="191">
        <v>20.62</v>
      </c>
      <c r="H175" s="94">
        <v>6.2262000000000004</v>
      </c>
      <c r="I175" s="95">
        <v>1</v>
      </c>
      <c r="J175" s="89">
        <v>1</v>
      </c>
      <c r="K175" s="89">
        <v>1</v>
      </c>
      <c r="L175" s="89">
        <v>1</v>
      </c>
    </row>
    <row r="176" spans="1:12">
      <c r="A176" s="86" t="s">
        <v>191</v>
      </c>
      <c r="B176" s="86" t="s">
        <v>1270</v>
      </c>
      <c r="C176" s="86" t="s">
        <v>1625</v>
      </c>
      <c r="D176" s="79" t="s">
        <v>1672</v>
      </c>
      <c r="E176" s="79" t="s">
        <v>1632</v>
      </c>
      <c r="F176" s="79" t="s">
        <v>1633</v>
      </c>
      <c r="G176" s="191">
        <v>1.91</v>
      </c>
      <c r="H176" s="94">
        <v>1.2926</v>
      </c>
      <c r="I176" s="95">
        <v>1</v>
      </c>
      <c r="J176" s="89">
        <v>1</v>
      </c>
      <c r="K176" s="89">
        <v>1</v>
      </c>
      <c r="L176" s="89">
        <v>1</v>
      </c>
    </row>
    <row r="177" spans="1:12">
      <c r="A177" s="86" t="s">
        <v>192</v>
      </c>
      <c r="B177" s="86" t="s">
        <v>1270</v>
      </c>
      <c r="C177" s="86" t="s">
        <v>1627</v>
      </c>
      <c r="D177" s="79" t="s">
        <v>1672</v>
      </c>
      <c r="E177" s="79" t="s">
        <v>1632</v>
      </c>
      <c r="F177" s="79" t="s">
        <v>1633</v>
      </c>
      <c r="G177" s="191">
        <v>2.67</v>
      </c>
      <c r="H177" s="94">
        <v>1.6367</v>
      </c>
      <c r="I177" s="95">
        <v>1</v>
      </c>
      <c r="J177" s="89">
        <v>1</v>
      </c>
      <c r="K177" s="89">
        <v>1</v>
      </c>
      <c r="L177" s="89">
        <v>1</v>
      </c>
    </row>
    <row r="178" spans="1:12">
      <c r="A178" s="86" t="s">
        <v>193</v>
      </c>
      <c r="B178" s="86" t="s">
        <v>1270</v>
      </c>
      <c r="C178" s="86" t="s">
        <v>1628</v>
      </c>
      <c r="D178" s="79" t="s">
        <v>1672</v>
      </c>
      <c r="E178" s="79" t="s">
        <v>1632</v>
      </c>
      <c r="F178" s="79" t="s">
        <v>1633</v>
      </c>
      <c r="G178" s="191">
        <v>5.83</v>
      </c>
      <c r="H178" s="94">
        <v>2.4508999999999999</v>
      </c>
      <c r="I178" s="95">
        <v>1</v>
      </c>
      <c r="J178" s="89">
        <v>1</v>
      </c>
      <c r="K178" s="89">
        <v>1</v>
      </c>
      <c r="L178" s="89">
        <v>1</v>
      </c>
    </row>
    <row r="179" spans="1:12">
      <c r="A179" s="86" t="s">
        <v>194</v>
      </c>
      <c r="B179" s="86" t="s">
        <v>1270</v>
      </c>
      <c r="C179" s="86" t="s">
        <v>1629</v>
      </c>
      <c r="D179" s="79" t="s">
        <v>1672</v>
      </c>
      <c r="E179" s="79" t="s">
        <v>1632</v>
      </c>
      <c r="F179" s="79" t="s">
        <v>1633</v>
      </c>
      <c r="G179" s="191">
        <v>15.22</v>
      </c>
      <c r="H179" s="94">
        <v>4.5305999999999997</v>
      </c>
      <c r="I179" s="95">
        <v>1</v>
      </c>
      <c r="J179" s="89">
        <v>1</v>
      </c>
      <c r="K179" s="89">
        <v>1</v>
      </c>
      <c r="L179" s="89">
        <v>1</v>
      </c>
    </row>
    <row r="180" spans="1:12">
      <c r="A180" s="86" t="s">
        <v>195</v>
      </c>
      <c r="B180" s="86" t="s">
        <v>1271</v>
      </c>
      <c r="C180" s="86" t="s">
        <v>1625</v>
      </c>
      <c r="D180" s="79" t="s">
        <v>1673</v>
      </c>
      <c r="E180" s="79" t="s">
        <v>1632</v>
      </c>
      <c r="F180" s="79" t="s">
        <v>1633</v>
      </c>
      <c r="G180" s="191">
        <v>1.43</v>
      </c>
      <c r="H180" s="94">
        <v>0.83230000000000004</v>
      </c>
      <c r="I180" s="95">
        <v>1</v>
      </c>
      <c r="J180" s="89">
        <v>1</v>
      </c>
      <c r="K180" s="89">
        <v>1</v>
      </c>
      <c r="L180" s="89">
        <v>1</v>
      </c>
    </row>
    <row r="181" spans="1:12">
      <c r="A181" s="86" t="s">
        <v>196</v>
      </c>
      <c r="B181" s="86" t="s">
        <v>1271</v>
      </c>
      <c r="C181" s="86" t="s">
        <v>1627</v>
      </c>
      <c r="D181" s="79" t="s">
        <v>1673</v>
      </c>
      <c r="E181" s="79" t="s">
        <v>1632</v>
      </c>
      <c r="F181" s="79" t="s">
        <v>1633</v>
      </c>
      <c r="G181" s="191">
        <v>1.85</v>
      </c>
      <c r="H181" s="94">
        <v>0.93030000000000002</v>
      </c>
      <c r="I181" s="95">
        <v>1</v>
      </c>
      <c r="J181" s="89">
        <v>1</v>
      </c>
      <c r="K181" s="89">
        <v>1</v>
      </c>
      <c r="L181" s="89">
        <v>1</v>
      </c>
    </row>
    <row r="182" spans="1:12">
      <c r="A182" s="86" t="s">
        <v>197</v>
      </c>
      <c r="B182" s="86" t="s">
        <v>1271</v>
      </c>
      <c r="C182" s="86" t="s">
        <v>1628</v>
      </c>
      <c r="D182" s="79" t="s">
        <v>1673</v>
      </c>
      <c r="E182" s="79" t="s">
        <v>1632</v>
      </c>
      <c r="F182" s="79" t="s">
        <v>1633</v>
      </c>
      <c r="G182" s="191">
        <v>3.08</v>
      </c>
      <c r="H182" s="94">
        <v>1.2264999999999999</v>
      </c>
      <c r="I182" s="95">
        <v>1</v>
      </c>
      <c r="J182" s="89">
        <v>1</v>
      </c>
      <c r="K182" s="89">
        <v>1</v>
      </c>
      <c r="L182" s="89">
        <v>1</v>
      </c>
    </row>
    <row r="183" spans="1:12">
      <c r="A183" s="86" t="s">
        <v>198</v>
      </c>
      <c r="B183" s="86" t="s">
        <v>1271</v>
      </c>
      <c r="C183" s="86" t="s">
        <v>1629</v>
      </c>
      <c r="D183" s="79" t="s">
        <v>1673</v>
      </c>
      <c r="E183" s="79" t="s">
        <v>1632</v>
      </c>
      <c r="F183" s="79" t="s">
        <v>1633</v>
      </c>
      <c r="G183" s="191">
        <v>9.56</v>
      </c>
      <c r="H183" s="94">
        <v>2.218</v>
      </c>
      <c r="I183" s="95">
        <v>1</v>
      </c>
      <c r="J183" s="89">
        <v>1</v>
      </c>
      <c r="K183" s="89">
        <v>1</v>
      </c>
      <c r="L183" s="89">
        <v>1</v>
      </c>
    </row>
    <row r="184" spans="1:12">
      <c r="A184" s="86" t="s">
        <v>199</v>
      </c>
      <c r="B184" s="86" t="s">
        <v>1272</v>
      </c>
      <c r="C184" s="86" t="s">
        <v>1625</v>
      </c>
      <c r="D184" s="79" t="s">
        <v>1674</v>
      </c>
      <c r="E184" s="79" t="s">
        <v>1632</v>
      </c>
      <c r="F184" s="79" t="s">
        <v>1633</v>
      </c>
      <c r="G184" s="191">
        <v>1.41</v>
      </c>
      <c r="H184" s="94">
        <v>0.52300000000000002</v>
      </c>
      <c r="I184" s="95">
        <v>1</v>
      </c>
      <c r="J184" s="89">
        <v>1</v>
      </c>
      <c r="K184" s="89">
        <v>1</v>
      </c>
      <c r="L184" s="89">
        <v>1</v>
      </c>
    </row>
    <row r="185" spans="1:12">
      <c r="A185" s="86" t="s">
        <v>200</v>
      </c>
      <c r="B185" s="86" t="s">
        <v>1272</v>
      </c>
      <c r="C185" s="86" t="s">
        <v>1627</v>
      </c>
      <c r="D185" s="79" t="s">
        <v>1674</v>
      </c>
      <c r="E185" s="79" t="s">
        <v>1632</v>
      </c>
      <c r="F185" s="79" t="s">
        <v>1633</v>
      </c>
      <c r="G185" s="191">
        <v>2.41</v>
      </c>
      <c r="H185" s="94">
        <v>0.84299999999999997</v>
      </c>
      <c r="I185" s="95">
        <v>1</v>
      </c>
      <c r="J185" s="89">
        <v>1</v>
      </c>
      <c r="K185" s="89">
        <v>1</v>
      </c>
      <c r="L185" s="89">
        <v>1</v>
      </c>
    </row>
    <row r="186" spans="1:12">
      <c r="A186" s="86" t="s">
        <v>201</v>
      </c>
      <c r="B186" s="86" t="s">
        <v>1272</v>
      </c>
      <c r="C186" s="86" t="s">
        <v>1628</v>
      </c>
      <c r="D186" s="79" t="s">
        <v>1674</v>
      </c>
      <c r="E186" s="79" t="s">
        <v>1632</v>
      </c>
      <c r="F186" s="79" t="s">
        <v>1633</v>
      </c>
      <c r="G186" s="191">
        <v>4.88</v>
      </c>
      <c r="H186" s="94">
        <v>1.2346999999999999</v>
      </c>
      <c r="I186" s="95">
        <v>1</v>
      </c>
      <c r="J186" s="89">
        <v>1</v>
      </c>
      <c r="K186" s="89">
        <v>1</v>
      </c>
      <c r="L186" s="89">
        <v>1</v>
      </c>
    </row>
    <row r="187" spans="1:12">
      <c r="A187" s="86" t="s">
        <v>202</v>
      </c>
      <c r="B187" s="86" t="s">
        <v>1272</v>
      </c>
      <c r="C187" s="86" t="s">
        <v>1629</v>
      </c>
      <c r="D187" s="79" t="s">
        <v>1674</v>
      </c>
      <c r="E187" s="79" t="s">
        <v>1632</v>
      </c>
      <c r="F187" s="79" t="s">
        <v>1633</v>
      </c>
      <c r="G187" s="191">
        <v>10.45</v>
      </c>
      <c r="H187" s="94">
        <v>2.1541000000000001</v>
      </c>
      <c r="I187" s="95">
        <v>1</v>
      </c>
      <c r="J187" s="89">
        <v>1</v>
      </c>
      <c r="K187" s="89">
        <v>1</v>
      </c>
      <c r="L187" s="89">
        <v>1</v>
      </c>
    </row>
    <row r="188" spans="1:12">
      <c r="A188" s="86" t="s">
        <v>203</v>
      </c>
      <c r="B188" s="86" t="s">
        <v>1273</v>
      </c>
      <c r="C188" s="86" t="s">
        <v>1625</v>
      </c>
      <c r="D188" s="79" t="s">
        <v>2377</v>
      </c>
      <c r="E188" s="79" t="s">
        <v>1632</v>
      </c>
      <c r="F188" s="79" t="s">
        <v>1633</v>
      </c>
      <c r="G188" s="191">
        <v>2.52</v>
      </c>
      <c r="H188" s="94">
        <v>0.81100000000000005</v>
      </c>
      <c r="I188" s="95">
        <v>1</v>
      </c>
      <c r="J188" s="89">
        <v>1</v>
      </c>
      <c r="K188" s="89">
        <v>1</v>
      </c>
      <c r="L188" s="89">
        <v>1</v>
      </c>
    </row>
    <row r="189" spans="1:12">
      <c r="A189" s="86" t="s">
        <v>204</v>
      </c>
      <c r="B189" s="86" t="s">
        <v>1273</v>
      </c>
      <c r="C189" s="86" t="s">
        <v>1627</v>
      </c>
      <c r="D189" s="79" t="s">
        <v>2377</v>
      </c>
      <c r="E189" s="79" t="s">
        <v>1632</v>
      </c>
      <c r="F189" s="79" t="s">
        <v>1633</v>
      </c>
      <c r="G189" s="191">
        <v>4.47</v>
      </c>
      <c r="H189" s="94">
        <v>1.3234999999999999</v>
      </c>
      <c r="I189" s="95">
        <v>1</v>
      </c>
      <c r="J189" s="89">
        <v>1</v>
      </c>
      <c r="K189" s="89">
        <v>1</v>
      </c>
      <c r="L189" s="89">
        <v>1</v>
      </c>
    </row>
    <row r="190" spans="1:12">
      <c r="A190" s="86" t="s">
        <v>205</v>
      </c>
      <c r="B190" s="86" t="s">
        <v>1273</v>
      </c>
      <c r="C190" s="86" t="s">
        <v>1628</v>
      </c>
      <c r="D190" s="79" t="s">
        <v>2377</v>
      </c>
      <c r="E190" s="79" t="s">
        <v>1632</v>
      </c>
      <c r="F190" s="79" t="s">
        <v>1633</v>
      </c>
      <c r="G190" s="191">
        <v>8.5399999999999991</v>
      </c>
      <c r="H190" s="94">
        <v>2.0709</v>
      </c>
      <c r="I190" s="95">
        <v>1</v>
      </c>
      <c r="J190" s="89">
        <v>1</v>
      </c>
      <c r="K190" s="89">
        <v>1</v>
      </c>
      <c r="L190" s="89">
        <v>1</v>
      </c>
    </row>
    <row r="191" spans="1:12">
      <c r="A191" s="86" t="s">
        <v>206</v>
      </c>
      <c r="B191" s="86" t="s">
        <v>1273</v>
      </c>
      <c r="C191" s="86" t="s">
        <v>1629</v>
      </c>
      <c r="D191" s="79" t="s">
        <v>2377</v>
      </c>
      <c r="E191" s="79" t="s">
        <v>1632</v>
      </c>
      <c r="F191" s="79" t="s">
        <v>1633</v>
      </c>
      <c r="G191" s="191">
        <v>14.99</v>
      </c>
      <c r="H191" s="94">
        <v>3.5392000000000001</v>
      </c>
      <c r="I191" s="95">
        <v>1</v>
      </c>
      <c r="J191" s="89">
        <v>1</v>
      </c>
      <c r="K191" s="89">
        <v>1</v>
      </c>
      <c r="L191" s="89">
        <v>1</v>
      </c>
    </row>
    <row r="192" spans="1:12">
      <c r="A192" s="86" t="s">
        <v>207</v>
      </c>
      <c r="B192" s="86" t="s">
        <v>1675</v>
      </c>
      <c r="C192" s="86" t="s">
        <v>1625</v>
      </c>
      <c r="D192" s="79" t="s">
        <v>1676</v>
      </c>
      <c r="E192" s="79" t="s">
        <v>1632</v>
      </c>
      <c r="F192" s="79" t="s">
        <v>1633</v>
      </c>
      <c r="G192" s="191">
        <v>2.46</v>
      </c>
      <c r="H192" s="94">
        <v>0.74150000000000005</v>
      </c>
      <c r="I192" s="95">
        <v>1</v>
      </c>
      <c r="J192" s="89">
        <v>1</v>
      </c>
      <c r="K192" s="89">
        <v>1</v>
      </c>
      <c r="L192" s="89">
        <v>1</v>
      </c>
    </row>
    <row r="193" spans="1:12">
      <c r="A193" s="86" t="s">
        <v>208</v>
      </c>
      <c r="B193" s="86" t="s">
        <v>1675</v>
      </c>
      <c r="C193" s="86" t="s">
        <v>1627</v>
      </c>
      <c r="D193" s="79" t="s">
        <v>1676</v>
      </c>
      <c r="E193" s="79" t="s">
        <v>1632</v>
      </c>
      <c r="F193" s="79" t="s">
        <v>1633</v>
      </c>
      <c r="G193" s="191">
        <v>4.09</v>
      </c>
      <c r="H193" s="94">
        <v>0.80200000000000005</v>
      </c>
      <c r="I193" s="95">
        <v>1</v>
      </c>
      <c r="J193" s="89">
        <v>1</v>
      </c>
      <c r="K193" s="89">
        <v>1</v>
      </c>
      <c r="L193" s="89">
        <v>1</v>
      </c>
    </row>
    <row r="194" spans="1:12">
      <c r="A194" s="86" t="s">
        <v>209</v>
      </c>
      <c r="B194" s="86" t="s">
        <v>1675</v>
      </c>
      <c r="C194" s="86" t="s">
        <v>1628</v>
      </c>
      <c r="D194" s="79" t="s">
        <v>1676</v>
      </c>
      <c r="E194" s="79" t="s">
        <v>1632</v>
      </c>
      <c r="F194" s="79" t="s">
        <v>1633</v>
      </c>
      <c r="G194" s="191">
        <v>6.91</v>
      </c>
      <c r="H194" s="94">
        <v>1.1890000000000001</v>
      </c>
      <c r="I194" s="95">
        <v>1</v>
      </c>
      <c r="J194" s="89">
        <v>1</v>
      </c>
      <c r="K194" s="89">
        <v>1</v>
      </c>
      <c r="L194" s="89">
        <v>1</v>
      </c>
    </row>
    <row r="195" spans="1:12">
      <c r="A195" s="86" t="s">
        <v>210</v>
      </c>
      <c r="B195" s="86" t="s">
        <v>1675</v>
      </c>
      <c r="C195" s="86" t="s">
        <v>1629</v>
      </c>
      <c r="D195" s="79" t="s">
        <v>1676</v>
      </c>
      <c r="E195" s="79" t="s">
        <v>1632</v>
      </c>
      <c r="F195" s="79" t="s">
        <v>1633</v>
      </c>
      <c r="G195" s="191">
        <v>11.11</v>
      </c>
      <c r="H195" s="94">
        <v>2.0221</v>
      </c>
      <c r="I195" s="95">
        <v>1</v>
      </c>
      <c r="J195" s="89">
        <v>1</v>
      </c>
      <c r="K195" s="89">
        <v>1</v>
      </c>
      <c r="L195" s="89">
        <v>1</v>
      </c>
    </row>
    <row r="196" spans="1:12">
      <c r="A196" s="86" t="s">
        <v>211</v>
      </c>
      <c r="B196" s="86" t="s">
        <v>1677</v>
      </c>
      <c r="C196" s="86" t="s">
        <v>1625</v>
      </c>
      <c r="D196" s="79" t="s">
        <v>1678</v>
      </c>
      <c r="E196" s="79" t="s">
        <v>1632</v>
      </c>
      <c r="F196" s="79" t="s">
        <v>1633</v>
      </c>
      <c r="G196" s="191">
        <v>1.92</v>
      </c>
      <c r="H196" s="94">
        <v>0.55400000000000005</v>
      </c>
      <c r="I196" s="95">
        <v>1</v>
      </c>
      <c r="J196" s="89">
        <v>1</v>
      </c>
      <c r="K196" s="89">
        <v>1</v>
      </c>
      <c r="L196" s="89">
        <v>1</v>
      </c>
    </row>
    <row r="197" spans="1:12">
      <c r="A197" s="86" t="s">
        <v>212</v>
      </c>
      <c r="B197" s="86" t="s">
        <v>1677</v>
      </c>
      <c r="C197" s="86" t="s">
        <v>1627</v>
      </c>
      <c r="D197" s="79" t="s">
        <v>1678</v>
      </c>
      <c r="E197" s="79" t="s">
        <v>1632</v>
      </c>
      <c r="F197" s="79" t="s">
        <v>1633</v>
      </c>
      <c r="G197" s="191">
        <v>2.4900000000000002</v>
      </c>
      <c r="H197" s="94">
        <v>0.63109999999999999</v>
      </c>
      <c r="I197" s="95">
        <v>1</v>
      </c>
      <c r="J197" s="89">
        <v>1</v>
      </c>
      <c r="K197" s="89">
        <v>1</v>
      </c>
      <c r="L197" s="89">
        <v>1</v>
      </c>
    </row>
    <row r="198" spans="1:12">
      <c r="A198" s="86" t="s">
        <v>213</v>
      </c>
      <c r="B198" s="86" t="s">
        <v>1677</v>
      </c>
      <c r="C198" s="86" t="s">
        <v>1628</v>
      </c>
      <c r="D198" s="79" t="s">
        <v>1678</v>
      </c>
      <c r="E198" s="79" t="s">
        <v>1632</v>
      </c>
      <c r="F198" s="79" t="s">
        <v>1633</v>
      </c>
      <c r="G198" s="191">
        <v>3.6</v>
      </c>
      <c r="H198" s="94">
        <v>0.7964</v>
      </c>
      <c r="I198" s="95">
        <v>1</v>
      </c>
      <c r="J198" s="89">
        <v>1</v>
      </c>
      <c r="K198" s="89">
        <v>1</v>
      </c>
      <c r="L198" s="89">
        <v>1</v>
      </c>
    </row>
    <row r="199" spans="1:12">
      <c r="A199" s="86" t="s">
        <v>214</v>
      </c>
      <c r="B199" s="86" t="s">
        <v>1677</v>
      </c>
      <c r="C199" s="86" t="s">
        <v>1629</v>
      </c>
      <c r="D199" s="79" t="s">
        <v>1678</v>
      </c>
      <c r="E199" s="79" t="s">
        <v>1632</v>
      </c>
      <c r="F199" s="79" t="s">
        <v>1633</v>
      </c>
      <c r="G199" s="191">
        <v>8.56</v>
      </c>
      <c r="H199" s="94">
        <v>1.4165000000000001</v>
      </c>
      <c r="I199" s="95">
        <v>1</v>
      </c>
      <c r="J199" s="89">
        <v>1</v>
      </c>
      <c r="K199" s="89">
        <v>1</v>
      </c>
      <c r="L199" s="89">
        <v>1</v>
      </c>
    </row>
    <row r="200" spans="1:12">
      <c r="A200" s="86" t="s">
        <v>215</v>
      </c>
      <c r="B200" s="86" t="s">
        <v>1679</v>
      </c>
      <c r="C200" s="86" t="s">
        <v>1625</v>
      </c>
      <c r="D200" s="79" t="s">
        <v>1394</v>
      </c>
      <c r="E200" s="79" t="s">
        <v>1632</v>
      </c>
      <c r="F200" s="79" t="s">
        <v>1633</v>
      </c>
      <c r="G200" s="191">
        <v>1.85</v>
      </c>
      <c r="H200" s="94">
        <v>0.31780000000000003</v>
      </c>
      <c r="I200" s="95">
        <v>1</v>
      </c>
      <c r="J200" s="89">
        <v>1</v>
      </c>
      <c r="K200" s="89">
        <v>1</v>
      </c>
      <c r="L200" s="89">
        <v>1</v>
      </c>
    </row>
    <row r="201" spans="1:12">
      <c r="A201" s="86" t="s">
        <v>216</v>
      </c>
      <c r="B201" s="86" t="s">
        <v>1679</v>
      </c>
      <c r="C201" s="86" t="s">
        <v>1627</v>
      </c>
      <c r="D201" s="79" t="s">
        <v>1394</v>
      </c>
      <c r="E201" s="79" t="s">
        <v>1632</v>
      </c>
      <c r="F201" s="79" t="s">
        <v>1633</v>
      </c>
      <c r="G201" s="191">
        <v>2.65</v>
      </c>
      <c r="H201" s="94">
        <v>0.48170000000000002</v>
      </c>
      <c r="I201" s="95">
        <v>1</v>
      </c>
      <c r="J201" s="89">
        <v>1</v>
      </c>
      <c r="K201" s="89">
        <v>1</v>
      </c>
      <c r="L201" s="89">
        <v>1</v>
      </c>
    </row>
    <row r="202" spans="1:12">
      <c r="A202" s="86" t="s">
        <v>217</v>
      </c>
      <c r="B202" s="86" t="s">
        <v>1679</v>
      </c>
      <c r="C202" s="86" t="s">
        <v>1628</v>
      </c>
      <c r="D202" s="79" t="s">
        <v>1394</v>
      </c>
      <c r="E202" s="79" t="s">
        <v>1632</v>
      </c>
      <c r="F202" s="79" t="s">
        <v>1633</v>
      </c>
      <c r="G202" s="191">
        <v>4.16</v>
      </c>
      <c r="H202" s="94">
        <v>0.74099999999999999</v>
      </c>
      <c r="I202" s="95">
        <v>1</v>
      </c>
      <c r="J202" s="89">
        <v>1</v>
      </c>
      <c r="K202" s="89">
        <v>1</v>
      </c>
      <c r="L202" s="89">
        <v>1</v>
      </c>
    </row>
    <row r="203" spans="1:12">
      <c r="A203" s="86" t="s">
        <v>218</v>
      </c>
      <c r="B203" s="86" t="s">
        <v>1679</v>
      </c>
      <c r="C203" s="86" t="s">
        <v>1629</v>
      </c>
      <c r="D203" s="79" t="s">
        <v>1394</v>
      </c>
      <c r="E203" s="79" t="s">
        <v>1632</v>
      </c>
      <c r="F203" s="79" t="s">
        <v>1633</v>
      </c>
      <c r="G203" s="191">
        <v>7.26</v>
      </c>
      <c r="H203" s="94">
        <v>1.4219999999999999</v>
      </c>
      <c r="I203" s="95">
        <v>1</v>
      </c>
      <c r="J203" s="89">
        <v>1</v>
      </c>
      <c r="K203" s="89">
        <v>1</v>
      </c>
      <c r="L203" s="89">
        <v>1</v>
      </c>
    </row>
    <row r="204" spans="1:12">
      <c r="A204" s="86" t="s">
        <v>219</v>
      </c>
      <c r="B204" s="86" t="s">
        <v>1680</v>
      </c>
      <c r="C204" s="86" t="s">
        <v>1625</v>
      </c>
      <c r="D204" s="79" t="s">
        <v>1395</v>
      </c>
      <c r="E204" s="79" t="s">
        <v>1632</v>
      </c>
      <c r="F204" s="79" t="s">
        <v>1633</v>
      </c>
      <c r="G204" s="191">
        <v>2.04</v>
      </c>
      <c r="H204" s="94">
        <v>0.38040000000000002</v>
      </c>
      <c r="I204" s="95">
        <v>1</v>
      </c>
      <c r="J204" s="89">
        <v>1</v>
      </c>
      <c r="K204" s="89">
        <v>1</v>
      </c>
      <c r="L204" s="89">
        <v>1</v>
      </c>
    </row>
    <row r="205" spans="1:12">
      <c r="A205" s="86" t="s">
        <v>220</v>
      </c>
      <c r="B205" s="86" t="s">
        <v>1680</v>
      </c>
      <c r="C205" s="86" t="s">
        <v>1627</v>
      </c>
      <c r="D205" s="79" t="s">
        <v>1395</v>
      </c>
      <c r="E205" s="79" t="s">
        <v>1632</v>
      </c>
      <c r="F205" s="79" t="s">
        <v>1633</v>
      </c>
      <c r="G205" s="191">
        <v>2.73</v>
      </c>
      <c r="H205" s="94">
        <v>0.53259999999999996</v>
      </c>
      <c r="I205" s="95">
        <v>1</v>
      </c>
      <c r="J205" s="89">
        <v>1</v>
      </c>
      <c r="K205" s="89">
        <v>1</v>
      </c>
      <c r="L205" s="89">
        <v>1</v>
      </c>
    </row>
    <row r="206" spans="1:12">
      <c r="A206" s="86" t="s">
        <v>221</v>
      </c>
      <c r="B206" s="86" t="s">
        <v>1680</v>
      </c>
      <c r="C206" s="86" t="s">
        <v>1628</v>
      </c>
      <c r="D206" s="79" t="s">
        <v>1395</v>
      </c>
      <c r="E206" s="79" t="s">
        <v>1632</v>
      </c>
      <c r="F206" s="79" t="s">
        <v>1633</v>
      </c>
      <c r="G206" s="191">
        <v>4.26</v>
      </c>
      <c r="H206" s="94">
        <v>0.80089999999999995</v>
      </c>
      <c r="I206" s="95">
        <v>1</v>
      </c>
      <c r="J206" s="89">
        <v>1</v>
      </c>
      <c r="K206" s="89">
        <v>1</v>
      </c>
      <c r="L206" s="89">
        <v>1</v>
      </c>
    </row>
    <row r="207" spans="1:12">
      <c r="A207" s="86" t="s">
        <v>222</v>
      </c>
      <c r="B207" s="86" t="s">
        <v>1680</v>
      </c>
      <c r="C207" s="86" t="s">
        <v>1629</v>
      </c>
      <c r="D207" s="79" t="s">
        <v>1395</v>
      </c>
      <c r="E207" s="79" t="s">
        <v>1632</v>
      </c>
      <c r="F207" s="79" t="s">
        <v>1633</v>
      </c>
      <c r="G207" s="191">
        <v>13.21</v>
      </c>
      <c r="H207" s="94">
        <v>1.8288</v>
      </c>
      <c r="I207" s="95">
        <v>1</v>
      </c>
      <c r="J207" s="89">
        <v>1</v>
      </c>
      <c r="K207" s="89">
        <v>1</v>
      </c>
      <c r="L207" s="89">
        <v>1</v>
      </c>
    </row>
    <row r="208" spans="1:12">
      <c r="A208" s="86" t="s">
        <v>223</v>
      </c>
      <c r="B208" s="86" t="s">
        <v>1681</v>
      </c>
      <c r="C208" s="86" t="s">
        <v>1625</v>
      </c>
      <c r="D208" s="79" t="s">
        <v>1682</v>
      </c>
      <c r="E208" s="79" t="s">
        <v>1632</v>
      </c>
      <c r="F208" s="79" t="s">
        <v>1633</v>
      </c>
      <c r="G208" s="191">
        <v>2.23</v>
      </c>
      <c r="H208" s="94">
        <v>0.43880000000000002</v>
      </c>
      <c r="I208" s="95">
        <v>1</v>
      </c>
      <c r="J208" s="89">
        <v>1</v>
      </c>
      <c r="K208" s="89">
        <v>1</v>
      </c>
      <c r="L208" s="89">
        <v>1</v>
      </c>
    </row>
    <row r="209" spans="1:12">
      <c r="A209" s="86" t="s">
        <v>224</v>
      </c>
      <c r="B209" s="86" t="s">
        <v>1681</v>
      </c>
      <c r="C209" s="86" t="s">
        <v>1627</v>
      </c>
      <c r="D209" s="79" t="s">
        <v>1682</v>
      </c>
      <c r="E209" s="79" t="s">
        <v>1632</v>
      </c>
      <c r="F209" s="79" t="s">
        <v>1633</v>
      </c>
      <c r="G209" s="191">
        <v>2.85</v>
      </c>
      <c r="H209" s="94">
        <v>0.62980000000000003</v>
      </c>
      <c r="I209" s="95">
        <v>1</v>
      </c>
      <c r="J209" s="89">
        <v>1</v>
      </c>
      <c r="K209" s="89">
        <v>1</v>
      </c>
      <c r="L209" s="89">
        <v>1</v>
      </c>
    </row>
    <row r="210" spans="1:12">
      <c r="A210" s="86" t="s">
        <v>225</v>
      </c>
      <c r="B210" s="86" t="s">
        <v>1681</v>
      </c>
      <c r="C210" s="86" t="s">
        <v>1628</v>
      </c>
      <c r="D210" s="79" t="s">
        <v>1682</v>
      </c>
      <c r="E210" s="79" t="s">
        <v>1632</v>
      </c>
      <c r="F210" s="79" t="s">
        <v>1633</v>
      </c>
      <c r="G210" s="191">
        <v>4.8899999999999997</v>
      </c>
      <c r="H210" s="94">
        <v>0.95209999999999995</v>
      </c>
      <c r="I210" s="95">
        <v>1</v>
      </c>
      <c r="J210" s="89">
        <v>1</v>
      </c>
      <c r="K210" s="89">
        <v>1</v>
      </c>
      <c r="L210" s="89">
        <v>1</v>
      </c>
    </row>
    <row r="211" spans="1:12">
      <c r="A211" s="86" t="s">
        <v>226</v>
      </c>
      <c r="B211" s="86" t="s">
        <v>1681</v>
      </c>
      <c r="C211" s="86" t="s">
        <v>1629</v>
      </c>
      <c r="D211" s="79" t="s">
        <v>1682</v>
      </c>
      <c r="E211" s="79" t="s">
        <v>1632</v>
      </c>
      <c r="F211" s="79" t="s">
        <v>1633</v>
      </c>
      <c r="G211" s="191">
        <v>8.67</v>
      </c>
      <c r="H211" s="94">
        <v>1.7539</v>
      </c>
      <c r="I211" s="95">
        <v>1</v>
      </c>
      <c r="J211" s="89">
        <v>1</v>
      </c>
      <c r="K211" s="89">
        <v>1</v>
      </c>
      <c r="L211" s="89">
        <v>1</v>
      </c>
    </row>
    <row r="212" spans="1:12">
      <c r="A212" s="86" t="s">
        <v>227</v>
      </c>
      <c r="B212" s="86" t="s">
        <v>1683</v>
      </c>
      <c r="C212" s="86" t="s">
        <v>1625</v>
      </c>
      <c r="D212" s="79" t="s">
        <v>1684</v>
      </c>
      <c r="E212" s="79" t="s">
        <v>1632</v>
      </c>
      <c r="F212" s="79" t="s">
        <v>1633</v>
      </c>
      <c r="G212" s="191">
        <v>3.32</v>
      </c>
      <c r="H212" s="94">
        <v>1.8511</v>
      </c>
      <c r="I212" s="95">
        <v>1</v>
      </c>
      <c r="J212" s="89">
        <v>1</v>
      </c>
      <c r="K212" s="89">
        <v>1</v>
      </c>
      <c r="L212" s="89">
        <v>1</v>
      </c>
    </row>
    <row r="213" spans="1:12">
      <c r="A213" s="86" t="s">
        <v>228</v>
      </c>
      <c r="B213" s="86" t="s">
        <v>1683</v>
      </c>
      <c r="C213" s="86" t="s">
        <v>1627</v>
      </c>
      <c r="D213" s="79" t="s">
        <v>1684</v>
      </c>
      <c r="E213" s="79" t="s">
        <v>1632</v>
      </c>
      <c r="F213" s="79" t="s">
        <v>1633</v>
      </c>
      <c r="G213" s="191">
        <v>4.93</v>
      </c>
      <c r="H213" s="94">
        <v>2.2458999999999998</v>
      </c>
      <c r="I213" s="95">
        <v>1</v>
      </c>
      <c r="J213" s="89">
        <v>1</v>
      </c>
      <c r="K213" s="89">
        <v>1</v>
      </c>
      <c r="L213" s="89">
        <v>1</v>
      </c>
    </row>
    <row r="214" spans="1:12">
      <c r="A214" s="86" t="s">
        <v>229</v>
      </c>
      <c r="B214" s="86" t="s">
        <v>1683</v>
      </c>
      <c r="C214" s="86" t="s">
        <v>1628</v>
      </c>
      <c r="D214" s="79" t="s">
        <v>1684</v>
      </c>
      <c r="E214" s="79" t="s">
        <v>1632</v>
      </c>
      <c r="F214" s="79" t="s">
        <v>1633</v>
      </c>
      <c r="G214" s="191">
        <v>8.9</v>
      </c>
      <c r="H214" s="94">
        <v>3.2012999999999998</v>
      </c>
      <c r="I214" s="95">
        <v>1</v>
      </c>
      <c r="J214" s="89">
        <v>1</v>
      </c>
      <c r="K214" s="89">
        <v>1</v>
      </c>
      <c r="L214" s="89">
        <v>1</v>
      </c>
    </row>
    <row r="215" spans="1:12">
      <c r="A215" s="86" t="s">
        <v>230</v>
      </c>
      <c r="B215" s="86" t="s">
        <v>1683</v>
      </c>
      <c r="C215" s="86" t="s">
        <v>1629</v>
      </c>
      <c r="D215" s="79" t="s">
        <v>1684</v>
      </c>
      <c r="E215" s="79" t="s">
        <v>1632</v>
      </c>
      <c r="F215" s="79" t="s">
        <v>1633</v>
      </c>
      <c r="G215" s="191">
        <v>15.2</v>
      </c>
      <c r="H215" s="94">
        <v>5.2023999999999999</v>
      </c>
      <c r="I215" s="95">
        <v>1</v>
      </c>
      <c r="J215" s="89">
        <v>1</v>
      </c>
      <c r="K215" s="89">
        <v>1</v>
      </c>
      <c r="L215" s="89">
        <v>1</v>
      </c>
    </row>
    <row r="216" spans="1:12">
      <c r="A216" s="86" t="s">
        <v>231</v>
      </c>
      <c r="B216" s="86" t="s">
        <v>1685</v>
      </c>
      <c r="C216" s="86" t="s">
        <v>1625</v>
      </c>
      <c r="D216" s="79" t="s">
        <v>1686</v>
      </c>
      <c r="E216" s="79" t="s">
        <v>1632</v>
      </c>
      <c r="F216" s="79" t="s">
        <v>1633</v>
      </c>
      <c r="G216" s="191">
        <v>2.95</v>
      </c>
      <c r="H216" s="94">
        <v>1.3422000000000001</v>
      </c>
      <c r="I216" s="95">
        <v>1</v>
      </c>
      <c r="J216" s="89">
        <v>1</v>
      </c>
      <c r="K216" s="89">
        <v>1</v>
      </c>
      <c r="L216" s="89">
        <v>1</v>
      </c>
    </row>
    <row r="217" spans="1:12">
      <c r="A217" s="86" t="s">
        <v>232</v>
      </c>
      <c r="B217" s="86" t="s">
        <v>1685</v>
      </c>
      <c r="C217" s="86" t="s">
        <v>1627</v>
      </c>
      <c r="D217" s="79" t="s">
        <v>1686</v>
      </c>
      <c r="E217" s="79" t="s">
        <v>1632</v>
      </c>
      <c r="F217" s="79" t="s">
        <v>1633</v>
      </c>
      <c r="G217" s="191">
        <v>5.05</v>
      </c>
      <c r="H217" s="94">
        <v>1.7432000000000001</v>
      </c>
      <c r="I217" s="95">
        <v>1</v>
      </c>
      <c r="J217" s="89">
        <v>1</v>
      </c>
      <c r="K217" s="89">
        <v>1</v>
      </c>
      <c r="L217" s="89">
        <v>1</v>
      </c>
    </row>
    <row r="218" spans="1:12">
      <c r="A218" s="86" t="s">
        <v>233</v>
      </c>
      <c r="B218" s="86" t="s">
        <v>1685</v>
      </c>
      <c r="C218" s="86" t="s">
        <v>1628</v>
      </c>
      <c r="D218" s="79" t="s">
        <v>1686</v>
      </c>
      <c r="E218" s="79" t="s">
        <v>1632</v>
      </c>
      <c r="F218" s="79" t="s">
        <v>1633</v>
      </c>
      <c r="G218" s="191">
        <v>9.44</v>
      </c>
      <c r="H218" s="94">
        <v>2.6974999999999998</v>
      </c>
      <c r="I218" s="95">
        <v>1</v>
      </c>
      <c r="J218" s="89">
        <v>1</v>
      </c>
      <c r="K218" s="89">
        <v>1</v>
      </c>
      <c r="L218" s="89">
        <v>1</v>
      </c>
    </row>
    <row r="219" spans="1:12">
      <c r="A219" s="86" t="s">
        <v>234</v>
      </c>
      <c r="B219" s="86" t="s">
        <v>1685</v>
      </c>
      <c r="C219" s="86" t="s">
        <v>1629</v>
      </c>
      <c r="D219" s="79" t="s">
        <v>1686</v>
      </c>
      <c r="E219" s="79" t="s">
        <v>1632</v>
      </c>
      <c r="F219" s="79" t="s">
        <v>1633</v>
      </c>
      <c r="G219" s="191">
        <v>16.190000000000001</v>
      </c>
      <c r="H219" s="94">
        <v>4.3985000000000003</v>
      </c>
      <c r="I219" s="95">
        <v>1</v>
      </c>
      <c r="J219" s="89">
        <v>1</v>
      </c>
      <c r="K219" s="89">
        <v>1</v>
      </c>
      <c r="L219" s="89">
        <v>1</v>
      </c>
    </row>
    <row r="220" spans="1:12">
      <c r="A220" s="86" t="s">
        <v>235</v>
      </c>
      <c r="B220" s="86" t="s">
        <v>1687</v>
      </c>
      <c r="C220" s="86" t="s">
        <v>1625</v>
      </c>
      <c r="D220" s="79" t="s">
        <v>1688</v>
      </c>
      <c r="E220" s="79" t="s">
        <v>1632</v>
      </c>
      <c r="F220" s="79" t="s">
        <v>1633</v>
      </c>
      <c r="G220" s="191">
        <v>10.1</v>
      </c>
      <c r="H220" s="94">
        <v>2.71</v>
      </c>
      <c r="I220" s="95">
        <v>1</v>
      </c>
      <c r="J220" s="89">
        <v>1</v>
      </c>
      <c r="K220" s="89">
        <v>1</v>
      </c>
      <c r="L220" s="89">
        <v>1</v>
      </c>
    </row>
    <row r="221" spans="1:12">
      <c r="A221" s="86" t="s">
        <v>236</v>
      </c>
      <c r="B221" s="86" t="s">
        <v>1687</v>
      </c>
      <c r="C221" s="86" t="s">
        <v>1627</v>
      </c>
      <c r="D221" s="79" t="s">
        <v>1688</v>
      </c>
      <c r="E221" s="79" t="s">
        <v>1632</v>
      </c>
      <c r="F221" s="79" t="s">
        <v>1633</v>
      </c>
      <c r="G221" s="191">
        <v>12.62</v>
      </c>
      <c r="H221" s="94">
        <v>3.3824999999999998</v>
      </c>
      <c r="I221" s="95">
        <v>1</v>
      </c>
      <c r="J221" s="89">
        <v>1</v>
      </c>
      <c r="K221" s="89">
        <v>1</v>
      </c>
      <c r="L221" s="89">
        <v>1</v>
      </c>
    </row>
    <row r="222" spans="1:12">
      <c r="A222" s="86" t="s">
        <v>237</v>
      </c>
      <c r="B222" s="86" t="s">
        <v>1687</v>
      </c>
      <c r="C222" s="86" t="s">
        <v>1628</v>
      </c>
      <c r="D222" s="79" t="s">
        <v>1688</v>
      </c>
      <c r="E222" s="79" t="s">
        <v>1632</v>
      </c>
      <c r="F222" s="79" t="s">
        <v>1633</v>
      </c>
      <c r="G222" s="191">
        <v>15.07</v>
      </c>
      <c r="H222" s="94">
        <v>4.1452999999999998</v>
      </c>
      <c r="I222" s="95">
        <v>1</v>
      </c>
      <c r="J222" s="89">
        <v>1</v>
      </c>
      <c r="K222" s="89">
        <v>1</v>
      </c>
      <c r="L222" s="89">
        <v>1</v>
      </c>
    </row>
    <row r="223" spans="1:12">
      <c r="A223" s="86" t="s">
        <v>238</v>
      </c>
      <c r="B223" s="86" t="s">
        <v>1687</v>
      </c>
      <c r="C223" s="86" t="s">
        <v>1629</v>
      </c>
      <c r="D223" s="79" t="s">
        <v>1688</v>
      </c>
      <c r="E223" s="79" t="s">
        <v>1632</v>
      </c>
      <c r="F223" s="79" t="s">
        <v>1633</v>
      </c>
      <c r="G223" s="191">
        <v>18.52</v>
      </c>
      <c r="H223" s="94">
        <v>5.5430999999999999</v>
      </c>
      <c r="I223" s="95">
        <v>1</v>
      </c>
      <c r="J223" s="89">
        <v>1</v>
      </c>
      <c r="K223" s="89">
        <v>1</v>
      </c>
      <c r="L223" s="89">
        <v>1</v>
      </c>
    </row>
    <row r="224" spans="1:12">
      <c r="A224" s="86" t="s">
        <v>239</v>
      </c>
      <c r="B224" s="86" t="s">
        <v>1689</v>
      </c>
      <c r="C224" s="86" t="s">
        <v>1625</v>
      </c>
      <c r="D224" s="79" t="s">
        <v>1396</v>
      </c>
      <c r="E224" s="79" t="s">
        <v>1632</v>
      </c>
      <c r="F224" s="79" t="s">
        <v>1633</v>
      </c>
      <c r="G224" s="191">
        <v>4.8</v>
      </c>
      <c r="H224" s="94">
        <v>0.82089999999999996</v>
      </c>
      <c r="I224" s="95">
        <v>1</v>
      </c>
      <c r="J224" s="89">
        <v>1</v>
      </c>
      <c r="K224" s="89">
        <v>1</v>
      </c>
      <c r="L224" s="89">
        <v>1</v>
      </c>
    </row>
    <row r="225" spans="1:12">
      <c r="A225" s="86" t="s">
        <v>240</v>
      </c>
      <c r="B225" s="86" t="s">
        <v>1689</v>
      </c>
      <c r="C225" s="86" t="s">
        <v>1627</v>
      </c>
      <c r="D225" s="79" t="s">
        <v>1396</v>
      </c>
      <c r="E225" s="79" t="s">
        <v>1632</v>
      </c>
      <c r="F225" s="79" t="s">
        <v>1633</v>
      </c>
      <c r="G225" s="191">
        <v>7.9</v>
      </c>
      <c r="H225" s="94">
        <v>1.4491000000000001</v>
      </c>
      <c r="I225" s="95">
        <v>1</v>
      </c>
      <c r="J225" s="89">
        <v>1</v>
      </c>
      <c r="K225" s="89">
        <v>1</v>
      </c>
      <c r="L225" s="89">
        <v>1</v>
      </c>
    </row>
    <row r="226" spans="1:12">
      <c r="A226" s="86" t="s">
        <v>241</v>
      </c>
      <c r="B226" s="86" t="s">
        <v>1689</v>
      </c>
      <c r="C226" s="86" t="s">
        <v>1628</v>
      </c>
      <c r="D226" s="79" t="s">
        <v>1396</v>
      </c>
      <c r="E226" s="79" t="s">
        <v>1632</v>
      </c>
      <c r="F226" s="79" t="s">
        <v>1633</v>
      </c>
      <c r="G226" s="191">
        <v>10.38</v>
      </c>
      <c r="H226" s="94">
        <v>2.0310000000000001</v>
      </c>
      <c r="I226" s="95">
        <v>1</v>
      </c>
      <c r="J226" s="89">
        <v>1</v>
      </c>
      <c r="K226" s="89">
        <v>1</v>
      </c>
      <c r="L226" s="89">
        <v>1</v>
      </c>
    </row>
    <row r="227" spans="1:12">
      <c r="A227" s="86" t="s">
        <v>242</v>
      </c>
      <c r="B227" s="86" t="s">
        <v>1689</v>
      </c>
      <c r="C227" s="86" t="s">
        <v>1629</v>
      </c>
      <c r="D227" s="79" t="s">
        <v>1396</v>
      </c>
      <c r="E227" s="79" t="s">
        <v>1632</v>
      </c>
      <c r="F227" s="79" t="s">
        <v>1633</v>
      </c>
      <c r="G227" s="191">
        <v>10.78</v>
      </c>
      <c r="H227" s="94">
        <v>2.1827999999999999</v>
      </c>
      <c r="I227" s="95">
        <v>1</v>
      </c>
      <c r="J227" s="89">
        <v>1</v>
      </c>
      <c r="K227" s="89">
        <v>1</v>
      </c>
      <c r="L227" s="89">
        <v>1</v>
      </c>
    </row>
    <row r="228" spans="1:12">
      <c r="A228" s="86" t="s">
        <v>243</v>
      </c>
      <c r="B228" s="86" t="s">
        <v>1690</v>
      </c>
      <c r="C228" s="86" t="s">
        <v>1625</v>
      </c>
      <c r="D228" s="79" t="s">
        <v>1691</v>
      </c>
      <c r="E228" s="79" t="s">
        <v>1632</v>
      </c>
      <c r="F228" s="79" t="s">
        <v>1633</v>
      </c>
      <c r="G228" s="191">
        <v>2.42</v>
      </c>
      <c r="H228" s="94">
        <v>0.36580000000000001</v>
      </c>
      <c r="I228" s="95">
        <v>1</v>
      </c>
      <c r="J228" s="89">
        <v>1</v>
      </c>
      <c r="K228" s="89">
        <v>1</v>
      </c>
      <c r="L228" s="89">
        <v>1</v>
      </c>
    </row>
    <row r="229" spans="1:12">
      <c r="A229" s="86" t="s">
        <v>244</v>
      </c>
      <c r="B229" s="86" t="s">
        <v>1690</v>
      </c>
      <c r="C229" s="86" t="s">
        <v>1627</v>
      </c>
      <c r="D229" s="79" t="s">
        <v>1691</v>
      </c>
      <c r="E229" s="79" t="s">
        <v>1632</v>
      </c>
      <c r="F229" s="79" t="s">
        <v>1633</v>
      </c>
      <c r="G229" s="191">
        <v>3.51</v>
      </c>
      <c r="H229" s="94">
        <v>0.5403</v>
      </c>
      <c r="I229" s="95">
        <v>1</v>
      </c>
      <c r="J229" s="89">
        <v>1</v>
      </c>
      <c r="K229" s="89">
        <v>1</v>
      </c>
      <c r="L229" s="89">
        <v>1</v>
      </c>
    </row>
    <row r="230" spans="1:12">
      <c r="A230" s="86" t="s">
        <v>245</v>
      </c>
      <c r="B230" s="86" t="s">
        <v>1690</v>
      </c>
      <c r="C230" s="86" t="s">
        <v>1628</v>
      </c>
      <c r="D230" s="79" t="s">
        <v>1691</v>
      </c>
      <c r="E230" s="79" t="s">
        <v>1632</v>
      </c>
      <c r="F230" s="79" t="s">
        <v>1633</v>
      </c>
      <c r="G230" s="191">
        <v>6.21</v>
      </c>
      <c r="H230" s="94">
        <v>0.87270000000000003</v>
      </c>
      <c r="I230" s="95">
        <v>1</v>
      </c>
      <c r="J230" s="89">
        <v>1</v>
      </c>
      <c r="K230" s="89">
        <v>1</v>
      </c>
      <c r="L230" s="89">
        <v>1</v>
      </c>
    </row>
    <row r="231" spans="1:12">
      <c r="A231" s="86" t="s">
        <v>246</v>
      </c>
      <c r="B231" s="86" t="s">
        <v>1690</v>
      </c>
      <c r="C231" s="86" t="s">
        <v>1629</v>
      </c>
      <c r="D231" s="79" t="s">
        <v>1691</v>
      </c>
      <c r="E231" s="79" t="s">
        <v>1632</v>
      </c>
      <c r="F231" s="79" t="s">
        <v>1633</v>
      </c>
      <c r="G231" s="191">
        <v>6.86</v>
      </c>
      <c r="H231" s="94">
        <v>1.2707999999999999</v>
      </c>
      <c r="I231" s="95">
        <v>1</v>
      </c>
      <c r="J231" s="89">
        <v>1</v>
      </c>
      <c r="K231" s="89">
        <v>1</v>
      </c>
      <c r="L231" s="89">
        <v>1</v>
      </c>
    </row>
    <row r="232" spans="1:12">
      <c r="A232" s="86" t="s">
        <v>247</v>
      </c>
      <c r="B232" s="86" t="s">
        <v>1692</v>
      </c>
      <c r="C232" s="86" t="s">
        <v>1625</v>
      </c>
      <c r="D232" s="79" t="s">
        <v>1397</v>
      </c>
      <c r="E232" s="79" t="s">
        <v>1632</v>
      </c>
      <c r="F232" s="79" t="s">
        <v>1633</v>
      </c>
      <c r="G232" s="191">
        <v>2.83</v>
      </c>
      <c r="H232" s="94">
        <v>0.55830000000000002</v>
      </c>
      <c r="I232" s="95">
        <v>1</v>
      </c>
      <c r="J232" s="89">
        <v>1</v>
      </c>
      <c r="K232" s="89">
        <v>1</v>
      </c>
      <c r="L232" s="89">
        <v>1</v>
      </c>
    </row>
    <row r="233" spans="1:12">
      <c r="A233" s="86" t="s">
        <v>248</v>
      </c>
      <c r="B233" s="86" t="s">
        <v>1692</v>
      </c>
      <c r="C233" s="86" t="s">
        <v>1627</v>
      </c>
      <c r="D233" s="79" t="s">
        <v>1397</v>
      </c>
      <c r="E233" s="79" t="s">
        <v>1632</v>
      </c>
      <c r="F233" s="79" t="s">
        <v>1633</v>
      </c>
      <c r="G233" s="191">
        <v>3.74</v>
      </c>
      <c r="H233" s="94">
        <v>0.74270000000000003</v>
      </c>
      <c r="I233" s="95">
        <v>1</v>
      </c>
      <c r="J233" s="89">
        <v>1</v>
      </c>
      <c r="K233" s="89">
        <v>1</v>
      </c>
      <c r="L233" s="89">
        <v>1</v>
      </c>
    </row>
    <row r="234" spans="1:12">
      <c r="A234" s="86" t="s">
        <v>249</v>
      </c>
      <c r="B234" s="86" t="s">
        <v>1692</v>
      </c>
      <c r="C234" s="86" t="s">
        <v>1628</v>
      </c>
      <c r="D234" s="79" t="s">
        <v>1397</v>
      </c>
      <c r="E234" s="79" t="s">
        <v>1632</v>
      </c>
      <c r="F234" s="79" t="s">
        <v>1633</v>
      </c>
      <c r="G234" s="191">
        <v>5.31</v>
      </c>
      <c r="H234" s="94">
        <v>1.0722</v>
      </c>
      <c r="I234" s="95">
        <v>1</v>
      </c>
      <c r="J234" s="89">
        <v>1</v>
      </c>
      <c r="K234" s="89">
        <v>1</v>
      </c>
      <c r="L234" s="89">
        <v>1</v>
      </c>
    </row>
    <row r="235" spans="1:12">
      <c r="A235" s="86" t="s">
        <v>250</v>
      </c>
      <c r="B235" s="86" t="s">
        <v>1692</v>
      </c>
      <c r="C235" s="86" t="s">
        <v>1629</v>
      </c>
      <c r="D235" s="79" t="s">
        <v>1397</v>
      </c>
      <c r="E235" s="79" t="s">
        <v>1632</v>
      </c>
      <c r="F235" s="79" t="s">
        <v>1633</v>
      </c>
      <c r="G235" s="191">
        <v>6.54</v>
      </c>
      <c r="H235" s="94">
        <v>1.6904999999999999</v>
      </c>
      <c r="I235" s="95">
        <v>1</v>
      </c>
      <c r="J235" s="89">
        <v>1</v>
      </c>
      <c r="K235" s="89">
        <v>1</v>
      </c>
      <c r="L235" s="89">
        <v>1</v>
      </c>
    </row>
    <row r="236" spans="1:12">
      <c r="A236" s="86" t="s">
        <v>251</v>
      </c>
      <c r="B236" s="86" t="s">
        <v>1693</v>
      </c>
      <c r="C236" s="86" t="s">
        <v>1625</v>
      </c>
      <c r="D236" s="79" t="s">
        <v>1398</v>
      </c>
      <c r="E236" s="79" t="s">
        <v>1632</v>
      </c>
      <c r="F236" s="79" t="s">
        <v>1633</v>
      </c>
      <c r="G236" s="191">
        <v>2.21</v>
      </c>
      <c r="H236" s="94">
        <v>0.55000000000000004</v>
      </c>
      <c r="I236" s="95">
        <v>1</v>
      </c>
      <c r="J236" s="89">
        <v>1</v>
      </c>
      <c r="K236" s="89">
        <v>1</v>
      </c>
      <c r="L236" s="89">
        <v>1</v>
      </c>
    </row>
    <row r="237" spans="1:12">
      <c r="A237" s="86" t="s">
        <v>252</v>
      </c>
      <c r="B237" s="86" t="s">
        <v>1693</v>
      </c>
      <c r="C237" s="86" t="s">
        <v>1627</v>
      </c>
      <c r="D237" s="79" t="s">
        <v>1398</v>
      </c>
      <c r="E237" s="79" t="s">
        <v>1632</v>
      </c>
      <c r="F237" s="79" t="s">
        <v>1633</v>
      </c>
      <c r="G237" s="191">
        <v>3.1</v>
      </c>
      <c r="H237" s="94">
        <v>0.7157</v>
      </c>
      <c r="I237" s="95">
        <v>1</v>
      </c>
      <c r="J237" s="89">
        <v>1</v>
      </c>
      <c r="K237" s="89">
        <v>1</v>
      </c>
      <c r="L237" s="89">
        <v>1</v>
      </c>
    </row>
    <row r="238" spans="1:12">
      <c r="A238" s="86" t="s">
        <v>253</v>
      </c>
      <c r="B238" s="86" t="s">
        <v>1693</v>
      </c>
      <c r="C238" s="86" t="s">
        <v>1628</v>
      </c>
      <c r="D238" s="79" t="s">
        <v>1398</v>
      </c>
      <c r="E238" s="79" t="s">
        <v>1632</v>
      </c>
      <c r="F238" s="79" t="s">
        <v>1633</v>
      </c>
      <c r="G238" s="191">
        <v>4.84</v>
      </c>
      <c r="H238" s="94">
        <v>1.0928</v>
      </c>
      <c r="I238" s="95">
        <v>1</v>
      </c>
      <c r="J238" s="89">
        <v>1</v>
      </c>
      <c r="K238" s="89">
        <v>1</v>
      </c>
      <c r="L238" s="89">
        <v>1</v>
      </c>
    </row>
    <row r="239" spans="1:12">
      <c r="A239" s="86" t="s">
        <v>254</v>
      </c>
      <c r="B239" s="86" t="s">
        <v>1693</v>
      </c>
      <c r="C239" s="86" t="s">
        <v>1629</v>
      </c>
      <c r="D239" s="79" t="s">
        <v>1398</v>
      </c>
      <c r="E239" s="79" t="s">
        <v>1632</v>
      </c>
      <c r="F239" s="79" t="s">
        <v>1633</v>
      </c>
      <c r="G239" s="191">
        <v>6.52</v>
      </c>
      <c r="H239" s="94">
        <v>1.7603</v>
      </c>
      <c r="I239" s="95">
        <v>1</v>
      </c>
      <c r="J239" s="89">
        <v>1</v>
      </c>
      <c r="K239" s="89">
        <v>1</v>
      </c>
      <c r="L239" s="89">
        <v>1</v>
      </c>
    </row>
    <row r="240" spans="1:12">
      <c r="A240" s="86" t="s">
        <v>255</v>
      </c>
      <c r="B240" s="86" t="s">
        <v>1694</v>
      </c>
      <c r="C240" s="86" t="s">
        <v>1625</v>
      </c>
      <c r="D240" s="79" t="s">
        <v>1695</v>
      </c>
      <c r="E240" s="79" t="s">
        <v>1632</v>
      </c>
      <c r="F240" s="79" t="s">
        <v>1633</v>
      </c>
      <c r="G240" s="191">
        <v>2.39</v>
      </c>
      <c r="H240" s="94">
        <v>0.59499999999999997</v>
      </c>
      <c r="I240" s="95">
        <v>1</v>
      </c>
      <c r="J240" s="89">
        <v>1</v>
      </c>
      <c r="K240" s="89">
        <v>1</v>
      </c>
      <c r="L240" s="89">
        <v>1</v>
      </c>
    </row>
    <row r="241" spans="1:12">
      <c r="A241" s="86" t="s">
        <v>256</v>
      </c>
      <c r="B241" s="86" t="s">
        <v>1694</v>
      </c>
      <c r="C241" s="86" t="s">
        <v>1627</v>
      </c>
      <c r="D241" s="79" t="s">
        <v>1695</v>
      </c>
      <c r="E241" s="79" t="s">
        <v>1632</v>
      </c>
      <c r="F241" s="79" t="s">
        <v>1633</v>
      </c>
      <c r="G241" s="191">
        <v>3.2</v>
      </c>
      <c r="H241" s="94">
        <v>0.75190000000000001</v>
      </c>
      <c r="I241" s="95">
        <v>1</v>
      </c>
      <c r="J241" s="89">
        <v>1</v>
      </c>
      <c r="K241" s="89">
        <v>1</v>
      </c>
      <c r="L241" s="89">
        <v>1</v>
      </c>
    </row>
    <row r="242" spans="1:12">
      <c r="A242" s="86" t="s">
        <v>257</v>
      </c>
      <c r="B242" s="86" t="s">
        <v>1694</v>
      </c>
      <c r="C242" s="86" t="s">
        <v>1628</v>
      </c>
      <c r="D242" s="79" t="s">
        <v>1695</v>
      </c>
      <c r="E242" s="79" t="s">
        <v>1632</v>
      </c>
      <c r="F242" s="79" t="s">
        <v>1633</v>
      </c>
      <c r="G242" s="191">
        <v>4.91</v>
      </c>
      <c r="H242" s="94">
        <v>1.1086</v>
      </c>
      <c r="I242" s="95">
        <v>1</v>
      </c>
      <c r="J242" s="89">
        <v>1</v>
      </c>
      <c r="K242" s="89">
        <v>1</v>
      </c>
      <c r="L242" s="89">
        <v>1</v>
      </c>
    </row>
    <row r="243" spans="1:12">
      <c r="A243" s="86" t="s">
        <v>258</v>
      </c>
      <c r="B243" s="86" t="s">
        <v>1694</v>
      </c>
      <c r="C243" s="86" t="s">
        <v>1629</v>
      </c>
      <c r="D243" s="79" t="s">
        <v>1695</v>
      </c>
      <c r="E243" s="79" t="s">
        <v>1632</v>
      </c>
      <c r="F243" s="79" t="s">
        <v>1633</v>
      </c>
      <c r="G243" s="191">
        <v>7.88</v>
      </c>
      <c r="H243" s="94">
        <v>1.9892000000000001</v>
      </c>
      <c r="I243" s="95">
        <v>1</v>
      </c>
      <c r="J243" s="89">
        <v>1</v>
      </c>
      <c r="K243" s="89">
        <v>1</v>
      </c>
      <c r="L243" s="89">
        <v>1</v>
      </c>
    </row>
    <row r="244" spans="1:12">
      <c r="A244" s="86" t="s">
        <v>259</v>
      </c>
      <c r="B244" s="86" t="s">
        <v>1696</v>
      </c>
      <c r="C244" s="86" t="s">
        <v>1625</v>
      </c>
      <c r="D244" s="79" t="s">
        <v>1399</v>
      </c>
      <c r="E244" s="79" t="s">
        <v>1632</v>
      </c>
      <c r="F244" s="79" t="s">
        <v>1633</v>
      </c>
      <c r="G244" s="191">
        <v>2.84</v>
      </c>
      <c r="H244" s="94">
        <v>0.64049999999999996</v>
      </c>
      <c r="I244" s="95">
        <v>1</v>
      </c>
      <c r="J244" s="89">
        <v>1</v>
      </c>
      <c r="K244" s="89">
        <v>1</v>
      </c>
      <c r="L244" s="89">
        <v>1</v>
      </c>
    </row>
    <row r="245" spans="1:12">
      <c r="A245" s="86" t="s">
        <v>260</v>
      </c>
      <c r="B245" s="86" t="s">
        <v>1696</v>
      </c>
      <c r="C245" s="86" t="s">
        <v>1627</v>
      </c>
      <c r="D245" s="79" t="s">
        <v>1399</v>
      </c>
      <c r="E245" s="79" t="s">
        <v>1632</v>
      </c>
      <c r="F245" s="79" t="s">
        <v>1633</v>
      </c>
      <c r="G245" s="191">
        <v>3.9</v>
      </c>
      <c r="H245" s="94">
        <v>0.82499999999999996</v>
      </c>
      <c r="I245" s="95">
        <v>1</v>
      </c>
      <c r="J245" s="89">
        <v>1</v>
      </c>
      <c r="K245" s="89">
        <v>1</v>
      </c>
      <c r="L245" s="89">
        <v>1</v>
      </c>
    </row>
    <row r="246" spans="1:12">
      <c r="A246" s="86" t="s">
        <v>261</v>
      </c>
      <c r="B246" s="86" t="s">
        <v>1696</v>
      </c>
      <c r="C246" s="86" t="s">
        <v>1628</v>
      </c>
      <c r="D246" s="79" t="s">
        <v>1399</v>
      </c>
      <c r="E246" s="79" t="s">
        <v>1632</v>
      </c>
      <c r="F246" s="79" t="s">
        <v>1633</v>
      </c>
      <c r="G246" s="191">
        <v>5.77</v>
      </c>
      <c r="H246" s="94">
        <v>1.1326000000000001</v>
      </c>
      <c r="I246" s="95">
        <v>1</v>
      </c>
      <c r="J246" s="89">
        <v>1</v>
      </c>
      <c r="K246" s="89">
        <v>1</v>
      </c>
      <c r="L246" s="89">
        <v>1</v>
      </c>
    </row>
    <row r="247" spans="1:12">
      <c r="A247" s="86" t="s">
        <v>262</v>
      </c>
      <c r="B247" s="86" t="s">
        <v>1696</v>
      </c>
      <c r="C247" s="86" t="s">
        <v>1629</v>
      </c>
      <c r="D247" s="79" t="s">
        <v>1399</v>
      </c>
      <c r="E247" s="79" t="s">
        <v>1632</v>
      </c>
      <c r="F247" s="79" t="s">
        <v>1633</v>
      </c>
      <c r="G247" s="191">
        <v>8.48</v>
      </c>
      <c r="H247" s="94">
        <v>1.706</v>
      </c>
      <c r="I247" s="95">
        <v>1</v>
      </c>
      <c r="J247" s="89">
        <v>1</v>
      </c>
      <c r="K247" s="89">
        <v>1</v>
      </c>
      <c r="L247" s="89">
        <v>1</v>
      </c>
    </row>
    <row r="248" spans="1:12">
      <c r="A248" s="86" t="s">
        <v>263</v>
      </c>
      <c r="B248" s="86" t="s">
        <v>1697</v>
      </c>
      <c r="C248" s="86" t="s">
        <v>1625</v>
      </c>
      <c r="D248" s="79" t="s">
        <v>1698</v>
      </c>
      <c r="E248" s="79" t="s">
        <v>1632</v>
      </c>
      <c r="F248" s="79" t="s">
        <v>1633</v>
      </c>
      <c r="G248" s="191">
        <v>3.18</v>
      </c>
      <c r="H248" s="94">
        <v>0.58750000000000002</v>
      </c>
      <c r="I248" s="95">
        <v>1</v>
      </c>
      <c r="J248" s="89">
        <v>1</v>
      </c>
      <c r="K248" s="89">
        <v>1</v>
      </c>
      <c r="L248" s="89">
        <v>1</v>
      </c>
    </row>
    <row r="249" spans="1:12">
      <c r="A249" s="86" t="s">
        <v>264</v>
      </c>
      <c r="B249" s="86" t="s">
        <v>1697</v>
      </c>
      <c r="C249" s="86" t="s">
        <v>1627</v>
      </c>
      <c r="D249" s="79" t="s">
        <v>1698</v>
      </c>
      <c r="E249" s="79" t="s">
        <v>1632</v>
      </c>
      <c r="F249" s="79" t="s">
        <v>1633</v>
      </c>
      <c r="G249" s="191">
        <v>3.87</v>
      </c>
      <c r="H249" s="94">
        <v>0.65039999999999998</v>
      </c>
      <c r="I249" s="95">
        <v>1</v>
      </c>
      <c r="J249" s="89">
        <v>1</v>
      </c>
      <c r="K249" s="89">
        <v>1</v>
      </c>
      <c r="L249" s="89">
        <v>1</v>
      </c>
    </row>
    <row r="250" spans="1:12">
      <c r="A250" s="86" t="s">
        <v>265</v>
      </c>
      <c r="B250" s="86" t="s">
        <v>1697</v>
      </c>
      <c r="C250" s="86" t="s">
        <v>1628</v>
      </c>
      <c r="D250" s="79" t="s">
        <v>1698</v>
      </c>
      <c r="E250" s="79" t="s">
        <v>1632</v>
      </c>
      <c r="F250" s="79" t="s">
        <v>1633</v>
      </c>
      <c r="G250" s="191">
        <v>5.54</v>
      </c>
      <c r="H250" s="94">
        <v>0.9244</v>
      </c>
      <c r="I250" s="95">
        <v>1</v>
      </c>
      <c r="J250" s="89">
        <v>1</v>
      </c>
      <c r="K250" s="89">
        <v>1</v>
      </c>
      <c r="L250" s="89">
        <v>1</v>
      </c>
    </row>
    <row r="251" spans="1:12">
      <c r="A251" s="86" t="s">
        <v>266</v>
      </c>
      <c r="B251" s="86" t="s">
        <v>1697</v>
      </c>
      <c r="C251" s="86" t="s">
        <v>1629</v>
      </c>
      <c r="D251" s="79" t="s">
        <v>1698</v>
      </c>
      <c r="E251" s="79" t="s">
        <v>1632</v>
      </c>
      <c r="F251" s="79" t="s">
        <v>1633</v>
      </c>
      <c r="G251" s="191">
        <v>9.36</v>
      </c>
      <c r="H251" s="94">
        <v>1.7189000000000001</v>
      </c>
      <c r="I251" s="95">
        <v>1</v>
      </c>
      <c r="J251" s="89">
        <v>1</v>
      </c>
      <c r="K251" s="89">
        <v>1</v>
      </c>
      <c r="L251" s="89">
        <v>1</v>
      </c>
    </row>
    <row r="252" spans="1:12">
      <c r="A252" s="86" t="s">
        <v>267</v>
      </c>
      <c r="B252" s="86" t="s">
        <v>1699</v>
      </c>
      <c r="C252" s="86" t="s">
        <v>1625</v>
      </c>
      <c r="D252" s="79" t="s">
        <v>1700</v>
      </c>
      <c r="E252" s="79" t="s">
        <v>1632</v>
      </c>
      <c r="F252" s="79" t="s">
        <v>1633</v>
      </c>
      <c r="G252" s="191">
        <v>2.13</v>
      </c>
      <c r="H252" s="94">
        <v>0.2792</v>
      </c>
      <c r="I252" s="95">
        <v>1</v>
      </c>
      <c r="J252" s="89">
        <v>1</v>
      </c>
      <c r="K252" s="89">
        <v>1</v>
      </c>
      <c r="L252" s="89">
        <v>1</v>
      </c>
    </row>
    <row r="253" spans="1:12">
      <c r="A253" s="86" t="s">
        <v>268</v>
      </c>
      <c r="B253" s="86" t="s">
        <v>1699</v>
      </c>
      <c r="C253" s="86" t="s">
        <v>1627</v>
      </c>
      <c r="D253" s="79" t="s">
        <v>1700</v>
      </c>
      <c r="E253" s="79" t="s">
        <v>1632</v>
      </c>
      <c r="F253" s="79" t="s">
        <v>1633</v>
      </c>
      <c r="G253" s="191">
        <v>3.06</v>
      </c>
      <c r="H253" s="94">
        <v>0.44309999999999999</v>
      </c>
      <c r="I253" s="95">
        <v>1</v>
      </c>
      <c r="J253" s="89">
        <v>1</v>
      </c>
      <c r="K253" s="89">
        <v>1</v>
      </c>
      <c r="L253" s="89">
        <v>1</v>
      </c>
    </row>
    <row r="254" spans="1:12">
      <c r="A254" s="86" t="s">
        <v>269</v>
      </c>
      <c r="B254" s="86" t="s">
        <v>1699</v>
      </c>
      <c r="C254" s="86" t="s">
        <v>1628</v>
      </c>
      <c r="D254" s="79" t="s">
        <v>1700</v>
      </c>
      <c r="E254" s="79" t="s">
        <v>1632</v>
      </c>
      <c r="F254" s="79" t="s">
        <v>1633</v>
      </c>
      <c r="G254" s="191">
        <v>4.83</v>
      </c>
      <c r="H254" s="94">
        <v>0.80649999999999999</v>
      </c>
      <c r="I254" s="95">
        <v>1</v>
      </c>
      <c r="J254" s="89">
        <v>1</v>
      </c>
      <c r="K254" s="89">
        <v>1</v>
      </c>
      <c r="L254" s="89">
        <v>1</v>
      </c>
    </row>
    <row r="255" spans="1:12">
      <c r="A255" s="86" t="s">
        <v>270</v>
      </c>
      <c r="B255" s="86" t="s">
        <v>1699</v>
      </c>
      <c r="C255" s="86" t="s">
        <v>1629</v>
      </c>
      <c r="D255" s="79" t="s">
        <v>1700</v>
      </c>
      <c r="E255" s="79" t="s">
        <v>1632</v>
      </c>
      <c r="F255" s="79" t="s">
        <v>1633</v>
      </c>
      <c r="G255" s="191">
        <v>7.57</v>
      </c>
      <c r="H255" s="94">
        <v>1.5214000000000001</v>
      </c>
      <c r="I255" s="95">
        <v>1</v>
      </c>
      <c r="J255" s="89">
        <v>1</v>
      </c>
      <c r="K255" s="89">
        <v>1</v>
      </c>
      <c r="L255" s="89">
        <v>1</v>
      </c>
    </row>
    <row r="256" spans="1:12">
      <c r="A256" s="86" t="s">
        <v>271</v>
      </c>
      <c r="B256" s="86" t="s">
        <v>1701</v>
      </c>
      <c r="C256" s="86" t="s">
        <v>1625</v>
      </c>
      <c r="D256" s="79" t="s">
        <v>1400</v>
      </c>
      <c r="E256" s="79" t="s">
        <v>1632</v>
      </c>
      <c r="F256" s="79" t="s">
        <v>1633</v>
      </c>
      <c r="G256" s="191">
        <v>2.58</v>
      </c>
      <c r="H256" s="94">
        <v>0.4713</v>
      </c>
      <c r="I256" s="95">
        <v>1</v>
      </c>
      <c r="J256" s="89">
        <v>1</v>
      </c>
      <c r="K256" s="89">
        <v>1</v>
      </c>
      <c r="L256" s="89">
        <v>1</v>
      </c>
    </row>
    <row r="257" spans="1:12">
      <c r="A257" s="86" t="s">
        <v>272</v>
      </c>
      <c r="B257" s="86" t="s">
        <v>1701</v>
      </c>
      <c r="C257" s="86" t="s">
        <v>1627</v>
      </c>
      <c r="D257" s="79" t="s">
        <v>1400</v>
      </c>
      <c r="E257" s="79" t="s">
        <v>1632</v>
      </c>
      <c r="F257" s="79" t="s">
        <v>1633</v>
      </c>
      <c r="G257" s="191">
        <v>3.51</v>
      </c>
      <c r="H257" s="94">
        <v>0.64480000000000004</v>
      </c>
      <c r="I257" s="95">
        <v>1</v>
      </c>
      <c r="J257" s="89">
        <v>1</v>
      </c>
      <c r="K257" s="89">
        <v>1</v>
      </c>
      <c r="L257" s="89">
        <v>1</v>
      </c>
    </row>
    <row r="258" spans="1:12">
      <c r="A258" s="86" t="s">
        <v>273</v>
      </c>
      <c r="B258" s="86" t="s">
        <v>1701</v>
      </c>
      <c r="C258" s="86" t="s">
        <v>1628</v>
      </c>
      <c r="D258" s="79" t="s">
        <v>1400</v>
      </c>
      <c r="E258" s="79" t="s">
        <v>1632</v>
      </c>
      <c r="F258" s="79" t="s">
        <v>1633</v>
      </c>
      <c r="G258" s="191">
        <v>5.04</v>
      </c>
      <c r="H258" s="94">
        <v>0.92649999999999999</v>
      </c>
      <c r="I258" s="95">
        <v>1</v>
      </c>
      <c r="J258" s="89">
        <v>1</v>
      </c>
      <c r="K258" s="89">
        <v>1</v>
      </c>
      <c r="L258" s="89">
        <v>1</v>
      </c>
    </row>
    <row r="259" spans="1:12">
      <c r="A259" s="86" t="s">
        <v>274</v>
      </c>
      <c r="B259" s="86" t="s">
        <v>1701</v>
      </c>
      <c r="C259" s="86" t="s">
        <v>1629</v>
      </c>
      <c r="D259" s="79" t="s">
        <v>1400</v>
      </c>
      <c r="E259" s="79" t="s">
        <v>1632</v>
      </c>
      <c r="F259" s="79" t="s">
        <v>1633</v>
      </c>
      <c r="G259" s="191">
        <v>7.14</v>
      </c>
      <c r="H259" s="94">
        <v>1.4459</v>
      </c>
      <c r="I259" s="95">
        <v>1</v>
      </c>
      <c r="J259" s="89">
        <v>1</v>
      </c>
      <c r="K259" s="89">
        <v>1</v>
      </c>
      <c r="L259" s="89">
        <v>1</v>
      </c>
    </row>
    <row r="260" spans="1:12">
      <c r="A260" s="86" t="s">
        <v>275</v>
      </c>
      <c r="B260" s="86" t="s">
        <v>1702</v>
      </c>
      <c r="C260" s="86" t="s">
        <v>1625</v>
      </c>
      <c r="D260" s="79" t="s">
        <v>1401</v>
      </c>
      <c r="E260" s="79" t="s">
        <v>1632</v>
      </c>
      <c r="F260" s="79" t="s">
        <v>1633</v>
      </c>
      <c r="G260" s="191">
        <v>2.67</v>
      </c>
      <c r="H260" s="94">
        <v>0.5323</v>
      </c>
      <c r="I260" s="95">
        <v>1</v>
      </c>
      <c r="J260" s="89">
        <v>1</v>
      </c>
      <c r="K260" s="89">
        <v>1</v>
      </c>
      <c r="L260" s="89">
        <v>1</v>
      </c>
    </row>
    <row r="261" spans="1:12">
      <c r="A261" s="86" t="s">
        <v>276</v>
      </c>
      <c r="B261" s="86" t="s">
        <v>1702</v>
      </c>
      <c r="C261" s="86" t="s">
        <v>1627</v>
      </c>
      <c r="D261" s="79" t="s">
        <v>1401</v>
      </c>
      <c r="E261" s="79" t="s">
        <v>1632</v>
      </c>
      <c r="F261" s="79" t="s">
        <v>1633</v>
      </c>
      <c r="G261" s="191">
        <v>3.27</v>
      </c>
      <c r="H261" s="94">
        <v>0.63929999999999998</v>
      </c>
      <c r="I261" s="95">
        <v>1</v>
      </c>
      <c r="J261" s="89">
        <v>1</v>
      </c>
      <c r="K261" s="89">
        <v>1</v>
      </c>
      <c r="L261" s="89">
        <v>1</v>
      </c>
    </row>
    <row r="262" spans="1:12">
      <c r="A262" s="86" t="s">
        <v>277</v>
      </c>
      <c r="B262" s="86" t="s">
        <v>1702</v>
      </c>
      <c r="C262" s="86" t="s">
        <v>1628</v>
      </c>
      <c r="D262" s="79" t="s">
        <v>1401</v>
      </c>
      <c r="E262" s="79" t="s">
        <v>1632</v>
      </c>
      <c r="F262" s="79" t="s">
        <v>1633</v>
      </c>
      <c r="G262" s="191">
        <v>4.4400000000000004</v>
      </c>
      <c r="H262" s="94">
        <v>0.85650000000000004</v>
      </c>
      <c r="I262" s="95">
        <v>1</v>
      </c>
      <c r="J262" s="89">
        <v>1</v>
      </c>
      <c r="K262" s="89">
        <v>1</v>
      </c>
      <c r="L262" s="89">
        <v>1</v>
      </c>
    </row>
    <row r="263" spans="1:12">
      <c r="A263" s="86" t="s">
        <v>278</v>
      </c>
      <c r="B263" s="86" t="s">
        <v>1702</v>
      </c>
      <c r="C263" s="86" t="s">
        <v>1629</v>
      </c>
      <c r="D263" s="79" t="s">
        <v>1401</v>
      </c>
      <c r="E263" s="79" t="s">
        <v>1632</v>
      </c>
      <c r="F263" s="79" t="s">
        <v>1633</v>
      </c>
      <c r="G263" s="191">
        <v>6.85</v>
      </c>
      <c r="H263" s="94">
        <v>1.4377</v>
      </c>
      <c r="I263" s="95">
        <v>1</v>
      </c>
      <c r="J263" s="89">
        <v>1</v>
      </c>
      <c r="K263" s="89">
        <v>1</v>
      </c>
      <c r="L263" s="89">
        <v>1</v>
      </c>
    </row>
    <row r="264" spans="1:12">
      <c r="A264" s="86" t="s">
        <v>279</v>
      </c>
      <c r="B264" s="86" t="s">
        <v>1703</v>
      </c>
      <c r="C264" s="86" t="s">
        <v>1625</v>
      </c>
      <c r="D264" s="79" t="s">
        <v>1402</v>
      </c>
      <c r="E264" s="79" t="s">
        <v>1632</v>
      </c>
      <c r="F264" s="79" t="s">
        <v>1633</v>
      </c>
      <c r="G264" s="191">
        <v>1.94</v>
      </c>
      <c r="H264" s="94">
        <v>0.37509999999999999</v>
      </c>
      <c r="I264" s="95">
        <v>1</v>
      </c>
      <c r="J264" s="89">
        <v>1</v>
      </c>
      <c r="K264" s="89">
        <v>1</v>
      </c>
      <c r="L264" s="89">
        <v>1</v>
      </c>
    </row>
    <row r="265" spans="1:12">
      <c r="A265" s="86" t="s">
        <v>280</v>
      </c>
      <c r="B265" s="86" t="s">
        <v>1703</v>
      </c>
      <c r="C265" s="86" t="s">
        <v>1627</v>
      </c>
      <c r="D265" s="79" t="s">
        <v>1402</v>
      </c>
      <c r="E265" s="79" t="s">
        <v>1632</v>
      </c>
      <c r="F265" s="79" t="s">
        <v>1633</v>
      </c>
      <c r="G265" s="191">
        <v>2.74</v>
      </c>
      <c r="H265" s="94">
        <v>0.55579999999999996</v>
      </c>
      <c r="I265" s="95">
        <v>1</v>
      </c>
      <c r="J265" s="89">
        <v>1</v>
      </c>
      <c r="K265" s="89">
        <v>1</v>
      </c>
      <c r="L265" s="89">
        <v>1</v>
      </c>
    </row>
    <row r="266" spans="1:12">
      <c r="A266" s="86" t="s">
        <v>281</v>
      </c>
      <c r="B266" s="86" t="s">
        <v>1703</v>
      </c>
      <c r="C266" s="86" t="s">
        <v>1628</v>
      </c>
      <c r="D266" s="79" t="s">
        <v>1402</v>
      </c>
      <c r="E266" s="79" t="s">
        <v>1632</v>
      </c>
      <c r="F266" s="79" t="s">
        <v>1633</v>
      </c>
      <c r="G266" s="191">
        <v>3.75</v>
      </c>
      <c r="H266" s="94">
        <v>0.77149999999999996</v>
      </c>
      <c r="I266" s="95">
        <v>1</v>
      </c>
      <c r="J266" s="89">
        <v>1</v>
      </c>
      <c r="K266" s="89">
        <v>1</v>
      </c>
      <c r="L266" s="89">
        <v>1</v>
      </c>
    </row>
    <row r="267" spans="1:12">
      <c r="A267" s="86" t="s">
        <v>282</v>
      </c>
      <c r="B267" s="86" t="s">
        <v>1703</v>
      </c>
      <c r="C267" s="86" t="s">
        <v>1629</v>
      </c>
      <c r="D267" s="79" t="s">
        <v>1402</v>
      </c>
      <c r="E267" s="79" t="s">
        <v>1632</v>
      </c>
      <c r="F267" s="79" t="s">
        <v>1633</v>
      </c>
      <c r="G267" s="191">
        <v>4.62</v>
      </c>
      <c r="H267" s="94">
        <v>1.2945</v>
      </c>
      <c r="I267" s="95">
        <v>1</v>
      </c>
      <c r="J267" s="89">
        <v>1</v>
      </c>
      <c r="K267" s="89">
        <v>1</v>
      </c>
      <c r="L267" s="89">
        <v>1</v>
      </c>
    </row>
    <row r="268" spans="1:12">
      <c r="A268" s="86" t="s">
        <v>283</v>
      </c>
      <c r="B268" s="86" t="s">
        <v>1704</v>
      </c>
      <c r="C268" s="86" t="s">
        <v>1625</v>
      </c>
      <c r="D268" s="79" t="s">
        <v>1705</v>
      </c>
      <c r="E268" s="79" t="s">
        <v>1632</v>
      </c>
      <c r="F268" s="79" t="s">
        <v>1633</v>
      </c>
      <c r="G268" s="191">
        <v>2.72</v>
      </c>
      <c r="H268" s="94">
        <v>0.58789999999999998</v>
      </c>
      <c r="I268" s="95">
        <v>1</v>
      </c>
      <c r="J268" s="89">
        <v>1</v>
      </c>
      <c r="K268" s="89">
        <v>1</v>
      </c>
      <c r="L268" s="89">
        <v>1</v>
      </c>
    </row>
    <row r="269" spans="1:12">
      <c r="A269" s="86" t="s">
        <v>284</v>
      </c>
      <c r="B269" s="86" t="s">
        <v>1704</v>
      </c>
      <c r="C269" s="86" t="s">
        <v>1627</v>
      </c>
      <c r="D269" s="79" t="s">
        <v>1705</v>
      </c>
      <c r="E269" s="79" t="s">
        <v>1632</v>
      </c>
      <c r="F269" s="79" t="s">
        <v>1633</v>
      </c>
      <c r="G269" s="191">
        <v>4.13</v>
      </c>
      <c r="H269" s="94">
        <v>0.77300000000000002</v>
      </c>
      <c r="I269" s="95">
        <v>1</v>
      </c>
      <c r="J269" s="89">
        <v>1</v>
      </c>
      <c r="K269" s="89">
        <v>1</v>
      </c>
      <c r="L269" s="89">
        <v>1</v>
      </c>
    </row>
    <row r="270" spans="1:12">
      <c r="A270" s="86" t="s">
        <v>285</v>
      </c>
      <c r="B270" s="86" t="s">
        <v>1704</v>
      </c>
      <c r="C270" s="86" t="s">
        <v>1628</v>
      </c>
      <c r="D270" s="79" t="s">
        <v>1705</v>
      </c>
      <c r="E270" s="79" t="s">
        <v>1632</v>
      </c>
      <c r="F270" s="79" t="s">
        <v>1633</v>
      </c>
      <c r="G270" s="191">
        <v>6.52</v>
      </c>
      <c r="H270" s="94">
        <v>1.1321000000000001</v>
      </c>
      <c r="I270" s="95">
        <v>1</v>
      </c>
      <c r="J270" s="89">
        <v>1</v>
      </c>
      <c r="K270" s="89">
        <v>1</v>
      </c>
      <c r="L270" s="89">
        <v>1</v>
      </c>
    </row>
    <row r="271" spans="1:12">
      <c r="A271" s="86" t="s">
        <v>286</v>
      </c>
      <c r="B271" s="86" t="s">
        <v>1704</v>
      </c>
      <c r="C271" s="86" t="s">
        <v>1629</v>
      </c>
      <c r="D271" s="79" t="s">
        <v>1705</v>
      </c>
      <c r="E271" s="79" t="s">
        <v>1632</v>
      </c>
      <c r="F271" s="79" t="s">
        <v>1633</v>
      </c>
      <c r="G271" s="191">
        <v>9.4</v>
      </c>
      <c r="H271" s="94">
        <v>1.7817000000000001</v>
      </c>
      <c r="I271" s="95">
        <v>1</v>
      </c>
      <c r="J271" s="89">
        <v>1</v>
      </c>
      <c r="K271" s="89">
        <v>1</v>
      </c>
      <c r="L271" s="89">
        <v>1</v>
      </c>
    </row>
    <row r="272" spans="1:12">
      <c r="A272" s="86" t="s">
        <v>287</v>
      </c>
      <c r="B272" s="86" t="s">
        <v>1706</v>
      </c>
      <c r="C272" s="86" t="s">
        <v>1625</v>
      </c>
      <c r="D272" s="79" t="s">
        <v>1707</v>
      </c>
      <c r="E272" s="79" t="s">
        <v>1632</v>
      </c>
      <c r="F272" s="79" t="s">
        <v>1633</v>
      </c>
      <c r="G272" s="191">
        <v>2.8</v>
      </c>
      <c r="H272" s="94">
        <v>0.50670000000000004</v>
      </c>
      <c r="I272" s="95">
        <v>1</v>
      </c>
      <c r="J272" s="89">
        <v>1</v>
      </c>
      <c r="K272" s="89">
        <v>1</v>
      </c>
      <c r="L272" s="89">
        <v>1</v>
      </c>
    </row>
    <row r="273" spans="1:12">
      <c r="A273" s="86" t="s">
        <v>288</v>
      </c>
      <c r="B273" s="86" t="s">
        <v>1706</v>
      </c>
      <c r="C273" s="86" t="s">
        <v>1627</v>
      </c>
      <c r="D273" s="79" t="s">
        <v>1707</v>
      </c>
      <c r="E273" s="79" t="s">
        <v>1632</v>
      </c>
      <c r="F273" s="79" t="s">
        <v>1633</v>
      </c>
      <c r="G273" s="191">
        <v>3.77</v>
      </c>
      <c r="H273" s="94">
        <v>0.70199999999999996</v>
      </c>
      <c r="I273" s="95">
        <v>1</v>
      </c>
      <c r="J273" s="89">
        <v>1</v>
      </c>
      <c r="K273" s="89">
        <v>1</v>
      </c>
      <c r="L273" s="89">
        <v>1</v>
      </c>
    </row>
    <row r="274" spans="1:12">
      <c r="A274" s="86" t="s">
        <v>289</v>
      </c>
      <c r="B274" s="86" t="s">
        <v>1706</v>
      </c>
      <c r="C274" s="86" t="s">
        <v>1628</v>
      </c>
      <c r="D274" s="79" t="s">
        <v>1707</v>
      </c>
      <c r="E274" s="79" t="s">
        <v>1632</v>
      </c>
      <c r="F274" s="79" t="s">
        <v>1633</v>
      </c>
      <c r="G274" s="191">
        <v>5.93</v>
      </c>
      <c r="H274" s="94">
        <v>1.0508999999999999</v>
      </c>
      <c r="I274" s="95">
        <v>1</v>
      </c>
      <c r="J274" s="89">
        <v>1</v>
      </c>
      <c r="K274" s="89">
        <v>1</v>
      </c>
      <c r="L274" s="89">
        <v>1</v>
      </c>
    </row>
    <row r="275" spans="1:12">
      <c r="A275" s="86" t="s">
        <v>290</v>
      </c>
      <c r="B275" s="86" t="s">
        <v>1706</v>
      </c>
      <c r="C275" s="86" t="s">
        <v>1629</v>
      </c>
      <c r="D275" s="79" t="s">
        <v>1707</v>
      </c>
      <c r="E275" s="79" t="s">
        <v>1632</v>
      </c>
      <c r="F275" s="79" t="s">
        <v>1633</v>
      </c>
      <c r="G275" s="191">
        <v>8.6999999999999993</v>
      </c>
      <c r="H275" s="94">
        <v>1.6609</v>
      </c>
      <c r="I275" s="95">
        <v>1</v>
      </c>
      <c r="J275" s="89">
        <v>1</v>
      </c>
      <c r="K275" s="89">
        <v>1</v>
      </c>
      <c r="L275" s="89">
        <v>1</v>
      </c>
    </row>
    <row r="276" spans="1:12">
      <c r="A276" s="86" t="s">
        <v>291</v>
      </c>
      <c r="B276" s="86" t="s">
        <v>1708</v>
      </c>
      <c r="C276" s="86" t="s">
        <v>1625</v>
      </c>
      <c r="D276" s="79" t="s">
        <v>1709</v>
      </c>
      <c r="E276" s="79" t="s">
        <v>1632</v>
      </c>
      <c r="F276" s="79" t="s">
        <v>1633</v>
      </c>
      <c r="G276" s="191">
        <v>2.57</v>
      </c>
      <c r="H276" s="94">
        <v>0.48359999999999997</v>
      </c>
      <c r="I276" s="95">
        <v>1</v>
      </c>
      <c r="J276" s="89">
        <v>1</v>
      </c>
      <c r="K276" s="89">
        <v>1</v>
      </c>
      <c r="L276" s="89">
        <v>1</v>
      </c>
    </row>
    <row r="277" spans="1:12">
      <c r="A277" s="86" t="s">
        <v>292</v>
      </c>
      <c r="B277" s="86" t="s">
        <v>1708</v>
      </c>
      <c r="C277" s="86" t="s">
        <v>1627</v>
      </c>
      <c r="D277" s="79" t="s">
        <v>1709</v>
      </c>
      <c r="E277" s="79" t="s">
        <v>1632</v>
      </c>
      <c r="F277" s="79" t="s">
        <v>1633</v>
      </c>
      <c r="G277" s="191">
        <v>3.44</v>
      </c>
      <c r="H277" s="94">
        <v>0.68740000000000001</v>
      </c>
      <c r="I277" s="95">
        <v>1</v>
      </c>
      <c r="J277" s="89">
        <v>1</v>
      </c>
      <c r="K277" s="89">
        <v>1</v>
      </c>
      <c r="L277" s="89">
        <v>1</v>
      </c>
    </row>
    <row r="278" spans="1:12">
      <c r="A278" s="86" t="s">
        <v>293</v>
      </c>
      <c r="B278" s="86" t="s">
        <v>1708</v>
      </c>
      <c r="C278" s="86" t="s">
        <v>1628</v>
      </c>
      <c r="D278" s="79" t="s">
        <v>1709</v>
      </c>
      <c r="E278" s="79" t="s">
        <v>1632</v>
      </c>
      <c r="F278" s="79" t="s">
        <v>1633</v>
      </c>
      <c r="G278" s="191">
        <v>5.2</v>
      </c>
      <c r="H278" s="94">
        <v>0.97009999999999996</v>
      </c>
      <c r="I278" s="95">
        <v>1</v>
      </c>
      <c r="J278" s="89">
        <v>1</v>
      </c>
      <c r="K278" s="89">
        <v>1</v>
      </c>
      <c r="L278" s="89">
        <v>1</v>
      </c>
    </row>
    <row r="279" spans="1:12">
      <c r="A279" s="86" t="s">
        <v>294</v>
      </c>
      <c r="B279" s="86" t="s">
        <v>1708</v>
      </c>
      <c r="C279" s="86" t="s">
        <v>1629</v>
      </c>
      <c r="D279" s="79" t="s">
        <v>1709</v>
      </c>
      <c r="E279" s="79" t="s">
        <v>1632</v>
      </c>
      <c r="F279" s="79" t="s">
        <v>1633</v>
      </c>
      <c r="G279" s="191">
        <v>7.86</v>
      </c>
      <c r="H279" s="94">
        <v>1.5436000000000001</v>
      </c>
      <c r="I279" s="95">
        <v>1</v>
      </c>
      <c r="J279" s="89">
        <v>1</v>
      </c>
      <c r="K279" s="89">
        <v>1</v>
      </c>
      <c r="L279" s="89">
        <v>1</v>
      </c>
    </row>
    <row r="280" spans="1:12">
      <c r="A280" s="86" t="s">
        <v>1403</v>
      </c>
      <c r="B280" s="86" t="s">
        <v>1710</v>
      </c>
      <c r="C280" s="86" t="s">
        <v>1625</v>
      </c>
      <c r="D280" s="79" t="s">
        <v>1404</v>
      </c>
      <c r="E280" s="79" t="s">
        <v>1632</v>
      </c>
      <c r="F280" s="79" t="s">
        <v>1633</v>
      </c>
      <c r="G280" s="191">
        <v>2.0299999999999998</v>
      </c>
      <c r="H280" s="94">
        <v>0.44579999999999997</v>
      </c>
      <c r="I280" s="95">
        <v>1</v>
      </c>
      <c r="J280" s="89">
        <v>1</v>
      </c>
      <c r="K280" s="89">
        <v>1</v>
      </c>
      <c r="L280" s="89">
        <v>1</v>
      </c>
    </row>
    <row r="281" spans="1:12">
      <c r="A281" s="86" t="s">
        <v>1405</v>
      </c>
      <c r="B281" s="86" t="s">
        <v>1710</v>
      </c>
      <c r="C281" s="86" t="s">
        <v>1627</v>
      </c>
      <c r="D281" s="79" t="s">
        <v>1404</v>
      </c>
      <c r="E281" s="79" t="s">
        <v>1632</v>
      </c>
      <c r="F281" s="79" t="s">
        <v>1633</v>
      </c>
      <c r="G281" s="191">
        <v>2.73</v>
      </c>
      <c r="H281" s="94">
        <v>0.5635</v>
      </c>
      <c r="I281" s="95">
        <v>1</v>
      </c>
      <c r="J281" s="89">
        <v>1</v>
      </c>
      <c r="K281" s="89">
        <v>1</v>
      </c>
      <c r="L281" s="89">
        <v>1</v>
      </c>
    </row>
    <row r="282" spans="1:12">
      <c r="A282" s="86" t="s">
        <v>1406</v>
      </c>
      <c r="B282" s="86" t="s">
        <v>1710</v>
      </c>
      <c r="C282" s="86" t="s">
        <v>1628</v>
      </c>
      <c r="D282" s="79" t="s">
        <v>1404</v>
      </c>
      <c r="E282" s="79" t="s">
        <v>1632</v>
      </c>
      <c r="F282" s="79" t="s">
        <v>1633</v>
      </c>
      <c r="G282" s="191">
        <v>4.01</v>
      </c>
      <c r="H282" s="94">
        <v>0.7843</v>
      </c>
      <c r="I282" s="95">
        <v>1</v>
      </c>
      <c r="J282" s="89">
        <v>1</v>
      </c>
      <c r="K282" s="89">
        <v>1</v>
      </c>
      <c r="L282" s="89">
        <v>1</v>
      </c>
    </row>
    <row r="283" spans="1:12">
      <c r="A283" s="86" t="s">
        <v>1407</v>
      </c>
      <c r="B283" s="86" t="s">
        <v>1710</v>
      </c>
      <c r="C283" s="86" t="s">
        <v>1629</v>
      </c>
      <c r="D283" s="79" t="s">
        <v>1404</v>
      </c>
      <c r="E283" s="79" t="s">
        <v>1632</v>
      </c>
      <c r="F283" s="79" t="s">
        <v>1633</v>
      </c>
      <c r="G283" s="191">
        <v>6.39</v>
      </c>
      <c r="H283" s="94">
        <v>1.2626999999999999</v>
      </c>
      <c r="I283" s="95">
        <v>1</v>
      </c>
      <c r="J283" s="89">
        <v>1</v>
      </c>
      <c r="K283" s="89">
        <v>1</v>
      </c>
      <c r="L283" s="89">
        <v>1</v>
      </c>
    </row>
    <row r="284" spans="1:12">
      <c r="A284" s="86" t="s">
        <v>295</v>
      </c>
      <c r="B284" s="86" t="s">
        <v>1711</v>
      </c>
      <c r="C284" s="86" t="s">
        <v>1625</v>
      </c>
      <c r="D284" s="79" t="s">
        <v>1408</v>
      </c>
      <c r="E284" s="79" t="s">
        <v>1632</v>
      </c>
      <c r="F284" s="79" t="s">
        <v>1633</v>
      </c>
      <c r="G284" s="191">
        <v>4.46</v>
      </c>
      <c r="H284" s="94">
        <v>3.0615999999999999</v>
      </c>
      <c r="I284" s="95">
        <v>1</v>
      </c>
      <c r="J284" s="89">
        <v>1</v>
      </c>
      <c r="K284" s="89">
        <v>1</v>
      </c>
      <c r="L284" s="89">
        <v>1</v>
      </c>
    </row>
    <row r="285" spans="1:12">
      <c r="A285" s="86" t="s">
        <v>296</v>
      </c>
      <c r="B285" s="86" t="s">
        <v>1711</v>
      </c>
      <c r="C285" s="86" t="s">
        <v>1627</v>
      </c>
      <c r="D285" s="79" t="s">
        <v>1408</v>
      </c>
      <c r="E285" s="79" t="s">
        <v>1632</v>
      </c>
      <c r="F285" s="79" t="s">
        <v>1633</v>
      </c>
      <c r="G285" s="191">
        <v>7.07</v>
      </c>
      <c r="H285" s="94">
        <v>4.2424999999999997</v>
      </c>
      <c r="I285" s="95">
        <v>1</v>
      </c>
      <c r="J285" s="89">
        <v>1</v>
      </c>
      <c r="K285" s="89">
        <v>1</v>
      </c>
      <c r="L285" s="89">
        <v>1</v>
      </c>
    </row>
    <row r="286" spans="1:12">
      <c r="A286" s="86" t="s">
        <v>297</v>
      </c>
      <c r="B286" s="86" t="s">
        <v>1711</v>
      </c>
      <c r="C286" s="86" t="s">
        <v>1628</v>
      </c>
      <c r="D286" s="79" t="s">
        <v>1408</v>
      </c>
      <c r="E286" s="79" t="s">
        <v>1632</v>
      </c>
      <c r="F286" s="79" t="s">
        <v>1633</v>
      </c>
      <c r="G286" s="191">
        <v>10.26</v>
      </c>
      <c r="H286" s="94">
        <v>5.4344000000000001</v>
      </c>
      <c r="I286" s="95">
        <v>1</v>
      </c>
      <c r="J286" s="89">
        <v>1</v>
      </c>
      <c r="K286" s="89">
        <v>1</v>
      </c>
      <c r="L286" s="89">
        <v>1</v>
      </c>
    </row>
    <row r="287" spans="1:12">
      <c r="A287" s="86" t="s">
        <v>298</v>
      </c>
      <c r="B287" s="86" t="s">
        <v>1711</v>
      </c>
      <c r="C287" s="86" t="s">
        <v>1629</v>
      </c>
      <c r="D287" s="79" t="s">
        <v>1408</v>
      </c>
      <c r="E287" s="79" t="s">
        <v>1632</v>
      </c>
      <c r="F287" s="79" t="s">
        <v>1633</v>
      </c>
      <c r="G287" s="191">
        <v>29.11</v>
      </c>
      <c r="H287" s="94">
        <v>12.363799999999999</v>
      </c>
      <c r="I287" s="95">
        <v>1</v>
      </c>
      <c r="J287" s="89">
        <v>1</v>
      </c>
      <c r="K287" s="89">
        <v>1</v>
      </c>
      <c r="L287" s="89">
        <v>1</v>
      </c>
    </row>
    <row r="288" spans="1:12">
      <c r="A288" s="86" t="s">
        <v>299</v>
      </c>
      <c r="B288" s="86" t="s">
        <v>1712</v>
      </c>
      <c r="C288" s="86" t="s">
        <v>1625</v>
      </c>
      <c r="D288" s="79" t="s">
        <v>1713</v>
      </c>
      <c r="E288" s="79" t="s">
        <v>1632</v>
      </c>
      <c r="F288" s="79" t="s">
        <v>1633</v>
      </c>
      <c r="G288" s="191">
        <v>2.6</v>
      </c>
      <c r="H288" s="94">
        <v>12.718299999999999</v>
      </c>
      <c r="I288" s="95">
        <v>1</v>
      </c>
      <c r="J288" s="89">
        <v>1</v>
      </c>
      <c r="K288" s="89">
        <v>1</v>
      </c>
      <c r="L288" s="89">
        <v>1</v>
      </c>
    </row>
    <row r="289" spans="1:12">
      <c r="A289" s="86" t="s">
        <v>300</v>
      </c>
      <c r="B289" s="86" t="s">
        <v>1712</v>
      </c>
      <c r="C289" s="86" t="s">
        <v>1627</v>
      </c>
      <c r="D289" s="79" t="s">
        <v>1713</v>
      </c>
      <c r="E289" s="79" t="s">
        <v>1632</v>
      </c>
      <c r="F289" s="79" t="s">
        <v>1633</v>
      </c>
      <c r="G289" s="191">
        <v>16.27</v>
      </c>
      <c r="H289" s="94">
        <v>12.718299999999999</v>
      </c>
      <c r="I289" s="95">
        <v>1</v>
      </c>
      <c r="J289" s="89">
        <v>1</v>
      </c>
      <c r="K289" s="89">
        <v>1</v>
      </c>
      <c r="L289" s="89">
        <v>1</v>
      </c>
    </row>
    <row r="290" spans="1:12">
      <c r="A290" s="86" t="s">
        <v>301</v>
      </c>
      <c r="B290" s="86" t="s">
        <v>1712</v>
      </c>
      <c r="C290" s="86" t="s">
        <v>1628</v>
      </c>
      <c r="D290" s="79" t="s">
        <v>1713</v>
      </c>
      <c r="E290" s="79" t="s">
        <v>1632</v>
      </c>
      <c r="F290" s="79" t="s">
        <v>1633</v>
      </c>
      <c r="G290" s="191">
        <v>29.11</v>
      </c>
      <c r="H290" s="94">
        <v>18.817499999999999</v>
      </c>
      <c r="I290" s="95">
        <v>1</v>
      </c>
      <c r="J290" s="89">
        <v>1</v>
      </c>
      <c r="K290" s="89">
        <v>1</v>
      </c>
      <c r="L290" s="89">
        <v>1</v>
      </c>
    </row>
    <row r="291" spans="1:12">
      <c r="A291" s="86" t="s">
        <v>302</v>
      </c>
      <c r="B291" s="86" t="s">
        <v>1712</v>
      </c>
      <c r="C291" s="86" t="s">
        <v>1629</v>
      </c>
      <c r="D291" s="79" t="s">
        <v>1713</v>
      </c>
      <c r="E291" s="79" t="s">
        <v>1632</v>
      </c>
      <c r="F291" s="79" t="s">
        <v>1633</v>
      </c>
      <c r="G291" s="191">
        <v>40.69</v>
      </c>
      <c r="H291" s="94">
        <v>23.385200000000001</v>
      </c>
      <c r="I291" s="95">
        <v>1</v>
      </c>
      <c r="J291" s="89">
        <v>1</v>
      </c>
      <c r="K291" s="89">
        <v>1</v>
      </c>
      <c r="L291" s="89">
        <v>1</v>
      </c>
    </row>
    <row r="292" spans="1:12">
      <c r="A292" s="86" t="s">
        <v>303</v>
      </c>
      <c r="B292" s="86" t="s">
        <v>1714</v>
      </c>
      <c r="C292" s="86" t="s">
        <v>1625</v>
      </c>
      <c r="D292" s="79" t="s">
        <v>1715</v>
      </c>
      <c r="E292" s="79" t="s">
        <v>1632</v>
      </c>
      <c r="F292" s="79" t="s">
        <v>1633</v>
      </c>
      <c r="G292" s="191">
        <v>6.73</v>
      </c>
      <c r="H292" s="94">
        <v>4.3989000000000003</v>
      </c>
      <c r="I292" s="95">
        <v>1</v>
      </c>
      <c r="J292" s="89">
        <v>1</v>
      </c>
      <c r="K292" s="89">
        <v>1</v>
      </c>
      <c r="L292" s="89">
        <v>1</v>
      </c>
    </row>
    <row r="293" spans="1:12">
      <c r="A293" s="86" t="s">
        <v>304</v>
      </c>
      <c r="B293" s="86" t="s">
        <v>1714</v>
      </c>
      <c r="C293" s="86" t="s">
        <v>1627</v>
      </c>
      <c r="D293" s="79" t="s">
        <v>1715</v>
      </c>
      <c r="E293" s="79" t="s">
        <v>1632</v>
      </c>
      <c r="F293" s="79" t="s">
        <v>1633</v>
      </c>
      <c r="G293" s="191">
        <v>9.07</v>
      </c>
      <c r="H293" s="94">
        <v>5.1196000000000002</v>
      </c>
      <c r="I293" s="95">
        <v>1</v>
      </c>
      <c r="J293" s="89">
        <v>1</v>
      </c>
      <c r="K293" s="89">
        <v>1</v>
      </c>
      <c r="L293" s="89">
        <v>1</v>
      </c>
    </row>
    <row r="294" spans="1:12">
      <c r="A294" s="86" t="s">
        <v>305</v>
      </c>
      <c r="B294" s="86" t="s">
        <v>1714</v>
      </c>
      <c r="C294" s="86" t="s">
        <v>1628</v>
      </c>
      <c r="D294" s="79" t="s">
        <v>1715</v>
      </c>
      <c r="E294" s="79" t="s">
        <v>1632</v>
      </c>
      <c r="F294" s="79" t="s">
        <v>1633</v>
      </c>
      <c r="G294" s="191">
        <v>13.22</v>
      </c>
      <c r="H294" s="94">
        <v>6.6896000000000004</v>
      </c>
      <c r="I294" s="95">
        <v>1</v>
      </c>
      <c r="J294" s="89">
        <v>1</v>
      </c>
      <c r="K294" s="89">
        <v>1</v>
      </c>
      <c r="L294" s="89">
        <v>1</v>
      </c>
    </row>
    <row r="295" spans="1:12">
      <c r="A295" s="86" t="s">
        <v>306</v>
      </c>
      <c r="B295" s="86" t="s">
        <v>1714</v>
      </c>
      <c r="C295" s="86" t="s">
        <v>1629</v>
      </c>
      <c r="D295" s="79" t="s">
        <v>1715</v>
      </c>
      <c r="E295" s="79" t="s">
        <v>1632</v>
      </c>
      <c r="F295" s="79" t="s">
        <v>1633</v>
      </c>
      <c r="G295" s="191">
        <v>19.399999999999999</v>
      </c>
      <c r="H295" s="94">
        <v>9.3394999999999992</v>
      </c>
      <c r="I295" s="95">
        <v>1</v>
      </c>
      <c r="J295" s="89">
        <v>1</v>
      </c>
      <c r="K295" s="89">
        <v>1</v>
      </c>
      <c r="L295" s="89">
        <v>1</v>
      </c>
    </row>
    <row r="296" spans="1:12">
      <c r="A296" s="86" t="s">
        <v>307</v>
      </c>
      <c r="B296" s="86" t="s">
        <v>1716</v>
      </c>
      <c r="C296" s="86" t="s">
        <v>1625</v>
      </c>
      <c r="D296" s="79" t="s">
        <v>1717</v>
      </c>
      <c r="E296" s="79" t="s">
        <v>1632</v>
      </c>
      <c r="F296" s="79" t="s">
        <v>1633</v>
      </c>
      <c r="G296" s="191">
        <v>5.08</v>
      </c>
      <c r="H296" s="94">
        <v>3.6928999999999998</v>
      </c>
      <c r="I296" s="95">
        <v>1</v>
      </c>
      <c r="J296" s="89">
        <v>1</v>
      </c>
      <c r="K296" s="89">
        <v>1</v>
      </c>
      <c r="L296" s="89">
        <v>1</v>
      </c>
    </row>
    <row r="297" spans="1:12">
      <c r="A297" s="86" t="s">
        <v>308</v>
      </c>
      <c r="B297" s="86" t="s">
        <v>1716</v>
      </c>
      <c r="C297" s="86" t="s">
        <v>1627</v>
      </c>
      <c r="D297" s="79" t="s">
        <v>1717</v>
      </c>
      <c r="E297" s="79" t="s">
        <v>1632</v>
      </c>
      <c r="F297" s="79" t="s">
        <v>1633</v>
      </c>
      <c r="G297" s="191">
        <v>6.61</v>
      </c>
      <c r="H297" s="94">
        <v>4.2656999999999998</v>
      </c>
      <c r="I297" s="95">
        <v>1</v>
      </c>
      <c r="J297" s="89">
        <v>1</v>
      </c>
      <c r="K297" s="89">
        <v>1</v>
      </c>
      <c r="L297" s="89">
        <v>1</v>
      </c>
    </row>
    <row r="298" spans="1:12">
      <c r="A298" s="86" t="s">
        <v>309</v>
      </c>
      <c r="B298" s="86" t="s">
        <v>1716</v>
      </c>
      <c r="C298" s="86" t="s">
        <v>1628</v>
      </c>
      <c r="D298" s="79" t="s">
        <v>1717</v>
      </c>
      <c r="E298" s="79" t="s">
        <v>1632</v>
      </c>
      <c r="F298" s="79" t="s">
        <v>1633</v>
      </c>
      <c r="G298" s="191">
        <v>10.26</v>
      </c>
      <c r="H298" s="94">
        <v>5.6124000000000001</v>
      </c>
      <c r="I298" s="95">
        <v>1</v>
      </c>
      <c r="J298" s="89">
        <v>1</v>
      </c>
      <c r="K298" s="89">
        <v>1</v>
      </c>
      <c r="L298" s="89">
        <v>1</v>
      </c>
    </row>
    <row r="299" spans="1:12">
      <c r="A299" s="86" t="s">
        <v>310</v>
      </c>
      <c r="B299" s="86" t="s">
        <v>1716</v>
      </c>
      <c r="C299" s="86" t="s">
        <v>1629</v>
      </c>
      <c r="D299" s="79" t="s">
        <v>1717</v>
      </c>
      <c r="E299" s="79" t="s">
        <v>1632</v>
      </c>
      <c r="F299" s="79" t="s">
        <v>1633</v>
      </c>
      <c r="G299" s="191">
        <v>16.13</v>
      </c>
      <c r="H299" s="94">
        <v>8.2103999999999999</v>
      </c>
      <c r="I299" s="95">
        <v>1</v>
      </c>
      <c r="J299" s="89">
        <v>1</v>
      </c>
      <c r="K299" s="89">
        <v>1</v>
      </c>
      <c r="L299" s="89">
        <v>1</v>
      </c>
    </row>
    <row r="300" spans="1:12">
      <c r="A300" s="86" t="s">
        <v>311</v>
      </c>
      <c r="B300" s="86" t="s">
        <v>1718</v>
      </c>
      <c r="C300" s="86" t="s">
        <v>1625</v>
      </c>
      <c r="D300" s="79" t="s">
        <v>1719</v>
      </c>
      <c r="E300" s="79" t="s">
        <v>1632</v>
      </c>
      <c r="F300" s="79" t="s">
        <v>1633</v>
      </c>
      <c r="G300" s="191">
        <v>7.93</v>
      </c>
      <c r="H300" s="94">
        <v>4.0712000000000002</v>
      </c>
      <c r="I300" s="95">
        <v>1</v>
      </c>
      <c r="J300" s="89">
        <v>1</v>
      </c>
      <c r="K300" s="89">
        <v>1</v>
      </c>
      <c r="L300" s="89">
        <v>1</v>
      </c>
    </row>
    <row r="301" spans="1:12">
      <c r="A301" s="86" t="s">
        <v>312</v>
      </c>
      <c r="B301" s="86" t="s">
        <v>1718</v>
      </c>
      <c r="C301" s="86" t="s">
        <v>1627</v>
      </c>
      <c r="D301" s="79" t="s">
        <v>1719</v>
      </c>
      <c r="E301" s="79" t="s">
        <v>1632</v>
      </c>
      <c r="F301" s="79" t="s">
        <v>1633</v>
      </c>
      <c r="G301" s="191">
        <v>9.11</v>
      </c>
      <c r="H301" s="94">
        <v>4.4593999999999996</v>
      </c>
      <c r="I301" s="95">
        <v>1</v>
      </c>
      <c r="J301" s="89">
        <v>1</v>
      </c>
      <c r="K301" s="89">
        <v>1</v>
      </c>
      <c r="L301" s="89">
        <v>1</v>
      </c>
    </row>
    <row r="302" spans="1:12">
      <c r="A302" s="86" t="s">
        <v>313</v>
      </c>
      <c r="B302" s="86" t="s">
        <v>1718</v>
      </c>
      <c r="C302" s="86" t="s">
        <v>1628</v>
      </c>
      <c r="D302" s="79" t="s">
        <v>1719</v>
      </c>
      <c r="E302" s="79" t="s">
        <v>1632</v>
      </c>
      <c r="F302" s="79" t="s">
        <v>1633</v>
      </c>
      <c r="G302" s="191">
        <v>11.29</v>
      </c>
      <c r="H302" s="94">
        <v>5.4267000000000003</v>
      </c>
      <c r="I302" s="95">
        <v>1</v>
      </c>
      <c r="J302" s="89">
        <v>1</v>
      </c>
      <c r="K302" s="89">
        <v>1</v>
      </c>
      <c r="L302" s="89">
        <v>1</v>
      </c>
    </row>
    <row r="303" spans="1:12">
      <c r="A303" s="86" t="s">
        <v>314</v>
      </c>
      <c r="B303" s="86" t="s">
        <v>1718</v>
      </c>
      <c r="C303" s="86" t="s">
        <v>1629</v>
      </c>
      <c r="D303" s="79" t="s">
        <v>1719</v>
      </c>
      <c r="E303" s="79" t="s">
        <v>1632</v>
      </c>
      <c r="F303" s="79" t="s">
        <v>1633</v>
      </c>
      <c r="G303" s="191">
        <v>16.05</v>
      </c>
      <c r="H303" s="94">
        <v>7.3609</v>
      </c>
      <c r="I303" s="95">
        <v>1</v>
      </c>
      <c r="J303" s="89">
        <v>1</v>
      </c>
      <c r="K303" s="89">
        <v>1</v>
      </c>
      <c r="L303" s="89">
        <v>1</v>
      </c>
    </row>
    <row r="304" spans="1:12">
      <c r="A304" s="86" t="s">
        <v>315</v>
      </c>
      <c r="B304" s="86" t="s">
        <v>1720</v>
      </c>
      <c r="C304" s="86" t="s">
        <v>1625</v>
      </c>
      <c r="D304" s="79" t="s">
        <v>1721</v>
      </c>
      <c r="E304" s="79" t="s">
        <v>1632</v>
      </c>
      <c r="F304" s="79" t="s">
        <v>1633</v>
      </c>
      <c r="G304" s="191">
        <v>5.8</v>
      </c>
      <c r="H304" s="94">
        <v>3.4422000000000001</v>
      </c>
      <c r="I304" s="95">
        <v>1</v>
      </c>
      <c r="J304" s="89">
        <v>1</v>
      </c>
      <c r="K304" s="89">
        <v>1</v>
      </c>
      <c r="L304" s="89">
        <v>1</v>
      </c>
    </row>
    <row r="305" spans="1:12">
      <c r="A305" s="86" t="s">
        <v>316</v>
      </c>
      <c r="B305" s="86" t="s">
        <v>1720</v>
      </c>
      <c r="C305" s="86" t="s">
        <v>1627</v>
      </c>
      <c r="D305" s="79" t="s">
        <v>1721</v>
      </c>
      <c r="E305" s="79" t="s">
        <v>1632</v>
      </c>
      <c r="F305" s="79" t="s">
        <v>1633</v>
      </c>
      <c r="G305" s="191">
        <v>7.01</v>
      </c>
      <c r="H305" s="94">
        <v>3.8231000000000002</v>
      </c>
      <c r="I305" s="95">
        <v>1</v>
      </c>
      <c r="J305" s="89">
        <v>1</v>
      </c>
      <c r="K305" s="89">
        <v>1</v>
      </c>
      <c r="L305" s="89">
        <v>1</v>
      </c>
    </row>
    <row r="306" spans="1:12">
      <c r="A306" s="86" t="s">
        <v>317</v>
      </c>
      <c r="B306" s="86" t="s">
        <v>1720</v>
      </c>
      <c r="C306" s="86" t="s">
        <v>1628</v>
      </c>
      <c r="D306" s="79" t="s">
        <v>1721</v>
      </c>
      <c r="E306" s="79" t="s">
        <v>1632</v>
      </c>
      <c r="F306" s="79" t="s">
        <v>1633</v>
      </c>
      <c r="G306" s="191">
        <v>9.4600000000000009</v>
      </c>
      <c r="H306" s="94">
        <v>4.6207000000000003</v>
      </c>
      <c r="I306" s="95">
        <v>1</v>
      </c>
      <c r="J306" s="89">
        <v>1</v>
      </c>
      <c r="K306" s="89">
        <v>1</v>
      </c>
      <c r="L306" s="89">
        <v>1</v>
      </c>
    </row>
    <row r="307" spans="1:12">
      <c r="A307" s="86" t="s">
        <v>318</v>
      </c>
      <c r="B307" s="86" t="s">
        <v>1720</v>
      </c>
      <c r="C307" s="86" t="s">
        <v>1629</v>
      </c>
      <c r="D307" s="79" t="s">
        <v>1721</v>
      </c>
      <c r="E307" s="79" t="s">
        <v>1632</v>
      </c>
      <c r="F307" s="79" t="s">
        <v>1633</v>
      </c>
      <c r="G307" s="191">
        <v>14.14</v>
      </c>
      <c r="H307" s="94">
        <v>6.3650000000000002</v>
      </c>
      <c r="I307" s="95">
        <v>1</v>
      </c>
      <c r="J307" s="89">
        <v>1</v>
      </c>
      <c r="K307" s="89">
        <v>1</v>
      </c>
      <c r="L307" s="89">
        <v>1</v>
      </c>
    </row>
    <row r="308" spans="1:12">
      <c r="A308" s="86" t="s">
        <v>319</v>
      </c>
      <c r="B308" s="86" t="s">
        <v>1722</v>
      </c>
      <c r="C308" s="86" t="s">
        <v>1625</v>
      </c>
      <c r="D308" s="79" t="s">
        <v>2378</v>
      </c>
      <c r="E308" s="79" t="s">
        <v>1632</v>
      </c>
      <c r="F308" s="79" t="s">
        <v>1633</v>
      </c>
      <c r="G308" s="191">
        <v>3.43</v>
      </c>
      <c r="H308" s="94">
        <v>2.3098000000000001</v>
      </c>
      <c r="I308" s="95">
        <v>1</v>
      </c>
      <c r="J308" s="89">
        <v>1</v>
      </c>
      <c r="K308" s="89">
        <v>1</v>
      </c>
      <c r="L308" s="89">
        <v>1</v>
      </c>
    </row>
    <row r="309" spans="1:12">
      <c r="A309" s="86" t="s">
        <v>320</v>
      </c>
      <c r="B309" s="86" t="s">
        <v>1722</v>
      </c>
      <c r="C309" s="86" t="s">
        <v>1627</v>
      </c>
      <c r="D309" s="79" t="s">
        <v>2378</v>
      </c>
      <c r="E309" s="79" t="s">
        <v>1632</v>
      </c>
      <c r="F309" s="79" t="s">
        <v>1633</v>
      </c>
      <c r="G309" s="191">
        <v>5.0199999999999996</v>
      </c>
      <c r="H309" s="94">
        <v>2.9557000000000002</v>
      </c>
      <c r="I309" s="95">
        <v>1</v>
      </c>
      <c r="J309" s="89">
        <v>1</v>
      </c>
      <c r="K309" s="89">
        <v>1</v>
      </c>
      <c r="L309" s="89">
        <v>1</v>
      </c>
    </row>
    <row r="310" spans="1:12">
      <c r="A310" s="86" t="s">
        <v>321</v>
      </c>
      <c r="B310" s="86" t="s">
        <v>1722</v>
      </c>
      <c r="C310" s="86" t="s">
        <v>1628</v>
      </c>
      <c r="D310" s="79" t="s">
        <v>2378</v>
      </c>
      <c r="E310" s="79" t="s">
        <v>1632</v>
      </c>
      <c r="F310" s="79" t="s">
        <v>1633</v>
      </c>
      <c r="G310" s="191">
        <v>8.33</v>
      </c>
      <c r="H310" s="94">
        <v>3.8774999999999999</v>
      </c>
      <c r="I310" s="95">
        <v>1</v>
      </c>
      <c r="J310" s="89">
        <v>1</v>
      </c>
      <c r="K310" s="89">
        <v>1</v>
      </c>
      <c r="L310" s="89">
        <v>1</v>
      </c>
    </row>
    <row r="311" spans="1:12">
      <c r="A311" s="86" t="s">
        <v>322</v>
      </c>
      <c r="B311" s="86" t="s">
        <v>1722</v>
      </c>
      <c r="C311" s="86" t="s">
        <v>1629</v>
      </c>
      <c r="D311" s="79" t="s">
        <v>2378</v>
      </c>
      <c r="E311" s="79" t="s">
        <v>1632</v>
      </c>
      <c r="F311" s="79" t="s">
        <v>1633</v>
      </c>
      <c r="G311" s="191">
        <v>14.37</v>
      </c>
      <c r="H311" s="94">
        <v>6.2473999999999998</v>
      </c>
      <c r="I311" s="95">
        <v>1</v>
      </c>
      <c r="J311" s="89">
        <v>1</v>
      </c>
      <c r="K311" s="89">
        <v>1</v>
      </c>
      <c r="L311" s="89">
        <v>1</v>
      </c>
    </row>
    <row r="312" spans="1:12">
      <c r="A312" s="86" t="s">
        <v>323</v>
      </c>
      <c r="B312" s="86" t="s">
        <v>1723</v>
      </c>
      <c r="C312" s="86" t="s">
        <v>1625</v>
      </c>
      <c r="D312" s="79" t="s">
        <v>1409</v>
      </c>
      <c r="E312" s="79" t="s">
        <v>1632</v>
      </c>
      <c r="F312" s="79" t="s">
        <v>1633</v>
      </c>
      <c r="G312" s="191">
        <v>2.69</v>
      </c>
      <c r="H312" s="94">
        <v>2.7275</v>
      </c>
      <c r="I312" s="95">
        <v>1</v>
      </c>
      <c r="J312" s="89">
        <v>1</v>
      </c>
      <c r="K312" s="89">
        <v>1</v>
      </c>
      <c r="L312" s="89">
        <v>1</v>
      </c>
    </row>
    <row r="313" spans="1:12">
      <c r="A313" s="86" t="s">
        <v>324</v>
      </c>
      <c r="B313" s="86" t="s">
        <v>1723</v>
      </c>
      <c r="C313" s="86" t="s">
        <v>1627</v>
      </c>
      <c r="D313" s="79" t="s">
        <v>1409</v>
      </c>
      <c r="E313" s="79" t="s">
        <v>1632</v>
      </c>
      <c r="F313" s="79" t="s">
        <v>1633</v>
      </c>
      <c r="G313" s="191">
        <v>2.86</v>
      </c>
      <c r="H313" s="94">
        <v>3.1793</v>
      </c>
      <c r="I313" s="95">
        <v>1</v>
      </c>
      <c r="J313" s="89">
        <v>1</v>
      </c>
      <c r="K313" s="89">
        <v>1</v>
      </c>
      <c r="L313" s="89">
        <v>1</v>
      </c>
    </row>
    <row r="314" spans="1:12">
      <c r="A314" s="86" t="s">
        <v>325</v>
      </c>
      <c r="B314" s="86" t="s">
        <v>1723</v>
      </c>
      <c r="C314" s="86" t="s">
        <v>1628</v>
      </c>
      <c r="D314" s="79" t="s">
        <v>1409</v>
      </c>
      <c r="E314" s="79" t="s">
        <v>1632</v>
      </c>
      <c r="F314" s="79" t="s">
        <v>1633</v>
      </c>
      <c r="G314" s="191">
        <v>7.92</v>
      </c>
      <c r="H314" s="94">
        <v>3.9060000000000001</v>
      </c>
      <c r="I314" s="95">
        <v>1</v>
      </c>
      <c r="J314" s="89">
        <v>1</v>
      </c>
      <c r="K314" s="89">
        <v>1</v>
      </c>
      <c r="L314" s="89">
        <v>1</v>
      </c>
    </row>
    <row r="315" spans="1:12">
      <c r="A315" s="86" t="s">
        <v>326</v>
      </c>
      <c r="B315" s="86" t="s">
        <v>1723</v>
      </c>
      <c r="C315" s="86" t="s">
        <v>1629</v>
      </c>
      <c r="D315" s="79" t="s">
        <v>1409</v>
      </c>
      <c r="E315" s="79" t="s">
        <v>1632</v>
      </c>
      <c r="F315" s="79" t="s">
        <v>1633</v>
      </c>
      <c r="G315" s="191">
        <v>12.23</v>
      </c>
      <c r="H315" s="94">
        <v>5.7469999999999999</v>
      </c>
      <c r="I315" s="95">
        <v>1</v>
      </c>
      <c r="J315" s="89">
        <v>1</v>
      </c>
      <c r="K315" s="89">
        <v>1</v>
      </c>
      <c r="L315" s="89">
        <v>1</v>
      </c>
    </row>
    <row r="316" spans="1:12">
      <c r="A316" s="86" t="s">
        <v>327</v>
      </c>
      <c r="B316" s="86" t="s">
        <v>1724</v>
      </c>
      <c r="C316" s="86" t="s">
        <v>1625</v>
      </c>
      <c r="D316" s="79" t="s">
        <v>1725</v>
      </c>
      <c r="E316" s="79" t="s">
        <v>1632</v>
      </c>
      <c r="F316" s="79" t="s">
        <v>1633</v>
      </c>
      <c r="G316" s="191">
        <v>4.0999999999999996</v>
      </c>
      <c r="H316" s="94">
        <v>2.2677</v>
      </c>
      <c r="I316" s="95">
        <v>1</v>
      </c>
      <c r="J316" s="89">
        <v>1</v>
      </c>
      <c r="K316" s="89">
        <v>1</v>
      </c>
      <c r="L316" s="89">
        <v>1</v>
      </c>
    </row>
    <row r="317" spans="1:12">
      <c r="A317" s="86" t="s">
        <v>328</v>
      </c>
      <c r="B317" s="86" t="s">
        <v>1724</v>
      </c>
      <c r="C317" s="86" t="s">
        <v>1627</v>
      </c>
      <c r="D317" s="79" t="s">
        <v>1725</v>
      </c>
      <c r="E317" s="79" t="s">
        <v>1632</v>
      </c>
      <c r="F317" s="79" t="s">
        <v>1633</v>
      </c>
      <c r="G317" s="191">
        <v>5.28</v>
      </c>
      <c r="H317" s="94">
        <v>2.2677</v>
      </c>
      <c r="I317" s="95">
        <v>1</v>
      </c>
      <c r="J317" s="89">
        <v>1</v>
      </c>
      <c r="K317" s="89">
        <v>1</v>
      </c>
      <c r="L317" s="89">
        <v>1</v>
      </c>
    </row>
    <row r="318" spans="1:12">
      <c r="A318" s="86" t="s">
        <v>329</v>
      </c>
      <c r="B318" s="86" t="s">
        <v>1724</v>
      </c>
      <c r="C318" s="86" t="s">
        <v>1628</v>
      </c>
      <c r="D318" s="79" t="s">
        <v>1725</v>
      </c>
      <c r="E318" s="79" t="s">
        <v>1632</v>
      </c>
      <c r="F318" s="79" t="s">
        <v>1633</v>
      </c>
      <c r="G318" s="191">
        <v>8.5299999999999994</v>
      </c>
      <c r="H318" s="94">
        <v>3.0491999999999999</v>
      </c>
      <c r="I318" s="95">
        <v>1</v>
      </c>
      <c r="J318" s="89">
        <v>1</v>
      </c>
      <c r="K318" s="89">
        <v>1</v>
      </c>
      <c r="L318" s="89">
        <v>1</v>
      </c>
    </row>
    <row r="319" spans="1:12">
      <c r="A319" s="86" t="s">
        <v>330</v>
      </c>
      <c r="B319" s="86" t="s">
        <v>1724</v>
      </c>
      <c r="C319" s="86" t="s">
        <v>1629</v>
      </c>
      <c r="D319" s="79" t="s">
        <v>1725</v>
      </c>
      <c r="E319" s="79" t="s">
        <v>1632</v>
      </c>
      <c r="F319" s="79" t="s">
        <v>1633</v>
      </c>
      <c r="G319" s="191">
        <v>13.06</v>
      </c>
      <c r="H319" s="94">
        <v>4.2175000000000002</v>
      </c>
      <c r="I319" s="95">
        <v>1</v>
      </c>
      <c r="J319" s="89">
        <v>1</v>
      </c>
      <c r="K319" s="89">
        <v>1</v>
      </c>
      <c r="L319" s="89">
        <v>1</v>
      </c>
    </row>
    <row r="320" spans="1:12">
      <c r="A320" s="86" t="s">
        <v>331</v>
      </c>
      <c r="B320" s="86" t="s">
        <v>1726</v>
      </c>
      <c r="C320" s="86" t="s">
        <v>1625</v>
      </c>
      <c r="D320" s="79" t="s">
        <v>1727</v>
      </c>
      <c r="E320" s="79" t="s">
        <v>1632</v>
      </c>
      <c r="F320" s="79" t="s">
        <v>1633</v>
      </c>
      <c r="G320" s="191">
        <v>2.41</v>
      </c>
      <c r="H320" s="94">
        <v>1.5278</v>
      </c>
      <c r="I320" s="95">
        <v>1</v>
      </c>
      <c r="J320" s="89">
        <v>1</v>
      </c>
      <c r="K320" s="89">
        <v>1</v>
      </c>
      <c r="L320" s="89">
        <v>1</v>
      </c>
    </row>
    <row r="321" spans="1:12">
      <c r="A321" s="86" t="s">
        <v>332</v>
      </c>
      <c r="B321" s="86" t="s">
        <v>1726</v>
      </c>
      <c r="C321" s="86" t="s">
        <v>1627</v>
      </c>
      <c r="D321" s="79" t="s">
        <v>1727</v>
      </c>
      <c r="E321" s="79" t="s">
        <v>1632</v>
      </c>
      <c r="F321" s="79" t="s">
        <v>1633</v>
      </c>
      <c r="G321" s="191">
        <v>3.34</v>
      </c>
      <c r="H321" s="94">
        <v>1.7878000000000001</v>
      </c>
      <c r="I321" s="95">
        <v>1</v>
      </c>
      <c r="J321" s="89">
        <v>1</v>
      </c>
      <c r="K321" s="89">
        <v>1</v>
      </c>
      <c r="L321" s="89">
        <v>1</v>
      </c>
    </row>
    <row r="322" spans="1:12">
      <c r="A322" s="86" t="s">
        <v>333</v>
      </c>
      <c r="B322" s="86" t="s">
        <v>1726</v>
      </c>
      <c r="C322" s="86" t="s">
        <v>1628</v>
      </c>
      <c r="D322" s="79" t="s">
        <v>1727</v>
      </c>
      <c r="E322" s="79" t="s">
        <v>1632</v>
      </c>
      <c r="F322" s="79" t="s">
        <v>1633</v>
      </c>
      <c r="G322" s="191">
        <v>6</v>
      </c>
      <c r="H322" s="94">
        <v>2.3683000000000001</v>
      </c>
      <c r="I322" s="95">
        <v>1</v>
      </c>
      <c r="J322" s="89">
        <v>1</v>
      </c>
      <c r="K322" s="89">
        <v>1</v>
      </c>
      <c r="L322" s="89">
        <v>1</v>
      </c>
    </row>
    <row r="323" spans="1:12">
      <c r="A323" s="86" t="s">
        <v>334</v>
      </c>
      <c r="B323" s="86" t="s">
        <v>1726</v>
      </c>
      <c r="C323" s="86" t="s">
        <v>1629</v>
      </c>
      <c r="D323" s="79" t="s">
        <v>1727</v>
      </c>
      <c r="E323" s="79" t="s">
        <v>1632</v>
      </c>
      <c r="F323" s="79" t="s">
        <v>1633</v>
      </c>
      <c r="G323" s="191">
        <v>11.12</v>
      </c>
      <c r="H323" s="94">
        <v>3.6652999999999998</v>
      </c>
      <c r="I323" s="95">
        <v>1</v>
      </c>
      <c r="J323" s="89">
        <v>1</v>
      </c>
      <c r="K323" s="89">
        <v>1</v>
      </c>
      <c r="L323" s="89">
        <v>1</v>
      </c>
    </row>
    <row r="324" spans="1:12">
      <c r="A324" s="86" t="s">
        <v>335</v>
      </c>
      <c r="B324" s="86" t="s">
        <v>1728</v>
      </c>
      <c r="C324" s="86" t="s">
        <v>1625</v>
      </c>
      <c r="D324" s="79" t="s">
        <v>1729</v>
      </c>
      <c r="E324" s="79" t="s">
        <v>1632</v>
      </c>
      <c r="F324" s="79" t="s">
        <v>1633</v>
      </c>
      <c r="G324" s="191">
        <v>2.2400000000000002</v>
      </c>
      <c r="H324" s="94">
        <v>1.8540000000000001</v>
      </c>
      <c r="I324" s="95">
        <v>1</v>
      </c>
      <c r="J324" s="89">
        <v>1</v>
      </c>
      <c r="K324" s="89">
        <v>1</v>
      </c>
      <c r="L324" s="89">
        <v>1</v>
      </c>
    </row>
    <row r="325" spans="1:12">
      <c r="A325" s="86" t="s">
        <v>336</v>
      </c>
      <c r="B325" s="86" t="s">
        <v>1728</v>
      </c>
      <c r="C325" s="86" t="s">
        <v>1627</v>
      </c>
      <c r="D325" s="79" t="s">
        <v>1729</v>
      </c>
      <c r="E325" s="79" t="s">
        <v>1632</v>
      </c>
      <c r="F325" s="79" t="s">
        <v>1633</v>
      </c>
      <c r="G325" s="191">
        <v>2.58</v>
      </c>
      <c r="H325" s="94">
        <v>2.3618999999999999</v>
      </c>
      <c r="I325" s="95">
        <v>1</v>
      </c>
      <c r="J325" s="89">
        <v>1</v>
      </c>
      <c r="K325" s="89">
        <v>1</v>
      </c>
      <c r="L325" s="89">
        <v>1</v>
      </c>
    </row>
    <row r="326" spans="1:12">
      <c r="A326" s="86" t="s">
        <v>337</v>
      </c>
      <c r="B326" s="86" t="s">
        <v>1728</v>
      </c>
      <c r="C326" s="86" t="s">
        <v>1628</v>
      </c>
      <c r="D326" s="79" t="s">
        <v>1729</v>
      </c>
      <c r="E326" s="79" t="s">
        <v>1632</v>
      </c>
      <c r="F326" s="79" t="s">
        <v>1633</v>
      </c>
      <c r="G326" s="191">
        <v>4.54</v>
      </c>
      <c r="H326" s="94">
        <v>2.6703000000000001</v>
      </c>
      <c r="I326" s="95">
        <v>1</v>
      </c>
      <c r="J326" s="89">
        <v>1</v>
      </c>
      <c r="K326" s="89">
        <v>1</v>
      </c>
      <c r="L326" s="89">
        <v>1</v>
      </c>
    </row>
    <row r="327" spans="1:12">
      <c r="A327" s="86" t="s">
        <v>338</v>
      </c>
      <c r="B327" s="86" t="s">
        <v>1728</v>
      </c>
      <c r="C327" s="86" t="s">
        <v>1629</v>
      </c>
      <c r="D327" s="79" t="s">
        <v>1729</v>
      </c>
      <c r="E327" s="79" t="s">
        <v>1632</v>
      </c>
      <c r="F327" s="79" t="s">
        <v>1633</v>
      </c>
      <c r="G327" s="191">
        <v>7.53</v>
      </c>
      <c r="H327" s="94">
        <v>3.7623000000000002</v>
      </c>
      <c r="I327" s="95">
        <v>1</v>
      </c>
      <c r="J327" s="89">
        <v>1</v>
      </c>
      <c r="K327" s="89">
        <v>1</v>
      </c>
      <c r="L327" s="89">
        <v>1</v>
      </c>
    </row>
    <row r="328" spans="1:12">
      <c r="A328" s="86" t="s">
        <v>339</v>
      </c>
      <c r="B328" s="86" t="s">
        <v>1730</v>
      </c>
      <c r="C328" s="86" t="s">
        <v>1625</v>
      </c>
      <c r="D328" s="79" t="s">
        <v>1731</v>
      </c>
      <c r="E328" s="79" t="s">
        <v>1632</v>
      </c>
      <c r="F328" s="79" t="s">
        <v>1633</v>
      </c>
      <c r="G328" s="191">
        <v>2.11</v>
      </c>
      <c r="H328" s="94">
        <v>1.9231</v>
      </c>
      <c r="I328" s="95">
        <v>1</v>
      </c>
      <c r="J328" s="89">
        <v>1</v>
      </c>
      <c r="K328" s="89">
        <v>1</v>
      </c>
      <c r="L328" s="89">
        <v>1</v>
      </c>
    </row>
    <row r="329" spans="1:12">
      <c r="A329" s="86" t="s">
        <v>340</v>
      </c>
      <c r="B329" s="86" t="s">
        <v>1730</v>
      </c>
      <c r="C329" s="86" t="s">
        <v>1627</v>
      </c>
      <c r="D329" s="79" t="s">
        <v>1731</v>
      </c>
      <c r="E329" s="79" t="s">
        <v>1632</v>
      </c>
      <c r="F329" s="79" t="s">
        <v>1633</v>
      </c>
      <c r="G329" s="191">
        <v>2.67</v>
      </c>
      <c r="H329" s="94">
        <v>2.5053000000000001</v>
      </c>
      <c r="I329" s="95">
        <v>1</v>
      </c>
      <c r="J329" s="89">
        <v>1</v>
      </c>
      <c r="K329" s="89">
        <v>1</v>
      </c>
      <c r="L329" s="89">
        <v>1</v>
      </c>
    </row>
    <row r="330" spans="1:12">
      <c r="A330" s="86" t="s">
        <v>341</v>
      </c>
      <c r="B330" s="86" t="s">
        <v>1730</v>
      </c>
      <c r="C330" s="86" t="s">
        <v>1628</v>
      </c>
      <c r="D330" s="79" t="s">
        <v>1731</v>
      </c>
      <c r="E330" s="79" t="s">
        <v>1632</v>
      </c>
      <c r="F330" s="79" t="s">
        <v>1633</v>
      </c>
      <c r="G330" s="191">
        <v>6.03</v>
      </c>
      <c r="H330" s="94">
        <v>2.9302000000000001</v>
      </c>
      <c r="I330" s="95">
        <v>1</v>
      </c>
      <c r="J330" s="89">
        <v>1</v>
      </c>
      <c r="K330" s="89">
        <v>1</v>
      </c>
      <c r="L330" s="89">
        <v>1</v>
      </c>
    </row>
    <row r="331" spans="1:12">
      <c r="A331" s="86" t="s">
        <v>342</v>
      </c>
      <c r="B331" s="86" t="s">
        <v>1730</v>
      </c>
      <c r="C331" s="86" t="s">
        <v>1629</v>
      </c>
      <c r="D331" s="79" t="s">
        <v>1731</v>
      </c>
      <c r="E331" s="79" t="s">
        <v>1632</v>
      </c>
      <c r="F331" s="79" t="s">
        <v>1633</v>
      </c>
      <c r="G331" s="191">
        <v>10.35</v>
      </c>
      <c r="H331" s="94">
        <v>4.1692999999999998</v>
      </c>
      <c r="I331" s="95">
        <v>1</v>
      </c>
      <c r="J331" s="89">
        <v>1</v>
      </c>
      <c r="K331" s="89">
        <v>1</v>
      </c>
      <c r="L331" s="89">
        <v>1</v>
      </c>
    </row>
    <row r="332" spans="1:12">
      <c r="A332" s="86" t="s">
        <v>343</v>
      </c>
      <c r="B332" s="86" t="s">
        <v>1732</v>
      </c>
      <c r="C332" s="86" t="s">
        <v>1625</v>
      </c>
      <c r="D332" s="79" t="s">
        <v>1733</v>
      </c>
      <c r="E332" s="79" t="s">
        <v>1632</v>
      </c>
      <c r="F332" s="79" t="s">
        <v>1633</v>
      </c>
      <c r="G332" s="191">
        <v>2.54</v>
      </c>
      <c r="H332" s="94">
        <v>1.4986999999999999</v>
      </c>
      <c r="I332" s="95">
        <v>1</v>
      </c>
      <c r="J332" s="89">
        <v>1</v>
      </c>
      <c r="K332" s="89">
        <v>1</v>
      </c>
      <c r="L332" s="89">
        <v>1</v>
      </c>
    </row>
    <row r="333" spans="1:12">
      <c r="A333" s="86" t="s">
        <v>344</v>
      </c>
      <c r="B333" s="86" t="s">
        <v>1732</v>
      </c>
      <c r="C333" s="86" t="s">
        <v>1627</v>
      </c>
      <c r="D333" s="79" t="s">
        <v>1733</v>
      </c>
      <c r="E333" s="79" t="s">
        <v>1632</v>
      </c>
      <c r="F333" s="79" t="s">
        <v>1633</v>
      </c>
      <c r="G333" s="191">
        <v>3.57</v>
      </c>
      <c r="H333" s="94">
        <v>2.1347</v>
      </c>
      <c r="I333" s="95">
        <v>1</v>
      </c>
      <c r="J333" s="89">
        <v>1</v>
      </c>
      <c r="K333" s="89">
        <v>1</v>
      </c>
      <c r="L333" s="89">
        <v>1</v>
      </c>
    </row>
    <row r="334" spans="1:12">
      <c r="A334" s="86" t="s">
        <v>345</v>
      </c>
      <c r="B334" s="86" t="s">
        <v>1732</v>
      </c>
      <c r="C334" s="86" t="s">
        <v>1628</v>
      </c>
      <c r="D334" s="79" t="s">
        <v>1733</v>
      </c>
      <c r="E334" s="79" t="s">
        <v>1632</v>
      </c>
      <c r="F334" s="79" t="s">
        <v>1633</v>
      </c>
      <c r="G334" s="191">
        <v>5.91</v>
      </c>
      <c r="H334" s="94">
        <v>2.8033999999999999</v>
      </c>
      <c r="I334" s="95">
        <v>1</v>
      </c>
      <c r="J334" s="89">
        <v>1</v>
      </c>
      <c r="K334" s="89">
        <v>1</v>
      </c>
      <c r="L334" s="89">
        <v>1</v>
      </c>
    </row>
    <row r="335" spans="1:12">
      <c r="A335" s="86" t="s">
        <v>346</v>
      </c>
      <c r="B335" s="86" t="s">
        <v>1732</v>
      </c>
      <c r="C335" s="86" t="s">
        <v>1629</v>
      </c>
      <c r="D335" s="79" t="s">
        <v>1733</v>
      </c>
      <c r="E335" s="79" t="s">
        <v>1632</v>
      </c>
      <c r="F335" s="79" t="s">
        <v>1633</v>
      </c>
      <c r="G335" s="191">
        <v>10.61</v>
      </c>
      <c r="H335" s="94">
        <v>3.9235000000000002</v>
      </c>
      <c r="I335" s="95">
        <v>1</v>
      </c>
      <c r="J335" s="89">
        <v>1</v>
      </c>
      <c r="K335" s="89">
        <v>1</v>
      </c>
      <c r="L335" s="89">
        <v>1</v>
      </c>
    </row>
    <row r="336" spans="1:12">
      <c r="A336" s="86" t="s">
        <v>347</v>
      </c>
      <c r="B336" s="86" t="s">
        <v>1734</v>
      </c>
      <c r="C336" s="86" t="s">
        <v>1625</v>
      </c>
      <c r="D336" s="79" t="s">
        <v>1735</v>
      </c>
      <c r="E336" s="79" t="s">
        <v>1632</v>
      </c>
      <c r="F336" s="79" t="s">
        <v>1633</v>
      </c>
      <c r="G336" s="191">
        <v>2.71</v>
      </c>
      <c r="H336" s="94">
        <v>1.1262000000000001</v>
      </c>
      <c r="I336" s="95">
        <v>1</v>
      </c>
      <c r="J336" s="89">
        <v>1</v>
      </c>
      <c r="K336" s="89">
        <v>1</v>
      </c>
      <c r="L336" s="89">
        <v>1</v>
      </c>
    </row>
    <row r="337" spans="1:12">
      <c r="A337" s="86" t="s">
        <v>348</v>
      </c>
      <c r="B337" s="86" t="s">
        <v>1734</v>
      </c>
      <c r="C337" s="86" t="s">
        <v>1627</v>
      </c>
      <c r="D337" s="79" t="s">
        <v>1735</v>
      </c>
      <c r="E337" s="79" t="s">
        <v>1632</v>
      </c>
      <c r="F337" s="79" t="s">
        <v>1633</v>
      </c>
      <c r="G337" s="191">
        <v>3.47</v>
      </c>
      <c r="H337" s="94">
        <v>1.6927000000000001</v>
      </c>
      <c r="I337" s="95">
        <v>1</v>
      </c>
      <c r="J337" s="89">
        <v>1</v>
      </c>
      <c r="K337" s="89">
        <v>1</v>
      </c>
      <c r="L337" s="89">
        <v>1</v>
      </c>
    </row>
    <row r="338" spans="1:12">
      <c r="A338" s="86" t="s">
        <v>349</v>
      </c>
      <c r="B338" s="86" t="s">
        <v>1734</v>
      </c>
      <c r="C338" s="86" t="s">
        <v>1628</v>
      </c>
      <c r="D338" s="79" t="s">
        <v>1735</v>
      </c>
      <c r="E338" s="79" t="s">
        <v>1632</v>
      </c>
      <c r="F338" s="79" t="s">
        <v>1633</v>
      </c>
      <c r="G338" s="191">
        <v>6</v>
      </c>
      <c r="H338" s="94">
        <v>2.1404999999999998</v>
      </c>
      <c r="I338" s="95">
        <v>1</v>
      </c>
      <c r="J338" s="89">
        <v>1</v>
      </c>
      <c r="K338" s="89">
        <v>1</v>
      </c>
      <c r="L338" s="89">
        <v>1</v>
      </c>
    </row>
    <row r="339" spans="1:12">
      <c r="A339" s="86" t="s">
        <v>350</v>
      </c>
      <c r="B339" s="86" t="s">
        <v>1734</v>
      </c>
      <c r="C339" s="86" t="s">
        <v>1629</v>
      </c>
      <c r="D339" s="79" t="s">
        <v>1735</v>
      </c>
      <c r="E339" s="79" t="s">
        <v>1632</v>
      </c>
      <c r="F339" s="79" t="s">
        <v>1633</v>
      </c>
      <c r="G339" s="191">
        <v>9.5</v>
      </c>
      <c r="H339" s="94">
        <v>3.2839999999999998</v>
      </c>
      <c r="I339" s="95">
        <v>1</v>
      </c>
      <c r="J339" s="89">
        <v>1</v>
      </c>
      <c r="K339" s="89">
        <v>1</v>
      </c>
      <c r="L339" s="89">
        <v>1</v>
      </c>
    </row>
    <row r="340" spans="1:12">
      <c r="A340" s="86" t="s">
        <v>1736</v>
      </c>
      <c r="B340" s="86" t="s">
        <v>1737</v>
      </c>
      <c r="C340" s="86" t="s">
        <v>1625</v>
      </c>
      <c r="D340" s="79" t="s">
        <v>2379</v>
      </c>
      <c r="E340" s="79" t="s">
        <v>1632</v>
      </c>
      <c r="F340" s="79" t="s">
        <v>1633</v>
      </c>
      <c r="G340" s="191">
        <v>2.09</v>
      </c>
      <c r="H340" s="94">
        <v>4.5929000000000002</v>
      </c>
      <c r="I340" s="95">
        <v>1</v>
      </c>
      <c r="J340" s="89">
        <v>1</v>
      </c>
      <c r="K340" s="89">
        <v>1</v>
      </c>
      <c r="L340" s="89">
        <v>1</v>
      </c>
    </row>
    <row r="341" spans="1:12">
      <c r="A341" s="86" t="s">
        <v>1738</v>
      </c>
      <c r="B341" s="86" t="s">
        <v>1737</v>
      </c>
      <c r="C341" s="86" t="s">
        <v>1627</v>
      </c>
      <c r="D341" s="79" t="s">
        <v>2379</v>
      </c>
      <c r="E341" s="79" t="s">
        <v>1632</v>
      </c>
      <c r="F341" s="79" t="s">
        <v>1633</v>
      </c>
      <c r="G341" s="191">
        <v>4.25</v>
      </c>
      <c r="H341" s="94">
        <v>5.0060000000000002</v>
      </c>
      <c r="I341" s="95">
        <v>1</v>
      </c>
      <c r="J341" s="89">
        <v>1</v>
      </c>
      <c r="K341" s="89">
        <v>1</v>
      </c>
      <c r="L341" s="89">
        <v>1</v>
      </c>
    </row>
    <row r="342" spans="1:12">
      <c r="A342" s="86" t="s">
        <v>1739</v>
      </c>
      <c r="B342" s="86" t="s">
        <v>1737</v>
      </c>
      <c r="C342" s="86" t="s">
        <v>1628</v>
      </c>
      <c r="D342" s="79" t="s">
        <v>2379</v>
      </c>
      <c r="E342" s="79" t="s">
        <v>1632</v>
      </c>
      <c r="F342" s="79" t="s">
        <v>1633</v>
      </c>
      <c r="G342" s="191">
        <v>7.34</v>
      </c>
      <c r="H342" s="94">
        <v>6.2099000000000002</v>
      </c>
      <c r="I342" s="95">
        <v>1</v>
      </c>
      <c r="J342" s="89">
        <v>1</v>
      </c>
      <c r="K342" s="89">
        <v>1</v>
      </c>
      <c r="L342" s="89">
        <v>1</v>
      </c>
    </row>
    <row r="343" spans="1:12">
      <c r="A343" s="86" t="s">
        <v>1740</v>
      </c>
      <c r="B343" s="86" t="s">
        <v>1737</v>
      </c>
      <c r="C343" s="86" t="s">
        <v>1629</v>
      </c>
      <c r="D343" s="79" t="s">
        <v>2379</v>
      </c>
      <c r="E343" s="79" t="s">
        <v>1632</v>
      </c>
      <c r="F343" s="79" t="s">
        <v>1633</v>
      </c>
      <c r="G343" s="191">
        <v>9.99</v>
      </c>
      <c r="H343" s="94">
        <v>7.6580000000000004</v>
      </c>
      <c r="I343" s="95">
        <v>1</v>
      </c>
      <c r="J343" s="89">
        <v>1</v>
      </c>
      <c r="K343" s="89">
        <v>1</v>
      </c>
      <c r="L343" s="89">
        <v>1</v>
      </c>
    </row>
    <row r="344" spans="1:12">
      <c r="A344" s="86" t="s">
        <v>1741</v>
      </c>
      <c r="B344" s="86" t="s">
        <v>1742</v>
      </c>
      <c r="C344" s="86" t="s">
        <v>1625</v>
      </c>
      <c r="D344" s="79" t="s">
        <v>1743</v>
      </c>
      <c r="E344" s="79" t="s">
        <v>1632</v>
      </c>
      <c r="F344" s="79" t="s">
        <v>1633</v>
      </c>
      <c r="G344" s="191">
        <v>3.02</v>
      </c>
      <c r="H344" s="94">
        <v>3.25</v>
      </c>
      <c r="I344" s="95">
        <v>1</v>
      </c>
      <c r="J344" s="89">
        <v>1</v>
      </c>
      <c r="K344" s="89">
        <v>1</v>
      </c>
      <c r="L344" s="89">
        <v>1</v>
      </c>
    </row>
    <row r="345" spans="1:12">
      <c r="A345" s="86" t="s">
        <v>1744</v>
      </c>
      <c r="B345" s="86" t="s">
        <v>1742</v>
      </c>
      <c r="C345" s="86" t="s">
        <v>1627</v>
      </c>
      <c r="D345" s="79" t="s">
        <v>1743</v>
      </c>
      <c r="E345" s="79" t="s">
        <v>1632</v>
      </c>
      <c r="F345" s="79" t="s">
        <v>1633</v>
      </c>
      <c r="G345" s="191">
        <v>4.71</v>
      </c>
      <c r="H345" s="94">
        <v>3.8589000000000002</v>
      </c>
      <c r="I345" s="95">
        <v>1</v>
      </c>
      <c r="J345" s="89">
        <v>1</v>
      </c>
      <c r="K345" s="89">
        <v>1</v>
      </c>
      <c r="L345" s="89">
        <v>1</v>
      </c>
    </row>
    <row r="346" spans="1:12">
      <c r="A346" s="86" t="s">
        <v>1745</v>
      </c>
      <c r="B346" s="86" t="s">
        <v>1742</v>
      </c>
      <c r="C346" s="86" t="s">
        <v>1628</v>
      </c>
      <c r="D346" s="79" t="s">
        <v>1743</v>
      </c>
      <c r="E346" s="79" t="s">
        <v>1632</v>
      </c>
      <c r="F346" s="79" t="s">
        <v>1633</v>
      </c>
      <c r="G346" s="191">
        <v>8.1300000000000008</v>
      </c>
      <c r="H346" s="94">
        <v>4.6943000000000001</v>
      </c>
      <c r="I346" s="95">
        <v>1</v>
      </c>
      <c r="J346" s="89">
        <v>1</v>
      </c>
      <c r="K346" s="89">
        <v>1</v>
      </c>
      <c r="L346" s="89">
        <v>1</v>
      </c>
    </row>
    <row r="347" spans="1:12">
      <c r="A347" s="86" t="s">
        <v>1746</v>
      </c>
      <c r="B347" s="86" t="s">
        <v>1742</v>
      </c>
      <c r="C347" s="86" t="s">
        <v>1629</v>
      </c>
      <c r="D347" s="79" t="s">
        <v>1743</v>
      </c>
      <c r="E347" s="79" t="s">
        <v>1632</v>
      </c>
      <c r="F347" s="79" t="s">
        <v>1633</v>
      </c>
      <c r="G347" s="191">
        <v>13.03</v>
      </c>
      <c r="H347" s="94">
        <v>6.3587999999999996</v>
      </c>
      <c r="I347" s="95">
        <v>1</v>
      </c>
      <c r="J347" s="89">
        <v>1</v>
      </c>
      <c r="K347" s="89">
        <v>1</v>
      </c>
      <c r="L347" s="89">
        <v>1</v>
      </c>
    </row>
    <row r="348" spans="1:12">
      <c r="A348" s="86" t="s">
        <v>351</v>
      </c>
      <c r="B348" s="86" t="s">
        <v>1747</v>
      </c>
      <c r="C348" s="86" t="s">
        <v>1625</v>
      </c>
      <c r="D348" s="79" t="s">
        <v>1410</v>
      </c>
      <c r="E348" s="79" t="s">
        <v>1632</v>
      </c>
      <c r="F348" s="79" t="s">
        <v>1633</v>
      </c>
      <c r="G348" s="191">
        <v>3.15</v>
      </c>
      <c r="H348" s="94">
        <v>1.2072000000000001</v>
      </c>
      <c r="I348" s="95">
        <v>1</v>
      </c>
      <c r="J348" s="89">
        <v>1</v>
      </c>
      <c r="K348" s="89">
        <v>1</v>
      </c>
      <c r="L348" s="89">
        <v>1</v>
      </c>
    </row>
    <row r="349" spans="1:12">
      <c r="A349" s="86" t="s">
        <v>352</v>
      </c>
      <c r="B349" s="86" t="s">
        <v>1747</v>
      </c>
      <c r="C349" s="86" t="s">
        <v>1627</v>
      </c>
      <c r="D349" s="79" t="s">
        <v>1410</v>
      </c>
      <c r="E349" s="79" t="s">
        <v>1632</v>
      </c>
      <c r="F349" s="79" t="s">
        <v>1633</v>
      </c>
      <c r="G349" s="191">
        <v>5.35</v>
      </c>
      <c r="H349" s="94">
        <v>1.4136</v>
      </c>
      <c r="I349" s="95">
        <v>1</v>
      </c>
      <c r="J349" s="89">
        <v>1</v>
      </c>
      <c r="K349" s="89">
        <v>1</v>
      </c>
      <c r="L349" s="89">
        <v>1</v>
      </c>
    </row>
    <row r="350" spans="1:12">
      <c r="A350" s="86" t="s">
        <v>353</v>
      </c>
      <c r="B350" s="86" t="s">
        <v>1747</v>
      </c>
      <c r="C350" s="86" t="s">
        <v>1628</v>
      </c>
      <c r="D350" s="79" t="s">
        <v>1410</v>
      </c>
      <c r="E350" s="79" t="s">
        <v>1632</v>
      </c>
      <c r="F350" s="79" t="s">
        <v>1633</v>
      </c>
      <c r="G350" s="191">
        <v>9</v>
      </c>
      <c r="H350" s="94">
        <v>2.0788000000000002</v>
      </c>
      <c r="I350" s="95">
        <v>1</v>
      </c>
      <c r="J350" s="89">
        <v>1</v>
      </c>
      <c r="K350" s="89">
        <v>1</v>
      </c>
      <c r="L350" s="89">
        <v>1</v>
      </c>
    </row>
    <row r="351" spans="1:12">
      <c r="A351" s="86" t="s">
        <v>354</v>
      </c>
      <c r="B351" s="86" t="s">
        <v>1747</v>
      </c>
      <c r="C351" s="86" t="s">
        <v>1629</v>
      </c>
      <c r="D351" s="79" t="s">
        <v>1410</v>
      </c>
      <c r="E351" s="79" t="s">
        <v>1632</v>
      </c>
      <c r="F351" s="79" t="s">
        <v>1633</v>
      </c>
      <c r="G351" s="191">
        <v>14</v>
      </c>
      <c r="H351" s="94">
        <v>3.6297000000000001</v>
      </c>
      <c r="I351" s="95">
        <v>1</v>
      </c>
      <c r="J351" s="89">
        <v>1</v>
      </c>
      <c r="K351" s="89">
        <v>1</v>
      </c>
      <c r="L351" s="89">
        <v>1</v>
      </c>
    </row>
    <row r="352" spans="1:12">
      <c r="A352" s="86" t="s">
        <v>1411</v>
      </c>
      <c r="B352" s="86" t="s">
        <v>1748</v>
      </c>
      <c r="C352" s="86" t="s">
        <v>1625</v>
      </c>
      <c r="D352" s="79" t="s">
        <v>2380</v>
      </c>
      <c r="E352" s="79" t="s">
        <v>1632</v>
      </c>
      <c r="F352" s="79" t="s">
        <v>1633</v>
      </c>
      <c r="G352" s="191">
        <v>2.63</v>
      </c>
      <c r="H352" s="94">
        <v>1.6782999999999999</v>
      </c>
      <c r="I352" s="95">
        <v>1</v>
      </c>
      <c r="J352" s="89">
        <v>1</v>
      </c>
      <c r="K352" s="89">
        <v>1</v>
      </c>
      <c r="L352" s="89">
        <v>1</v>
      </c>
    </row>
    <row r="353" spans="1:12">
      <c r="A353" s="86" t="s">
        <v>1412</v>
      </c>
      <c r="B353" s="86" t="s">
        <v>1748</v>
      </c>
      <c r="C353" s="86" t="s">
        <v>1627</v>
      </c>
      <c r="D353" s="79" t="s">
        <v>2380</v>
      </c>
      <c r="E353" s="79" t="s">
        <v>1632</v>
      </c>
      <c r="F353" s="79" t="s">
        <v>1633</v>
      </c>
      <c r="G353" s="191">
        <v>5.03</v>
      </c>
      <c r="H353" s="94">
        <v>2.2458999999999998</v>
      </c>
      <c r="I353" s="95">
        <v>1</v>
      </c>
      <c r="J353" s="89">
        <v>1</v>
      </c>
      <c r="K353" s="89">
        <v>1</v>
      </c>
      <c r="L353" s="89">
        <v>1</v>
      </c>
    </row>
    <row r="354" spans="1:12">
      <c r="A354" s="86" t="s">
        <v>1413</v>
      </c>
      <c r="B354" s="86" t="s">
        <v>1748</v>
      </c>
      <c r="C354" s="86" t="s">
        <v>1628</v>
      </c>
      <c r="D354" s="79" t="s">
        <v>2380</v>
      </c>
      <c r="E354" s="79" t="s">
        <v>1632</v>
      </c>
      <c r="F354" s="79" t="s">
        <v>1633</v>
      </c>
      <c r="G354" s="191">
        <v>8.9700000000000006</v>
      </c>
      <c r="H354" s="94">
        <v>3.0234000000000001</v>
      </c>
      <c r="I354" s="95">
        <v>1</v>
      </c>
      <c r="J354" s="89">
        <v>1</v>
      </c>
      <c r="K354" s="89">
        <v>1</v>
      </c>
      <c r="L354" s="89">
        <v>1</v>
      </c>
    </row>
    <row r="355" spans="1:12">
      <c r="A355" s="86" t="s">
        <v>1414</v>
      </c>
      <c r="B355" s="86" t="s">
        <v>1748</v>
      </c>
      <c r="C355" s="86" t="s">
        <v>1629</v>
      </c>
      <c r="D355" s="79" t="s">
        <v>2380</v>
      </c>
      <c r="E355" s="79" t="s">
        <v>1632</v>
      </c>
      <c r="F355" s="79" t="s">
        <v>1633</v>
      </c>
      <c r="G355" s="191">
        <v>13.69</v>
      </c>
      <c r="H355" s="94">
        <v>4.5053000000000001</v>
      </c>
      <c r="I355" s="95">
        <v>1</v>
      </c>
      <c r="J355" s="89">
        <v>1</v>
      </c>
      <c r="K355" s="89">
        <v>1</v>
      </c>
      <c r="L355" s="89">
        <v>1</v>
      </c>
    </row>
    <row r="356" spans="1:12">
      <c r="A356" s="86" t="s">
        <v>1415</v>
      </c>
      <c r="B356" s="86" t="s">
        <v>1749</v>
      </c>
      <c r="C356" s="86" t="s">
        <v>1625</v>
      </c>
      <c r="D356" s="79" t="s">
        <v>2381</v>
      </c>
      <c r="E356" s="79" t="s">
        <v>1632</v>
      </c>
      <c r="F356" s="79" t="s">
        <v>1633</v>
      </c>
      <c r="G356" s="191">
        <v>2.77</v>
      </c>
      <c r="H356" s="94">
        <v>1.4325000000000001</v>
      </c>
      <c r="I356" s="95">
        <v>1</v>
      </c>
      <c r="J356" s="89">
        <v>1</v>
      </c>
      <c r="K356" s="89">
        <v>1</v>
      </c>
      <c r="L356" s="89">
        <v>1</v>
      </c>
    </row>
    <row r="357" spans="1:12">
      <c r="A357" s="86" t="s">
        <v>1416</v>
      </c>
      <c r="B357" s="86" t="s">
        <v>1749</v>
      </c>
      <c r="C357" s="86" t="s">
        <v>1627</v>
      </c>
      <c r="D357" s="79" t="s">
        <v>2381</v>
      </c>
      <c r="E357" s="79" t="s">
        <v>1632</v>
      </c>
      <c r="F357" s="79" t="s">
        <v>1633</v>
      </c>
      <c r="G357" s="191">
        <v>3.78</v>
      </c>
      <c r="H357" s="94">
        <v>1.7706999999999999</v>
      </c>
      <c r="I357" s="95">
        <v>1</v>
      </c>
      <c r="J357" s="89">
        <v>1</v>
      </c>
      <c r="K357" s="89">
        <v>1</v>
      </c>
      <c r="L357" s="89">
        <v>1</v>
      </c>
    </row>
    <row r="358" spans="1:12">
      <c r="A358" s="86" t="s">
        <v>1417</v>
      </c>
      <c r="B358" s="86" t="s">
        <v>1749</v>
      </c>
      <c r="C358" s="86" t="s">
        <v>1628</v>
      </c>
      <c r="D358" s="79" t="s">
        <v>2381</v>
      </c>
      <c r="E358" s="79" t="s">
        <v>1632</v>
      </c>
      <c r="F358" s="79" t="s">
        <v>1633</v>
      </c>
      <c r="G358" s="191">
        <v>6.54</v>
      </c>
      <c r="H358" s="94">
        <v>2.2816000000000001</v>
      </c>
      <c r="I358" s="95">
        <v>1</v>
      </c>
      <c r="J358" s="89">
        <v>1</v>
      </c>
      <c r="K358" s="89">
        <v>1</v>
      </c>
      <c r="L358" s="89">
        <v>1</v>
      </c>
    </row>
    <row r="359" spans="1:12">
      <c r="A359" s="86" t="s">
        <v>1418</v>
      </c>
      <c r="B359" s="86" t="s">
        <v>1749</v>
      </c>
      <c r="C359" s="86" t="s">
        <v>1629</v>
      </c>
      <c r="D359" s="79" t="s">
        <v>2381</v>
      </c>
      <c r="E359" s="79" t="s">
        <v>1632</v>
      </c>
      <c r="F359" s="79" t="s">
        <v>1633</v>
      </c>
      <c r="G359" s="191">
        <v>11.36</v>
      </c>
      <c r="H359" s="94">
        <v>3.6345999999999998</v>
      </c>
      <c r="I359" s="95">
        <v>1</v>
      </c>
      <c r="J359" s="89">
        <v>1</v>
      </c>
      <c r="K359" s="89">
        <v>1</v>
      </c>
      <c r="L359" s="89">
        <v>1</v>
      </c>
    </row>
    <row r="360" spans="1:12">
      <c r="A360" s="86" t="s">
        <v>1750</v>
      </c>
      <c r="B360" s="86" t="s">
        <v>1751</v>
      </c>
      <c r="C360" s="86" t="s">
        <v>1625</v>
      </c>
      <c r="D360" s="79" t="s">
        <v>1752</v>
      </c>
      <c r="E360" s="79" t="s">
        <v>1632</v>
      </c>
      <c r="F360" s="79" t="s">
        <v>1633</v>
      </c>
      <c r="G360" s="191">
        <v>1.34</v>
      </c>
      <c r="H360" s="94">
        <v>3.6956000000000002</v>
      </c>
      <c r="I360" s="95">
        <v>1</v>
      </c>
      <c r="J360" s="89">
        <v>1</v>
      </c>
      <c r="K360" s="89">
        <v>1</v>
      </c>
      <c r="L360" s="89">
        <v>1</v>
      </c>
    </row>
    <row r="361" spans="1:12">
      <c r="A361" s="86" t="s">
        <v>1753</v>
      </c>
      <c r="B361" s="86" t="s">
        <v>1751</v>
      </c>
      <c r="C361" s="86" t="s">
        <v>1627</v>
      </c>
      <c r="D361" s="79" t="s">
        <v>1752</v>
      </c>
      <c r="E361" s="79" t="s">
        <v>1632</v>
      </c>
      <c r="F361" s="79" t="s">
        <v>1633</v>
      </c>
      <c r="G361" s="191">
        <v>2.2200000000000002</v>
      </c>
      <c r="H361" s="94">
        <v>3.9163999999999999</v>
      </c>
      <c r="I361" s="95">
        <v>1</v>
      </c>
      <c r="J361" s="89">
        <v>1</v>
      </c>
      <c r="K361" s="89">
        <v>1</v>
      </c>
      <c r="L361" s="89">
        <v>1</v>
      </c>
    </row>
    <row r="362" spans="1:12">
      <c r="A362" s="86" t="s">
        <v>1754</v>
      </c>
      <c r="B362" s="86" t="s">
        <v>1751</v>
      </c>
      <c r="C362" s="86" t="s">
        <v>1628</v>
      </c>
      <c r="D362" s="79" t="s">
        <v>1752</v>
      </c>
      <c r="E362" s="79" t="s">
        <v>1632</v>
      </c>
      <c r="F362" s="79" t="s">
        <v>1633</v>
      </c>
      <c r="G362" s="191">
        <v>6.01</v>
      </c>
      <c r="H362" s="94">
        <v>4.7881</v>
      </c>
      <c r="I362" s="95">
        <v>1</v>
      </c>
      <c r="J362" s="89">
        <v>1</v>
      </c>
      <c r="K362" s="89">
        <v>1</v>
      </c>
      <c r="L362" s="89">
        <v>1</v>
      </c>
    </row>
    <row r="363" spans="1:12">
      <c r="A363" s="86" t="s">
        <v>1755</v>
      </c>
      <c r="B363" s="86" t="s">
        <v>1751</v>
      </c>
      <c r="C363" s="86" t="s">
        <v>1629</v>
      </c>
      <c r="D363" s="79" t="s">
        <v>1752</v>
      </c>
      <c r="E363" s="79" t="s">
        <v>1632</v>
      </c>
      <c r="F363" s="79" t="s">
        <v>1633</v>
      </c>
      <c r="G363" s="191">
        <v>12.76</v>
      </c>
      <c r="H363" s="94">
        <v>6.7953999999999999</v>
      </c>
      <c r="I363" s="95">
        <v>1</v>
      </c>
      <c r="J363" s="89">
        <v>1</v>
      </c>
      <c r="K363" s="89">
        <v>1</v>
      </c>
      <c r="L363" s="89">
        <v>1</v>
      </c>
    </row>
    <row r="364" spans="1:12">
      <c r="A364" s="86" t="s">
        <v>355</v>
      </c>
      <c r="B364" s="86" t="s">
        <v>1756</v>
      </c>
      <c r="C364" s="86" t="s">
        <v>1625</v>
      </c>
      <c r="D364" s="79" t="s">
        <v>1419</v>
      </c>
      <c r="E364" s="79" t="s">
        <v>1632</v>
      </c>
      <c r="F364" s="79" t="s">
        <v>1633</v>
      </c>
      <c r="G364" s="191">
        <v>2.08</v>
      </c>
      <c r="H364" s="94">
        <v>0.76770000000000005</v>
      </c>
      <c r="I364" s="95">
        <v>1</v>
      </c>
      <c r="J364" s="89">
        <v>1</v>
      </c>
      <c r="K364" s="89">
        <v>1</v>
      </c>
      <c r="L364" s="89">
        <v>1</v>
      </c>
    </row>
    <row r="365" spans="1:12">
      <c r="A365" s="86" t="s">
        <v>356</v>
      </c>
      <c r="B365" s="86" t="s">
        <v>1756</v>
      </c>
      <c r="C365" s="86" t="s">
        <v>1627</v>
      </c>
      <c r="D365" s="79" t="s">
        <v>1419</v>
      </c>
      <c r="E365" s="79" t="s">
        <v>1632</v>
      </c>
      <c r="F365" s="79" t="s">
        <v>1633</v>
      </c>
      <c r="G365" s="191">
        <v>2.92</v>
      </c>
      <c r="H365" s="94">
        <v>0.84599999999999997</v>
      </c>
      <c r="I365" s="95">
        <v>1</v>
      </c>
      <c r="J365" s="89">
        <v>1</v>
      </c>
      <c r="K365" s="89">
        <v>1</v>
      </c>
      <c r="L365" s="89">
        <v>1</v>
      </c>
    </row>
    <row r="366" spans="1:12">
      <c r="A366" s="86" t="s">
        <v>357</v>
      </c>
      <c r="B366" s="86" t="s">
        <v>1756</v>
      </c>
      <c r="C366" s="86" t="s">
        <v>1628</v>
      </c>
      <c r="D366" s="79" t="s">
        <v>1419</v>
      </c>
      <c r="E366" s="79" t="s">
        <v>1632</v>
      </c>
      <c r="F366" s="79" t="s">
        <v>1633</v>
      </c>
      <c r="G366" s="191">
        <v>4.74</v>
      </c>
      <c r="H366" s="94">
        <v>1.0976999999999999</v>
      </c>
      <c r="I366" s="95">
        <v>1</v>
      </c>
      <c r="J366" s="89">
        <v>1</v>
      </c>
      <c r="K366" s="89">
        <v>1</v>
      </c>
      <c r="L366" s="89">
        <v>1</v>
      </c>
    </row>
    <row r="367" spans="1:12">
      <c r="A367" s="86" t="s">
        <v>358</v>
      </c>
      <c r="B367" s="86" t="s">
        <v>1756</v>
      </c>
      <c r="C367" s="86" t="s">
        <v>1629</v>
      </c>
      <c r="D367" s="79" t="s">
        <v>1419</v>
      </c>
      <c r="E367" s="79" t="s">
        <v>1632</v>
      </c>
      <c r="F367" s="79" t="s">
        <v>1633</v>
      </c>
      <c r="G367" s="191">
        <v>6.68</v>
      </c>
      <c r="H367" s="94">
        <v>1.7503</v>
      </c>
      <c r="I367" s="95">
        <v>1</v>
      </c>
      <c r="J367" s="89">
        <v>1</v>
      </c>
      <c r="K367" s="89">
        <v>1</v>
      </c>
      <c r="L367" s="89">
        <v>1</v>
      </c>
    </row>
    <row r="368" spans="1:12">
      <c r="A368" s="86" t="s">
        <v>359</v>
      </c>
      <c r="B368" s="86" t="s">
        <v>1757</v>
      </c>
      <c r="C368" s="86" t="s">
        <v>1625</v>
      </c>
      <c r="D368" s="79" t="s">
        <v>1420</v>
      </c>
      <c r="E368" s="79" t="s">
        <v>1632</v>
      </c>
      <c r="F368" s="79" t="s">
        <v>1633</v>
      </c>
      <c r="G368" s="191">
        <v>1.96</v>
      </c>
      <c r="H368" s="94">
        <v>0.90280000000000005</v>
      </c>
      <c r="I368" s="95">
        <v>1</v>
      </c>
      <c r="J368" s="89">
        <v>1</v>
      </c>
      <c r="K368" s="89">
        <v>1</v>
      </c>
      <c r="L368" s="89">
        <v>1</v>
      </c>
    </row>
    <row r="369" spans="1:12">
      <c r="A369" s="86" t="s">
        <v>360</v>
      </c>
      <c r="B369" s="86" t="s">
        <v>1757</v>
      </c>
      <c r="C369" s="86" t="s">
        <v>1627</v>
      </c>
      <c r="D369" s="79" t="s">
        <v>1420</v>
      </c>
      <c r="E369" s="79" t="s">
        <v>1632</v>
      </c>
      <c r="F369" s="79" t="s">
        <v>1633</v>
      </c>
      <c r="G369" s="191">
        <v>2.69</v>
      </c>
      <c r="H369" s="94">
        <v>1.0681</v>
      </c>
      <c r="I369" s="95">
        <v>1</v>
      </c>
      <c r="J369" s="89">
        <v>1</v>
      </c>
      <c r="K369" s="89">
        <v>1</v>
      </c>
      <c r="L369" s="89">
        <v>1</v>
      </c>
    </row>
    <row r="370" spans="1:12">
      <c r="A370" s="86" t="s">
        <v>361</v>
      </c>
      <c r="B370" s="86" t="s">
        <v>1757</v>
      </c>
      <c r="C370" s="86" t="s">
        <v>1628</v>
      </c>
      <c r="D370" s="79" t="s">
        <v>1420</v>
      </c>
      <c r="E370" s="79" t="s">
        <v>1632</v>
      </c>
      <c r="F370" s="79" t="s">
        <v>1633</v>
      </c>
      <c r="G370" s="191">
        <v>4.47</v>
      </c>
      <c r="H370" s="94">
        <v>1.4108000000000001</v>
      </c>
      <c r="I370" s="95">
        <v>1</v>
      </c>
      <c r="J370" s="89">
        <v>1</v>
      </c>
      <c r="K370" s="89">
        <v>1</v>
      </c>
      <c r="L370" s="89">
        <v>1</v>
      </c>
    </row>
    <row r="371" spans="1:12">
      <c r="A371" s="86" t="s">
        <v>362</v>
      </c>
      <c r="B371" s="86" t="s">
        <v>1757</v>
      </c>
      <c r="C371" s="86" t="s">
        <v>1629</v>
      </c>
      <c r="D371" s="79" t="s">
        <v>1420</v>
      </c>
      <c r="E371" s="79" t="s">
        <v>1632</v>
      </c>
      <c r="F371" s="79" t="s">
        <v>1633</v>
      </c>
      <c r="G371" s="191">
        <v>7.38</v>
      </c>
      <c r="H371" s="94">
        <v>2.1655000000000002</v>
      </c>
      <c r="I371" s="95">
        <v>1</v>
      </c>
      <c r="J371" s="89">
        <v>1</v>
      </c>
      <c r="K371" s="89">
        <v>1</v>
      </c>
      <c r="L371" s="89">
        <v>1</v>
      </c>
    </row>
    <row r="372" spans="1:12">
      <c r="A372" s="86" t="s">
        <v>363</v>
      </c>
      <c r="B372" s="86" t="s">
        <v>1758</v>
      </c>
      <c r="C372" s="86" t="s">
        <v>1625</v>
      </c>
      <c r="D372" s="79" t="s">
        <v>1421</v>
      </c>
      <c r="E372" s="79" t="s">
        <v>1632</v>
      </c>
      <c r="F372" s="79" t="s">
        <v>1633</v>
      </c>
      <c r="G372" s="191">
        <v>2.41</v>
      </c>
      <c r="H372" s="94">
        <v>0.98209999999999997</v>
      </c>
      <c r="I372" s="95">
        <v>1</v>
      </c>
      <c r="J372" s="89">
        <v>1</v>
      </c>
      <c r="K372" s="89">
        <v>1</v>
      </c>
      <c r="L372" s="89">
        <v>1</v>
      </c>
    </row>
    <row r="373" spans="1:12">
      <c r="A373" s="86" t="s">
        <v>364</v>
      </c>
      <c r="B373" s="86" t="s">
        <v>1758</v>
      </c>
      <c r="C373" s="86" t="s">
        <v>1627</v>
      </c>
      <c r="D373" s="79" t="s">
        <v>1421</v>
      </c>
      <c r="E373" s="79" t="s">
        <v>1632</v>
      </c>
      <c r="F373" s="79" t="s">
        <v>1633</v>
      </c>
      <c r="G373" s="191">
        <v>4.25</v>
      </c>
      <c r="H373" s="94">
        <v>1.2483</v>
      </c>
      <c r="I373" s="95">
        <v>1</v>
      </c>
      <c r="J373" s="89">
        <v>1</v>
      </c>
      <c r="K373" s="89">
        <v>1</v>
      </c>
      <c r="L373" s="89">
        <v>1</v>
      </c>
    </row>
    <row r="374" spans="1:12">
      <c r="A374" s="86" t="s">
        <v>365</v>
      </c>
      <c r="B374" s="86" t="s">
        <v>1758</v>
      </c>
      <c r="C374" s="86" t="s">
        <v>1628</v>
      </c>
      <c r="D374" s="79" t="s">
        <v>1421</v>
      </c>
      <c r="E374" s="79" t="s">
        <v>1632</v>
      </c>
      <c r="F374" s="79" t="s">
        <v>1633</v>
      </c>
      <c r="G374" s="191">
        <v>7.42</v>
      </c>
      <c r="H374" s="94">
        <v>1.7786</v>
      </c>
      <c r="I374" s="95">
        <v>1</v>
      </c>
      <c r="J374" s="89">
        <v>1</v>
      </c>
      <c r="K374" s="89">
        <v>1</v>
      </c>
      <c r="L374" s="89">
        <v>1</v>
      </c>
    </row>
    <row r="375" spans="1:12">
      <c r="A375" s="86" t="s">
        <v>366</v>
      </c>
      <c r="B375" s="86" t="s">
        <v>1758</v>
      </c>
      <c r="C375" s="86" t="s">
        <v>1629</v>
      </c>
      <c r="D375" s="79" t="s">
        <v>1421</v>
      </c>
      <c r="E375" s="79" t="s">
        <v>1632</v>
      </c>
      <c r="F375" s="79" t="s">
        <v>1633</v>
      </c>
      <c r="G375" s="191">
        <v>11.38</v>
      </c>
      <c r="H375" s="94">
        <v>2.9230999999999998</v>
      </c>
      <c r="I375" s="95">
        <v>1</v>
      </c>
      <c r="J375" s="89">
        <v>1</v>
      </c>
      <c r="K375" s="89">
        <v>1</v>
      </c>
      <c r="L375" s="89">
        <v>1</v>
      </c>
    </row>
    <row r="376" spans="1:12">
      <c r="A376" s="86" t="s">
        <v>367</v>
      </c>
      <c r="B376" s="86" t="s">
        <v>1759</v>
      </c>
      <c r="C376" s="86" t="s">
        <v>1625</v>
      </c>
      <c r="D376" s="79" t="s">
        <v>1760</v>
      </c>
      <c r="E376" s="79" t="s">
        <v>1632</v>
      </c>
      <c r="F376" s="79" t="s">
        <v>1633</v>
      </c>
      <c r="G376" s="191">
        <v>6.03</v>
      </c>
      <c r="H376" s="94">
        <v>0.94130000000000003</v>
      </c>
      <c r="I376" s="95">
        <v>1</v>
      </c>
      <c r="J376" s="89">
        <v>1</v>
      </c>
      <c r="K376" s="89">
        <v>1</v>
      </c>
      <c r="L376" s="89">
        <v>1</v>
      </c>
    </row>
    <row r="377" spans="1:12">
      <c r="A377" s="86" t="s">
        <v>368</v>
      </c>
      <c r="B377" s="86" t="s">
        <v>1759</v>
      </c>
      <c r="C377" s="86" t="s">
        <v>1627</v>
      </c>
      <c r="D377" s="79" t="s">
        <v>1760</v>
      </c>
      <c r="E377" s="79" t="s">
        <v>1632</v>
      </c>
      <c r="F377" s="79" t="s">
        <v>1633</v>
      </c>
      <c r="G377" s="191">
        <v>7.29</v>
      </c>
      <c r="H377" s="94">
        <v>1.1354</v>
      </c>
      <c r="I377" s="95">
        <v>1</v>
      </c>
      <c r="J377" s="89">
        <v>1</v>
      </c>
      <c r="K377" s="89">
        <v>1</v>
      </c>
      <c r="L377" s="89">
        <v>1</v>
      </c>
    </row>
    <row r="378" spans="1:12">
      <c r="A378" s="86" t="s">
        <v>369</v>
      </c>
      <c r="B378" s="86" t="s">
        <v>1759</v>
      </c>
      <c r="C378" s="86" t="s">
        <v>1628</v>
      </c>
      <c r="D378" s="79" t="s">
        <v>1760</v>
      </c>
      <c r="E378" s="79" t="s">
        <v>1632</v>
      </c>
      <c r="F378" s="79" t="s">
        <v>1633</v>
      </c>
      <c r="G378" s="191">
        <v>10.84</v>
      </c>
      <c r="H378" s="94">
        <v>1.5263</v>
      </c>
      <c r="I378" s="95">
        <v>1</v>
      </c>
      <c r="J378" s="89">
        <v>1</v>
      </c>
      <c r="K378" s="89">
        <v>1</v>
      </c>
      <c r="L378" s="89">
        <v>1</v>
      </c>
    </row>
    <row r="379" spans="1:12">
      <c r="A379" s="86" t="s">
        <v>370</v>
      </c>
      <c r="B379" s="86" t="s">
        <v>1759</v>
      </c>
      <c r="C379" s="86" t="s">
        <v>1629</v>
      </c>
      <c r="D379" s="79" t="s">
        <v>1760</v>
      </c>
      <c r="E379" s="79" t="s">
        <v>1632</v>
      </c>
      <c r="F379" s="79" t="s">
        <v>1633</v>
      </c>
      <c r="G379" s="191">
        <v>14.01</v>
      </c>
      <c r="H379" s="94">
        <v>2.1686000000000001</v>
      </c>
      <c r="I379" s="95">
        <v>1</v>
      </c>
      <c r="J379" s="89">
        <v>1</v>
      </c>
      <c r="K379" s="89">
        <v>1</v>
      </c>
      <c r="L379" s="89">
        <v>1</v>
      </c>
    </row>
    <row r="380" spans="1:12">
      <c r="A380" s="86" t="s">
        <v>371</v>
      </c>
      <c r="B380" s="86" t="s">
        <v>1761</v>
      </c>
      <c r="C380" s="86" t="s">
        <v>1625</v>
      </c>
      <c r="D380" s="79" t="s">
        <v>1422</v>
      </c>
      <c r="E380" s="79" t="s">
        <v>1632</v>
      </c>
      <c r="F380" s="79" t="s">
        <v>1633</v>
      </c>
      <c r="G380" s="191">
        <v>2.83</v>
      </c>
      <c r="H380" s="94">
        <v>0.51300000000000001</v>
      </c>
      <c r="I380" s="95">
        <v>1</v>
      </c>
      <c r="J380" s="89">
        <v>1</v>
      </c>
      <c r="K380" s="89">
        <v>1</v>
      </c>
      <c r="L380" s="89">
        <v>1</v>
      </c>
    </row>
    <row r="381" spans="1:12">
      <c r="A381" s="86" t="s">
        <v>372</v>
      </c>
      <c r="B381" s="86" t="s">
        <v>1761</v>
      </c>
      <c r="C381" s="86" t="s">
        <v>1627</v>
      </c>
      <c r="D381" s="79" t="s">
        <v>1422</v>
      </c>
      <c r="E381" s="79" t="s">
        <v>1632</v>
      </c>
      <c r="F381" s="79" t="s">
        <v>1633</v>
      </c>
      <c r="G381" s="191">
        <v>3.94</v>
      </c>
      <c r="H381" s="94">
        <v>0.69240000000000002</v>
      </c>
      <c r="I381" s="95">
        <v>1</v>
      </c>
      <c r="J381" s="89">
        <v>1</v>
      </c>
      <c r="K381" s="89">
        <v>1</v>
      </c>
      <c r="L381" s="89">
        <v>1</v>
      </c>
    </row>
    <row r="382" spans="1:12">
      <c r="A382" s="86" t="s">
        <v>373</v>
      </c>
      <c r="B382" s="86" t="s">
        <v>1761</v>
      </c>
      <c r="C382" s="86" t="s">
        <v>1628</v>
      </c>
      <c r="D382" s="79" t="s">
        <v>1422</v>
      </c>
      <c r="E382" s="79" t="s">
        <v>1632</v>
      </c>
      <c r="F382" s="79" t="s">
        <v>1633</v>
      </c>
      <c r="G382" s="191">
        <v>6.1</v>
      </c>
      <c r="H382" s="94">
        <v>1.0670999999999999</v>
      </c>
      <c r="I382" s="95">
        <v>1</v>
      </c>
      <c r="J382" s="89">
        <v>1</v>
      </c>
      <c r="K382" s="89">
        <v>1</v>
      </c>
      <c r="L382" s="89">
        <v>1</v>
      </c>
    </row>
    <row r="383" spans="1:12">
      <c r="A383" s="86" t="s">
        <v>374</v>
      </c>
      <c r="B383" s="86" t="s">
        <v>1761</v>
      </c>
      <c r="C383" s="86" t="s">
        <v>1629</v>
      </c>
      <c r="D383" s="79" t="s">
        <v>1422</v>
      </c>
      <c r="E383" s="79" t="s">
        <v>1632</v>
      </c>
      <c r="F383" s="79" t="s">
        <v>1633</v>
      </c>
      <c r="G383" s="191">
        <v>10.41</v>
      </c>
      <c r="H383" s="94">
        <v>2.0308999999999999</v>
      </c>
      <c r="I383" s="95">
        <v>1</v>
      </c>
      <c r="J383" s="89">
        <v>1</v>
      </c>
      <c r="K383" s="89">
        <v>1</v>
      </c>
      <c r="L383" s="89">
        <v>1</v>
      </c>
    </row>
    <row r="384" spans="1:12">
      <c r="A384" s="86" t="s">
        <v>375</v>
      </c>
      <c r="B384" s="86" t="s">
        <v>1762</v>
      </c>
      <c r="C384" s="86" t="s">
        <v>1625</v>
      </c>
      <c r="D384" s="79" t="s">
        <v>1763</v>
      </c>
      <c r="E384" s="79" t="s">
        <v>1632</v>
      </c>
      <c r="F384" s="79" t="s">
        <v>1633</v>
      </c>
      <c r="G384" s="191">
        <v>1.89</v>
      </c>
      <c r="H384" s="94">
        <v>0.41749999999999998</v>
      </c>
      <c r="I384" s="95">
        <v>1</v>
      </c>
      <c r="J384" s="89">
        <v>1</v>
      </c>
      <c r="K384" s="89">
        <v>1</v>
      </c>
      <c r="L384" s="89">
        <v>1</v>
      </c>
    </row>
    <row r="385" spans="1:12">
      <c r="A385" s="86" t="s">
        <v>376</v>
      </c>
      <c r="B385" s="86" t="s">
        <v>1762</v>
      </c>
      <c r="C385" s="86" t="s">
        <v>1627</v>
      </c>
      <c r="D385" s="79" t="s">
        <v>1763</v>
      </c>
      <c r="E385" s="79" t="s">
        <v>1632</v>
      </c>
      <c r="F385" s="79" t="s">
        <v>1633</v>
      </c>
      <c r="G385" s="191">
        <v>2.4900000000000002</v>
      </c>
      <c r="H385" s="94">
        <v>0.53890000000000005</v>
      </c>
      <c r="I385" s="95">
        <v>1</v>
      </c>
      <c r="J385" s="89">
        <v>1</v>
      </c>
      <c r="K385" s="89">
        <v>1</v>
      </c>
      <c r="L385" s="89">
        <v>1</v>
      </c>
    </row>
    <row r="386" spans="1:12">
      <c r="A386" s="86" t="s">
        <v>377</v>
      </c>
      <c r="B386" s="86" t="s">
        <v>1762</v>
      </c>
      <c r="C386" s="86" t="s">
        <v>1628</v>
      </c>
      <c r="D386" s="79" t="s">
        <v>1763</v>
      </c>
      <c r="E386" s="79" t="s">
        <v>1632</v>
      </c>
      <c r="F386" s="79" t="s">
        <v>1633</v>
      </c>
      <c r="G386" s="191">
        <v>3.01</v>
      </c>
      <c r="H386" s="94">
        <v>0.86280000000000001</v>
      </c>
      <c r="I386" s="95">
        <v>1</v>
      </c>
      <c r="J386" s="89">
        <v>1</v>
      </c>
      <c r="K386" s="89">
        <v>1</v>
      </c>
      <c r="L386" s="89">
        <v>1</v>
      </c>
    </row>
    <row r="387" spans="1:12">
      <c r="A387" s="86" t="s">
        <v>378</v>
      </c>
      <c r="B387" s="86" t="s">
        <v>1762</v>
      </c>
      <c r="C387" s="86" t="s">
        <v>1629</v>
      </c>
      <c r="D387" s="79" t="s">
        <v>1763</v>
      </c>
      <c r="E387" s="79" t="s">
        <v>1632</v>
      </c>
      <c r="F387" s="79" t="s">
        <v>1633</v>
      </c>
      <c r="G387" s="191">
        <v>4.4800000000000004</v>
      </c>
      <c r="H387" s="94">
        <v>1.6343000000000001</v>
      </c>
      <c r="I387" s="95">
        <v>1</v>
      </c>
      <c r="J387" s="89">
        <v>1</v>
      </c>
      <c r="K387" s="89">
        <v>1</v>
      </c>
      <c r="L387" s="89">
        <v>1</v>
      </c>
    </row>
    <row r="388" spans="1:12">
      <c r="A388" s="86" t="s">
        <v>379</v>
      </c>
      <c r="B388" s="86" t="s">
        <v>1764</v>
      </c>
      <c r="C388" s="86" t="s">
        <v>1625</v>
      </c>
      <c r="D388" s="79" t="s">
        <v>1765</v>
      </c>
      <c r="E388" s="79" t="s">
        <v>1632</v>
      </c>
      <c r="F388" s="79" t="s">
        <v>1633</v>
      </c>
      <c r="G388" s="191">
        <v>2.66</v>
      </c>
      <c r="H388" s="94">
        <v>0.47849999999999998</v>
      </c>
      <c r="I388" s="95">
        <v>1</v>
      </c>
      <c r="J388" s="89">
        <v>1</v>
      </c>
      <c r="K388" s="89">
        <v>1</v>
      </c>
      <c r="L388" s="89">
        <v>1</v>
      </c>
    </row>
    <row r="389" spans="1:12">
      <c r="A389" s="86" t="s">
        <v>380</v>
      </c>
      <c r="B389" s="86" t="s">
        <v>1764</v>
      </c>
      <c r="C389" s="86" t="s">
        <v>1627</v>
      </c>
      <c r="D389" s="79" t="s">
        <v>1765</v>
      </c>
      <c r="E389" s="79" t="s">
        <v>1632</v>
      </c>
      <c r="F389" s="79" t="s">
        <v>1633</v>
      </c>
      <c r="G389" s="191">
        <v>3.46</v>
      </c>
      <c r="H389" s="94">
        <v>0.64649999999999996</v>
      </c>
      <c r="I389" s="95">
        <v>1</v>
      </c>
      <c r="J389" s="89">
        <v>1</v>
      </c>
      <c r="K389" s="89">
        <v>1</v>
      </c>
      <c r="L389" s="89">
        <v>1</v>
      </c>
    </row>
    <row r="390" spans="1:12">
      <c r="A390" s="86" t="s">
        <v>381</v>
      </c>
      <c r="B390" s="86" t="s">
        <v>1764</v>
      </c>
      <c r="C390" s="86" t="s">
        <v>1628</v>
      </c>
      <c r="D390" s="79" t="s">
        <v>1765</v>
      </c>
      <c r="E390" s="79" t="s">
        <v>1632</v>
      </c>
      <c r="F390" s="79" t="s">
        <v>1633</v>
      </c>
      <c r="G390" s="191">
        <v>5.41</v>
      </c>
      <c r="H390" s="94">
        <v>0.99819999999999998</v>
      </c>
      <c r="I390" s="95">
        <v>1</v>
      </c>
      <c r="J390" s="89">
        <v>1</v>
      </c>
      <c r="K390" s="89">
        <v>1</v>
      </c>
      <c r="L390" s="89">
        <v>1</v>
      </c>
    </row>
    <row r="391" spans="1:12">
      <c r="A391" s="86" t="s">
        <v>382</v>
      </c>
      <c r="B391" s="86" t="s">
        <v>1764</v>
      </c>
      <c r="C391" s="86" t="s">
        <v>1629</v>
      </c>
      <c r="D391" s="79" t="s">
        <v>1765</v>
      </c>
      <c r="E391" s="79" t="s">
        <v>1632</v>
      </c>
      <c r="F391" s="79" t="s">
        <v>1633</v>
      </c>
      <c r="G391" s="191">
        <v>8.76</v>
      </c>
      <c r="H391" s="94">
        <v>1.7681</v>
      </c>
      <c r="I391" s="95">
        <v>1</v>
      </c>
      <c r="J391" s="89">
        <v>1</v>
      </c>
      <c r="K391" s="89">
        <v>1</v>
      </c>
      <c r="L391" s="89">
        <v>1</v>
      </c>
    </row>
    <row r="392" spans="1:12">
      <c r="A392" s="86" t="s">
        <v>383</v>
      </c>
      <c r="B392" s="86" t="s">
        <v>1766</v>
      </c>
      <c r="C392" s="86" t="s">
        <v>1625</v>
      </c>
      <c r="D392" s="79" t="s">
        <v>1767</v>
      </c>
      <c r="E392" s="79" t="s">
        <v>1632</v>
      </c>
      <c r="F392" s="79" t="s">
        <v>1633</v>
      </c>
      <c r="G392" s="191">
        <v>1.66</v>
      </c>
      <c r="H392" s="94">
        <v>0.46079999999999999</v>
      </c>
      <c r="I392" s="95">
        <v>1</v>
      </c>
      <c r="J392" s="89">
        <v>1</v>
      </c>
      <c r="K392" s="89">
        <v>1</v>
      </c>
      <c r="L392" s="89">
        <v>1</v>
      </c>
    </row>
    <row r="393" spans="1:12">
      <c r="A393" s="86" t="s">
        <v>384</v>
      </c>
      <c r="B393" s="86" t="s">
        <v>1766</v>
      </c>
      <c r="C393" s="86" t="s">
        <v>1627</v>
      </c>
      <c r="D393" s="79" t="s">
        <v>1767</v>
      </c>
      <c r="E393" s="79" t="s">
        <v>1632</v>
      </c>
      <c r="F393" s="79" t="s">
        <v>1633</v>
      </c>
      <c r="G393" s="191">
        <v>2.2599999999999998</v>
      </c>
      <c r="H393" s="94">
        <v>0.55900000000000005</v>
      </c>
      <c r="I393" s="95">
        <v>1</v>
      </c>
      <c r="J393" s="89">
        <v>1</v>
      </c>
      <c r="K393" s="89">
        <v>1</v>
      </c>
      <c r="L393" s="89">
        <v>1</v>
      </c>
    </row>
    <row r="394" spans="1:12">
      <c r="A394" s="86" t="s">
        <v>385</v>
      </c>
      <c r="B394" s="86" t="s">
        <v>1766</v>
      </c>
      <c r="C394" s="86" t="s">
        <v>1628</v>
      </c>
      <c r="D394" s="79" t="s">
        <v>1767</v>
      </c>
      <c r="E394" s="79" t="s">
        <v>1632</v>
      </c>
      <c r="F394" s="79" t="s">
        <v>1633</v>
      </c>
      <c r="G394" s="191">
        <v>3.46</v>
      </c>
      <c r="H394" s="94">
        <v>0.72360000000000002</v>
      </c>
      <c r="I394" s="95">
        <v>1</v>
      </c>
      <c r="J394" s="89">
        <v>1</v>
      </c>
      <c r="K394" s="89">
        <v>1</v>
      </c>
      <c r="L394" s="89">
        <v>1</v>
      </c>
    </row>
    <row r="395" spans="1:12">
      <c r="A395" s="86" t="s">
        <v>386</v>
      </c>
      <c r="B395" s="86" t="s">
        <v>1766</v>
      </c>
      <c r="C395" s="86" t="s">
        <v>1629</v>
      </c>
      <c r="D395" s="79" t="s">
        <v>1767</v>
      </c>
      <c r="E395" s="79" t="s">
        <v>1632</v>
      </c>
      <c r="F395" s="79" t="s">
        <v>1633</v>
      </c>
      <c r="G395" s="191">
        <v>5.53</v>
      </c>
      <c r="H395" s="94">
        <v>1.2598</v>
      </c>
      <c r="I395" s="95">
        <v>1</v>
      </c>
      <c r="J395" s="89">
        <v>1</v>
      </c>
      <c r="K395" s="89">
        <v>1</v>
      </c>
      <c r="L395" s="89">
        <v>1</v>
      </c>
    </row>
    <row r="396" spans="1:12">
      <c r="A396" s="86" t="s">
        <v>387</v>
      </c>
      <c r="B396" s="86" t="s">
        <v>1768</v>
      </c>
      <c r="C396" s="86" t="s">
        <v>1625</v>
      </c>
      <c r="D396" s="79" t="s">
        <v>1423</v>
      </c>
      <c r="E396" s="79" t="s">
        <v>1632</v>
      </c>
      <c r="F396" s="79" t="s">
        <v>1633</v>
      </c>
      <c r="G396" s="191">
        <v>1.95</v>
      </c>
      <c r="H396" s="94">
        <v>0.49669999999999997</v>
      </c>
      <c r="I396" s="95">
        <v>1</v>
      </c>
      <c r="J396" s="89">
        <v>1</v>
      </c>
      <c r="K396" s="89">
        <v>1</v>
      </c>
      <c r="L396" s="89">
        <v>1</v>
      </c>
    </row>
    <row r="397" spans="1:12">
      <c r="A397" s="86" t="s">
        <v>388</v>
      </c>
      <c r="B397" s="86" t="s">
        <v>1768</v>
      </c>
      <c r="C397" s="86" t="s">
        <v>1627</v>
      </c>
      <c r="D397" s="79" t="s">
        <v>1423</v>
      </c>
      <c r="E397" s="79" t="s">
        <v>1632</v>
      </c>
      <c r="F397" s="79" t="s">
        <v>1633</v>
      </c>
      <c r="G397" s="191">
        <v>2.73</v>
      </c>
      <c r="H397" s="94">
        <v>0.61460000000000004</v>
      </c>
      <c r="I397" s="95">
        <v>1</v>
      </c>
      <c r="J397" s="89">
        <v>1</v>
      </c>
      <c r="K397" s="89">
        <v>1</v>
      </c>
      <c r="L397" s="89">
        <v>1</v>
      </c>
    </row>
    <row r="398" spans="1:12">
      <c r="A398" s="86" t="s">
        <v>389</v>
      </c>
      <c r="B398" s="86" t="s">
        <v>1768</v>
      </c>
      <c r="C398" s="86" t="s">
        <v>1628</v>
      </c>
      <c r="D398" s="79" t="s">
        <v>1423</v>
      </c>
      <c r="E398" s="79" t="s">
        <v>1632</v>
      </c>
      <c r="F398" s="79" t="s">
        <v>1633</v>
      </c>
      <c r="G398" s="191">
        <v>4.3899999999999997</v>
      </c>
      <c r="H398" s="94">
        <v>0.88839999999999997</v>
      </c>
      <c r="I398" s="95">
        <v>1</v>
      </c>
      <c r="J398" s="89">
        <v>1</v>
      </c>
      <c r="K398" s="89">
        <v>1</v>
      </c>
      <c r="L398" s="89">
        <v>1</v>
      </c>
    </row>
    <row r="399" spans="1:12">
      <c r="A399" s="86" t="s">
        <v>390</v>
      </c>
      <c r="B399" s="86" t="s">
        <v>1768</v>
      </c>
      <c r="C399" s="86" t="s">
        <v>1629</v>
      </c>
      <c r="D399" s="79" t="s">
        <v>1423</v>
      </c>
      <c r="E399" s="79" t="s">
        <v>1632</v>
      </c>
      <c r="F399" s="79" t="s">
        <v>1633</v>
      </c>
      <c r="G399" s="191">
        <v>8.2100000000000009</v>
      </c>
      <c r="H399" s="94">
        <v>1.6022000000000001</v>
      </c>
      <c r="I399" s="95">
        <v>1</v>
      </c>
      <c r="J399" s="89">
        <v>1</v>
      </c>
      <c r="K399" s="89">
        <v>1</v>
      </c>
      <c r="L399" s="89">
        <v>1</v>
      </c>
    </row>
    <row r="400" spans="1:12">
      <c r="A400" s="86" t="s">
        <v>391</v>
      </c>
      <c r="B400" s="86" t="s">
        <v>1769</v>
      </c>
      <c r="C400" s="86" t="s">
        <v>1625</v>
      </c>
      <c r="D400" s="79" t="s">
        <v>1770</v>
      </c>
      <c r="E400" s="79" t="s">
        <v>1632</v>
      </c>
      <c r="F400" s="79" t="s">
        <v>1633</v>
      </c>
      <c r="G400" s="191">
        <v>2.14</v>
      </c>
      <c r="H400" s="94">
        <v>0.44719999999999999</v>
      </c>
      <c r="I400" s="95">
        <v>1</v>
      </c>
      <c r="J400" s="89">
        <v>1</v>
      </c>
      <c r="K400" s="89">
        <v>1</v>
      </c>
      <c r="L400" s="89">
        <v>1</v>
      </c>
    </row>
    <row r="401" spans="1:12">
      <c r="A401" s="86" t="s">
        <v>392</v>
      </c>
      <c r="B401" s="86" t="s">
        <v>1769</v>
      </c>
      <c r="C401" s="86" t="s">
        <v>1627</v>
      </c>
      <c r="D401" s="79" t="s">
        <v>1770</v>
      </c>
      <c r="E401" s="79" t="s">
        <v>1632</v>
      </c>
      <c r="F401" s="79" t="s">
        <v>1633</v>
      </c>
      <c r="G401" s="191">
        <v>3.54</v>
      </c>
      <c r="H401" s="94">
        <v>0.65459999999999996</v>
      </c>
      <c r="I401" s="95">
        <v>1</v>
      </c>
      <c r="J401" s="89">
        <v>1</v>
      </c>
      <c r="K401" s="89">
        <v>1</v>
      </c>
      <c r="L401" s="89">
        <v>1</v>
      </c>
    </row>
    <row r="402" spans="1:12">
      <c r="A402" s="86" t="s">
        <v>393</v>
      </c>
      <c r="B402" s="86" t="s">
        <v>1769</v>
      </c>
      <c r="C402" s="86" t="s">
        <v>1628</v>
      </c>
      <c r="D402" s="79" t="s">
        <v>1770</v>
      </c>
      <c r="E402" s="79" t="s">
        <v>1632</v>
      </c>
      <c r="F402" s="79" t="s">
        <v>1633</v>
      </c>
      <c r="G402" s="191">
        <v>5.8</v>
      </c>
      <c r="H402" s="94">
        <v>0.997</v>
      </c>
      <c r="I402" s="95">
        <v>1</v>
      </c>
      <c r="J402" s="89">
        <v>1</v>
      </c>
      <c r="K402" s="89">
        <v>1</v>
      </c>
      <c r="L402" s="89">
        <v>1</v>
      </c>
    </row>
    <row r="403" spans="1:12">
      <c r="A403" s="86" t="s">
        <v>394</v>
      </c>
      <c r="B403" s="86" t="s">
        <v>1769</v>
      </c>
      <c r="C403" s="86" t="s">
        <v>1629</v>
      </c>
      <c r="D403" s="79" t="s">
        <v>1770</v>
      </c>
      <c r="E403" s="79" t="s">
        <v>1632</v>
      </c>
      <c r="F403" s="79" t="s">
        <v>1633</v>
      </c>
      <c r="G403" s="191">
        <v>9.15</v>
      </c>
      <c r="H403" s="94">
        <v>1.7638</v>
      </c>
      <c r="I403" s="95">
        <v>1</v>
      </c>
      <c r="J403" s="89">
        <v>1</v>
      </c>
      <c r="K403" s="89">
        <v>1</v>
      </c>
      <c r="L403" s="89">
        <v>1</v>
      </c>
    </row>
    <row r="404" spans="1:12">
      <c r="A404" s="86" t="s">
        <v>395</v>
      </c>
      <c r="B404" s="86" t="s">
        <v>1771</v>
      </c>
      <c r="C404" s="86" t="s">
        <v>1625</v>
      </c>
      <c r="D404" s="79" t="s">
        <v>1772</v>
      </c>
      <c r="E404" s="79" t="s">
        <v>1632</v>
      </c>
      <c r="F404" s="79" t="s">
        <v>1633</v>
      </c>
      <c r="G404" s="191">
        <v>2.04</v>
      </c>
      <c r="H404" s="94">
        <v>0.439</v>
      </c>
      <c r="I404" s="95">
        <v>1</v>
      </c>
      <c r="J404" s="89">
        <v>1</v>
      </c>
      <c r="K404" s="89">
        <v>1</v>
      </c>
      <c r="L404" s="89">
        <v>1</v>
      </c>
    </row>
    <row r="405" spans="1:12">
      <c r="A405" s="86" t="s">
        <v>396</v>
      </c>
      <c r="B405" s="86" t="s">
        <v>1771</v>
      </c>
      <c r="C405" s="86" t="s">
        <v>1627</v>
      </c>
      <c r="D405" s="79" t="s">
        <v>1772</v>
      </c>
      <c r="E405" s="79" t="s">
        <v>1632</v>
      </c>
      <c r="F405" s="79" t="s">
        <v>1633</v>
      </c>
      <c r="G405" s="191">
        <v>2.85</v>
      </c>
      <c r="H405" s="94">
        <v>0.59219999999999995</v>
      </c>
      <c r="I405" s="95">
        <v>1</v>
      </c>
      <c r="J405" s="89">
        <v>1</v>
      </c>
      <c r="K405" s="89">
        <v>1</v>
      </c>
      <c r="L405" s="89">
        <v>1</v>
      </c>
    </row>
    <row r="406" spans="1:12">
      <c r="A406" s="86" t="s">
        <v>397</v>
      </c>
      <c r="B406" s="86" t="s">
        <v>1771</v>
      </c>
      <c r="C406" s="86" t="s">
        <v>1628</v>
      </c>
      <c r="D406" s="79" t="s">
        <v>1772</v>
      </c>
      <c r="E406" s="79" t="s">
        <v>1632</v>
      </c>
      <c r="F406" s="79" t="s">
        <v>1633</v>
      </c>
      <c r="G406" s="191">
        <v>4.5599999999999996</v>
      </c>
      <c r="H406" s="94">
        <v>0.87190000000000001</v>
      </c>
      <c r="I406" s="95">
        <v>1</v>
      </c>
      <c r="J406" s="89">
        <v>1</v>
      </c>
      <c r="K406" s="89">
        <v>1</v>
      </c>
      <c r="L406" s="89">
        <v>1</v>
      </c>
    </row>
    <row r="407" spans="1:12">
      <c r="A407" s="86" t="s">
        <v>398</v>
      </c>
      <c r="B407" s="86" t="s">
        <v>1771</v>
      </c>
      <c r="C407" s="86" t="s">
        <v>1629</v>
      </c>
      <c r="D407" s="79" t="s">
        <v>1772</v>
      </c>
      <c r="E407" s="79" t="s">
        <v>1632</v>
      </c>
      <c r="F407" s="79" t="s">
        <v>1633</v>
      </c>
      <c r="G407" s="191">
        <v>7.51</v>
      </c>
      <c r="H407" s="94">
        <v>1.5305</v>
      </c>
      <c r="I407" s="95">
        <v>1</v>
      </c>
      <c r="J407" s="89">
        <v>1</v>
      </c>
      <c r="K407" s="89">
        <v>1</v>
      </c>
      <c r="L407" s="89">
        <v>1</v>
      </c>
    </row>
    <row r="408" spans="1:12">
      <c r="A408" s="86" t="s">
        <v>399</v>
      </c>
      <c r="B408" s="86" t="s">
        <v>1773</v>
      </c>
      <c r="C408" s="86" t="s">
        <v>1625</v>
      </c>
      <c r="D408" s="79" t="s">
        <v>1424</v>
      </c>
      <c r="E408" s="79" t="s">
        <v>1632</v>
      </c>
      <c r="F408" s="79" t="s">
        <v>1633</v>
      </c>
      <c r="G408" s="191">
        <v>1.49</v>
      </c>
      <c r="H408" s="94">
        <v>0.46300000000000002</v>
      </c>
      <c r="I408" s="95">
        <v>1</v>
      </c>
      <c r="J408" s="89">
        <v>1</v>
      </c>
      <c r="K408" s="89">
        <v>1</v>
      </c>
      <c r="L408" s="89">
        <v>1</v>
      </c>
    </row>
    <row r="409" spans="1:12">
      <c r="A409" s="86" t="s">
        <v>400</v>
      </c>
      <c r="B409" s="86" t="s">
        <v>1773</v>
      </c>
      <c r="C409" s="86" t="s">
        <v>1627</v>
      </c>
      <c r="D409" s="79" t="s">
        <v>1424</v>
      </c>
      <c r="E409" s="79" t="s">
        <v>1632</v>
      </c>
      <c r="F409" s="79" t="s">
        <v>1633</v>
      </c>
      <c r="G409" s="191">
        <v>2.02</v>
      </c>
      <c r="H409" s="94">
        <v>0.55330000000000001</v>
      </c>
      <c r="I409" s="95">
        <v>1</v>
      </c>
      <c r="J409" s="89">
        <v>1</v>
      </c>
      <c r="K409" s="89">
        <v>1</v>
      </c>
      <c r="L409" s="89">
        <v>1</v>
      </c>
    </row>
    <row r="410" spans="1:12">
      <c r="A410" s="86" t="s">
        <v>401</v>
      </c>
      <c r="B410" s="86" t="s">
        <v>1773</v>
      </c>
      <c r="C410" s="86" t="s">
        <v>1628</v>
      </c>
      <c r="D410" s="79" t="s">
        <v>1424</v>
      </c>
      <c r="E410" s="79" t="s">
        <v>1632</v>
      </c>
      <c r="F410" s="79" t="s">
        <v>1633</v>
      </c>
      <c r="G410" s="191">
        <v>2.94</v>
      </c>
      <c r="H410" s="94">
        <v>0.69579999999999997</v>
      </c>
      <c r="I410" s="95">
        <v>1</v>
      </c>
      <c r="J410" s="89">
        <v>1</v>
      </c>
      <c r="K410" s="89">
        <v>1</v>
      </c>
      <c r="L410" s="89">
        <v>1</v>
      </c>
    </row>
    <row r="411" spans="1:12">
      <c r="A411" s="86" t="s">
        <v>402</v>
      </c>
      <c r="B411" s="86" t="s">
        <v>1773</v>
      </c>
      <c r="C411" s="86" t="s">
        <v>1629</v>
      </c>
      <c r="D411" s="79" t="s">
        <v>1424</v>
      </c>
      <c r="E411" s="79" t="s">
        <v>1632</v>
      </c>
      <c r="F411" s="79" t="s">
        <v>1633</v>
      </c>
      <c r="G411" s="191">
        <v>5.78</v>
      </c>
      <c r="H411" s="94">
        <v>1.0956999999999999</v>
      </c>
      <c r="I411" s="95">
        <v>1</v>
      </c>
      <c r="J411" s="89">
        <v>1</v>
      </c>
      <c r="K411" s="89">
        <v>1</v>
      </c>
      <c r="L411" s="89">
        <v>1</v>
      </c>
    </row>
    <row r="412" spans="1:12">
      <c r="A412" s="86" t="s">
        <v>403</v>
      </c>
      <c r="B412" s="86" t="s">
        <v>1774</v>
      </c>
      <c r="C412" s="86" t="s">
        <v>1625</v>
      </c>
      <c r="D412" s="79" t="s">
        <v>1775</v>
      </c>
      <c r="E412" s="79" t="s">
        <v>1632</v>
      </c>
      <c r="F412" s="79" t="s">
        <v>1633</v>
      </c>
      <c r="G412" s="191">
        <v>2.11</v>
      </c>
      <c r="H412" s="94">
        <v>0.54210000000000003</v>
      </c>
      <c r="I412" s="95">
        <v>1</v>
      </c>
      <c r="J412" s="89">
        <v>1</v>
      </c>
      <c r="K412" s="89">
        <v>1</v>
      </c>
      <c r="L412" s="89">
        <v>1</v>
      </c>
    </row>
    <row r="413" spans="1:12">
      <c r="A413" s="86" t="s">
        <v>404</v>
      </c>
      <c r="B413" s="86" t="s">
        <v>1774</v>
      </c>
      <c r="C413" s="86" t="s">
        <v>1627</v>
      </c>
      <c r="D413" s="79" t="s">
        <v>1775</v>
      </c>
      <c r="E413" s="79" t="s">
        <v>1632</v>
      </c>
      <c r="F413" s="79" t="s">
        <v>1633</v>
      </c>
      <c r="G413" s="191">
        <v>2.78</v>
      </c>
      <c r="H413" s="94">
        <v>0.64439999999999997</v>
      </c>
      <c r="I413" s="95">
        <v>1</v>
      </c>
      <c r="J413" s="89">
        <v>1</v>
      </c>
      <c r="K413" s="89">
        <v>1</v>
      </c>
      <c r="L413" s="89">
        <v>1</v>
      </c>
    </row>
    <row r="414" spans="1:12">
      <c r="A414" s="86" t="s">
        <v>405</v>
      </c>
      <c r="B414" s="86" t="s">
        <v>1774</v>
      </c>
      <c r="C414" s="86" t="s">
        <v>1628</v>
      </c>
      <c r="D414" s="79" t="s">
        <v>1775</v>
      </c>
      <c r="E414" s="79" t="s">
        <v>1632</v>
      </c>
      <c r="F414" s="79" t="s">
        <v>1633</v>
      </c>
      <c r="G414" s="191">
        <v>4.12</v>
      </c>
      <c r="H414" s="94">
        <v>0.8337</v>
      </c>
      <c r="I414" s="95">
        <v>1</v>
      </c>
      <c r="J414" s="89">
        <v>1</v>
      </c>
      <c r="K414" s="89">
        <v>1</v>
      </c>
      <c r="L414" s="89">
        <v>1</v>
      </c>
    </row>
    <row r="415" spans="1:12">
      <c r="A415" s="86" t="s">
        <v>406</v>
      </c>
      <c r="B415" s="86" t="s">
        <v>1774</v>
      </c>
      <c r="C415" s="86" t="s">
        <v>1629</v>
      </c>
      <c r="D415" s="79" t="s">
        <v>1775</v>
      </c>
      <c r="E415" s="79" t="s">
        <v>1632</v>
      </c>
      <c r="F415" s="79" t="s">
        <v>1633</v>
      </c>
      <c r="G415" s="191">
        <v>7.39</v>
      </c>
      <c r="H415" s="94">
        <v>1.3411</v>
      </c>
      <c r="I415" s="95">
        <v>1</v>
      </c>
      <c r="J415" s="89">
        <v>1</v>
      </c>
      <c r="K415" s="89">
        <v>1</v>
      </c>
      <c r="L415" s="89">
        <v>1</v>
      </c>
    </row>
    <row r="416" spans="1:12">
      <c r="A416" s="86" t="s">
        <v>407</v>
      </c>
      <c r="B416" s="86" t="s">
        <v>1776</v>
      </c>
      <c r="C416" s="86" t="s">
        <v>1625</v>
      </c>
      <c r="D416" s="79" t="s">
        <v>1425</v>
      </c>
      <c r="E416" s="79" t="s">
        <v>1632</v>
      </c>
      <c r="F416" s="79" t="s">
        <v>1633</v>
      </c>
      <c r="G416" s="191">
        <v>2.2400000000000002</v>
      </c>
      <c r="H416" s="94">
        <v>0.4667</v>
      </c>
      <c r="I416" s="95">
        <v>1</v>
      </c>
      <c r="J416" s="89">
        <v>1</v>
      </c>
      <c r="K416" s="89">
        <v>1</v>
      </c>
      <c r="L416" s="89">
        <v>1</v>
      </c>
    </row>
    <row r="417" spans="1:12">
      <c r="A417" s="86" t="s">
        <v>408</v>
      </c>
      <c r="B417" s="86" t="s">
        <v>1776</v>
      </c>
      <c r="C417" s="86" t="s">
        <v>1627</v>
      </c>
      <c r="D417" s="79" t="s">
        <v>1425</v>
      </c>
      <c r="E417" s="79" t="s">
        <v>1632</v>
      </c>
      <c r="F417" s="79" t="s">
        <v>1633</v>
      </c>
      <c r="G417" s="191">
        <v>3.1</v>
      </c>
      <c r="H417" s="94">
        <v>0.61990000000000001</v>
      </c>
      <c r="I417" s="95">
        <v>1</v>
      </c>
      <c r="J417" s="89">
        <v>1</v>
      </c>
      <c r="K417" s="89">
        <v>1</v>
      </c>
      <c r="L417" s="89">
        <v>1</v>
      </c>
    </row>
    <row r="418" spans="1:12">
      <c r="A418" s="86" t="s">
        <v>409</v>
      </c>
      <c r="B418" s="86" t="s">
        <v>1776</v>
      </c>
      <c r="C418" s="86" t="s">
        <v>1628</v>
      </c>
      <c r="D418" s="79" t="s">
        <v>1425</v>
      </c>
      <c r="E418" s="79" t="s">
        <v>1632</v>
      </c>
      <c r="F418" s="79" t="s">
        <v>1633</v>
      </c>
      <c r="G418" s="191">
        <v>5.22</v>
      </c>
      <c r="H418" s="94">
        <v>0.94469999999999998</v>
      </c>
      <c r="I418" s="95">
        <v>1</v>
      </c>
      <c r="J418" s="89">
        <v>1</v>
      </c>
      <c r="K418" s="89">
        <v>1</v>
      </c>
      <c r="L418" s="89">
        <v>1</v>
      </c>
    </row>
    <row r="419" spans="1:12">
      <c r="A419" s="86" t="s">
        <v>410</v>
      </c>
      <c r="B419" s="86" t="s">
        <v>1776</v>
      </c>
      <c r="C419" s="86" t="s">
        <v>1629</v>
      </c>
      <c r="D419" s="79" t="s">
        <v>1425</v>
      </c>
      <c r="E419" s="79" t="s">
        <v>1632</v>
      </c>
      <c r="F419" s="79" t="s">
        <v>1633</v>
      </c>
      <c r="G419" s="191">
        <v>7.78</v>
      </c>
      <c r="H419" s="94">
        <v>1.7453000000000001</v>
      </c>
      <c r="I419" s="95">
        <v>1</v>
      </c>
      <c r="J419" s="89">
        <v>1</v>
      </c>
      <c r="K419" s="89">
        <v>1</v>
      </c>
      <c r="L419" s="89">
        <v>1</v>
      </c>
    </row>
    <row r="420" spans="1:12">
      <c r="A420" s="86" t="s">
        <v>411</v>
      </c>
      <c r="B420" s="86" t="s">
        <v>1777</v>
      </c>
      <c r="C420" s="86" t="s">
        <v>1625</v>
      </c>
      <c r="D420" s="79" t="s">
        <v>1778</v>
      </c>
      <c r="E420" s="79" t="s">
        <v>1632</v>
      </c>
      <c r="F420" s="79" t="s">
        <v>1633</v>
      </c>
      <c r="G420" s="191">
        <v>2.31</v>
      </c>
      <c r="H420" s="94">
        <v>0.55249999999999999</v>
      </c>
      <c r="I420" s="95">
        <v>1</v>
      </c>
      <c r="J420" s="89">
        <v>1</v>
      </c>
      <c r="K420" s="89">
        <v>1</v>
      </c>
      <c r="L420" s="89">
        <v>1</v>
      </c>
    </row>
    <row r="421" spans="1:12">
      <c r="A421" s="86" t="s">
        <v>412</v>
      </c>
      <c r="B421" s="86" t="s">
        <v>1777</v>
      </c>
      <c r="C421" s="86" t="s">
        <v>1627</v>
      </c>
      <c r="D421" s="79" t="s">
        <v>1778</v>
      </c>
      <c r="E421" s="79" t="s">
        <v>1632</v>
      </c>
      <c r="F421" s="79" t="s">
        <v>1633</v>
      </c>
      <c r="G421" s="191">
        <v>3.24</v>
      </c>
      <c r="H421" s="94">
        <v>0.70009999999999994</v>
      </c>
      <c r="I421" s="95">
        <v>1</v>
      </c>
      <c r="J421" s="89">
        <v>1</v>
      </c>
      <c r="K421" s="89">
        <v>1</v>
      </c>
      <c r="L421" s="89">
        <v>1</v>
      </c>
    </row>
    <row r="422" spans="1:12">
      <c r="A422" s="86" t="s">
        <v>413</v>
      </c>
      <c r="B422" s="86" t="s">
        <v>1777</v>
      </c>
      <c r="C422" s="86" t="s">
        <v>1628</v>
      </c>
      <c r="D422" s="79" t="s">
        <v>1778</v>
      </c>
      <c r="E422" s="79" t="s">
        <v>1632</v>
      </c>
      <c r="F422" s="79" t="s">
        <v>1633</v>
      </c>
      <c r="G422" s="191">
        <v>5.46</v>
      </c>
      <c r="H422" s="94">
        <v>1.0630999999999999</v>
      </c>
      <c r="I422" s="95">
        <v>1</v>
      </c>
      <c r="J422" s="89">
        <v>1</v>
      </c>
      <c r="K422" s="89">
        <v>1</v>
      </c>
      <c r="L422" s="89">
        <v>1</v>
      </c>
    </row>
    <row r="423" spans="1:12">
      <c r="A423" s="86" t="s">
        <v>414</v>
      </c>
      <c r="B423" s="86" t="s">
        <v>1777</v>
      </c>
      <c r="C423" s="86" t="s">
        <v>1629</v>
      </c>
      <c r="D423" s="79" t="s">
        <v>1778</v>
      </c>
      <c r="E423" s="79" t="s">
        <v>1632</v>
      </c>
      <c r="F423" s="79" t="s">
        <v>1633</v>
      </c>
      <c r="G423" s="191">
        <v>9.3699999999999992</v>
      </c>
      <c r="H423" s="94">
        <v>1.9825999999999999</v>
      </c>
      <c r="I423" s="95">
        <v>1</v>
      </c>
      <c r="J423" s="89">
        <v>1</v>
      </c>
      <c r="K423" s="89">
        <v>1</v>
      </c>
      <c r="L423" s="89">
        <v>1</v>
      </c>
    </row>
    <row r="424" spans="1:12">
      <c r="A424" s="86" t="s">
        <v>415</v>
      </c>
      <c r="B424" s="86" t="s">
        <v>1779</v>
      </c>
      <c r="C424" s="86" t="s">
        <v>1625</v>
      </c>
      <c r="D424" s="79" t="s">
        <v>1426</v>
      </c>
      <c r="E424" s="79" t="s">
        <v>1632</v>
      </c>
      <c r="F424" s="79" t="s">
        <v>1633</v>
      </c>
      <c r="G424" s="191">
        <v>2.11</v>
      </c>
      <c r="H424" s="94">
        <v>0.496</v>
      </c>
      <c r="I424" s="95">
        <v>1</v>
      </c>
      <c r="J424" s="89">
        <v>1</v>
      </c>
      <c r="K424" s="89">
        <v>1</v>
      </c>
      <c r="L424" s="89">
        <v>1</v>
      </c>
    </row>
    <row r="425" spans="1:12">
      <c r="A425" s="86" t="s">
        <v>416</v>
      </c>
      <c r="B425" s="86" t="s">
        <v>1779</v>
      </c>
      <c r="C425" s="86" t="s">
        <v>1627</v>
      </c>
      <c r="D425" s="79" t="s">
        <v>1426</v>
      </c>
      <c r="E425" s="79" t="s">
        <v>1632</v>
      </c>
      <c r="F425" s="79" t="s">
        <v>1633</v>
      </c>
      <c r="G425" s="191">
        <v>2.99</v>
      </c>
      <c r="H425" s="94">
        <v>0.64839999999999998</v>
      </c>
      <c r="I425" s="95">
        <v>1</v>
      </c>
      <c r="J425" s="89">
        <v>1</v>
      </c>
      <c r="K425" s="89">
        <v>1</v>
      </c>
      <c r="L425" s="89">
        <v>1</v>
      </c>
    </row>
    <row r="426" spans="1:12">
      <c r="A426" s="86" t="s">
        <v>417</v>
      </c>
      <c r="B426" s="86" t="s">
        <v>1779</v>
      </c>
      <c r="C426" s="86" t="s">
        <v>1628</v>
      </c>
      <c r="D426" s="79" t="s">
        <v>1426</v>
      </c>
      <c r="E426" s="79" t="s">
        <v>1632</v>
      </c>
      <c r="F426" s="79" t="s">
        <v>1633</v>
      </c>
      <c r="G426" s="191">
        <v>4.63</v>
      </c>
      <c r="H426" s="94">
        <v>0.92310000000000003</v>
      </c>
      <c r="I426" s="95">
        <v>1</v>
      </c>
      <c r="J426" s="89">
        <v>1</v>
      </c>
      <c r="K426" s="89">
        <v>1</v>
      </c>
      <c r="L426" s="89">
        <v>1</v>
      </c>
    </row>
    <row r="427" spans="1:12">
      <c r="A427" s="86" t="s">
        <v>418</v>
      </c>
      <c r="B427" s="86" t="s">
        <v>1779</v>
      </c>
      <c r="C427" s="86" t="s">
        <v>1629</v>
      </c>
      <c r="D427" s="79" t="s">
        <v>1426</v>
      </c>
      <c r="E427" s="79" t="s">
        <v>1632</v>
      </c>
      <c r="F427" s="79" t="s">
        <v>1633</v>
      </c>
      <c r="G427" s="191">
        <v>7.76</v>
      </c>
      <c r="H427" s="94">
        <v>1.7004999999999999</v>
      </c>
      <c r="I427" s="95">
        <v>1</v>
      </c>
      <c r="J427" s="89">
        <v>1</v>
      </c>
      <c r="K427" s="89">
        <v>1</v>
      </c>
      <c r="L427" s="89">
        <v>1</v>
      </c>
    </row>
    <row r="428" spans="1:12">
      <c r="A428" s="86" t="s">
        <v>419</v>
      </c>
      <c r="B428" s="86" t="s">
        <v>1780</v>
      </c>
      <c r="C428" s="86" t="s">
        <v>1625</v>
      </c>
      <c r="D428" s="79" t="s">
        <v>1781</v>
      </c>
      <c r="E428" s="79" t="s">
        <v>1632</v>
      </c>
      <c r="F428" s="79" t="s">
        <v>1633</v>
      </c>
      <c r="G428" s="191">
        <v>2.62</v>
      </c>
      <c r="H428" s="94">
        <v>1.3882000000000001</v>
      </c>
      <c r="I428" s="95">
        <v>1</v>
      </c>
      <c r="J428" s="89">
        <v>1</v>
      </c>
      <c r="K428" s="89">
        <v>1</v>
      </c>
      <c r="L428" s="89">
        <v>1</v>
      </c>
    </row>
    <row r="429" spans="1:12">
      <c r="A429" s="86" t="s">
        <v>420</v>
      </c>
      <c r="B429" s="86" t="s">
        <v>1780</v>
      </c>
      <c r="C429" s="86" t="s">
        <v>1627</v>
      </c>
      <c r="D429" s="79" t="s">
        <v>1781</v>
      </c>
      <c r="E429" s="79" t="s">
        <v>1632</v>
      </c>
      <c r="F429" s="79" t="s">
        <v>1633</v>
      </c>
      <c r="G429" s="191">
        <v>6</v>
      </c>
      <c r="H429" s="94">
        <v>2.0242</v>
      </c>
      <c r="I429" s="95">
        <v>1</v>
      </c>
      <c r="J429" s="89">
        <v>1</v>
      </c>
      <c r="K429" s="89">
        <v>1</v>
      </c>
      <c r="L429" s="89">
        <v>1</v>
      </c>
    </row>
    <row r="430" spans="1:12">
      <c r="A430" s="86" t="s">
        <v>421</v>
      </c>
      <c r="B430" s="86" t="s">
        <v>1780</v>
      </c>
      <c r="C430" s="86" t="s">
        <v>1628</v>
      </c>
      <c r="D430" s="79" t="s">
        <v>1781</v>
      </c>
      <c r="E430" s="79" t="s">
        <v>1632</v>
      </c>
      <c r="F430" s="79" t="s">
        <v>1633</v>
      </c>
      <c r="G430" s="191">
        <v>10.26</v>
      </c>
      <c r="H430" s="94">
        <v>2.9853999999999998</v>
      </c>
      <c r="I430" s="95">
        <v>1</v>
      </c>
      <c r="J430" s="89">
        <v>1</v>
      </c>
      <c r="K430" s="89">
        <v>1</v>
      </c>
      <c r="L430" s="89">
        <v>1</v>
      </c>
    </row>
    <row r="431" spans="1:12">
      <c r="A431" s="86" t="s">
        <v>422</v>
      </c>
      <c r="B431" s="86" t="s">
        <v>1780</v>
      </c>
      <c r="C431" s="86" t="s">
        <v>1629</v>
      </c>
      <c r="D431" s="79" t="s">
        <v>1781</v>
      </c>
      <c r="E431" s="79" t="s">
        <v>1632</v>
      </c>
      <c r="F431" s="79" t="s">
        <v>1633</v>
      </c>
      <c r="G431" s="191">
        <v>17.59</v>
      </c>
      <c r="H431" s="94">
        <v>5.2782</v>
      </c>
      <c r="I431" s="95">
        <v>1</v>
      </c>
      <c r="J431" s="89">
        <v>1</v>
      </c>
      <c r="K431" s="89">
        <v>1</v>
      </c>
      <c r="L431" s="89">
        <v>1</v>
      </c>
    </row>
    <row r="432" spans="1:12">
      <c r="A432" s="86" t="s">
        <v>423</v>
      </c>
      <c r="B432" s="86" t="s">
        <v>1782</v>
      </c>
      <c r="C432" s="86" t="s">
        <v>1625</v>
      </c>
      <c r="D432" s="79" t="s">
        <v>1783</v>
      </c>
      <c r="E432" s="79" t="s">
        <v>1632</v>
      </c>
      <c r="F432" s="79" t="s">
        <v>1633</v>
      </c>
      <c r="G432" s="191">
        <v>2.38</v>
      </c>
      <c r="H432" s="94">
        <v>0.74029999999999996</v>
      </c>
      <c r="I432" s="95">
        <v>1</v>
      </c>
      <c r="J432" s="89">
        <v>1</v>
      </c>
      <c r="K432" s="89">
        <v>1</v>
      </c>
      <c r="L432" s="89">
        <v>1</v>
      </c>
    </row>
    <row r="433" spans="1:12">
      <c r="A433" s="86" t="s">
        <v>424</v>
      </c>
      <c r="B433" s="86" t="s">
        <v>1782</v>
      </c>
      <c r="C433" s="86" t="s">
        <v>1627</v>
      </c>
      <c r="D433" s="79" t="s">
        <v>1783</v>
      </c>
      <c r="E433" s="79" t="s">
        <v>1632</v>
      </c>
      <c r="F433" s="79" t="s">
        <v>1633</v>
      </c>
      <c r="G433" s="191">
        <v>4.4000000000000004</v>
      </c>
      <c r="H433" s="94">
        <v>1.3132999999999999</v>
      </c>
      <c r="I433" s="95">
        <v>1</v>
      </c>
      <c r="J433" s="89">
        <v>1</v>
      </c>
      <c r="K433" s="89">
        <v>1</v>
      </c>
      <c r="L433" s="89">
        <v>1</v>
      </c>
    </row>
    <row r="434" spans="1:12">
      <c r="A434" s="86" t="s">
        <v>425</v>
      </c>
      <c r="B434" s="86" t="s">
        <v>1782</v>
      </c>
      <c r="C434" s="86" t="s">
        <v>1628</v>
      </c>
      <c r="D434" s="79" t="s">
        <v>1783</v>
      </c>
      <c r="E434" s="79" t="s">
        <v>1632</v>
      </c>
      <c r="F434" s="79" t="s">
        <v>1633</v>
      </c>
      <c r="G434" s="191">
        <v>8.9</v>
      </c>
      <c r="H434" s="94">
        <v>2.0421999999999998</v>
      </c>
      <c r="I434" s="95">
        <v>1</v>
      </c>
      <c r="J434" s="89">
        <v>1</v>
      </c>
      <c r="K434" s="89">
        <v>1</v>
      </c>
      <c r="L434" s="89">
        <v>1</v>
      </c>
    </row>
    <row r="435" spans="1:12">
      <c r="A435" s="86" t="s">
        <v>426</v>
      </c>
      <c r="B435" s="86" t="s">
        <v>1782</v>
      </c>
      <c r="C435" s="86" t="s">
        <v>1629</v>
      </c>
      <c r="D435" s="79" t="s">
        <v>1783</v>
      </c>
      <c r="E435" s="79" t="s">
        <v>1632</v>
      </c>
      <c r="F435" s="79" t="s">
        <v>1633</v>
      </c>
      <c r="G435" s="191">
        <v>13.71</v>
      </c>
      <c r="H435" s="94">
        <v>3.6901999999999999</v>
      </c>
      <c r="I435" s="95">
        <v>1</v>
      </c>
      <c r="J435" s="89">
        <v>1</v>
      </c>
      <c r="K435" s="89">
        <v>1</v>
      </c>
      <c r="L435" s="89">
        <v>1</v>
      </c>
    </row>
    <row r="436" spans="1:12">
      <c r="A436" s="86" t="s">
        <v>427</v>
      </c>
      <c r="B436" s="86" t="s">
        <v>1784</v>
      </c>
      <c r="C436" s="86" t="s">
        <v>1625</v>
      </c>
      <c r="D436" s="79" t="s">
        <v>1785</v>
      </c>
      <c r="E436" s="79" t="s">
        <v>1632</v>
      </c>
      <c r="F436" s="79" t="s">
        <v>1633</v>
      </c>
      <c r="G436" s="191">
        <v>3.45</v>
      </c>
      <c r="H436" s="94">
        <v>1.1588000000000001</v>
      </c>
      <c r="I436" s="95">
        <v>1</v>
      </c>
      <c r="J436" s="89">
        <v>1</v>
      </c>
      <c r="K436" s="89">
        <v>1</v>
      </c>
      <c r="L436" s="89">
        <v>1</v>
      </c>
    </row>
    <row r="437" spans="1:12">
      <c r="A437" s="86" t="s">
        <v>428</v>
      </c>
      <c r="B437" s="86" t="s">
        <v>1784</v>
      </c>
      <c r="C437" s="86" t="s">
        <v>1627</v>
      </c>
      <c r="D437" s="79" t="s">
        <v>1785</v>
      </c>
      <c r="E437" s="79" t="s">
        <v>1632</v>
      </c>
      <c r="F437" s="79" t="s">
        <v>1633</v>
      </c>
      <c r="G437" s="191">
        <v>5.1100000000000003</v>
      </c>
      <c r="H437" s="94">
        <v>1.4333</v>
      </c>
      <c r="I437" s="95">
        <v>1</v>
      </c>
      <c r="J437" s="89">
        <v>1</v>
      </c>
      <c r="K437" s="89">
        <v>1</v>
      </c>
      <c r="L437" s="89">
        <v>1</v>
      </c>
    </row>
    <row r="438" spans="1:12">
      <c r="A438" s="86" t="s">
        <v>429</v>
      </c>
      <c r="B438" s="86" t="s">
        <v>1784</v>
      </c>
      <c r="C438" s="86" t="s">
        <v>1628</v>
      </c>
      <c r="D438" s="79" t="s">
        <v>1785</v>
      </c>
      <c r="E438" s="79" t="s">
        <v>1632</v>
      </c>
      <c r="F438" s="79" t="s">
        <v>1633</v>
      </c>
      <c r="G438" s="191">
        <v>8.7200000000000006</v>
      </c>
      <c r="H438" s="94">
        <v>2.0478000000000001</v>
      </c>
      <c r="I438" s="95">
        <v>1</v>
      </c>
      <c r="J438" s="89">
        <v>1</v>
      </c>
      <c r="K438" s="89">
        <v>1</v>
      </c>
      <c r="L438" s="89">
        <v>1</v>
      </c>
    </row>
    <row r="439" spans="1:12">
      <c r="A439" s="86" t="s">
        <v>430</v>
      </c>
      <c r="B439" s="86" t="s">
        <v>1784</v>
      </c>
      <c r="C439" s="86" t="s">
        <v>1629</v>
      </c>
      <c r="D439" s="79" t="s">
        <v>1785</v>
      </c>
      <c r="E439" s="79" t="s">
        <v>1632</v>
      </c>
      <c r="F439" s="79" t="s">
        <v>1633</v>
      </c>
      <c r="G439" s="191">
        <v>13.76</v>
      </c>
      <c r="H439" s="94">
        <v>3.5638000000000001</v>
      </c>
      <c r="I439" s="95">
        <v>1</v>
      </c>
      <c r="J439" s="89">
        <v>1</v>
      </c>
      <c r="K439" s="89">
        <v>1</v>
      </c>
      <c r="L439" s="89">
        <v>1</v>
      </c>
    </row>
    <row r="440" spans="1:12">
      <c r="A440" s="86" t="s">
        <v>431</v>
      </c>
      <c r="B440" s="86" t="s">
        <v>1786</v>
      </c>
      <c r="C440" s="86" t="s">
        <v>1625</v>
      </c>
      <c r="D440" s="79" t="s">
        <v>1427</v>
      </c>
      <c r="E440" s="79" t="s">
        <v>1632</v>
      </c>
      <c r="F440" s="79" t="s">
        <v>1633</v>
      </c>
      <c r="G440" s="191">
        <v>4.08</v>
      </c>
      <c r="H440" s="94">
        <v>1.2696000000000001</v>
      </c>
      <c r="I440" s="95">
        <v>1</v>
      </c>
      <c r="J440" s="89">
        <v>1</v>
      </c>
      <c r="K440" s="89">
        <v>1</v>
      </c>
      <c r="L440" s="89">
        <v>1</v>
      </c>
    </row>
    <row r="441" spans="1:12">
      <c r="A441" s="86" t="s">
        <v>432</v>
      </c>
      <c r="B441" s="86" t="s">
        <v>1786</v>
      </c>
      <c r="C441" s="86" t="s">
        <v>1627</v>
      </c>
      <c r="D441" s="79" t="s">
        <v>1427</v>
      </c>
      <c r="E441" s="79" t="s">
        <v>1632</v>
      </c>
      <c r="F441" s="79" t="s">
        <v>1633</v>
      </c>
      <c r="G441" s="191">
        <v>5.87</v>
      </c>
      <c r="H441" s="94">
        <v>1.5944</v>
      </c>
      <c r="I441" s="95">
        <v>1</v>
      </c>
      <c r="J441" s="89">
        <v>1</v>
      </c>
      <c r="K441" s="89">
        <v>1</v>
      </c>
      <c r="L441" s="89">
        <v>1</v>
      </c>
    </row>
    <row r="442" spans="1:12">
      <c r="A442" s="86" t="s">
        <v>433</v>
      </c>
      <c r="B442" s="86" t="s">
        <v>1786</v>
      </c>
      <c r="C442" s="86" t="s">
        <v>1628</v>
      </c>
      <c r="D442" s="79" t="s">
        <v>1427</v>
      </c>
      <c r="E442" s="79" t="s">
        <v>1632</v>
      </c>
      <c r="F442" s="79" t="s">
        <v>1633</v>
      </c>
      <c r="G442" s="191">
        <v>10.1</v>
      </c>
      <c r="H442" s="94">
        <v>2.3464999999999998</v>
      </c>
      <c r="I442" s="95">
        <v>1</v>
      </c>
      <c r="J442" s="89">
        <v>1</v>
      </c>
      <c r="K442" s="89">
        <v>1</v>
      </c>
      <c r="L442" s="89">
        <v>1</v>
      </c>
    </row>
    <row r="443" spans="1:12">
      <c r="A443" s="86" t="s">
        <v>434</v>
      </c>
      <c r="B443" s="86" t="s">
        <v>1786</v>
      </c>
      <c r="C443" s="86" t="s">
        <v>1629</v>
      </c>
      <c r="D443" s="79" t="s">
        <v>1427</v>
      </c>
      <c r="E443" s="79" t="s">
        <v>1632</v>
      </c>
      <c r="F443" s="79" t="s">
        <v>1633</v>
      </c>
      <c r="G443" s="191">
        <v>14.71</v>
      </c>
      <c r="H443" s="94">
        <v>3.7054999999999998</v>
      </c>
      <c r="I443" s="95">
        <v>1</v>
      </c>
      <c r="J443" s="89">
        <v>1</v>
      </c>
      <c r="K443" s="89">
        <v>1</v>
      </c>
      <c r="L443" s="89">
        <v>1</v>
      </c>
    </row>
    <row r="444" spans="1:12">
      <c r="A444" s="86" t="s">
        <v>435</v>
      </c>
      <c r="B444" s="86" t="s">
        <v>1787</v>
      </c>
      <c r="C444" s="86" t="s">
        <v>1625</v>
      </c>
      <c r="D444" s="79" t="s">
        <v>2382</v>
      </c>
      <c r="E444" s="79" t="s">
        <v>1632</v>
      </c>
      <c r="F444" s="79" t="s">
        <v>1633</v>
      </c>
      <c r="G444" s="191">
        <v>2.4700000000000002</v>
      </c>
      <c r="H444" s="94">
        <v>0.77100000000000002</v>
      </c>
      <c r="I444" s="95">
        <v>1</v>
      </c>
      <c r="J444" s="89">
        <v>1</v>
      </c>
      <c r="K444" s="89">
        <v>1</v>
      </c>
      <c r="L444" s="89">
        <v>1</v>
      </c>
    </row>
    <row r="445" spans="1:12">
      <c r="A445" s="86" t="s">
        <v>436</v>
      </c>
      <c r="B445" s="86" t="s">
        <v>1787</v>
      </c>
      <c r="C445" s="86" t="s">
        <v>1627</v>
      </c>
      <c r="D445" s="79" t="s">
        <v>2382</v>
      </c>
      <c r="E445" s="79" t="s">
        <v>1632</v>
      </c>
      <c r="F445" s="79" t="s">
        <v>1633</v>
      </c>
      <c r="G445" s="191">
        <v>3.32</v>
      </c>
      <c r="H445" s="94">
        <v>0.95009999999999994</v>
      </c>
      <c r="I445" s="95">
        <v>1</v>
      </c>
      <c r="J445" s="89">
        <v>1</v>
      </c>
      <c r="K445" s="89">
        <v>1</v>
      </c>
      <c r="L445" s="89">
        <v>1</v>
      </c>
    </row>
    <row r="446" spans="1:12">
      <c r="A446" s="86" t="s">
        <v>437</v>
      </c>
      <c r="B446" s="86" t="s">
        <v>1787</v>
      </c>
      <c r="C446" s="86" t="s">
        <v>1628</v>
      </c>
      <c r="D446" s="79" t="s">
        <v>2382</v>
      </c>
      <c r="E446" s="79" t="s">
        <v>1632</v>
      </c>
      <c r="F446" s="79" t="s">
        <v>1633</v>
      </c>
      <c r="G446" s="191">
        <v>6.84</v>
      </c>
      <c r="H446" s="94">
        <v>1.4887999999999999</v>
      </c>
      <c r="I446" s="95">
        <v>1</v>
      </c>
      <c r="J446" s="89">
        <v>1</v>
      </c>
      <c r="K446" s="89">
        <v>1</v>
      </c>
      <c r="L446" s="89">
        <v>1</v>
      </c>
    </row>
    <row r="447" spans="1:12">
      <c r="A447" s="86" t="s">
        <v>438</v>
      </c>
      <c r="B447" s="86" t="s">
        <v>1787</v>
      </c>
      <c r="C447" s="86" t="s">
        <v>1629</v>
      </c>
      <c r="D447" s="79" t="s">
        <v>2382</v>
      </c>
      <c r="E447" s="79" t="s">
        <v>1632</v>
      </c>
      <c r="F447" s="79" t="s">
        <v>1633</v>
      </c>
      <c r="G447" s="191">
        <v>12.16</v>
      </c>
      <c r="H447" s="94">
        <v>2.5097</v>
      </c>
      <c r="I447" s="95">
        <v>1</v>
      </c>
      <c r="J447" s="89">
        <v>1</v>
      </c>
      <c r="K447" s="89">
        <v>1</v>
      </c>
      <c r="L447" s="89">
        <v>1</v>
      </c>
    </row>
    <row r="448" spans="1:12">
      <c r="A448" s="86" t="s">
        <v>439</v>
      </c>
      <c r="B448" s="86" t="s">
        <v>1788</v>
      </c>
      <c r="C448" s="86" t="s">
        <v>1625</v>
      </c>
      <c r="D448" s="79" t="s">
        <v>1789</v>
      </c>
      <c r="E448" s="79" t="s">
        <v>1632</v>
      </c>
      <c r="F448" s="79" t="s">
        <v>1633</v>
      </c>
      <c r="G448" s="191">
        <v>2.57</v>
      </c>
      <c r="H448" s="94">
        <v>1.1253</v>
      </c>
      <c r="I448" s="95">
        <v>1</v>
      </c>
      <c r="J448" s="89">
        <v>1</v>
      </c>
      <c r="K448" s="89">
        <v>1</v>
      </c>
      <c r="L448" s="89">
        <v>1</v>
      </c>
    </row>
    <row r="449" spans="1:12">
      <c r="A449" s="86" t="s">
        <v>440</v>
      </c>
      <c r="B449" s="86" t="s">
        <v>1788</v>
      </c>
      <c r="C449" s="86" t="s">
        <v>1627</v>
      </c>
      <c r="D449" s="79" t="s">
        <v>1789</v>
      </c>
      <c r="E449" s="79" t="s">
        <v>1632</v>
      </c>
      <c r="F449" s="79" t="s">
        <v>1633</v>
      </c>
      <c r="G449" s="191">
        <v>3.97</v>
      </c>
      <c r="H449" s="94">
        <v>1.3706</v>
      </c>
      <c r="I449" s="95">
        <v>1</v>
      </c>
      <c r="J449" s="89">
        <v>1</v>
      </c>
      <c r="K449" s="89">
        <v>1</v>
      </c>
      <c r="L449" s="89">
        <v>1</v>
      </c>
    </row>
    <row r="450" spans="1:12">
      <c r="A450" s="86" t="s">
        <v>441</v>
      </c>
      <c r="B450" s="86" t="s">
        <v>1788</v>
      </c>
      <c r="C450" s="86" t="s">
        <v>1628</v>
      </c>
      <c r="D450" s="79" t="s">
        <v>1789</v>
      </c>
      <c r="E450" s="79" t="s">
        <v>1632</v>
      </c>
      <c r="F450" s="79" t="s">
        <v>1633</v>
      </c>
      <c r="G450" s="191">
        <v>6.9</v>
      </c>
      <c r="H450" s="94">
        <v>1.9387000000000001</v>
      </c>
      <c r="I450" s="95">
        <v>1</v>
      </c>
      <c r="J450" s="89">
        <v>1</v>
      </c>
      <c r="K450" s="89">
        <v>1</v>
      </c>
      <c r="L450" s="89">
        <v>1</v>
      </c>
    </row>
    <row r="451" spans="1:12">
      <c r="A451" s="86" t="s">
        <v>442</v>
      </c>
      <c r="B451" s="86" t="s">
        <v>1788</v>
      </c>
      <c r="C451" s="86" t="s">
        <v>1629</v>
      </c>
      <c r="D451" s="79" t="s">
        <v>1789</v>
      </c>
      <c r="E451" s="79" t="s">
        <v>1632</v>
      </c>
      <c r="F451" s="79" t="s">
        <v>1633</v>
      </c>
      <c r="G451" s="191">
        <v>13.95</v>
      </c>
      <c r="H451" s="94">
        <v>3.6671999999999998</v>
      </c>
      <c r="I451" s="95">
        <v>1</v>
      </c>
      <c r="J451" s="89">
        <v>1</v>
      </c>
      <c r="K451" s="89">
        <v>1</v>
      </c>
      <c r="L451" s="89">
        <v>1</v>
      </c>
    </row>
    <row r="452" spans="1:12">
      <c r="A452" s="86" t="s">
        <v>443</v>
      </c>
      <c r="B452" s="86" t="s">
        <v>1790</v>
      </c>
      <c r="C452" s="86" t="s">
        <v>1625</v>
      </c>
      <c r="D452" s="79" t="s">
        <v>1791</v>
      </c>
      <c r="E452" s="79" t="s">
        <v>1632</v>
      </c>
      <c r="F452" s="79" t="s">
        <v>1633</v>
      </c>
      <c r="G452" s="191">
        <v>1.98</v>
      </c>
      <c r="H452" s="94">
        <v>0.89670000000000005</v>
      </c>
      <c r="I452" s="95">
        <v>1</v>
      </c>
      <c r="J452" s="89">
        <v>1</v>
      </c>
      <c r="K452" s="89">
        <v>1</v>
      </c>
      <c r="L452" s="89">
        <v>1</v>
      </c>
    </row>
    <row r="453" spans="1:12">
      <c r="A453" s="86" t="s">
        <v>444</v>
      </c>
      <c r="B453" s="86" t="s">
        <v>1790</v>
      </c>
      <c r="C453" s="86" t="s">
        <v>1627</v>
      </c>
      <c r="D453" s="79" t="s">
        <v>1791</v>
      </c>
      <c r="E453" s="79" t="s">
        <v>1632</v>
      </c>
      <c r="F453" s="79" t="s">
        <v>1633</v>
      </c>
      <c r="G453" s="191">
        <v>3.27</v>
      </c>
      <c r="H453" s="94">
        <v>1.1431</v>
      </c>
      <c r="I453" s="95">
        <v>1</v>
      </c>
      <c r="J453" s="89">
        <v>1</v>
      </c>
      <c r="K453" s="89">
        <v>1</v>
      </c>
      <c r="L453" s="89">
        <v>1</v>
      </c>
    </row>
    <row r="454" spans="1:12">
      <c r="A454" s="86" t="s">
        <v>445</v>
      </c>
      <c r="B454" s="86" t="s">
        <v>1790</v>
      </c>
      <c r="C454" s="86" t="s">
        <v>1628</v>
      </c>
      <c r="D454" s="79" t="s">
        <v>1791</v>
      </c>
      <c r="E454" s="79" t="s">
        <v>1632</v>
      </c>
      <c r="F454" s="79" t="s">
        <v>1633</v>
      </c>
      <c r="G454" s="191">
        <v>5.59</v>
      </c>
      <c r="H454" s="94">
        <v>1.5727</v>
      </c>
      <c r="I454" s="95">
        <v>1</v>
      </c>
      <c r="J454" s="89">
        <v>1</v>
      </c>
      <c r="K454" s="89">
        <v>1</v>
      </c>
      <c r="L454" s="89">
        <v>1</v>
      </c>
    </row>
    <row r="455" spans="1:12">
      <c r="A455" s="86" t="s">
        <v>446</v>
      </c>
      <c r="B455" s="86" t="s">
        <v>1790</v>
      </c>
      <c r="C455" s="86" t="s">
        <v>1629</v>
      </c>
      <c r="D455" s="79" t="s">
        <v>1791</v>
      </c>
      <c r="E455" s="79" t="s">
        <v>1632</v>
      </c>
      <c r="F455" s="79" t="s">
        <v>1633</v>
      </c>
      <c r="G455" s="191">
        <v>11.37</v>
      </c>
      <c r="H455" s="94">
        <v>2.7770000000000001</v>
      </c>
      <c r="I455" s="95">
        <v>1</v>
      </c>
      <c r="J455" s="89">
        <v>1</v>
      </c>
      <c r="K455" s="89">
        <v>1</v>
      </c>
      <c r="L455" s="89">
        <v>1</v>
      </c>
    </row>
    <row r="456" spans="1:12">
      <c r="A456" s="86" t="s">
        <v>447</v>
      </c>
      <c r="B456" s="86" t="s">
        <v>1792</v>
      </c>
      <c r="C456" s="86" t="s">
        <v>1625</v>
      </c>
      <c r="D456" s="79" t="s">
        <v>1793</v>
      </c>
      <c r="E456" s="79" t="s">
        <v>1632</v>
      </c>
      <c r="F456" s="79" t="s">
        <v>1633</v>
      </c>
      <c r="G456" s="191">
        <v>3.12</v>
      </c>
      <c r="H456" s="94">
        <v>1.0889</v>
      </c>
      <c r="I456" s="95">
        <v>1</v>
      </c>
      <c r="J456" s="89">
        <v>1</v>
      </c>
      <c r="K456" s="89">
        <v>1</v>
      </c>
      <c r="L456" s="89">
        <v>1</v>
      </c>
    </row>
    <row r="457" spans="1:12">
      <c r="A457" s="86" t="s">
        <v>448</v>
      </c>
      <c r="B457" s="86" t="s">
        <v>1792</v>
      </c>
      <c r="C457" s="86" t="s">
        <v>1627</v>
      </c>
      <c r="D457" s="79" t="s">
        <v>1793</v>
      </c>
      <c r="E457" s="79" t="s">
        <v>1632</v>
      </c>
      <c r="F457" s="79" t="s">
        <v>1633</v>
      </c>
      <c r="G457" s="191">
        <v>4.71</v>
      </c>
      <c r="H457" s="94">
        <v>1.5244</v>
      </c>
      <c r="I457" s="95">
        <v>1</v>
      </c>
      <c r="J457" s="89">
        <v>1</v>
      </c>
      <c r="K457" s="89">
        <v>1</v>
      </c>
      <c r="L457" s="89">
        <v>1</v>
      </c>
    </row>
    <row r="458" spans="1:12">
      <c r="A458" s="86" t="s">
        <v>449</v>
      </c>
      <c r="B458" s="86" t="s">
        <v>1792</v>
      </c>
      <c r="C458" s="86" t="s">
        <v>1628</v>
      </c>
      <c r="D458" s="79" t="s">
        <v>1793</v>
      </c>
      <c r="E458" s="79" t="s">
        <v>1632</v>
      </c>
      <c r="F458" s="79" t="s">
        <v>1633</v>
      </c>
      <c r="G458" s="191">
        <v>7.66</v>
      </c>
      <c r="H458" s="94">
        <v>2.3247</v>
      </c>
      <c r="I458" s="95">
        <v>1</v>
      </c>
      <c r="J458" s="89">
        <v>1</v>
      </c>
      <c r="K458" s="89">
        <v>1</v>
      </c>
      <c r="L458" s="89">
        <v>1</v>
      </c>
    </row>
    <row r="459" spans="1:12">
      <c r="A459" s="86" t="s">
        <v>450</v>
      </c>
      <c r="B459" s="86" t="s">
        <v>1792</v>
      </c>
      <c r="C459" s="86" t="s">
        <v>1629</v>
      </c>
      <c r="D459" s="79" t="s">
        <v>1793</v>
      </c>
      <c r="E459" s="79" t="s">
        <v>1632</v>
      </c>
      <c r="F459" s="79" t="s">
        <v>1633</v>
      </c>
      <c r="G459" s="191">
        <v>11.61</v>
      </c>
      <c r="H459" s="94">
        <v>3.7412999999999998</v>
      </c>
      <c r="I459" s="95">
        <v>1</v>
      </c>
      <c r="J459" s="89">
        <v>1</v>
      </c>
      <c r="K459" s="89">
        <v>1</v>
      </c>
      <c r="L459" s="89">
        <v>1</v>
      </c>
    </row>
    <row r="460" spans="1:12">
      <c r="A460" s="86" t="s">
        <v>1428</v>
      </c>
      <c r="B460" s="86" t="s">
        <v>1794</v>
      </c>
      <c r="C460" s="86" t="s">
        <v>1625</v>
      </c>
      <c r="D460" s="79" t="s">
        <v>1429</v>
      </c>
      <c r="E460" s="79" t="s">
        <v>1632</v>
      </c>
      <c r="F460" s="79" t="s">
        <v>1633</v>
      </c>
      <c r="G460" s="191">
        <v>3.79</v>
      </c>
      <c r="H460" s="94">
        <v>1.1627000000000001</v>
      </c>
      <c r="I460" s="95">
        <v>1</v>
      </c>
      <c r="J460" s="89">
        <v>1</v>
      </c>
      <c r="K460" s="89">
        <v>1</v>
      </c>
      <c r="L460" s="89">
        <v>1</v>
      </c>
    </row>
    <row r="461" spans="1:12">
      <c r="A461" s="86" t="s">
        <v>1430</v>
      </c>
      <c r="B461" s="86" t="s">
        <v>1794</v>
      </c>
      <c r="C461" s="86" t="s">
        <v>1627</v>
      </c>
      <c r="D461" s="79" t="s">
        <v>1429</v>
      </c>
      <c r="E461" s="79" t="s">
        <v>1632</v>
      </c>
      <c r="F461" s="79" t="s">
        <v>1633</v>
      </c>
      <c r="G461" s="191">
        <v>6.26</v>
      </c>
      <c r="H461" s="94">
        <v>1.8857999999999999</v>
      </c>
      <c r="I461" s="95">
        <v>1</v>
      </c>
      <c r="J461" s="89">
        <v>1</v>
      </c>
      <c r="K461" s="89">
        <v>1</v>
      </c>
      <c r="L461" s="89">
        <v>1</v>
      </c>
    </row>
    <row r="462" spans="1:12">
      <c r="A462" s="86" t="s">
        <v>1431</v>
      </c>
      <c r="B462" s="86" t="s">
        <v>1794</v>
      </c>
      <c r="C462" s="86" t="s">
        <v>1628</v>
      </c>
      <c r="D462" s="79" t="s">
        <v>1429</v>
      </c>
      <c r="E462" s="79" t="s">
        <v>1632</v>
      </c>
      <c r="F462" s="79" t="s">
        <v>1633</v>
      </c>
      <c r="G462" s="191">
        <v>11.14</v>
      </c>
      <c r="H462" s="94">
        <v>2.7726000000000002</v>
      </c>
      <c r="I462" s="95">
        <v>1</v>
      </c>
      <c r="J462" s="89">
        <v>1</v>
      </c>
      <c r="K462" s="89">
        <v>1</v>
      </c>
      <c r="L462" s="89">
        <v>1</v>
      </c>
    </row>
    <row r="463" spans="1:12">
      <c r="A463" s="86" t="s">
        <v>1432</v>
      </c>
      <c r="B463" s="86" t="s">
        <v>1794</v>
      </c>
      <c r="C463" s="86" t="s">
        <v>1629</v>
      </c>
      <c r="D463" s="79" t="s">
        <v>1429</v>
      </c>
      <c r="E463" s="79" t="s">
        <v>1632</v>
      </c>
      <c r="F463" s="79" t="s">
        <v>1633</v>
      </c>
      <c r="G463" s="191">
        <v>16.86</v>
      </c>
      <c r="H463" s="94">
        <v>4.5143000000000004</v>
      </c>
      <c r="I463" s="95">
        <v>1</v>
      </c>
      <c r="J463" s="89">
        <v>1</v>
      </c>
      <c r="K463" s="89">
        <v>1</v>
      </c>
      <c r="L463" s="89">
        <v>1</v>
      </c>
    </row>
    <row r="464" spans="1:12">
      <c r="A464" s="86" t="s">
        <v>1433</v>
      </c>
      <c r="B464" s="86" t="s">
        <v>1795</v>
      </c>
      <c r="C464" s="86" t="s">
        <v>1625</v>
      </c>
      <c r="D464" s="79" t="s">
        <v>1434</v>
      </c>
      <c r="E464" s="79" t="s">
        <v>1632</v>
      </c>
      <c r="F464" s="79" t="s">
        <v>1633</v>
      </c>
      <c r="G464" s="191">
        <v>3.31</v>
      </c>
      <c r="H464" s="94">
        <v>1.4799</v>
      </c>
      <c r="I464" s="95">
        <v>1</v>
      </c>
      <c r="J464" s="89">
        <v>1</v>
      </c>
      <c r="K464" s="89">
        <v>1</v>
      </c>
      <c r="L464" s="89">
        <v>1</v>
      </c>
    </row>
    <row r="465" spans="1:12">
      <c r="A465" s="86" t="s">
        <v>1435</v>
      </c>
      <c r="B465" s="86" t="s">
        <v>1795</v>
      </c>
      <c r="C465" s="86" t="s">
        <v>1627</v>
      </c>
      <c r="D465" s="79" t="s">
        <v>1434</v>
      </c>
      <c r="E465" s="79" t="s">
        <v>1632</v>
      </c>
      <c r="F465" s="79" t="s">
        <v>1633</v>
      </c>
      <c r="G465" s="191">
        <v>5.49</v>
      </c>
      <c r="H465" s="94">
        <v>1.843</v>
      </c>
      <c r="I465" s="95">
        <v>1</v>
      </c>
      <c r="J465" s="89">
        <v>1</v>
      </c>
      <c r="K465" s="89">
        <v>1</v>
      </c>
      <c r="L465" s="89">
        <v>1</v>
      </c>
    </row>
    <row r="466" spans="1:12">
      <c r="A466" s="86" t="s">
        <v>1436</v>
      </c>
      <c r="B466" s="86" t="s">
        <v>1795</v>
      </c>
      <c r="C466" s="86" t="s">
        <v>1628</v>
      </c>
      <c r="D466" s="79" t="s">
        <v>1434</v>
      </c>
      <c r="E466" s="79" t="s">
        <v>1632</v>
      </c>
      <c r="F466" s="79" t="s">
        <v>1633</v>
      </c>
      <c r="G466" s="191">
        <v>9.89</v>
      </c>
      <c r="H466" s="94">
        <v>2.6055000000000001</v>
      </c>
      <c r="I466" s="95">
        <v>1</v>
      </c>
      <c r="J466" s="89">
        <v>1</v>
      </c>
      <c r="K466" s="89">
        <v>1</v>
      </c>
      <c r="L466" s="89">
        <v>1</v>
      </c>
    </row>
    <row r="467" spans="1:12">
      <c r="A467" s="86" t="s">
        <v>1437</v>
      </c>
      <c r="B467" s="86" t="s">
        <v>1795</v>
      </c>
      <c r="C467" s="86" t="s">
        <v>1629</v>
      </c>
      <c r="D467" s="79" t="s">
        <v>1434</v>
      </c>
      <c r="E467" s="79" t="s">
        <v>1632</v>
      </c>
      <c r="F467" s="79" t="s">
        <v>1633</v>
      </c>
      <c r="G467" s="191">
        <v>15.03</v>
      </c>
      <c r="H467" s="94">
        <v>3.9502999999999999</v>
      </c>
      <c r="I467" s="95">
        <v>1</v>
      </c>
      <c r="J467" s="89">
        <v>1</v>
      </c>
      <c r="K467" s="89">
        <v>1</v>
      </c>
      <c r="L467" s="89">
        <v>1</v>
      </c>
    </row>
    <row r="468" spans="1:12">
      <c r="A468" s="86" t="s">
        <v>1438</v>
      </c>
      <c r="B468" s="86" t="s">
        <v>1796</v>
      </c>
      <c r="C468" s="86" t="s">
        <v>1625</v>
      </c>
      <c r="D468" s="79" t="s">
        <v>1439</v>
      </c>
      <c r="E468" s="79" t="s">
        <v>1632</v>
      </c>
      <c r="F468" s="79" t="s">
        <v>1633</v>
      </c>
      <c r="G468" s="191">
        <v>2.02</v>
      </c>
      <c r="H468" s="94">
        <v>1.1341000000000001</v>
      </c>
      <c r="I468" s="95">
        <v>1</v>
      </c>
      <c r="J468" s="89">
        <v>1</v>
      </c>
      <c r="K468" s="89">
        <v>1</v>
      </c>
      <c r="L468" s="89">
        <v>1</v>
      </c>
    </row>
    <row r="469" spans="1:12">
      <c r="A469" s="86" t="s">
        <v>1440</v>
      </c>
      <c r="B469" s="86" t="s">
        <v>1796</v>
      </c>
      <c r="C469" s="86" t="s">
        <v>1627</v>
      </c>
      <c r="D469" s="79" t="s">
        <v>1439</v>
      </c>
      <c r="E469" s="79" t="s">
        <v>1632</v>
      </c>
      <c r="F469" s="79" t="s">
        <v>1633</v>
      </c>
      <c r="G469" s="191">
        <v>3.75</v>
      </c>
      <c r="H469" s="94">
        <v>1.3314999999999999</v>
      </c>
      <c r="I469" s="95">
        <v>1</v>
      </c>
      <c r="J469" s="89">
        <v>1</v>
      </c>
      <c r="K469" s="89">
        <v>1</v>
      </c>
      <c r="L469" s="89">
        <v>1</v>
      </c>
    </row>
    <row r="470" spans="1:12">
      <c r="A470" s="86" t="s">
        <v>1441</v>
      </c>
      <c r="B470" s="86" t="s">
        <v>1796</v>
      </c>
      <c r="C470" s="86" t="s">
        <v>1628</v>
      </c>
      <c r="D470" s="79" t="s">
        <v>1439</v>
      </c>
      <c r="E470" s="79" t="s">
        <v>1632</v>
      </c>
      <c r="F470" s="79" t="s">
        <v>1633</v>
      </c>
      <c r="G470" s="191">
        <v>9.42</v>
      </c>
      <c r="H470" s="94">
        <v>2.0657999999999999</v>
      </c>
      <c r="I470" s="95">
        <v>1</v>
      </c>
      <c r="J470" s="89">
        <v>1</v>
      </c>
      <c r="K470" s="89">
        <v>1</v>
      </c>
      <c r="L470" s="89">
        <v>1</v>
      </c>
    </row>
    <row r="471" spans="1:12">
      <c r="A471" s="86" t="s">
        <v>1442</v>
      </c>
      <c r="B471" s="86" t="s">
        <v>1796</v>
      </c>
      <c r="C471" s="86" t="s">
        <v>1629</v>
      </c>
      <c r="D471" s="79" t="s">
        <v>1439</v>
      </c>
      <c r="E471" s="79" t="s">
        <v>1632</v>
      </c>
      <c r="F471" s="79" t="s">
        <v>1633</v>
      </c>
      <c r="G471" s="191">
        <v>16</v>
      </c>
      <c r="H471" s="94">
        <v>3.2138</v>
      </c>
      <c r="I471" s="95">
        <v>1</v>
      </c>
      <c r="J471" s="89">
        <v>1</v>
      </c>
      <c r="K471" s="89">
        <v>1</v>
      </c>
      <c r="L471" s="89">
        <v>1</v>
      </c>
    </row>
    <row r="472" spans="1:12">
      <c r="A472" s="86" t="s">
        <v>1443</v>
      </c>
      <c r="B472" s="86" t="s">
        <v>1797</v>
      </c>
      <c r="C472" s="86" t="s">
        <v>1625</v>
      </c>
      <c r="D472" s="79" t="s">
        <v>1444</v>
      </c>
      <c r="E472" s="79" t="s">
        <v>1632</v>
      </c>
      <c r="F472" s="79" t="s">
        <v>1633</v>
      </c>
      <c r="G472" s="191">
        <v>2.98</v>
      </c>
      <c r="H472" s="94">
        <v>1.0092000000000001</v>
      </c>
      <c r="I472" s="95">
        <v>1</v>
      </c>
      <c r="J472" s="89">
        <v>1</v>
      </c>
      <c r="K472" s="89">
        <v>1</v>
      </c>
      <c r="L472" s="89">
        <v>1</v>
      </c>
    </row>
    <row r="473" spans="1:12">
      <c r="A473" s="86" t="s">
        <v>1445</v>
      </c>
      <c r="B473" s="86" t="s">
        <v>1797</v>
      </c>
      <c r="C473" s="86" t="s">
        <v>1627</v>
      </c>
      <c r="D473" s="79" t="s">
        <v>1444</v>
      </c>
      <c r="E473" s="79" t="s">
        <v>1632</v>
      </c>
      <c r="F473" s="79" t="s">
        <v>1633</v>
      </c>
      <c r="G473" s="191">
        <v>4.54</v>
      </c>
      <c r="H473" s="94">
        <v>1.3002</v>
      </c>
      <c r="I473" s="95">
        <v>1</v>
      </c>
      <c r="J473" s="89">
        <v>1</v>
      </c>
      <c r="K473" s="89">
        <v>1</v>
      </c>
      <c r="L473" s="89">
        <v>1</v>
      </c>
    </row>
    <row r="474" spans="1:12">
      <c r="A474" s="86" t="s">
        <v>1446</v>
      </c>
      <c r="B474" s="86" t="s">
        <v>1797</v>
      </c>
      <c r="C474" s="86" t="s">
        <v>1628</v>
      </c>
      <c r="D474" s="79" t="s">
        <v>1444</v>
      </c>
      <c r="E474" s="79" t="s">
        <v>1632</v>
      </c>
      <c r="F474" s="79" t="s">
        <v>1633</v>
      </c>
      <c r="G474" s="191">
        <v>7.42</v>
      </c>
      <c r="H474" s="94">
        <v>1.8499000000000001</v>
      </c>
      <c r="I474" s="95">
        <v>1</v>
      </c>
      <c r="J474" s="89">
        <v>1</v>
      </c>
      <c r="K474" s="89">
        <v>1</v>
      </c>
      <c r="L474" s="89">
        <v>1</v>
      </c>
    </row>
    <row r="475" spans="1:12">
      <c r="A475" s="86" t="s">
        <v>1447</v>
      </c>
      <c r="B475" s="86" t="s">
        <v>1797</v>
      </c>
      <c r="C475" s="86" t="s">
        <v>1629</v>
      </c>
      <c r="D475" s="79" t="s">
        <v>1444</v>
      </c>
      <c r="E475" s="79" t="s">
        <v>1632</v>
      </c>
      <c r="F475" s="79" t="s">
        <v>1633</v>
      </c>
      <c r="G475" s="191">
        <v>11.29</v>
      </c>
      <c r="H475" s="94">
        <v>2.7887</v>
      </c>
      <c r="I475" s="95">
        <v>1</v>
      </c>
      <c r="J475" s="89">
        <v>1</v>
      </c>
      <c r="K475" s="89">
        <v>1</v>
      </c>
      <c r="L475" s="89">
        <v>1</v>
      </c>
    </row>
    <row r="476" spans="1:12">
      <c r="A476" s="86" t="s">
        <v>1448</v>
      </c>
      <c r="B476" s="86" t="s">
        <v>1798</v>
      </c>
      <c r="C476" s="86" t="s">
        <v>1625</v>
      </c>
      <c r="D476" s="79" t="s">
        <v>1449</v>
      </c>
      <c r="E476" s="79" t="s">
        <v>1632</v>
      </c>
      <c r="F476" s="79" t="s">
        <v>1633</v>
      </c>
      <c r="G476" s="191">
        <v>1.4</v>
      </c>
      <c r="H476" s="94">
        <v>0.81699999999999995</v>
      </c>
      <c r="I476" s="95">
        <v>1</v>
      </c>
      <c r="J476" s="89">
        <v>1</v>
      </c>
      <c r="K476" s="89">
        <v>1</v>
      </c>
      <c r="L476" s="89">
        <v>1</v>
      </c>
    </row>
    <row r="477" spans="1:12">
      <c r="A477" s="86" t="s">
        <v>1450</v>
      </c>
      <c r="B477" s="86" t="s">
        <v>1798</v>
      </c>
      <c r="C477" s="86" t="s">
        <v>1627</v>
      </c>
      <c r="D477" s="79" t="s">
        <v>1449</v>
      </c>
      <c r="E477" s="79" t="s">
        <v>1632</v>
      </c>
      <c r="F477" s="79" t="s">
        <v>1633</v>
      </c>
      <c r="G477" s="191">
        <v>2.27</v>
      </c>
      <c r="H477" s="94">
        <v>1.0422</v>
      </c>
      <c r="I477" s="95">
        <v>1</v>
      </c>
      <c r="J477" s="89">
        <v>1</v>
      </c>
      <c r="K477" s="89">
        <v>1</v>
      </c>
      <c r="L477" s="89">
        <v>1</v>
      </c>
    </row>
    <row r="478" spans="1:12">
      <c r="A478" s="86" t="s">
        <v>1451</v>
      </c>
      <c r="B478" s="86" t="s">
        <v>1798</v>
      </c>
      <c r="C478" s="86" t="s">
        <v>1628</v>
      </c>
      <c r="D478" s="79" t="s">
        <v>1449</v>
      </c>
      <c r="E478" s="79" t="s">
        <v>1632</v>
      </c>
      <c r="F478" s="79" t="s">
        <v>1633</v>
      </c>
      <c r="G478" s="191">
        <v>4.7300000000000004</v>
      </c>
      <c r="H478" s="94">
        <v>1.5486</v>
      </c>
      <c r="I478" s="95">
        <v>1</v>
      </c>
      <c r="J478" s="89">
        <v>1</v>
      </c>
      <c r="K478" s="89">
        <v>1</v>
      </c>
      <c r="L478" s="89">
        <v>1</v>
      </c>
    </row>
    <row r="479" spans="1:12">
      <c r="A479" s="86" t="s">
        <v>1452</v>
      </c>
      <c r="B479" s="86" t="s">
        <v>1798</v>
      </c>
      <c r="C479" s="86" t="s">
        <v>1629</v>
      </c>
      <c r="D479" s="79" t="s">
        <v>1449</v>
      </c>
      <c r="E479" s="79" t="s">
        <v>1632</v>
      </c>
      <c r="F479" s="79" t="s">
        <v>1633</v>
      </c>
      <c r="G479" s="191">
        <v>9.52</v>
      </c>
      <c r="H479" s="94">
        <v>2.4986000000000002</v>
      </c>
      <c r="I479" s="95">
        <v>1</v>
      </c>
      <c r="J479" s="89">
        <v>1</v>
      </c>
      <c r="K479" s="89">
        <v>1</v>
      </c>
      <c r="L479" s="89">
        <v>1</v>
      </c>
    </row>
    <row r="480" spans="1:12">
      <c r="A480" s="86" t="s">
        <v>451</v>
      </c>
      <c r="B480" s="86" t="s">
        <v>1799</v>
      </c>
      <c r="C480" s="86" t="s">
        <v>1625</v>
      </c>
      <c r="D480" s="79" t="s">
        <v>1453</v>
      </c>
      <c r="E480" s="79" t="s">
        <v>1632</v>
      </c>
      <c r="F480" s="79" t="s">
        <v>1633</v>
      </c>
      <c r="G480" s="191">
        <v>2.92</v>
      </c>
      <c r="H480" s="94">
        <v>0.64580000000000004</v>
      </c>
      <c r="I480" s="95">
        <v>1</v>
      </c>
      <c r="J480" s="89">
        <v>1</v>
      </c>
      <c r="K480" s="89">
        <v>1</v>
      </c>
      <c r="L480" s="89">
        <v>1</v>
      </c>
    </row>
    <row r="481" spans="1:12">
      <c r="A481" s="86" t="s">
        <v>452</v>
      </c>
      <c r="B481" s="86" t="s">
        <v>1799</v>
      </c>
      <c r="C481" s="86" t="s">
        <v>1627</v>
      </c>
      <c r="D481" s="79" t="s">
        <v>1453</v>
      </c>
      <c r="E481" s="79" t="s">
        <v>1632</v>
      </c>
      <c r="F481" s="79" t="s">
        <v>1633</v>
      </c>
      <c r="G481" s="191">
        <v>4.08</v>
      </c>
      <c r="H481" s="94">
        <v>0.83379999999999999</v>
      </c>
      <c r="I481" s="95">
        <v>1</v>
      </c>
      <c r="J481" s="89">
        <v>1</v>
      </c>
      <c r="K481" s="89">
        <v>1</v>
      </c>
      <c r="L481" s="89">
        <v>1</v>
      </c>
    </row>
    <row r="482" spans="1:12">
      <c r="A482" s="86" t="s">
        <v>453</v>
      </c>
      <c r="B482" s="86" t="s">
        <v>1799</v>
      </c>
      <c r="C482" s="86" t="s">
        <v>1628</v>
      </c>
      <c r="D482" s="79" t="s">
        <v>1453</v>
      </c>
      <c r="E482" s="79" t="s">
        <v>1632</v>
      </c>
      <c r="F482" s="79" t="s">
        <v>1633</v>
      </c>
      <c r="G482" s="191">
        <v>6.42</v>
      </c>
      <c r="H482" s="94">
        <v>1.1758999999999999</v>
      </c>
      <c r="I482" s="95">
        <v>1</v>
      </c>
      <c r="J482" s="89">
        <v>1</v>
      </c>
      <c r="K482" s="89">
        <v>1</v>
      </c>
      <c r="L482" s="89">
        <v>1</v>
      </c>
    </row>
    <row r="483" spans="1:12">
      <c r="A483" s="86" t="s">
        <v>454</v>
      </c>
      <c r="B483" s="86" t="s">
        <v>1799</v>
      </c>
      <c r="C483" s="86" t="s">
        <v>1629</v>
      </c>
      <c r="D483" s="79" t="s">
        <v>1453</v>
      </c>
      <c r="E483" s="79" t="s">
        <v>1632</v>
      </c>
      <c r="F483" s="79" t="s">
        <v>1633</v>
      </c>
      <c r="G483" s="191">
        <v>9.8699999999999992</v>
      </c>
      <c r="H483" s="94">
        <v>1.8353999999999999</v>
      </c>
      <c r="I483" s="95">
        <v>1</v>
      </c>
      <c r="J483" s="89">
        <v>1</v>
      </c>
      <c r="K483" s="89">
        <v>1</v>
      </c>
      <c r="L483" s="89">
        <v>1</v>
      </c>
    </row>
    <row r="484" spans="1:12">
      <c r="A484" s="86" t="s">
        <v>455</v>
      </c>
      <c r="B484" s="86" t="s">
        <v>1800</v>
      </c>
      <c r="C484" s="86" t="s">
        <v>1625</v>
      </c>
      <c r="D484" s="79" t="s">
        <v>1801</v>
      </c>
      <c r="E484" s="79" t="s">
        <v>1632</v>
      </c>
      <c r="F484" s="79" t="s">
        <v>1633</v>
      </c>
      <c r="G484" s="191">
        <v>2.63</v>
      </c>
      <c r="H484" s="94">
        <v>0.63419999999999999</v>
      </c>
      <c r="I484" s="95">
        <v>1</v>
      </c>
      <c r="J484" s="89">
        <v>1</v>
      </c>
      <c r="K484" s="89">
        <v>1</v>
      </c>
      <c r="L484" s="89">
        <v>1</v>
      </c>
    </row>
    <row r="485" spans="1:12">
      <c r="A485" s="86" t="s">
        <v>456</v>
      </c>
      <c r="B485" s="86" t="s">
        <v>1800</v>
      </c>
      <c r="C485" s="86" t="s">
        <v>1627</v>
      </c>
      <c r="D485" s="79" t="s">
        <v>1801</v>
      </c>
      <c r="E485" s="79" t="s">
        <v>1632</v>
      </c>
      <c r="F485" s="79" t="s">
        <v>1633</v>
      </c>
      <c r="G485" s="191">
        <v>3.3</v>
      </c>
      <c r="H485" s="94">
        <v>0.79010000000000002</v>
      </c>
      <c r="I485" s="95">
        <v>1</v>
      </c>
      <c r="J485" s="89">
        <v>1</v>
      </c>
      <c r="K485" s="89">
        <v>1</v>
      </c>
      <c r="L485" s="89">
        <v>1</v>
      </c>
    </row>
    <row r="486" spans="1:12">
      <c r="A486" s="86" t="s">
        <v>457</v>
      </c>
      <c r="B486" s="86" t="s">
        <v>1800</v>
      </c>
      <c r="C486" s="86" t="s">
        <v>1628</v>
      </c>
      <c r="D486" s="79" t="s">
        <v>1801</v>
      </c>
      <c r="E486" s="79" t="s">
        <v>1632</v>
      </c>
      <c r="F486" s="79" t="s">
        <v>1633</v>
      </c>
      <c r="G486" s="191">
        <v>4.93</v>
      </c>
      <c r="H486" s="94">
        <v>1.1416999999999999</v>
      </c>
      <c r="I486" s="95">
        <v>1</v>
      </c>
      <c r="J486" s="89">
        <v>1</v>
      </c>
      <c r="K486" s="89">
        <v>1</v>
      </c>
      <c r="L486" s="89">
        <v>1</v>
      </c>
    </row>
    <row r="487" spans="1:12">
      <c r="A487" s="86" t="s">
        <v>458</v>
      </c>
      <c r="B487" s="86" t="s">
        <v>1800</v>
      </c>
      <c r="C487" s="86" t="s">
        <v>1629</v>
      </c>
      <c r="D487" s="79" t="s">
        <v>1801</v>
      </c>
      <c r="E487" s="79" t="s">
        <v>1632</v>
      </c>
      <c r="F487" s="79" t="s">
        <v>1633</v>
      </c>
      <c r="G487" s="191">
        <v>9.02</v>
      </c>
      <c r="H487" s="94">
        <v>2.0966</v>
      </c>
      <c r="I487" s="95">
        <v>1</v>
      </c>
      <c r="J487" s="89">
        <v>1</v>
      </c>
      <c r="K487" s="89">
        <v>1</v>
      </c>
      <c r="L487" s="89">
        <v>1</v>
      </c>
    </row>
    <row r="488" spans="1:12">
      <c r="A488" s="86" t="s">
        <v>459</v>
      </c>
      <c r="B488" s="86" t="s">
        <v>1802</v>
      </c>
      <c r="C488" s="86" t="s">
        <v>1625</v>
      </c>
      <c r="D488" s="79" t="s">
        <v>1454</v>
      </c>
      <c r="E488" s="79" t="s">
        <v>1632</v>
      </c>
      <c r="F488" s="79" t="s">
        <v>1633</v>
      </c>
      <c r="G488" s="191">
        <v>2.38</v>
      </c>
      <c r="H488" s="94">
        <v>0.60260000000000002</v>
      </c>
      <c r="I488" s="95">
        <v>1</v>
      </c>
      <c r="J488" s="89">
        <v>1</v>
      </c>
      <c r="K488" s="89">
        <v>1</v>
      </c>
      <c r="L488" s="89">
        <v>1</v>
      </c>
    </row>
    <row r="489" spans="1:12">
      <c r="A489" s="86" t="s">
        <v>460</v>
      </c>
      <c r="B489" s="86" t="s">
        <v>1802</v>
      </c>
      <c r="C489" s="86" t="s">
        <v>1627</v>
      </c>
      <c r="D489" s="79" t="s">
        <v>1454</v>
      </c>
      <c r="E489" s="79" t="s">
        <v>1632</v>
      </c>
      <c r="F489" s="79" t="s">
        <v>1633</v>
      </c>
      <c r="G489" s="191">
        <v>3.26</v>
      </c>
      <c r="H489" s="94">
        <v>0.76829999999999998</v>
      </c>
      <c r="I489" s="95">
        <v>1</v>
      </c>
      <c r="J489" s="89">
        <v>1</v>
      </c>
      <c r="K489" s="89">
        <v>1</v>
      </c>
      <c r="L489" s="89">
        <v>1</v>
      </c>
    </row>
    <row r="490" spans="1:12">
      <c r="A490" s="86" t="s">
        <v>461</v>
      </c>
      <c r="B490" s="86" t="s">
        <v>1802</v>
      </c>
      <c r="C490" s="86" t="s">
        <v>1628</v>
      </c>
      <c r="D490" s="79" t="s">
        <v>1454</v>
      </c>
      <c r="E490" s="79" t="s">
        <v>1632</v>
      </c>
      <c r="F490" s="79" t="s">
        <v>1633</v>
      </c>
      <c r="G490" s="191">
        <v>4.8499999999999996</v>
      </c>
      <c r="H490" s="94">
        <v>1.1133</v>
      </c>
      <c r="I490" s="95">
        <v>1</v>
      </c>
      <c r="J490" s="89">
        <v>1</v>
      </c>
      <c r="K490" s="89">
        <v>1</v>
      </c>
      <c r="L490" s="89">
        <v>1</v>
      </c>
    </row>
    <row r="491" spans="1:12">
      <c r="A491" s="86" t="s">
        <v>462</v>
      </c>
      <c r="B491" s="86" t="s">
        <v>1802</v>
      </c>
      <c r="C491" s="86" t="s">
        <v>1629</v>
      </c>
      <c r="D491" s="79" t="s">
        <v>1454</v>
      </c>
      <c r="E491" s="79" t="s">
        <v>1632</v>
      </c>
      <c r="F491" s="79" t="s">
        <v>1633</v>
      </c>
      <c r="G491" s="191">
        <v>8.65</v>
      </c>
      <c r="H491" s="94">
        <v>2.1000999999999999</v>
      </c>
      <c r="I491" s="95">
        <v>1</v>
      </c>
      <c r="J491" s="89">
        <v>1</v>
      </c>
      <c r="K491" s="89">
        <v>1</v>
      </c>
      <c r="L491" s="89">
        <v>1</v>
      </c>
    </row>
    <row r="492" spans="1:12">
      <c r="A492" s="86" t="s">
        <v>463</v>
      </c>
      <c r="B492" s="86" t="s">
        <v>1803</v>
      </c>
      <c r="C492" s="86" t="s">
        <v>1625</v>
      </c>
      <c r="D492" s="79" t="s">
        <v>1455</v>
      </c>
      <c r="E492" s="79" t="s">
        <v>1632</v>
      </c>
      <c r="F492" s="79" t="s">
        <v>1633</v>
      </c>
      <c r="G492" s="191">
        <v>2.14</v>
      </c>
      <c r="H492" s="94">
        <v>0.52329999999999999</v>
      </c>
      <c r="I492" s="95">
        <v>1</v>
      </c>
      <c r="J492" s="89">
        <v>1</v>
      </c>
      <c r="K492" s="89">
        <v>1</v>
      </c>
      <c r="L492" s="89">
        <v>1</v>
      </c>
    </row>
    <row r="493" spans="1:12">
      <c r="A493" s="86" t="s">
        <v>464</v>
      </c>
      <c r="B493" s="86" t="s">
        <v>1803</v>
      </c>
      <c r="C493" s="86" t="s">
        <v>1627</v>
      </c>
      <c r="D493" s="79" t="s">
        <v>1455</v>
      </c>
      <c r="E493" s="79" t="s">
        <v>1632</v>
      </c>
      <c r="F493" s="79" t="s">
        <v>1633</v>
      </c>
      <c r="G493" s="191">
        <v>3.15</v>
      </c>
      <c r="H493" s="94">
        <v>0.69869999999999999</v>
      </c>
      <c r="I493" s="95">
        <v>1</v>
      </c>
      <c r="J493" s="89">
        <v>1</v>
      </c>
      <c r="K493" s="89">
        <v>1</v>
      </c>
      <c r="L493" s="89">
        <v>1</v>
      </c>
    </row>
    <row r="494" spans="1:12">
      <c r="A494" s="86" t="s">
        <v>465</v>
      </c>
      <c r="B494" s="86" t="s">
        <v>1803</v>
      </c>
      <c r="C494" s="86" t="s">
        <v>1628</v>
      </c>
      <c r="D494" s="79" t="s">
        <v>1455</v>
      </c>
      <c r="E494" s="79" t="s">
        <v>1632</v>
      </c>
      <c r="F494" s="79" t="s">
        <v>1633</v>
      </c>
      <c r="G494" s="191">
        <v>5.07</v>
      </c>
      <c r="H494" s="94">
        <v>1.0074000000000001</v>
      </c>
      <c r="I494" s="95">
        <v>1</v>
      </c>
      <c r="J494" s="89">
        <v>1</v>
      </c>
      <c r="K494" s="89">
        <v>1</v>
      </c>
      <c r="L494" s="89">
        <v>1</v>
      </c>
    </row>
    <row r="495" spans="1:12">
      <c r="A495" s="86" t="s">
        <v>466</v>
      </c>
      <c r="B495" s="86" t="s">
        <v>1803</v>
      </c>
      <c r="C495" s="86" t="s">
        <v>1629</v>
      </c>
      <c r="D495" s="79" t="s">
        <v>1455</v>
      </c>
      <c r="E495" s="79" t="s">
        <v>1632</v>
      </c>
      <c r="F495" s="79" t="s">
        <v>1633</v>
      </c>
      <c r="G495" s="191">
        <v>9.16</v>
      </c>
      <c r="H495" s="94">
        <v>1.8374999999999999</v>
      </c>
      <c r="I495" s="95">
        <v>1</v>
      </c>
      <c r="J495" s="89">
        <v>1</v>
      </c>
      <c r="K495" s="89">
        <v>1</v>
      </c>
      <c r="L495" s="89">
        <v>1</v>
      </c>
    </row>
    <row r="496" spans="1:12">
      <c r="A496" s="86" t="s">
        <v>467</v>
      </c>
      <c r="B496" s="86" t="s">
        <v>1804</v>
      </c>
      <c r="C496" s="86" t="s">
        <v>1625</v>
      </c>
      <c r="D496" s="79" t="s">
        <v>1805</v>
      </c>
      <c r="E496" s="79" t="s">
        <v>1632</v>
      </c>
      <c r="F496" s="79" t="s">
        <v>1633</v>
      </c>
      <c r="G496" s="191">
        <v>2.83</v>
      </c>
      <c r="H496" s="94">
        <v>0.50409999999999999</v>
      </c>
      <c r="I496" s="95">
        <v>1</v>
      </c>
      <c r="J496" s="89">
        <v>1</v>
      </c>
      <c r="K496" s="89">
        <v>1</v>
      </c>
      <c r="L496" s="89">
        <v>1</v>
      </c>
    </row>
    <row r="497" spans="1:12">
      <c r="A497" s="86" t="s">
        <v>468</v>
      </c>
      <c r="B497" s="86" t="s">
        <v>1804</v>
      </c>
      <c r="C497" s="86" t="s">
        <v>1627</v>
      </c>
      <c r="D497" s="79" t="s">
        <v>1805</v>
      </c>
      <c r="E497" s="79" t="s">
        <v>1632</v>
      </c>
      <c r="F497" s="79" t="s">
        <v>1633</v>
      </c>
      <c r="G497" s="191">
        <v>3.45</v>
      </c>
      <c r="H497" s="94">
        <v>0.67430000000000001</v>
      </c>
      <c r="I497" s="95">
        <v>1</v>
      </c>
      <c r="J497" s="89">
        <v>1</v>
      </c>
      <c r="K497" s="89">
        <v>1</v>
      </c>
      <c r="L497" s="89">
        <v>1</v>
      </c>
    </row>
    <row r="498" spans="1:12">
      <c r="A498" s="86" t="s">
        <v>469</v>
      </c>
      <c r="B498" s="86" t="s">
        <v>1804</v>
      </c>
      <c r="C498" s="86" t="s">
        <v>1628</v>
      </c>
      <c r="D498" s="79" t="s">
        <v>1805</v>
      </c>
      <c r="E498" s="79" t="s">
        <v>1632</v>
      </c>
      <c r="F498" s="79" t="s">
        <v>1633</v>
      </c>
      <c r="G498" s="191">
        <v>5.19</v>
      </c>
      <c r="H498" s="94">
        <v>1.0095000000000001</v>
      </c>
      <c r="I498" s="95">
        <v>1</v>
      </c>
      <c r="J498" s="89">
        <v>1</v>
      </c>
      <c r="K498" s="89">
        <v>1</v>
      </c>
      <c r="L498" s="89">
        <v>1</v>
      </c>
    </row>
    <row r="499" spans="1:12">
      <c r="A499" s="86" t="s">
        <v>470</v>
      </c>
      <c r="B499" s="86" t="s">
        <v>1804</v>
      </c>
      <c r="C499" s="86" t="s">
        <v>1629</v>
      </c>
      <c r="D499" s="79" t="s">
        <v>1805</v>
      </c>
      <c r="E499" s="79" t="s">
        <v>1632</v>
      </c>
      <c r="F499" s="79" t="s">
        <v>1633</v>
      </c>
      <c r="G499" s="191">
        <v>9.35</v>
      </c>
      <c r="H499" s="94">
        <v>1.8117000000000001</v>
      </c>
      <c r="I499" s="95">
        <v>1</v>
      </c>
      <c r="J499" s="89">
        <v>1</v>
      </c>
      <c r="K499" s="89">
        <v>1</v>
      </c>
      <c r="L499" s="89">
        <v>1</v>
      </c>
    </row>
    <row r="500" spans="1:12">
      <c r="A500" s="86" t="s">
        <v>471</v>
      </c>
      <c r="B500" s="86" t="s">
        <v>1806</v>
      </c>
      <c r="C500" s="86" t="s">
        <v>1625</v>
      </c>
      <c r="D500" s="79" t="s">
        <v>1456</v>
      </c>
      <c r="E500" s="79" t="s">
        <v>1632</v>
      </c>
      <c r="F500" s="79" t="s">
        <v>1633</v>
      </c>
      <c r="G500" s="191">
        <v>3</v>
      </c>
      <c r="H500" s="94">
        <v>0.55030000000000001</v>
      </c>
      <c r="I500" s="95">
        <v>1</v>
      </c>
      <c r="J500" s="89">
        <v>1</v>
      </c>
      <c r="K500" s="89">
        <v>1</v>
      </c>
      <c r="L500" s="89">
        <v>1</v>
      </c>
    </row>
    <row r="501" spans="1:12">
      <c r="A501" s="86" t="s">
        <v>472</v>
      </c>
      <c r="B501" s="86" t="s">
        <v>1806</v>
      </c>
      <c r="C501" s="86" t="s">
        <v>1627</v>
      </c>
      <c r="D501" s="79" t="s">
        <v>1456</v>
      </c>
      <c r="E501" s="79" t="s">
        <v>1632</v>
      </c>
      <c r="F501" s="79" t="s">
        <v>1633</v>
      </c>
      <c r="G501" s="191">
        <v>3.88</v>
      </c>
      <c r="H501" s="94">
        <v>0.71650000000000003</v>
      </c>
      <c r="I501" s="95">
        <v>1</v>
      </c>
      <c r="J501" s="89">
        <v>1</v>
      </c>
      <c r="K501" s="89">
        <v>1</v>
      </c>
      <c r="L501" s="89">
        <v>1</v>
      </c>
    </row>
    <row r="502" spans="1:12">
      <c r="A502" s="86" t="s">
        <v>473</v>
      </c>
      <c r="B502" s="86" t="s">
        <v>1806</v>
      </c>
      <c r="C502" s="86" t="s">
        <v>1628</v>
      </c>
      <c r="D502" s="79" t="s">
        <v>1456</v>
      </c>
      <c r="E502" s="79" t="s">
        <v>1632</v>
      </c>
      <c r="F502" s="79" t="s">
        <v>1633</v>
      </c>
      <c r="G502" s="191">
        <v>5.82</v>
      </c>
      <c r="H502" s="94">
        <v>1.0419</v>
      </c>
      <c r="I502" s="95">
        <v>1</v>
      </c>
      <c r="J502" s="89">
        <v>1</v>
      </c>
      <c r="K502" s="89">
        <v>1</v>
      </c>
      <c r="L502" s="89">
        <v>1</v>
      </c>
    </row>
    <row r="503" spans="1:12">
      <c r="A503" s="86" t="s">
        <v>474</v>
      </c>
      <c r="B503" s="86" t="s">
        <v>1806</v>
      </c>
      <c r="C503" s="86" t="s">
        <v>1629</v>
      </c>
      <c r="D503" s="79" t="s">
        <v>1456</v>
      </c>
      <c r="E503" s="79" t="s">
        <v>1632</v>
      </c>
      <c r="F503" s="79" t="s">
        <v>1633</v>
      </c>
      <c r="G503" s="191">
        <v>10.92</v>
      </c>
      <c r="H503" s="94">
        <v>1.8087</v>
      </c>
      <c r="I503" s="95">
        <v>1</v>
      </c>
      <c r="J503" s="89">
        <v>1</v>
      </c>
      <c r="K503" s="89">
        <v>1</v>
      </c>
      <c r="L503" s="89">
        <v>1</v>
      </c>
    </row>
    <row r="504" spans="1:12">
      <c r="A504" s="86" t="s">
        <v>475</v>
      </c>
      <c r="B504" s="86" t="s">
        <v>1807</v>
      </c>
      <c r="C504" s="86" t="s">
        <v>1625</v>
      </c>
      <c r="D504" s="79" t="s">
        <v>1457</v>
      </c>
      <c r="E504" s="79" t="s">
        <v>1632</v>
      </c>
      <c r="F504" s="79" t="s">
        <v>1633</v>
      </c>
      <c r="G504" s="191">
        <v>2.88</v>
      </c>
      <c r="H504" s="94">
        <v>0.59630000000000005</v>
      </c>
      <c r="I504" s="95">
        <v>1</v>
      </c>
      <c r="J504" s="89">
        <v>1</v>
      </c>
      <c r="K504" s="89">
        <v>1</v>
      </c>
      <c r="L504" s="89">
        <v>1</v>
      </c>
    </row>
    <row r="505" spans="1:12">
      <c r="A505" s="86" t="s">
        <v>476</v>
      </c>
      <c r="B505" s="86" t="s">
        <v>1807</v>
      </c>
      <c r="C505" s="86" t="s">
        <v>1627</v>
      </c>
      <c r="D505" s="79" t="s">
        <v>1457</v>
      </c>
      <c r="E505" s="79" t="s">
        <v>1632</v>
      </c>
      <c r="F505" s="79" t="s">
        <v>1633</v>
      </c>
      <c r="G505" s="191">
        <v>3.63</v>
      </c>
      <c r="H505" s="94">
        <v>0.73199999999999998</v>
      </c>
      <c r="I505" s="95">
        <v>1</v>
      </c>
      <c r="J505" s="89">
        <v>1</v>
      </c>
      <c r="K505" s="89">
        <v>1</v>
      </c>
      <c r="L505" s="89">
        <v>1</v>
      </c>
    </row>
    <row r="506" spans="1:12">
      <c r="A506" s="86" t="s">
        <v>477</v>
      </c>
      <c r="B506" s="86" t="s">
        <v>1807</v>
      </c>
      <c r="C506" s="86" t="s">
        <v>1628</v>
      </c>
      <c r="D506" s="79" t="s">
        <v>1457</v>
      </c>
      <c r="E506" s="79" t="s">
        <v>1632</v>
      </c>
      <c r="F506" s="79" t="s">
        <v>1633</v>
      </c>
      <c r="G506" s="191">
        <v>5.6</v>
      </c>
      <c r="H506" s="94">
        <v>1.0437000000000001</v>
      </c>
      <c r="I506" s="95">
        <v>1</v>
      </c>
      <c r="J506" s="89">
        <v>1</v>
      </c>
      <c r="K506" s="89">
        <v>1</v>
      </c>
      <c r="L506" s="89">
        <v>1</v>
      </c>
    </row>
    <row r="507" spans="1:12">
      <c r="A507" s="86" t="s">
        <v>478</v>
      </c>
      <c r="B507" s="86" t="s">
        <v>1807</v>
      </c>
      <c r="C507" s="86" t="s">
        <v>1629</v>
      </c>
      <c r="D507" s="79" t="s">
        <v>1457</v>
      </c>
      <c r="E507" s="79" t="s">
        <v>1632</v>
      </c>
      <c r="F507" s="79" t="s">
        <v>1633</v>
      </c>
      <c r="G507" s="191">
        <v>7.77</v>
      </c>
      <c r="H507" s="94">
        <v>1.5327999999999999</v>
      </c>
      <c r="I507" s="95">
        <v>1</v>
      </c>
      <c r="J507" s="89">
        <v>1</v>
      </c>
      <c r="K507" s="89">
        <v>1</v>
      </c>
      <c r="L507" s="89">
        <v>1</v>
      </c>
    </row>
    <row r="508" spans="1:12">
      <c r="A508" s="86" t="s">
        <v>479</v>
      </c>
      <c r="B508" s="86" t="s">
        <v>1808</v>
      </c>
      <c r="C508" s="86" t="s">
        <v>1625</v>
      </c>
      <c r="D508" s="79" t="s">
        <v>1458</v>
      </c>
      <c r="E508" s="79" t="s">
        <v>1632</v>
      </c>
      <c r="F508" s="79" t="s">
        <v>1633</v>
      </c>
      <c r="G508" s="191">
        <v>2.6</v>
      </c>
      <c r="H508" s="94">
        <v>0.4602</v>
      </c>
      <c r="I508" s="95">
        <v>1</v>
      </c>
      <c r="J508" s="89">
        <v>1</v>
      </c>
      <c r="K508" s="89">
        <v>1</v>
      </c>
      <c r="L508" s="89">
        <v>1</v>
      </c>
    </row>
    <row r="509" spans="1:12">
      <c r="A509" s="86" t="s">
        <v>480</v>
      </c>
      <c r="B509" s="86" t="s">
        <v>1808</v>
      </c>
      <c r="C509" s="86" t="s">
        <v>1627</v>
      </c>
      <c r="D509" s="79" t="s">
        <v>1458</v>
      </c>
      <c r="E509" s="79" t="s">
        <v>1632</v>
      </c>
      <c r="F509" s="79" t="s">
        <v>1633</v>
      </c>
      <c r="G509" s="191">
        <v>3.52</v>
      </c>
      <c r="H509" s="94">
        <v>0.59719999999999995</v>
      </c>
      <c r="I509" s="95">
        <v>1</v>
      </c>
      <c r="J509" s="89">
        <v>1</v>
      </c>
      <c r="K509" s="89">
        <v>1</v>
      </c>
      <c r="L509" s="89">
        <v>1</v>
      </c>
    </row>
    <row r="510" spans="1:12">
      <c r="A510" s="86" t="s">
        <v>481</v>
      </c>
      <c r="B510" s="86" t="s">
        <v>1808</v>
      </c>
      <c r="C510" s="86" t="s">
        <v>1628</v>
      </c>
      <c r="D510" s="79" t="s">
        <v>1458</v>
      </c>
      <c r="E510" s="79" t="s">
        <v>1632</v>
      </c>
      <c r="F510" s="79" t="s">
        <v>1633</v>
      </c>
      <c r="G510" s="191">
        <v>5.49</v>
      </c>
      <c r="H510" s="94">
        <v>0.90149999999999997</v>
      </c>
      <c r="I510" s="95">
        <v>1</v>
      </c>
      <c r="J510" s="89">
        <v>1</v>
      </c>
      <c r="K510" s="89">
        <v>1</v>
      </c>
      <c r="L510" s="89">
        <v>1</v>
      </c>
    </row>
    <row r="511" spans="1:12">
      <c r="A511" s="86" t="s">
        <v>482</v>
      </c>
      <c r="B511" s="86" t="s">
        <v>1808</v>
      </c>
      <c r="C511" s="86" t="s">
        <v>1629</v>
      </c>
      <c r="D511" s="79" t="s">
        <v>1458</v>
      </c>
      <c r="E511" s="79" t="s">
        <v>1632</v>
      </c>
      <c r="F511" s="79" t="s">
        <v>1633</v>
      </c>
      <c r="G511" s="191">
        <v>9.0299999999999994</v>
      </c>
      <c r="H511" s="94">
        <v>1.5758000000000001</v>
      </c>
      <c r="I511" s="95">
        <v>1</v>
      </c>
      <c r="J511" s="89">
        <v>1</v>
      </c>
      <c r="K511" s="89">
        <v>1</v>
      </c>
      <c r="L511" s="89">
        <v>1</v>
      </c>
    </row>
    <row r="512" spans="1:12">
      <c r="A512" s="86" t="s">
        <v>483</v>
      </c>
      <c r="B512" s="86" t="s">
        <v>1809</v>
      </c>
      <c r="C512" s="86" t="s">
        <v>1625</v>
      </c>
      <c r="D512" s="79" t="s">
        <v>1810</v>
      </c>
      <c r="E512" s="79" t="s">
        <v>1632</v>
      </c>
      <c r="F512" s="79" t="s">
        <v>1633</v>
      </c>
      <c r="G512" s="191">
        <v>3.1</v>
      </c>
      <c r="H512" s="94">
        <v>0.53100000000000003</v>
      </c>
      <c r="I512" s="95">
        <v>1</v>
      </c>
      <c r="J512" s="89">
        <v>1</v>
      </c>
      <c r="K512" s="89">
        <v>1</v>
      </c>
      <c r="L512" s="89">
        <v>1</v>
      </c>
    </row>
    <row r="513" spans="1:12">
      <c r="A513" s="86" t="s">
        <v>484</v>
      </c>
      <c r="B513" s="86" t="s">
        <v>1809</v>
      </c>
      <c r="C513" s="86" t="s">
        <v>1627</v>
      </c>
      <c r="D513" s="79" t="s">
        <v>1810</v>
      </c>
      <c r="E513" s="79" t="s">
        <v>1632</v>
      </c>
      <c r="F513" s="79" t="s">
        <v>1633</v>
      </c>
      <c r="G513" s="191">
        <v>4.2</v>
      </c>
      <c r="H513" s="94">
        <v>0.70430000000000004</v>
      </c>
      <c r="I513" s="95">
        <v>1</v>
      </c>
      <c r="J513" s="89">
        <v>1</v>
      </c>
      <c r="K513" s="89">
        <v>1</v>
      </c>
      <c r="L513" s="89">
        <v>1</v>
      </c>
    </row>
    <row r="514" spans="1:12">
      <c r="A514" s="86" t="s">
        <v>485</v>
      </c>
      <c r="B514" s="86" t="s">
        <v>1809</v>
      </c>
      <c r="C514" s="86" t="s">
        <v>1628</v>
      </c>
      <c r="D514" s="79" t="s">
        <v>1810</v>
      </c>
      <c r="E514" s="79" t="s">
        <v>1632</v>
      </c>
      <c r="F514" s="79" t="s">
        <v>1633</v>
      </c>
      <c r="G514" s="191">
        <v>6.3</v>
      </c>
      <c r="H514" s="94">
        <v>1.0277000000000001</v>
      </c>
      <c r="I514" s="95">
        <v>1</v>
      </c>
      <c r="J514" s="89">
        <v>1</v>
      </c>
      <c r="K514" s="89">
        <v>1</v>
      </c>
      <c r="L514" s="89">
        <v>1</v>
      </c>
    </row>
    <row r="515" spans="1:12">
      <c r="A515" s="86" t="s">
        <v>486</v>
      </c>
      <c r="B515" s="86" t="s">
        <v>1809</v>
      </c>
      <c r="C515" s="86" t="s">
        <v>1629</v>
      </c>
      <c r="D515" s="79" t="s">
        <v>1810</v>
      </c>
      <c r="E515" s="79" t="s">
        <v>1632</v>
      </c>
      <c r="F515" s="79" t="s">
        <v>1633</v>
      </c>
      <c r="G515" s="191">
        <v>10.6</v>
      </c>
      <c r="H515" s="94">
        <v>1.7602</v>
      </c>
      <c r="I515" s="95">
        <v>1</v>
      </c>
      <c r="J515" s="89">
        <v>1</v>
      </c>
      <c r="K515" s="89">
        <v>1</v>
      </c>
      <c r="L515" s="89">
        <v>1</v>
      </c>
    </row>
    <row r="516" spans="1:12">
      <c r="A516" s="86" t="s">
        <v>487</v>
      </c>
      <c r="B516" s="86" t="s">
        <v>1811</v>
      </c>
      <c r="C516" s="86" t="s">
        <v>1625</v>
      </c>
      <c r="D516" s="79" t="s">
        <v>1812</v>
      </c>
      <c r="E516" s="79" t="s">
        <v>1632</v>
      </c>
      <c r="F516" s="79" t="s">
        <v>1633</v>
      </c>
      <c r="G516" s="191">
        <v>2.29</v>
      </c>
      <c r="H516" s="94">
        <v>0.45250000000000001</v>
      </c>
      <c r="I516" s="95">
        <v>1</v>
      </c>
      <c r="J516" s="89">
        <v>1</v>
      </c>
      <c r="K516" s="89">
        <v>1</v>
      </c>
      <c r="L516" s="89">
        <v>1</v>
      </c>
    </row>
    <row r="517" spans="1:12">
      <c r="A517" s="86" t="s">
        <v>488</v>
      </c>
      <c r="B517" s="86" t="s">
        <v>1811</v>
      </c>
      <c r="C517" s="86" t="s">
        <v>1627</v>
      </c>
      <c r="D517" s="79" t="s">
        <v>1812</v>
      </c>
      <c r="E517" s="79" t="s">
        <v>1632</v>
      </c>
      <c r="F517" s="79" t="s">
        <v>1633</v>
      </c>
      <c r="G517" s="191">
        <v>2.91</v>
      </c>
      <c r="H517" s="94">
        <v>0.57050000000000001</v>
      </c>
      <c r="I517" s="95">
        <v>1</v>
      </c>
      <c r="J517" s="89">
        <v>1</v>
      </c>
      <c r="K517" s="89">
        <v>1</v>
      </c>
      <c r="L517" s="89">
        <v>1</v>
      </c>
    </row>
    <row r="518" spans="1:12">
      <c r="A518" s="86" t="s">
        <v>489</v>
      </c>
      <c r="B518" s="86" t="s">
        <v>1811</v>
      </c>
      <c r="C518" s="86" t="s">
        <v>1628</v>
      </c>
      <c r="D518" s="79" t="s">
        <v>1812</v>
      </c>
      <c r="E518" s="79" t="s">
        <v>1632</v>
      </c>
      <c r="F518" s="79" t="s">
        <v>1633</v>
      </c>
      <c r="G518" s="191">
        <v>4.6399999999999997</v>
      </c>
      <c r="H518" s="94">
        <v>0.82399999999999995</v>
      </c>
      <c r="I518" s="95">
        <v>1</v>
      </c>
      <c r="J518" s="89">
        <v>1</v>
      </c>
      <c r="K518" s="89">
        <v>1</v>
      </c>
      <c r="L518" s="89">
        <v>1</v>
      </c>
    </row>
    <row r="519" spans="1:12">
      <c r="A519" s="86" t="s">
        <v>490</v>
      </c>
      <c r="B519" s="86" t="s">
        <v>1811</v>
      </c>
      <c r="C519" s="86" t="s">
        <v>1629</v>
      </c>
      <c r="D519" s="79" t="s">
        <v>1812</v>
      </c>
      <c r="E519" s="79" t="s">
        <v>1632</v>
      </c>
      <c r="F519" s="79" t="s">
        <v>1633</v>
      </c>
      <c r="G519" s="191">
        <v>8.3000000000000007</v>
      </c>
      <c r="H519" s="94">
        <v>1.4587000000000001</v>
      </c>
      <c r="I519" s="95">
        <v>1</v>
      </c>
      <c r="J519" s="89">
        <v>1</v>
      </c>
      <c r="K519" s="89">
        <v>1</v>
      </c>
      <c r="L519" s="89">
        <v>1</v>
      </c>
    </row>
    <row r="520" spans="1:12">
      <c r="A520" s="86" t="s">
        <v>491</v>
      </c>
      <c r="B520" s="86" t="s">
        <v>1813</v>
      </c>
      <c r="C520" s="86" t="s">
        <v>1625</v>
      </c>
      <c r="D520" s="79" t="s">
        <v>1459</v>
      </c>
      <c r="E520" s="79" t="s">
        <v>1632</v>
      </c>
      <c r="F520" s="79" t="s">
        <v>1633</v>
      </c>
      <c r="G520" s="191">
        <v>2.08</v>
      </c>
      <c r="H520" s="94">
        <v>0.45910000000000001</v>
      </c>
      <c r="I520" s="95">
        <v>1</v>
      </c>
      <c r="J520" s="89">
        <v>1</v>
      </c>
      <c r="K520" s="89">
        <v>1</v>
      </c>
      <c r="L520" s="89">
        <v>1</v>
      </c>
    </row>
    <row r="521" spans="1:12">
      <c r="A521" s="86" t="s">
        <v>492</v>
      </c>
      <c r="B521" s="86" t="s">
        <v>1813</v>
      </c>
      <c r="C521" s="86" t="s">
        <v>1627</v>
      </c>
      <c r="D521" s="79" t="s">
        <v>1459</v>
      </c>
      <c r="E521" s="79" t="s">
        <v>1632</v>
      </c>
      <c r="F521" s="79" t="s">
        <v>1633</v>
      </c>
      <c r="G521" s="191">
        <v>2.69</v>
      </c>
      <c r="H521" s="94">
        <v>0.59599999999999997</v>
      </c>
      <c r="I521" s="95">
        <v>1</v>
      </c>
      <c r="J521" s="89">
        <v>1</v>
      </c>
      <c r="K521" s="89">
        <v>1</v>
      </c>
      <c r="L521" s="89">
        <v>1</v>
      </c>
    </row>
    <row r="522" spans="1:12">
      <c r="A522" s="86" t="s">
        <v>493</v>
      </c>
      <c r="B522" s="86" t="s">
        <v>1813</v>
      </c>
      <c r="C522" s="86" t="s">
        <v>1628</v>
      </c>
      <c r="D522" s="79" t="s">
        <v>1459</v>
      </c>
      <c r="E522" s="79" t="s">
        <v>1632</v>
      </c>
      <c r="F522" s="79" t="s">
        <v>1633</v>
      </c>
      <c r="G522" s="191">
        <v>3.95</v>
      </c>
      <c r="H522" s="94">
        <v>0.77249999999999996</v>
      </c>
      <c r="I522" s="95">
        <v>1</v>
      </c>
      <c r="J522" s="89">
        <v>1</v>
      </c>
      <c r="K522" s="89">
        <v>1</v>
      </c>
      <c r="L522" s="89">
        <v>1</v>
      </c>
    </row>
    <row r="523" spans="1:12">
      <c r="A523" s="86" t="s">
        <v>494</v>
      </c>
      <c r="B523" s="86" t="s">
        <v>1813</v>
      </c>
      <c r="C523" s="86" t="s">
        <v>1629</v>
      </c>
      <c r="D523" s="79" t="s">
        <v>1459</v>
      </c>
      <c r="E523" s="79" t="s">
        <v>1632</v>
      </c>
      <c r="F523" s="79" t="s">
        <v>1633</v>
      </c>
      <c r="G523" s="191">
        <v>6.31</v>
      </c>
      <c r="H523" s="94">
        <v>1.1731</v>
      </c>
      <c r="I523" s="95">
        <v>1</v>
      </c>
      <c r="J523" s="89">
        <v>1</v>
      </c>
      <c r="K523" s="89">
        <v>1</v>
      </c>
      <c r="L523" s="89">
        <v>1</v>
      </c>
    </row>
    <row r="524" spans="1:12">
      <c r="A524" s="86" t="s">
        <v>495</v>
      </c>
      <c r="B524" s="86" t="s">
        <v>1814</v>
      </c>
      <c r="C524" s="86" t="s">
        <v>1625</v>
      </c>
      <c r="D524" s="79" t="s">
        <v>1815</v>
      </c>
      <c r="E524" s="79" t="s">
        <v>1632</v>
      </c>
      <c r="F524" s="79" t="s">
        <v>1633</v>
      </c>
      <c r="G524" s="191">
        <v>3.07</v>
      </c>
      <c r="H524" s="94">
        <v>0.55389999999999995</v>
      </c>
      <c r="I524" s="95">
        <v>1</v>
      </c>
      <c r="J524" s="89">
        <v>1</v>
      </c>
      <c r="K524" s="89">
        <v>1</v>
      </c>
      <c r="L524" s="89">
        <v>1</v>
      </c>
    </row>
    <row r="525" spans="1:12">
      <c r="A525" s="86" t="s">
        <v>496</v>
      </c>
      <c r="B525" s="86" t="s">
        <v>1814</v>
      </c>
      <c r="C525" s="86" t="s">
        <v>1627</v>
      </c>
      <c r="D525" s="79" t="s">
        <v>1815</v>
      </c>
      <c r="E525" s="79" t="s">
        <v>1632</v>
      </c>
      <c r="F525" s="79" t="s">
        <v>1633</v>
      </c>
      <c r="G525" s="191">
        <v>3.88</v>
      </c>
      <c r="H525" s="94">
        <v>0.70430000000000004</v>
      </c>
      <c r="I525" s="95">
        <v>1</v>
      </c>
      <c r="J525" s="89">
        <v>1</v>
      </c>
      <c r="K525" s="89">
        <v>1</v>
      </c>
      <c r="L525" s="89">
        <v>1</v>
      </c>
    </row>
    <row r="526" spans="1:12">
      <c r="A526" s="86" t="s">
        <v>497</v>
      </c>
      <c r="B526" s="86" t="s">
        <v>1814</v>
      </c>
      <c r="C526" s="86" t="s">
        <v>1628</v>
      </c>
      <c r="D526" s="79" t="s">
        <v>1815</v>
      </c>
      <c r="E526" s="79" t="s">
        <v>1632</v>
      </c>
      <c r="F526" s="79" t="s">
        <v>1633</v>
      </c>
      <c r="G526" s="191">
        <v>5.84</v>
      </c>
      <c r="H526" s="94">
        <v>1.0139</v>
      </c>
      <c r="I526" s="95">
        <v>1</v>
      </c>
      <c r="J526" s="89">
        <v>1</v>
      </c>
      <c r="K526" s="89">
        <v>1</v>
      </c>
      <c r="L526" s="89">
        <v>1</v>
      </c>
    </row>
    <row r="527" spans="1:12">
      <c r="A527" s="86" t="s">
        <v>498</v>
      </c>
      <c r="B527" s="86" t="s">
        <v>1814</v>
      </c>
      <c r="C527" s="86" t="s">
        <v>1629</v>
      </c>
      <c r="D527" s="79" t="s">
        <v>1815</v>
      </c>
      <c r="E527" s="79" t="s">
        <v>1632</v>
      </c>
      <c r="F527" s="79" t="s">
        <v>1633</v>
      </c>
      <c r="G527" s="191">
        <v>10.28</v>
      </c>
      <c r="H527" s="94">
        <v>1.8217000000000001</v>
      </c>
      <c r="I527" s="95">
        <v>1</v>
      </c>
      <c r="J527" s="89">
        <v>1</v>
      </c>
      <c r="K527" s="89">
        <v>1</v>
      </c>
      <c r="L527" s="89">
        <v>1</v>
      </c>
    </row>
    <row r="528" spans="1:12">
      <c r="A528" s="86" t="s">
        <v>499</v>
      </c>
      <c r="B528" s="86" t="s">
        <v>1816</v>
      </c>
      <c r="C528" s="86" t="s">
        <v>1625</v>
      </c>
      <c r="D528" s="79" t="s">
        <v>1817</v>
      </c>
      <c r="E528" s="79" t="s">
        <v>1632</v>
      </c>
      <c r="F528" s="79" t="s">
        <v>1633</v>
      </c>
      <c r="G528" s="191">
        <v>2.52</v>
      </c>
      <c r="H528" s="94">
        <v>0.57140000000000002</v>
      </c>
      <c r="I528" s="95">
        <v>1</v>
      </c>
      <c r="J528" s="89">
        <v>1</v>
      </c>
      <c r="K528" s="89">
        <v>1</v>
      </c>
      <c r="L528" s="89">
        <v>1</v>
      </c>
    </row>
    <row r="529" spans="1:12">
      <c r="A529" s="86" t="s">
        <v>500</v>
      </c>
      <c r="B529" s="86" t="s">
        <v>1816</v>
      </c>
      <c r="C529" s="86" t="s">
        <v>1627</v>
      </c>
      <c r="D529" s="79" t="s">
        <v>1817</v>
      </c>
      <c r="E529" s="79" t="s">
        <v>1632</v>
      </c>
      <c r="F529" s="79" t="s">
        <v>1633</v>
      </c>
      <c r="G529" s="191">
        <v>3.35</v>
      </c>
      <c r="H529" s="94">
        <v>0.74319999999999997</v>
      </c>
      <c r="I529" s="95">
        <v>1</v>
      </c>
      <c r="J529" s="89">
        <v>1</v>
      </c>
      <c r="K529" s="89">
        <v>1</v>
      </c>
      <c r="L529" s="89">
        <v>1</v>
      </c>
    </row>
    <row r="530" spans="1:12">
      <c r="A530" s="86" t="s">
        <v>501</v>
      </c>
      <c r="B530" s="86" t="s">
        <v>1816</v>
      </c>
      <c r="C530" s="86" t="s">
        <v>1628</v>
      </c>
      <c r="D530" s="79" t="s">
        <v>1817</v>
      </c>
      <c r="E530" s="79" t="s">
        <v>1632</v>
      </c>
      <c r="F530" s="79" t="s">
        <v>1633</v>
      </c>
      <c r="G530" s="191">
        <v>5.03</v>
      </c>
      <c r="H530" s="94">
        <v>1.0609</v>
      </c>
      <c r="I530" s="95">
        <v>1</v>
      </c>
      <c r="J530" s="89">
        <v>1</v>
      </c>
      <c r="K530" s="89">
        <v>1</v>
      </c>
      <c r="L530" s="89">
        <v>1</v>
      </c>
    </row>
    <row r="531" spans="1:12">
      <c r="A531" s="86" t="s">
        <v>502</v>
      </c>
      <c r="B531" s="86" t="s">
        <v>1816</v>
      </c>
      <c r="C531" s="86" t="s">
        <v>1629</v>
      </c>
      <c r="D531" s="79" t="s">
        <v>1817</v>
      </c>
      <c r="E531" s="79" t="s">
        <v>1632</v>
      </c>
      <c r="F531" s="79" t="s">
        <v>1633</v>
      </c>
      <c r="G531" s="191">
        <v>7.94</v>
      </c>
      <c r="H531" s="94">
        <v>1.7686999999999999</v>
      </c>
      <c r="I531" s="95">
        <v>1</v>
      </c>
      <c r="J531" s="89">
        <v>1</v>
      </c>
      <c r="K531" s="89">
        <v>1</v>
      </c>
      <c r="L531" s="89">
        <v>1</v>
      </c>
    </row>
    <row r="532" spans="1:12">
      <c r="A532" s="86" t="s">
        <v>503</v>
      </c>
      <c r="B532" s="86" t="s">
        <v>1818</v>
      </c>
      <c r="C532" s="86" t="s">
        <v>1625</v>
      </c>
      <c r="D532" s="79" t="s">
        <v>1460</v>
      </c>
      <c r="E532" s="79" t="s">
        <v>1632</v>
      </c>
      <c r="F532" s="79" t="s">
        <v>1633</v>
      </c>
      <c r="G532" s="191">
        <v>2.4900000000000002</v>
      </c>
      <c r="H532" s="94">
        <v>0.50370000000000004</v>
      </c>
      <c r="I532" s="95">
        <v>1</v>
      </c>
      <c r="J532" s="89">
        <v>1</v>
      </c>
      <c r="K532" s="89">
        <v>1</v>
      </c>
      <c r="L532" s="89">
        <v>1</v>
      </c>
    </row>
    <row r="533" spans="1:12">
      <c r="A533" s="86" t="s">
        <v>504</v>
      </c>
      <c r="B533" s="86" t="s">
        <v>1818</v>
      </c>
      <c r="C533" s="86" t="s">
        <v>1627</v>
      </c>
      <c r="D533" s="79" t="s">
        <v>1460</v>
      </c>
      <c r="E533" s="79" t="s">
        <v>1632</v>
      </c>
      <c r="F533" s="79" t="s">
        <v>1633</v>
      </c>
      <c r="G533" s="191">
        <v>3.49</v>
      </c>
      <c r="H533" s="94">
        <v>0.69379999999999997</v>
      </c>
      <c r="I533" s="95">
        <v>1</v>
      </c>
      <c r="J533" s="89">
        <v>1</v>
      </c>
      <c r="K533" s="89">
        <v>1</v>
      </c>
      <c r="L533" s="89">
        <v>1</v>
      </c>
    </row>
    <row r="534" spans="1:12">
      <c r="A534" s="86" t="s">
        <v>505</v>
      </c>
      <c r="B534" s="86" t="s">
        <v>1818</v>
      </c>
      <c r="C534" s="86" t="s">
        <v>1628</v>
      </c>
      <c r="D534" s="79" t="s">
        <v>1460</v>
      </c>
      <c r="E534" s="79" t="s">
        <v>1632</v>
      </c>
      <c r="F534" s="79" t="s">
        <v>1633</v>
      </c>
      <c r="G534" s="191">
        <v>5.3</v>
      </c>
      <c r="H534" s="94">
        <v>0.99929999999999997</v>
      </c>
      <c r="I534" s="95">
        <v>1</v>
      </c>
      <c r="J534" s="89">
        <v>1</v>
      </c>
      <c r="K534" s="89">
        <v>1</v>
      </c>
      <c r="L534" s="89">
        <v>1</v>
      </c>
    </row>
    <row r="535" spans="1:12">
      <c r="A535" s="86" t="s">
        <v>506</v>
      </c>
      <c r="B535" s="86" t="s">
        <v>1818</v>
      </c>
      <c r="C535" s="86" t="s">
        <v>1629</v>
      </c>
      <c r="D535" s="79" t="s">
        <v>1460</v>
      </c>
      <c r="E535" s="79" t="s">
        <v>1632</v>
      </c>
      <c r="F535" s="79" t="s">
        <v>1633</v>
      </c>
      <c r="G535" s="191">
        <v>8.7100000000000009</v>
      </c>
      <c r="H535" s="94">
        <v>1.6655</v>
      </c>
      <c r="I535" s="95">
        <v>1</v>
      </c>
      <c r="J535" s="89">
        <v>1</v>
      </c>
      <c r="K535" s="89">
        <v>1</v>
      </c>
      <c r="L535" s="89">
        <v>1</v>
      </c>
    </row>
    <row r="536" spans="1:12">
      <c r="A536" s="86" t="s">
        <v>507</v>
      </c>
      <c r="B536" s="86" t="s">
        <v>1819</v>
      </c>
      <c r="C536" s="86" t="s">
        <v>1625</v>
      </c>
      <c r="D536" s="79" t="s">
        <v>1820</v>
      </c>
      <c r="E536" s="79" t="s">
        <v>1632</v>
      </c>
      <c r="F536" s="79" t="s">
        <v>1633</v>
      </c>
      <c r="G536" s="191">
        <v>3.3</v>
      </c>
      <c r="H536" s="94">
        <v>1.6680999999999999</v>
      </c>
      <c r="I536" s="95">
        <v>1</v>
      </c>
      <c r="J536" s="89">
        <v>1</v>
      </c>
      <c r="K536" s="89">
        <v>1</v>
      </c>
      <c r="L536" s="89">
        <v>1</v>
      </c>
    </row>
    <row r="537" spans="1:12">
      <c r="A537" s="86" t="s">
        <v>508</v>
      </c>
      <c r="B537" s="86" t="s">
        <v>1819</v>
      </c>
      <c r="C537" s="86" t="s">
        <v>1627</v>
      </c>
      <c r="D537" s="79" t="s">
        <v>1820</v>
      </c>
      <c r="E537" s="79" t="s">
        <v>1632</v>
      </c>
      <c r="F537" s="79" t="s">
        <v>1633</v>
      </c>
      <c r="G537" s="191">
        <v>5.95</v>
      </c>
      <c r="H537" s="94">
        <v>2.3706999999999998</v>
      </c>
      <c r="I537" s="95">
        <v>1</v>
      </c>
      <c r="J537" s="89">
        <v>1</v>
      </c>
      <c r="K537" s="89">
        <v>1</v>
      </c>
      <c r="L537" s="89">
        <v>1</v>
      </c>
    </row>
    <row r="538" spans="1:12">
      <c r="A538" s="86" t="s">
        <v>509</v>
      </c>
      <c r="B538" s="86" t="s">
        <v>1819</v>
      </c>
      <c r="C538" s="86" t="s">
        <v>1628</v>
      </c>
      <c r="D538" s="79" t="s">
        <v>1820</v>
      </c>
      <c r="E538" s="79" t="s">
        <v>1632</v>
      </c>
      <c r="F538" s="79" t="s">
        <v>1633</v>
      </c>
      <c r="G538" s="191">
        <v>9.2799999999999994</v>
      </c>
      <c r="H538" s="94">
        <v>3.1189</v>
      </c>
      <c r="I538" s="95">
        <v>1</v>
      </c>
      <c r="J538" s="89">
        <v>1</v>
      </c>
      <c r="K538" s="89">
        <v>1</v>
      </c>
      <c r="L538" s="89">
        <v>1</v>
      </c>
    </row>
    <row r="539" spans="1:12">
      <c r="A539" s="86" t="s">
        <v>510</v>
      </c>
      <c r="B539" s="86" t="s">
        <v>1819</v>
      </c>
      <c r="C539" s="86" t="s">
        <v>1629</v>
      </c>
      <c r="D539" s="79" t="s">
        <v>1820</v>
      </c>
      <c r="E539" s="79" t="s">
        <v>1632</v>
      </c>
      <c r="F539" s="79" t="s">
        <v>1633</v>
      </c>
      <c r="G539" s="191">
        <v>16.14</v>
      </c>
      <c r="H539" s="94">
        <v>5.4301000000000004</v>
      </c>
      <c r="I539" s="95">
        <v>1</v>
      </c>
      <c r="J539" s="89">
        <v>1</v>
      </c>
      <c r="K539" s="89">
        <v>1</v>
      </c>
      <c r="L539" s="89">
        <v>1</v>
      </c>
    </row>
    <row r="540" spans="1:12">
      <c r="A540" s="86" t="s">
        <v>511</v>
      </c>
      <c r="B540" s="86" t="s">
        <v>1821</v>
      </c>
      <c r="C540" s="86" t="s">
        <v>1625</v>
      </c>
      <c r="D540" s="79" t="s">
        <v>1461</v>
      </c>
      <c r="E540" s="79" t="s">
        <v>1632</v>
      </c>
      <c r="F540" s="79" t="s">
        <v>1633</v>
      </c>
      <c r="G540" s="191">
        <v>4.51</v>
      </c>
      <c r="H540" s="94">
        <v>1.4535</v>
      </c>
      <c r="I540" s="95">
        <v>1</v>
      </c>
      <c r="J540" s="89">
        <v>1</v>
      </c>
      <c r="K540" s="89">
        <v>1</v>
      </c>
      <c r="L540" s="89">
        <v>1</v>
      </c>
    </row>
    <row r="541" spans="1:12">
      <c r="A541" s="86" t="s">
        <v>512</v>
      </c>
      <c r="B541" s="86" t="s">
        <v>1821</v>
      </c>
      <c r="C541" s="86" t="s">
        <v>1627</v>
      </c>
      <c r="D541" s="79" t="s">
        <v>1461</v>
      </c>
      <c r="E541" s="79" t="s">
        <v>1632</v>
      </c>
      <c r="F541" s="79" t="s">
        <v>1633</v>
      </c>
      <c r="G541" s="191">
        <v>6.09</v>
      </c>
      <c r="H541" s="94">
        <v>2.0411999999999999</v>
      </c>
      <c r="I541" s="95">
        <v>1</v>
      </c>
      <c r="J541" s="89">
        <v>1</v>
      </c>
      <c r="K541" s="89">
        <v>1</v>
      </c>
      <c r="L541" s="89">
        <v>1</v>
      </c>
    </row>
    <row r="542" spans="1:12">
      <c r="A542" s="86" t="s">
        <v>513</v>
      </c>
      <c r="B542" s="86" t="s">
        <v>1821</v>
      </c>
      <c r="C542" s="86" t="s">
        <v>1628</v>
      </c>
      <c r="D542" s="79" t="s">
        <v>1461</v>
      </c>
      <c r="E542" s="79" t="s">
        <v>1632</v>
      </c>
      <c r="F542" s="79" t="s">
        <v>1633</v>
      </c>
      <c r="G542" s="191">
        <v>9.56</v>
      </c>
      <c r="H542" s="94">
        <v>2.5268999999999999</v>
      </c>
      <c r="I542" s="95">
        <v>1</v>
      </c>
      <c r="J542" s="89">
        <v>1</v>
      </c>
      <c r="K542" s="89">
        <v>1</v>
      </c>
      <c r="L542" s="89">
        <v>1</v>
      </c>
    </row>
    <row r="543" spans="1:12">
      <c r="A543" s="86" t="s">
        <v>514</v>
      </c>
      <c r="B543" s="86" t="s">
        <v>1821</v>
      </c>
      <c r="C543" s="86" t="s">
        <v>1629</v>
      </c>
      <c r="D543" s="79" t="s">
        <v>1461</v>
      </c>
      <c r="E543" s="79" t="s">
        <v>1632</v>
      </c>
      <c r="F543" s="79" t="s">
        <v>1633</v>
      </c>
      <c r="G543" s="191">
        <v>19.37</v>
      </c>
      <c r="H543" s="94">
        <v>4.8098999999999998</v>
      </c>
      <c r="I543" s="95">
        <v>1</v>
      </c>
      <c r="J543" s="89">
        <v>1</v>
      </c>
      <c r="K543" s="89">
        <v>1</v>
      </c>
      <c r="L543" s="89">
        <v>1</v>
      </c>
    </row>
    <row r="544" spans="1:12">
      <c r="A544" s="86" t="s">
        <v>515</v>
      </c>
      <c r="B544" s="86" t="s">
        <v>1822</v>
      </c>
      <c r="C544" s="86" t="s">
        <v>1625</v>
      </c>
      <c r="D544" s="79" t="s">
        <v>1462</v>
      </c>
      <c r="E544" s="79" t="s">
        <v>1632</v>
      </c>
      <c r="F544" s="79" t="s">
        <v>1633</v>
      </c>
      <c r="G544" s="191">
        <v>2.4500000000000002</v>
      </c>
      <c r="H544" s="94">
        <v>1.0768</v>
      </c>
      <c r="I544" s="95">
        <v>1</v>
      </c>
      <c r="J544" s="89">
        <v>1</v>
      </c>
      <c r="K544" s="89">
        <v>1</v>
      </c>
      <c r="L544" s="89">
        <v>1</v>
      </c>
    </row>
    <row r="545" spans="1:12">
      <c r="A545" s="86" t="s">
        <v>516</v>
      </c>
      <c r="B545" s="86" t="s">
        <v>1822</v>
      </c>
      <c r="C545" s="86" t="s">
        <v>1627</v>
      </c>
      <c r="D545" s="79" t="s">
        <v>1462</v>
      </c>
      <c r="E545" s="79" t="s">
        <v>1632</v>
      </c>
      <c r="F545" s="79" t="s">
        <v>1633</v>
      </c>
      <c r="G545" s="191">
        <v>3.6</v>
      </c>
      <c r="H545" s="94">
        <v>1.3795999999999999</v>
      </c>
      <c r="I545" s="95">
        <v>1</v>
      </c>
      <c r="J545" s="89">
        <v>1</v>
      </c>
      <c r="K545" s="89">
        <v>1</v>
      </c>
      <c r="L545" s="89">
        <v>1</v>
      </c>
    </row>
    <row r="546" spans="1:12">
      <c r="A546" s="86" t="s">
        <v>517</v>
      </c>
      <c r="B546" s="86" t="s">
        <v>1822</v>
      </c>
      <c r="C546" s="86" t="s">
        <v>1628</v>
      </c>
      <c r="D546" s="79" t="s">
        <v>1462</v>
      </c>
      <c r="E546" s="79" t="s">
        <v>1632</v>
      </c>
      <c r="F546" s="79" t="s">
        <v>1633</v>
      </c>
      <c r="G546" s="191">
        <v>6.25</v>
      </c>
      <c r="H546" s="94">
        <v>1.8874</v>
      </c>
      <c r="I546" s="95">
        <v>1</v>
      </c>
      <c r="J546" s="89">
        <v>1</v>
      </c>
      <c r="K546" s="89">
        <v>1</v>
      </c>
      <c r="L546" s="89">
        <v>1</v>
      </c>
    </row>
    <row r="547" spans="1:12">
      <c r="A547" s="86" t="s">
        <v>518</v>
      </c>
      <c r="B547" s="86" t="s">
        <v>1822</v>
      </c>
      <c r="C547" s="86" t="s">
        <v>1629</v>
      </c>
      <c r="D547" s="79" t="s">
        <v>1462</v>
      </c>
      <c r="E547" s="79" t="s">
        <v>1632</v>
      </c>
      <c r="F547" s="79" t="s">
        <v>1633</v>
      </c>
      <c r="G547" s="191">
        <v>11.76</v>
      </c>
      <c r="H547" s="94">
        <v>3.1261999999999999</v>
      </c>
      <c r="I547" s="95">
        <v>1</v>
      </c>
      <c r="J547" s="89">
        <v>1</v>
      </c>
      <c r="K547" s="89">
        <v>1</v>
      </c>
      <c r="L547" s="89">
        <v>1</v>
      </c>
    </row>
    <row r="548" spans="1:12">
      <c r="A548" s="86" t="s">
        <v>519</v>
      </c>
      <c r="B548" s="86" t="s">
        <v>1823</v>
      </c>
      <c r="C548" s="86" t="s">
        <v>1625</v>
      </c>
      <c r="D548" s="79" t="s">
        <v>1824</v>
      </c>
      <c r="E548" s="79" t="s">
        <v>1632</v>
      </c>
      <c r="F548" s="79" t="s">
        <v>1633</v>
      </c>
      <c r="G548" s="191">
        <v>3.24</v>
      </c>
      <c r="H548" s="94">
        <v>1.1451</v>
      </c>
      <c r="I548" s="95">
        <v>1</v>
      </c>
      <c r="J548" s="89">
        <v>1</v>
      </c>
      <c r="K548" s="89">
        <v>1</v>
      </c>
      <c r="L548" s="89">
        <v>1</v>
      </c>
    </row>
    <row r="549" spans="1:12">
      <c r="A549" s="86" t="s">
        <v>520</v>
      </c>
      <c r="B549" s="86" t="s">
        <v>1823</v>
      </c>
      <c r="C549" s="86" t="s">
        <v>1627</v>
      </c>
      <c r="D549" s="79" t="s">
        <v>1824</v>
      </c>
      <c r="E549" s="79" t="s">
        <v>1632</v>
      </c>
      <c r="F549" s="79" t="s">
        <v>1633</v>
      </c>
      <c r="G549" s="191">
        <v>4.18</v>
      </c>
      <c r="H549" s="94">
        <v>1.4931000000000001</v>
      </c>
      <c r="I549" s="95">
        <v>1</v>
      </c>
      <c r="J549" s="89">
        <v>1</v>
      </c>
      <c r="K549" s="89">
        <v>1</v>
      </c>
      <c r="L549" s="89">
        <v>1</v>
      </c>
    </row>
    <row r="550" spans="1:12">
      <c r="A550" s="86" t="s">
        <v>521</v>
      </c>
      <c r="B550" s="86" t="s">
        <v>1823</v>
      </c>
      <c r="C550" s="86" t="s">
        <v>1628</v>
      </c>
      <c r="D550" s="79" t="s">
        <v>1824</v>
      </c>
      <c r="E550" s="79" t="s">
        <v>1632</v>
      </c>
      <c r="F550" s="79" t="s">
        <v>1633</v>
      </c>
      <c r="G550" s="191">
        <v>8.4600000000000009</v>
      </c>
      <c r="H550" s="94">
        <v>2.2227000000000001</v>
      </c>
      <c r="I550" s="95">
        <v>1</v>
      </c>
      <c r="J550" s="89">
        <v>1</v>
      </c>
      <c r="K550" s="89">
        <v>1</v>
      </c>
      <c r="L550" s="89">
        <v>1</v>
      </c>
    </row>
    <row r="551" spans="1:12">
      <c r="A551" s="86" t="s">
        <v>522</v>
      </c>
      <c r="B551" s="86" t="s">
        <v>1823</v>
      </c>
      <c r="C551" s="86" t="s">
        <v>1629</v>
      </c>
      <c r="D551" s="79" t="s">
        <v>1824</v>
      </c>
      <c r="E551" s="79" t="s">
        <v>1632</v>
      </c>
      <c r="F551" s="79" t="s">
        <v>1633</v>
      </c>
      <c r="G551" s="191">
        <v>14.38</v>
      </c>
      <c r="H551" s="94">
        <v>4.1548999999999996</v>
      </c>
      <c r="I551" s="95">
        <v>1</v>
      </c>
      <c r="J551" s="89">
        <v>1</v>
      </c>
      <c r="K551" s="89">
        <v>1</v>
      </c>
      <c r="L551" s="89">
        <v>1</v>
      </c>
    </row>
    <row r="552" spans="1:12">
      <c r="A552" s="86" t="s">
        <v>523</v>
      </c>
      <c r="B552" s="86" t="s">
        <v>1825</v>
      </c>
      <c r="C552" s="86" t="s">
        <v>1625</v>
      </c>
      <c r="D552" s="79" t="s">
        <v>1826</v>
      </c>
      <c r="E552" s="79" t="s">
        <v>1632</v>
      </c>
      <c r="F552" s="79" t="s">
        <v>1633</v>
      </c>
      <c r="G552" s="191">
        <v>2.71</v>
      </c>
      <c r="H552" s="94">
        <v>0.48449999999999999</v>
      </c>
      <c r="I552" s="95">
        <v>1</v>
      </c>
      <c r="J552" s="89">
        <v>1</v>
      </c>
      <c r="K552" s="89">
        <v>1</v>
      </c>
      <c r="L552" s="89">
        <v>1</v>
      </c>
    </row>
    <row r="553" spans="1:12">
      <c r="A553" s="86" t="s">
        <v>524</v>
      </c>
      <c r="B553" s="86" t="s">
        <v>1825</v>
      </c>
      <c r="C553" s="86" t="s">
        <v>1627</v>
      </c>
      <c r="D553" s="79" t="s">
        <v>1826</v>
      </c>
      <c r="E553" s="79" t="s">
        <v>1632</v>
      </c>
      <c r="F553" s="79" t="s">
        <v>1633</v>
      </c>
      <c r="G553" s="191">
        <v>3.74</v>
      </c>
      <c r="H553" s="94">
        <v>0.66739999999999999</v>
      </c>
      <c r="I553" s="95">
        <v>1</v>
      </c>
      <c r="J553" s="89">
        <v>1</v>
      </c>
      <c r="K553" s="89">
        <v>1</v>
      </c>
      <c r="L553" s="89">
        <v>1</v>
      </c>
    </row>
    <row r="554" spans="1:12">
      <c r="A554" s="86" t="s">
        <v>525</v>
      </c>
      <c r="B554" s="86" t="s">
        <v>1825</v>
      </c>
      <c r="C554" s="86" t="s">
        <v>1628</v>
      </c>
      <c r="D554" s="79" t="s">
        <v>1826</v>
      </c>
      <c r="E554" s="79" t="s">
        <v>1632</v>
      </c>
      <c r="F554" s="79" t="s">
        <v>1633</v>
      </c>
      <c r="G554" s="191">
        <v>5.92</v>
      </c>
      <c r="H554" s="94">
        <v>1.0663</v>
      </c>
      <c r="I554" s="95">
        <v>1</v>
      </c>
      <c r="J554" s="89">
        <v>1</v>
      </c>
      <c r="K554" s="89">
        <v>1</v>
      </c>
      <c r="L554" s="89">
        <v>1</v>
      </c>
    </row>
    <row r="555" spans="1:12">
      <c r="A555" s="86" t="s">
        <v>526</v>
      </c>
      <c r="B555" s="86" t="s">
        <v>1825</v>
      </c>
      <c r="C555" s="86" t="s">
        <v>1629</v>
      </c>
      <c r="D555" s="79" t="s">
        <v>1826</v>
      </c>
      <c r="E555" s="79" t="s">
        <v>1632</v>
      </c>
      <c r="F555" s="79" t="s">
        <v>1633</v>
      </c>
      <c r="G555" s="191">
        <v>9.36</v>
      </c>
      <c r="H555" s="94">
        <v>2.0562</v>
      </c>
      <c r="I555" s="95">
        <v>1</v>
      </c>
      <c r="J555" s="89">
        <v>1</v>
      </c>
      <c r="K555" s="89">
        <v>1</v>
      </c>
      <c r="L555" s="89">
        <v>1</v>
      </c>
    </row>
    <row r="556" spans="1:12">
      <c r="A556" s="86" t="s">
        <v>527</v>
      </c>
      <c r="B556" s="86" t="s">
        <v>1827</v>
      </c>
      <c r="C556" s="86" t="s">
        <v>1625</v>
      </c>
      <c r="D556" s="79" t="s">
        <v>1463</v>
      </c>
      <c r="E556" s="79" t="s">
        <v>1632</v>
      </c>
      <c r="F556" s="79" t="s">
        <v>1633</v>
      </c>
      <c r="G556" s="191">
        <v>2.88</v>
      </c>
      <c r="H556" s="94">
        <v>0.5645</v>
      </c>
      <c r="I556" s="95">
        <v>1</v>
      </c>
      <c r="J556" s="89">
        <v>1</v>
      </c>
      <c r="K556" s="89">
        <v>1</v>
      </c>
      <c r="L556" s="89">
        <v>1</v>
      </c>
    </row>
    <row r="557" spans="1:12">
      <c r="A557" s="86" t="s">
        <v>528</v>
      </c>
      <c r="B557" s="86" t="s">
        <v>1827</v>
      </c>
      <c r="C557" s="86" t="s">
        <v>1627</v>
      </c>
      <c r="D557" s="79" t="s">
        <v>1463</v>
      </c>
      <c r="E557" s="79" t="s">
        <v>1632</v>
      </c>
      <c r="F557" s="79" t="s">
        <v>1633</v>
      </c>
      <c r="G557" s="191">
        <v>3.88</v>
      </c>
      <c r="H557" s="94">
        <v>0.74180000000000001</v>
      </c>
      <c r="I557" s="95">
        <v>1</v>
      </c>
      <c r="J557" s="89">
        <v>1</v>
      </c>
      <c r="K557" s="89">
        <v>1</v>
      </c>
      <c r="L557" s="89">
        <v>1</v>
      </c>
    </row>
    <row r="558" spans="1:12">
      <c r="A558" s="86" t="s">
        <v>529</v>
      </c>
      <c r="B558" s="86" t="s">
        <v>1827</v>
      </c>
      <c r="C558" s="86" t="s">
        <v>1628</v>
      </c>
      <c r="D558" s="79" t="s">
        <v>1463</v>
      </c>
      <c r="E558" s="79" t="s">
        <v>1632</v>
      </c>
      <c r="F558" s="79" t="s">
        <v>1633</v>
      </c>
      <c r="G558" s="191">
        <v>6</v>
      </c>
      <c r="H558" s="94">
        <v>1.1278999999999999</v>
      </c>
      <c r="I558" s="95">
        <v>1</v>
      </c>
      <c r="J558" s="89">
        <v>1</v>
      </c>
      <c r="K558" s="89">
        <v>1</v>
      </c>
      <c r="L558" s="89">
        <v>1</v>
      </c>
    </row>
    <row r="559" spans="1:12">
      <c r="A559" s="86" t="s">
        <v>530</v>
      </c>
      <c r="B559" s="86" t="s">
        <v>1827</v>
      </c>
      <c r="C559" s="86" t="s">
        <v>1629</v>
      </c>
      <c r="D559" s="79" t="s">
        <v>1463</v>
      </c>
      <c r="E559" s="79" t="s">
        <v>1632</v>
      </c>
      <c r="F559" s="79" t="s">
        <v>1633</v>
      </c>
      <c r="G559" s="191">
        <v>10.35</v>
      </c>
      <c r="H559" s="94">
        <v>2.2246000000000001</v>
      </c>
      <c r="I559" s="95">
        <v>1</v>
      </c>
      <c r="J559" s="89">
        <v>1</v>
      </c>
      <c r="K559" s="89">
        <v>1</v>
      </c>
      <c r="L559" s="89">
        <v>1</v>
      </c>
    </row>
    <row r="560" spans="1:12">
      <c r="A560" s="86" t="s">
        <v>531</v>
      </c>
      <c r="B560" s="86" t="s">
        <v>1828</v>
      </c>
      <c r="C560" s="86" t="s">
        <v>1625</v>
      </c>
      <c r="D560" s="79" t="s">
        <v>1829</v>
      </c>
      <c r="E560" s="79" t="s">
        <v>1632</v>
      </c>
      <c r="F560" s="79" t="s">
        <v>1633</v>
      </c>
      <c r="G560" s="191">
        <v>2.92</v>
      </c>
      <c r="H560" s="94">
        <v>0.62690000000000001</v>
      </c>
      <c r="I560" s="95">
        <v>1</v>
      </c>
      <c r="J560" s="89">
        <v>1</v>
      </c>
      <c r="K560" s="89">
        <v>1</v>
      </c>
      <c r="L560" s="89">
        <v>1</v>
      </c>
    </row>
    <row r="561" spans="1:12">
      <c r="A561" s="86" t="s">
        <v>532</v>
      </c>
      <c r="B561" s="86" t="s">
        <v>1828</v>
      </c>
      <c r="C561" s="86" t="s">
        <v>1627</v>
      </c>
      <c r="D561" s="79" t="s">
        <v>1829</v>
      </c>
      <c r="E561" s="79" t="s">
        <v>1632</v>
      </c>
      <c r="F561" s="79" t="s">
        <v>1633</v>
      </c>
      <c r="G561" s="191">
        <v>3.98</v>
      </c>
      <c r="H561" s="94">
        <v>0.86580000000000001</v>
      </c>
      <c r="I561" s="95">
        <v>1</v>
      </c>
      <c r="J561" s="89">
        <v>1</v>
      </c>
      <c r="K561" s="89">
        <v>1</v>
      </c>
      <c r="L561" s="89">
        <v>1</v>
      </c>
    </row>
    <row r="562" spans="1:12">
      <c r="A562" s="86" t="s">
        <v>533</v>
      </c>
      <c r="B562" s="86" t="s">
        <v>1828</v>
      </c>
      <c r="C562" s="86" t="s">
        <v>1628</v>
      </c>
      <c r="D562" s="79" t="s">
        <v>1829</v>
      </c>
      <c r="E562" s="79" t="s">
        <v>1632</v>
      </c>
      <c r="F562" s="79" t="s">
        <v>1633</v>
      </c>
      <c r="G562" s="191">
        <v>5.85</v>
      </c>
      <c r="H562" s="94">
        <v>1.1618999999999999</v>
      </c>
      <c r="I562" s="95">
        <v>1</v>
      </c>
      <c r="J562" s="89">
        <v>1</v>
      </c>
      <c r="K562" s="89">
        <v>1</v>
      </c>
      <c r="L562" s="89">
        <v>1</v>
      </c>
    </row>
    <row r="563" spans="1:12">
      <c r="A563" s="86" t="s">
        <v>534</v>
      </c>
      <c r="B563" s="86" t="s">
        <v>1828</v>
      </c>
      <c r="C563" s="86" t="s">
        <v>1629</v>
      </c>
      <c r="D563" s="79" t="s">
        <v>1829</v>
      </c>
      <c r="E563" s="79" t="s">
        <v>1632</v>
      </c>
      <c r="F563" s="79" t="s">
        <v>1633</v>
      </c>
      <c r="G563" s="191">
        <v>8.92</v>
      </c>
      <c r="H563" s="94">
        <v>1.7708999999999999</v>
      </c>
      <c r="I563" s="95">
        <v>1</v>
      </c>
      <c r="J563" s="89">
        <v>1</v>
      </c>
      <c r="K563" s="89">
        <v>1</v>
      </c>
      <c r="L563" s="89">
        <v>1</v>
      </c>
    </row>
    <row r="564" spans="1:12">
      <c r="A564" s="86" t="s">
        <v>535</v>
      </c>
      <c r="B564" s="86" t="s">
        <v>1830</v>
      </c>
      <c r="C564" s="86" t="s">
        <v>1625</v>
      </c>
      <c r="D564" s="79" t="s">
        <v>1464</v>
      </c>
      <c r="E564" s="79" t="s">
        <v>1632</v>
      </c>
      <c r="F564" s="79" t="s">
        <v>1633</v>
      </c>
      <c r="G564" s="191">
        <v>2.83</v>
      </c>
      <c r="H564" s="94">
        <v>0.51919999999999999</v>
      </c>
      <c r="I564" s="95">
        <v>1</v>
      </c>
      <c r="J564" s="89">
        <v>1</v>
      </c>
      <c r="K564" s="89">
        <v>1</v>
      </c>
      <c r="L564" s="89">
        <v>1</v>
      </c>
    </row>
    <row r="565" spans="1:12">
      <c r="A565" s="86" t="s">
        <v>536</v>
      </c>
      <c r="B565" s="86" t="s">
        <v>1830</v>
      </c>
      <c r="C565" s="86" t="s">
        <v>1627</v>
      </c>
      <c r="D565" s="79" t="s">
        <v>1464</v>
      </c>
      <c r="E565" s="79" t="s">
        <v>1632</v>
      </c>
      <c r="F565" s="79" t="s">
        <v>1633</v>
      </c>
      <c r="G565" s="191">
        <v>3.77</v>
      </c>
      <c r="H565" s="94">
        <v>0.69350000000000001</v>
      </c>
      <c r="I565" s="95">
        <v>1</v>
      </c>
      <c r="J565" s="89">
        <v>1</v>
      </c>
      <c r="K565" s="89">
        <v>1</v>
      </c>
      <c r="L565" s="89">
        <v>1</v>
      </c>
    </row>
    <row r="566" spans="1:12">
      <c r="A566" s="86" t="s">
        <v>537</v>
      </c>
      <c r="B566" s="86" t="s">
        <v>1830</v>
      </c>
      <c r="C566" s="86" t="s">
        <v>1628</v>
      </c>
      <c r="D566" s="79" t="s">
        <v>1464</v>
      </c>
      <c r="E566" s="79" t="s">
        <v>1632</v>
      </c>
      <c r="F566" s="79" t="s">
        <v>1633</v>
      </c>
      <c r="G566" s="191">
        <v>6.13</v>
      </c>
      <c r="H566" s="94">
        <v>1.0852999999999999</v>
      </c>
      <c r="I566" s="95">
        <v>1</v>
      </c>
      <c r="J566" s="89">
        <v>1</v>
      </c>
      <c r="K566" s="89">
        <v>1</v>
      </c>
      <c r="L566" s="89">
        <v>1</v>
      </c>
    </row>
    <row r="567" spans="1:12">
      <c r="A567" s="86" t="s">
        <v>538</v>
      </c>
      <c r="B567" s="86" t="s">
        <v>1830</v>
      </c>
      <c r="C567" s="86" t="s">
        <v>1629</v>
      </c>
      <c r="D567" s="79" t="s">
        <v>1464</v>
      </c>
      <c r="E567" s="79" t="s">
        <v>1632</v>
      </c>
      <c r="F567" s="79" t="s">
        <v>1633</v>
      </c>
      <c r="G567" s="191">
        <v>12</v>
      </c>
      <c r="H567" s="94">
        <v>2.3132000000000001</v>
      </c>
      <c r="I567" s="95">
        <v>1</v>
      </c>
      <c r="J567" s="89">
        <v>1</v>
      </c>
      <c r="K567" s="89">
        <v>1</v>
      </c>
      <c r="L567" s="89">
        <v>1</v>
      </c>
    </row>
    <row r="568" spans="1:12">
      <c r="A568" s="86" t="s">
        <v>539</v>
      </c>
      <c r="B568" s="86" t="s">
        <v>1831</v>
      </c>
      <c r="C568" s="86" t="s">
        <v>1625</v>
      </c>
      <c r="D568" s="79" t="s">
        <v>1465</v>
      </c>
      <c r="E568" s="79" t="s">
        <v>1632</v>
      </c>
      <c r="F568" s="79" t="s">
        <v>1633</v>
      </c>
      <c r="G568" s="191">
        <v>2.61</v>
      </c>
      <c r="H568" s="94">
        <v>0.51449999999999996</v>
      </c>
      <c r="I568" s="95">
        <v>1</v>
      </c>
      <c r="J568" s="89">
        <v>1</v>
      </c>
      <c r="K568" s="89">
        <v>1</v>
      </c>
      <c r="L568" s="89">
        <v>1</v>
      </c>
    </row>
    <row r="569" spans="1:12">
      <c r="A569" s="86" t="s">
        <v>540</v>
      </c>
      <c r="B569" s="86" t="s">
        <v>1831</v>
      </c>
      <c r="C569" s="86" t="s">
        <v>1627</v>
      </c>
      <c r="D569" s="79" t="s">
        <v>1465</v>
      </c>
      <c r="E569" s="79" t="s">
        <v>1632</v>
      </c>
      <c r="F569" s="79" t="s">
        <v>1633</v>
      </c>
      <c r="G569" s="191">
        <v>3.43</v>
      </c>
      <c r="H569" s="94">
        <v>0.71079999999999999</v>
      </c>
      <c r="I569" s="95">
        <v>1</v>
      </c>
      <c r="J569" s="89">
        <v>1</v>
      </c>
      <c r="K569" s="89">
        <v>1</v>
      </c>
      <c r="L569" s="89">
        <v>1</v>
      </c>
    </row>
    <row r="570" spans="1:12">
      <c r="A570" s="86" t="s">
        <v>541</v>
      </c>
      <c r="B570" s="86" t="s">
        <v>1831</v>
      </c>
      <c r="C570" s="86" t="s">
        <v>1628</v>
      </c>
      <c r="D570" s="79" t="s">
        <v>1465</v>
      </c>
      <c r="E570" s="79" t="s">
        <v>1632</v>
      </c>
      <c r="F570" s="79" t="s">
        <v>1633</v>
      </c>
      <c r="G570" s="191">
        <v>5.29</v>
      </c>
      <c r="H570" s="94">
        <v>1.0445</v>
      </c>
      <c r="I570" s="95">
        <v>1</v>
      </c>
      <c r="J570" s="89">
        <v>1</v>
      </c>
      <c r="K570" s="89">
        <v>1</v>
      </c>
      <c r="L570" s="89">
        <v>1</v>
      </c>
    </row>
    <row r="571" spans="1:12">
      <c r="A571" s="86" t="s">
        <v>542</v>
      </c>
      <c r="B571" s="86" t="s">
        <v>1831</v>
      </c>
      <c r="C571" s="86" t="s">
        <v>1629</v>
      </c>
      <c r="D571" s="79" t="s">
        <v>1465</v>
      </c>
      <c r="E571" s="79" t="s">
        <v>1632</v>
      </c>
      <c r="F571" s="79" t="s">
        <v>1633</v>
      </c>
      <c r="G571" s="191">
        <v>9.41</v>
      </c>
      <c r="H571" s="94">
        <v>1.9537</v>
      </c>
      <c r="I571" s="95">
        <v>1</v>
      </c>
      <c r="J571" s="89">
        <v>1</v>
      </c>
      <c r="K571" s="89">
        <v>1</v>
      </c>
      <c r="L571" s="89">
        <v>1</v>
      </c>
    </row>
    <row r="572" spans="1:12">
      <c r="A572" s="86" t="s">
        <v>543</v>
      </c>
      <c r="B572" s="86" t="s">
        <v>1832</v>
      </c>
      <c r="C572" s="86" t="s">
        <v>1625</v>
      </c>
      <c r="D572" s="79" t="s">
        <v>1833</v>
      </c>
      <c r="E572" s="79" t="s">
        <v>1632</v>
      </c>
      <c r="F572" s="79" t="s">
        <v>1633</v>
      </c>
      <c r="G572" s="191">
        <v>2.38</v>
      </c>
      <c r="H572" s="94">
        <v>0.60909999999999997</v>
      </c>
      <c r="I572" s="95">
        <v>1</v>
      </c>
      <c r="J572" s="89">
        <v>1</v>
      </c>
      <c r="K572" s="89">
        <v>1</v>
      </c>
      <c r="L572" s="89">
        <v>1</v>
      </c>
    </row>
    <row r="573" spans="1:12">
      <c r="A573" s="86" t="s">
        <v>544</v>
      </c>
      <c r="B573" s="86" t="s">
        <v>1832</v>
      </c>
      <c r="C573" s="86" t="s">
        <v>1627</v>
      </c>
      <c r="D573" s="79" t="s">
        <v>1833</v>
      </c>
      <c r="E573" s="79" t="s">
        <v>1632</v>
      </c>
      <c r="F573" s="79" t="s">
        <v>1633</v>
      </c>
      <c r="G573" s="191">
        <v>3.37</v>
      </c>
      <c r="H573" s="94">
        <v>0.8548</v>
      </c>
      <c r="I573" s="95">
        <v>1</v>
      </c>
      <c r="J573" s="89">
        <v>1</v>
      </c>
      <c r="K573" s="89">
        <v>1</v>
      </c>
      <c r="L573" s="89">
        <v>1</v>
      </c>
    </row>
    <row r="574" spans="1:12">
      <c r="A574" s="86" t="s">
        <v>545</v>
      </c>
      <c r="B574" s="86" t="s">
        <v>1832</v>
      </c>
      <c r="C574" s="86" t="s">
        <v>1628</v>
      </c>
      <c r="D574" s="79" t="s">
        <v>1833</v>
      </c>
      <c r="E574" s="79" t="s">
        <v>1632</v>
      </c>
      <c r="F574" s="79" t="s">
        <v>1633</v>
      </c>
      <c r="G574" s="191">
        <v>5.29</v>
      </c>
      <c r="H574" s="94">
        <v>1.1546000000000001</v>
      </c>
      <c r="I574" s="95">
        <v>1</v>
      </c>
      <c r="J574" s="89">
        <v>1</v>
      </c>
      <c r="K574" s="89">
        <v>1</v>
      </c>
      <c r="L574" s="89">
        <v>1</v>
      </c>
    </row>
    <row r="575" spans="1:12">
      <c r="A575" s="86" t="s">
        <v>546</v>
      </c>
      <c r="B575" s="86" t="s">
        <v>1832</v>
      </c>
      <c r="C575" s="86" t="s">
        <v>1629</v>
      </c>
      <c r="D575" s="79" t="s">
        <v>1833</v>
      </c>
      <c r="E575" s="79" t="s">
        <v>1632</v>
      </c>
      <c r="F575" s="79" t="s">
        <v>1633</v>
      </c>
      <c r="G575" s="191">
        <v>9.67</v>
      </c>
      <c r="H575" s="94">
        <v>1.9725999999999999</v>
      </c>
      <c r="I575" s="95">
        <v>1</v>
      </c>
      <c r="J575" s="89">
        <v>1</v>
      </c>
      <c r="K575" s="89">
        <v>1</v>
      </c>
      <c r="L575" s="89">
        <v>1</v>
      </c>
    </row>
    <row r="576" spans="1:12">
      <c r="A576" s="86" t="s">
        <v>2330</v>
      </c>
      <c r="B576" s="86" t="s">
        <v>2366</v>
      </c>
      <c r="C576" s="86" t="s">
        <v>1625</v>
      </c>
      <c r="D576" s="79" t="s">
        <v>2383</v>
      </c>
      <c r="E576" s="79" t="s">
        <v>1632</v>
      </c>
      <c r="F576" s="79" t="s">
        <v>1633</v>
      </c>
      <c r="G576" s="191">
        <v>3.19</v>
      </c>
      <c r="H576" s="94">
        <v>3.8721000000000001</v>
      </c>
      <c r="I576" s="95">
        <v>1</v>
      </c>
      <c r="J576" s="89">
        <v>1</v>
      </c>
      <c r="K576" s="89">
        <v>1</v>
      </c>
      <c r="L576" s="89">
        <v>1</v>
      </c>
    </row>
    <row r="577" spans="1:12">
      <c r="A577" s="86" t="s">
        <v>2331</v>
      </c>
      <c r="B577" s="86" t="s">
        <v>2366</v>
      </c>
      <c r="C577" s="86" t="s">
        <v>1627</v>
      </c>
      <c r="D577" s="79" t="s">
        <v>2383</v>
      </c>
      <c r="E577" s="79" t="s">
        <v>1632</v>
      </c>
      <c r="F577" s="79" t="s">
        <v>1633</v>
      </c>
      <c r="G577" s="191">
        <v>4.75</v>
      </c>
      <c r="H577" s="94">
        <v>4.5500999999999996</v>
      </c>
      <c r="I577" s="95">
        <v>1</v>
      </c>
      <c r="J577" s="89">
        <v>1</v>
      </c>
      <c r="K577" s="89">
        <v>1</v>
      </c>
      <c r="L577" s="89">
        <v>1</v>
      </c>
    </row>
    <row r="578" spans="1:12">
      <c r="A578" s="86" t="s">
        <v>2332</v>
      </c>
      <c r="B578" s="86" t="s">
        <v>2366</v>
      </c>
      <c r="C578" s="86" t="s">
        <v>1628</v>
      </c>
      <c r="D578" s="79" t="s">
        <v>2383</v>
      </c>
      <c r="E578" s="79" t="s">
        <v>1632</v>
      </c>
      <c r="F578" s="79" t="s">
        <v>1633</v>
      </c>
      <c r="G578" s="191">
        <v>8.74</v>
      </c>
      <c r="H578" s="94">
        <v>6.0731000000000002</v>
      </c>
      <c r="I578" s="95">
        <v>1</v>
      </c>
      <c r="J578" s="89">
        <v>1</v>
      </c>
      <c r="K578" s="89">
        <v>1</v>
      </c>
      <c r="L578" s="89">
        <v>1</v>
      </c>
    </row>
    <row r="579" spans="1:12">
      <c r="A579" s="86" t="s">
        <v>2333</v>
      </c>
      <c r="B579" s="86" t="s">
        <v>2366</v>
      </c>
      <c r="C579" s="86" t="s">
        <v>1629</v>
      </c>
      <c r="D579" s="79" t="s">
        <v>2383</v>
      </c>
      <c r="E579" s="79" t="s">
        <v>1632</v>
      </c>
      <c r="F579" s="79" t="s">
        <v>1633</v>
      </c>
      <c r="G579" s="191">
        <v>14.85</v>
      </c>
      <c r="H579" s="94">
        <v>7.7462999999999997</v>
      </c>
      <c r="I579" s="95">
        <v>1</v>
      </c>
      <c r="J579" s="89">
        <v>1</v>
      </c>
      <c r="K579" s="89">
        <v>1</v>
      </c>
      <c r="L579" s="89">
        <v>1</v>
      </c>
    </row>
    <row r="580" spans="1:12">
      <c r="A580" s="86" t="s">
        <v>2334</v>
      </c>
      <c r="B580" s="86" t="s">
        <v>2367</v>
      </c>
      <c r="C580" s="86" t="s">
        <v>1625</v>
      </c>
      <c r="D580" s="79" t="s">
        <v>2384</v>
      </c>
      <c r="E580" s="79" t="s">
        <v>1632</v>
      </c>
      <c r="F580" s="79" t="s">
        <v>1633</v>
      </c>
      <c r="G580" s="191">
        <v>2.4900000000000002</v>
      </c>
      <c r="H580" s="94">
        <v>2.8334000000000001</v>
      </c>
      <c r="I580" s="95">
        <v>1</v>
      </c>
      <c r="J580" s="89">
        <v>1</v>
      </c>
      <c r="K580" s="89">
        <v>1</v>
      </c>
      <c r="L580" s="89">
        <v>1</v>
      </c>
    </row>
    <row r="581" spans="1:12">
      <c r="A581" s="86" t="s">
        <v>2335</v>
      </c>
      <c r="B581" s="86" t="s">
        <v>2367</v>
      </c>
      <c r="C581" s="86" t="s">
        <v>1627</v>
      </c>
      <c r="D581" s="79" t="s">
        <v>2384</v>
      </c>
      <c r="E581" s="79" t="s">
        <v>1632</v>
      </c>
      <c r="F581" s="79" t="s">
        <v>1633</v>
      </c>
      <c r="G581" s="191">
        <v>3.56</v>
      </c>
      <c r="H581" s="94">
        <v>3.1031</v>
      </c>
      <c r="I581" s="95">
        <v>1</v>
      </c>
      <c r="J581" s="89">
        <v>1</v>
      </c>
      <c r="K581" s="89">
        <v>1</v>
      </c>
      <c r="L581" s="89">
        <v>1</v>
      </c>
    </row>
    <row r="582" spans="1:12">
      <c r="A582" s="86" t="s">
        <v>2336</v>
      </c>
      <c r="B582" s="86" t="s">
        <v>2367</v>
      </c>
      <c r="C582" s="86" t="s">
        <v>1628</v>
      </c>
      <c r="D582" s="79" t="s">
        <v>2384</v>
      </c>
      <c r="E582" s="79" t="s">
        <v>1632</v>
      </c>
      <c r="F582" s="79" t="s">
        <v>1633</v>
      </c>
      <c r="G582" s="191">
        <v>6.84</v>
      </c>
      <c r="H582" s="94">
        <v>4.0015000000000001</v>
      </c>
      <c r="I582" s="95">
        <v>1</v>
      </c>
      <c r="J582" s="89">
        <v>1</v>
      </c>
      <c r="K582" s="89">
        <v>1</v>
      </c>
      <c r="L582" s="89">
        <v>1</v>
      </c>
    </row>
    <row r="583" spans="1:12">
      <c r="A583" s="86" t="s">
        <v>2337</v>
      </c>
      <c r="B583" s="86" t="s">
        <v>2367</v>
      </c>
      <c r="C583" s="86" t="s">
        <v>1629</v>
      </c>
      <c r="D583" s="79" t="s">
        <v>2384</v>
      </c>
      <c r="E583" s="79" t="s">
        <v>1632</v>
      </c>
      <c r="F583" s="79" t="s">
        <v>1633</v>
      </c>
      <c r="G583" s="191">
        <v>13.55</v>
      </c>
      <c r="H583" s="94">
        <v>5.8573000000000004</v>
      </c>
      <c r="I583" s="95">
        <v>1</v>
      </c>
      <c r="J583" s="89">
        <v>1</v>
      </c>
      <c r="K583" s="89">
        <v>1</v>
      </c>
      <c r="L583" s="89">
        <v>1</v>
      </c>
    </row>
    <row r="584" spans="1:12">
      <c r="A584" s="86" t="s">
        <v>547</v>
      </c>
      <c r="B584" s="86" t="s">
        <v>1834</v>
      </c>
      <c r="C584" s="86" t="s">
        <v>1625</v>
      </c>
      <c r="D584" s="79" t="s">
        <v>1835</v>
      </c>
      <c r="E584" s="79" t="s">
        <v>1632</v>
      </c>
      <c r="F584" s="79" t="s">
        <v>1633</v>
      </c>
      <c r="G584" s="191">
        <v>3.34</v>
      </c>
      <c r="H584" s="94">
        <v>3.7694999999999999</v>
      </c>
      <c r="I584" s="95">
        <v>1</v>
      </c>
      <c r="J584" s="89">
        <v>1</v>
      </c>
      <c r="K584" s="89">
        <v>1</v>
      </c>
      <c r="L584" s="89">
        <v>1</v>
      </c>
    </row>
    <row r="585" spans="1:12">
      <c r="A585" s="86" t="s">
        <v>548</v>
      </c>
      <c r="B585" s="86" t="s">
        <v>1834</v>
      </c>
      <c r="C585" s="86" t="s">
        <v>1627</v>
      </c>
      <c r="D585" s="79" t="s">
        <v>1835</v>
      </c>
      <c r="E585" s="79" t="s">
        <v>1632</v>
      </c>
      <c r="F585" s="79" t="s">
        <v>1633</v>
      </c>
      <c r="G585" s="191">
        <v>4.5599999999999996</v>
      </c>
      <c r="H585" s="94">
        <v>4.2723000000000004</v>
      </c>
      <c r="I585" s="95">
        <v>1</v>
      </c>
      <c r="J585" s="89">
        <v>1</v>
      </c>
      <c r="K585" s="89">
        <v>1</v>
      </c>
      <c r="L585" s="89">
        <v>1</v>
      </c>
    </row>
    <row r="586" spans="1:12">
      <c r="A586" s="86" t="s">
        <v>549</v>
      </c>
      <c r="B586" s="86" t="s">
        <v>1834</v>
      </c>
      <c r="C586" s="86" t="s">
        <v>1628</v>
      </c>
      <c r="D586" s="79" t="s">
        <v>1835</v>
      </c>
      <c r="E586" s="79" t="s">
        <v>1632</v>
      </c>
      <c r="F586" s="79" t="s">
        <v>1633</v>
      </c>
      <c r="G586" s="191">
        <v>7.59</v>
      </c>
      <c r="H586" s="94">
        <v>5.7159000000000004</v>
      </c>
      <c r="I586" s="95">
        <v>1</v>
      </c>
      <c r="J586" s="89">
        <v>1</v>
      </c>
      <c r="K586" s="89">
        <v>1</v>
      </c>
      <c r="L586" s="89">
        <v>1</v>
      </c>
    </row>
    <row r="587" spans="1:12">
      <c r="A587" s="86" t="s">
        <v>550</v>
      </c>
      <c r="B587" s="86" t="s">
        <v>1834</v>
      </c>
      <c r="C587" s="86" t="s">
        <v>1629</v>
      </c>
      <c r="D587" s="79" t="s">
        <v>1835</v>
      </c>
      <c r="E587" s="79" t="s">
        <v>1632</v>
      </c>
      <c r="F587" s="79" t="s">
        <v>1633</v>
      </c>
      <c r="G587" s="191">
        <v>17.04</v>
      </c>
      <c r="H587" s="94">
        <v>8.5618999999999996</v>
      </c>
      <c r="I587" s="95">
        <v>1</v>
      </c>
      <c r="J587" s="89">
        <v>1</v>
      </c>
      <c r="K587" s="89">
        <v>1</v>
      </c>
      <c r="L587" s="89">
        <v>1</v>
      </c>
    </row>
    <row r="588" spans="1:12">
      <c r="A588" s="86" t="s">
        <v>551</v>
      </c>
      <c r="B588" s="86" t="s">
        <v>1836</v>
      </c>
      <c r="C588" s="86" t="s">
        <v>1625</v>
      </c>
      <c r="D588" s="79" t="s">
        <v>1837</v>
      </c>
      <c r="E588" s="79" t="s">
        <v>1632</v>
      </c>
      <c r="F588" s="79" t="s">
        <v>1633</v>
      </c>
      <c r="G588" s="191">
        <v>2.71</v>
      </c>
      <c r="H588" s="94">
        <v>2.4359000000000002</v>
      </c>
      <c r="I588" s="95">
        <v>1</v>
      </c>
      <c r="J588" s="89">
        <v>1</v>
      </c>
      <c r="K588" s="89">
        <v>1</v>
      </c>
      <c r="L588" s="89">
        <v>1</v>
      </c>
    </row>
    <row r="589" spans="1:12">
      <c r="A589" s="86" t="s">
        <v>552</v>
      </c>
      <c r="B589" s="86" t="s">
        <v>1836</v>
      </c>
      <c r="C589" s="86" t="s">
        <v>1627</v>
      </c>
      <c r="D589" s="79" t="s">
        <v>1837</v>
      </c>
      <c r="E589" s="79" t="s">
        <v>1632</v>
      </c>
      <c r="F589" s="79" t="s">
        <v>1633</v>
      </c>
      <c r="G589" s="191">
        <v>4.41</v>
      </c>
      <c r="H589" s="94">
        <v>3.2559</v>
      </c>
      <c r="I589" s="95">
        <v>1</v>
      </c>
      <c r="J589" s="89">
        <v>1</v>
      </c>
      <c r="K589" s="89">
        <v>1</v>
      </c>
      <c r="L589" s="89">
        <v>1</v>
      </c>
    </row>
    <row r="590" spans="1:12">
      <c r="A590" s="86" t="s">
        <v>553</v>
      </c>
      <c r="B590" s="86" t="s">
        <v>1836</v>
      </c>
      <c r="C590" s="86" t="s">
        <v>1628</v>
      </c>
      <c r="D590" s="79" t="s">
        <v>1837</v>
      </c>
      <c r="E590" s="79" t="s">
        <v>1632</v>
      </c>
      <c r="F590" s="79" t="s">
        <v>1633</v>
      </c>
      <c r="G590" s="191">
        <v>9.1</v>
      </c>
      <c r="H590" s="94">
        <v>4.4953000000000003</v>
      </c>
      <c r="I590" s="95">
        <v>1</v>
      </c>
      <c r="J590" s="89">
        <v>1</v>
      </c>
      <c r="K590" s="89">
        <v>1</v>
      </c>
      <c r="L590" s="89">
        <v>1</v>
      </c>
    </row>
    <row r="591" spans="1:12">
      <c r="A591" s="86" t="s">
        <v>554</v>
      </c>
      <c r="B591" s="86" t="s">
        <v>1836</v>
      </c>
      <c r="C591" s="86" t="s">
        <v>1629</v>
      </c>
      <c r="D591" s="79" t="s">
        <v>1837</v>
      </c>
      <c r="E591" s="79" t="s">
        <v>1632</v>
      </c>
      <c r="F591" s="79" t="s">
        <v>1633</v>
      </c>
      <c r="G591" s="191">
        <v>15.56</v>
      </c>
      <c r="H591" s="94">
        <v>6.2933000000000003</v>
      </c>
      <c r="I591" s="95">
        <v>1</v>
      </c>
      <c r="J591" s="89">
        <v>1</v>
      </c>
      <c r="K591" s="89">
        <v>1</v>
      </c>
      <c r="L591" s="89">
        <v>1</v>
      </c>
    </row>
    <row r="592" spans="1:12">
      <c r="A592" s="86" t="s">
        <v>555</v>
      </c>
      <c r="B592" s="86" t="s">
        <v>1838</v>
      </c>
      <c r="C592" s="86" t="s">
        <v>1625</v>
      </c>
      <c r="D592" s="79" t="s">
        <v>1466</v>
      </c>
      <c r="E592" s="79" t="s">
        <v>1632</v>
      </c>
      <c r="F592" s="79" t="s">
        <v>1633</v>
      </c>
      <c r="G592" s="191">
        <v>4.75</v>
      </c>
      <c r="H592" s="94">
        <v>1.0878000000000001</v>
      </c>
      <c r="I592" s="95">
        <v>1</v>
      </c>
      <c r="J592" s="89">
        <v>1</v>
      </c>
      <c r="K592" s="89">
        <v>1</v>
      </c>
      <c r="L592" s="89">
        <v>1</v>
      </c>
    </row>
    <row r="593" spans="1:12">
      <c r="A593" s="86" t="s">
        <v>556</v>
      </c>
      <c r="B593" s="86" t="s">
        <v>1838</v>
      </c>
      <c r="C593" s="86" t="s">
        <v>1627</v>
      </c>
      <c r="D593" s="79" t="s">
        <v>1466</v>
      </c>
      <c r="E593" s="79" t="s">
        <v>1632</v>
      </c>
      <c r="F593" s="79" t="s">
        <v>1633</v>
      </c>
      <c r="G593" s="191">
        <v>7.05</v>
      </c>
      <c r="H593" s="94">
        <v>1.4548000000000001</v>
      </c>
      <c r="I593" s="95">
        <v>1</v>
      </c>
      <c r="J593" s="89">
        <v>1</v>
      </c>
      <c r="K593" s="89">
        <v>1</v>
      </c>
      <c r="L593" s="89">
        <v>1</v>
      </c>
    </row>
    <row r="594" spans="1:12">
      <c r="A594" s="86" t="s">
        <v>557</v>
      </c>
      <c r="B594" s="86" t="s">
        <v>1838</v>
      </c>
      <c r="C594" s="86" t="s">
        <v>1628</v>
      </c>
      <c r="D594" s="79" t="s">
        <v>1466</v>
      </c>
      <c r="E594" s="79" t="s">
        <v>1632</v>
      </c>
      <c r="F594" s="79" t="s">
        <v>1633</v>
      </c>
      <c r="G594" s="191">
        <v>10.28</v>
      </c>
      <c r="H594" s="94">
        <v>2.1393</v>
      </c>
      <c r="I594" s="95">
        <v>1</v>
      </c>
      <c r="J594" s="89">
        <v>1</v>
      </c>
      <c r="K594" s="89">
        <v>1</v>
      </c>
      <c r="L594" s="89">
        <v>1</v>
      </c>
    </row>
    <row r="595" spans="1:12">
      <c r="A595" s="86" t="s">
        <v>558</v>
      </c>
      <c r="B595" s="86" t="s">
        <v>1838</v>
      </c>
      <c r="C595" s="86" t="s">
        <v>1629</v>
      </c>
      <c r="D595" s="79" t="s">
        <v>1466</v>
      </c>
      <c r="E595" s="79" t="s">
        <v>1632</v>
      </c>
      <c r="F595" s="79" t="s">
        <v>1633</v>
      </c>
      <c r="G595" s="191">
        <v>16.04</v>
      </c>
      <c r="H595" s="94">
        <v>3.6099000000000001</v>
      </c>
      <c r="I595" s="95">
        <v>1</v>
      </c>
      <c r="J595" s="89">
        <v>1</v>
      </c>
      <c r="K595" s="89">
        <v>1</v>
      </c>
      <c r="L595" s="89">
        <v>1</v>
      </c>
    </row>
    <row r="596" spans="1:12">
      <c r="A596" s="86" t="s">
        <v>559</v>
      </c>
      <c r="B596" s="86" t="s">
        <v>1839</v>
      </c>
      <c r="C596" s="86" t="s">
        <v>1625</v>
      </c>
      <c r="D596" s="79" t="s">
        <v>1840</v>
      </c>
      <c r="E596" s="79" t="s">
        <v>1632</v>
      </c>
      <c r="F596" s="79" t="s">
        <v>1633</v>
      </c>
      <c r="G596" s="191">
        <v>4.03</v>
      </c>
      <c r="H596" s="94">
        <v>1.353</v>
      </c>
      <c r="I596" s="95">
        <v>1</v>
      </c>
      <c r="J596" s="89">
        <v>1</v>
      </c>
      <c r="K596" s="89">
        <v>1</v>
      </c>
      <c r="L596" s="89">
        <v>1</v>
      </c>
    </row>
    <row r="597" spans="1:12">
      <c r="A597" s="86" t="s">
        <v>560</v>
      </c>
      <c r="B597" s="86" t="s">
        <v>1839</v>
      </c>
      <c r="C597" s="86" t="s">
        <v>1627</v>
      </c>
      <c r="D597" s="79" t="s">
        <v>1840</v>
      </c>
      <c r="E597" s="79" t="s">
        <v>1632</v>
      </c>
      <c r="F597" s="79" t="s">
        <v>1633</v>
      </c>
      <c r="G597" s="191">
        <v>4.8499999999999996</v>
      </c>
      <c r="H597" s="94">
        <v>1.6805000000000001</v>
      </c>
      <c r="I597" s="95">
        <v>1</v>
      </c>
      <c r="J597" s="89">
        <v>1</v>
      </c>
      <c r="K597" s="89">
        <v>1</v>
      </c>
      <c r="L597" s="89">
        <v>1</v>
      </c>
    </row>
    <row r="598" spans="1:12">
      <c r="A598" s="86" t="s">
        <v>561</v>
      </c>
      <c r="B598" s="86" t="s">
        <v>1839</v>
      </c>
      <c r="C598" s="86" t="s">
        <v>1628</v>
      </c>
      <c r="D598" s="79" t="s">
        <v>1840</v>
      </c>
      <c r="E598" s="79" t="s">
        <v>1632</v>
      </c>
      <c r="F598" s="79" t="s">
        <v>1633</v>
      </c>
      <c r="G598" s="191">
        <v>6.91</v>
      </c>
      <c r="H598" s="94">
        <v>2.1071</v>
      </c>
      <c r="I598" s="95">
        <v>1</v>
      </c>
      <c r="J598" s="89">
        <v>1</v>
      </c>
      <c r="K598" s="89">
        <v>1</v>
      </c>
      <c r="L598" s="89">
        <v>1</v>
      </c>
    </row>
    <row r="599" spans="1:12">
      <c r="A599" s="86" t="s">
        <v>562</v>
      </c>
      <c r="B599" s="86" t="s">
        <v>1839</v>
      </c>
      <c r="C599" s="86" t="s">
        <v>1629</v>
      </c>
      <c r="D599" s="79" t="s">
        <v>1840</v>
      </c>
      <c r="E599" s="79" t="s">
        <v>1632</v>
      </c>
      <c r="F599" s="79" t="s">
        <v>1633</v>
      </c>
      <c r="G599" s="191">
        <v>10.06</v>
      </c>
      <c r="H599" s="94">
        <v>3.0360999999999998</v>
      </c>
      <c r="I599" s="95">
        <v>1</v>
      </c>
      <c r="J599" s="89">
        <v>1</v>
      </c>
      <c r="K599" s="89">
        <v>1</v>
      </c>
      <c r="L599" s="89">
        <v>1</v>
      </c>
    </row>
    <row r="600" spans="1:12">
      <c r="A600" s="86" t="s">
        <v>563</v>
      </c>
      <c r="B600" s="86" t="s">
        <v>1841</v>
      </c>
      <c r="C600" s="86" t="s">
        <v>1625</v>
      </c>
      <c r="D600" s="79" t="s">
        <v>1842</v>
      </c>
      <c r="E600" s="79" t="s">
        <v>1632</v>
      </c>
      <c r="F600" s="79" t="s">
        <v>1633</v>
      </c>
      <c r="G600" s="191">
        <v>2.5</v>
      </c>
      <c r="H600" s="94">
        <v>1.3788</v>
      </c>
      <c r="I600" s="95">
        <v>1</v>
      </c>
      <c r="J600" s="89">
        <v>1</v>
      </c>
      <c r="K600" s="89">
        <v>1</v>
      </c>
      <c r="L600" s="89">
        <v>1</v>
      </c>
    </row>
    <row r="601" spans="1:12">
      <c r="A601" s="86" t="s">
        <v>564</v>
      </c>
      <c r="B601" s="86" t="s">
        <v>1841</v>
      </c>
      <c r="C601" s="86" t="s">
        <v>1627</v>
      </c>
      <c r="D601" s="79" t="s">
        <v>1842</v>
      </c>
      <c r="E601" s="79" t="s">
        <v>1632</v>
      </c>
      <c r="F601" s="79" t="s">
        <v>1633</v>
      </c>
      <c r="G601" s="191">
        <v>4.5199999999999996</v>
      </c>
      <c r="H601" s="94">
        <v>1.8456999999999999</v>
      </c>
      <c r="I601" s="95">
        <v>1</v>
      </c>
      <c r="J601" s="89">
        <v>1</v>
      </c>
      <c r="K601" s="89">
        <v>1</v>
      </c>
      <c r="L601" s="89">
        <v>1</v>
      </c>
    </row>
    <row r="602" spans="1:12">
      <c r="A602" s="86" t="s">
        <v>565</v>
      </c>
      <c r="B602" s="86" t="s">
        <v>1841</v>
      </c>
      <c r="C602" s="86" t="s">
        <v>1628</v>
      </c>
      <c r="D602" s="79" t="s">
        <v>1842</v>
      </c>
      <c r="E602" s="79" t="s">
        <v>1632</v>
      </c>
      <c r="F602" s="79" t="s">
        <v>1633</v>
      </c>
      <c r="G602" s="191">
        <v>7.77</v>
      </c>
      <c r="H602" s="94">
        <v>2.4765000000000001</v>
      </c>
      <c r="I602" s="95">
        <v>1</v>
      </c>
      <c r="J602" s="89">
        <v>1</v>
      </c>
      <c r="K602" s="89">
        <v>1</v>
      </c>
      <c r="L602" s="89">
        <v>1</v>
      </c>
    </row>
    <row r="603" spans="1:12">
      <c r="A603" s="86" t="s">
        <v>566</v>
      </c>
      <c r="B603" s="86" t="s">
        <v>1841</v>
      </c>
      <c r="C603" s="86" t="s">
        <v>1629</v>
      </c>
      <c r="D603" s="79" t="s">
        <v>1842</v>
      </c>
      <c r="E603" s="79" t="s">
        <v>1632</v>
      </c>
      <c r="F603" s="79" t="s">
        <v>1633</v>
      </c>
      <c r="G603" s="191">
        <v>13.15</v>
      </c>
      <c r="H603" s="94">
        <v>3.6606000000000001</v>
      </c>
      <c r="I603" s="95">
        <v>1</v>
      </c>
      <c r="J603" s="89">
        <v>1</v>
      </c>
      <c r="K603" s="89">
        <v>1</v>
      </c>
      <c r="L603" s="89">
        <v>1</v>
      </c>
    </row>
    <row r="604" spans="1:12">
      <c r="A604" s="86" t="s">
        <v>567</v>
      </c>
      <c r="B604" s="86" t="s">
        <v>1843</v>
      </c>
      <c r="C604" s="86" t="s">
        <v>1625</v>
      </c>
      <c r="D604" s="79" t="s">
        <v>2385</v>
      </c>
      <c r="E604" s="79" t="s">
        <v>1632</v>
      </c>
      <c r="F604" s="79" t="s">
        <v>1633</v>
      </c>
      <c r="G604" s="191">
        <v>2.61</v>
      </c>
      <c r="H604" s="94">
        <v>1.1259999999999999</v>
      </c>
      <c r="I604" s="95">
        <v>1</v>
      </c>
      <c r="J604" s="89">
        <v>1</v>
      </c>
      <c r="K604" s="89">
        <v>1</v>
      </c>
      <c r="L604" s="89">
        <v>1</v>
      </c>
    </row>
    <row r="605" spans="1:12">
      <c r="A605" s="86" t="s">
        <v>568</v>
      </c>
      <c r="B605" s="86" t="s">
        <v>1843</v>
      </c>
      <c r="C605" s="86" t="s">
        <v>1627</v>
      </c>
      <c r="D605" s="79" t="s">
        <v>2385</v>
      </c>
      <c r="E605" s="79" t="s">
        <v>1632</v>
      </c>
      <c r="F605" s="79" t="s">
        <v>1633</v>
      </c>
      <c r="G605" s="191">
        <v>3.51</v>
      </c>
      <c r="H605" s="94">
        <v>1.5419</v>
      </c>
      <c r="I605" s="95">
        <v>1</v>
      </c>
      <c r="J605" s="89">
        <v>1</v>
      </c>
      <c r="K605" s="89">
        <v>1</v>
      </c>
      <c r="L605" s="89">
        <v>1</v>
      </c>
    </row>
    <row r="606" spans="1:12">
      <c r="A606" s="86" t="s">
        <v>569</v>
      </c>
      <c r="B606" s="86" t="s">
        <v>1843</v>
      </c>
      <c r="C606" s="86" t="s">
        <v>1628</v>
      </c>
      <c r="D606" s="79" t="s">
        <v>2385</v>
      </c>
      <c r="E606" s="79" t="s">
        <v>1632</v>
      </c>
      <c r="F606" s="79" t="s">
        <v>1633</v>
      </c>
      <c r="G606" s="191">
        <v>8.16</v>
      </c>
      <c r="H606" s="94">
        <v>2.3001</v>
      </c>
      <c r="I606" s="95">
        <v>1</v>
      </c>
      <c r="J606" s="89">
        <v>1</v>
      </c>
      <c r="K606" s="89">
        <v>1</v>
      </c>
      <c r="L606" s="89">
        <v>1</v>
      </c>
    </row>
    <row r="607" spans="1:12">
      <c r="A607" s="86" t="s">
        <v>570</v>
      </c>
      <c r="B607" s="86" t="s">
        <v>1843</v>
      </c>
      <c r="C607" s="86" t="s">
        <v>1629</v>
      </c>
      <c r="D607" s="79" t="s">
        <v>2385</v>
      </c>
      <c r="E607" s="79" t="s">
        <v>1632</v>
      </c>
      <c r="F607" s="79" t="s">
        <v>1633</v>
      </c>
      <c r="G607" s="191">
        <v>14.04</v>
      </c>
      <c r="H607" s="94">
        <v>3.2744</v>
      </c>
      <c r="I607" s="95">
        <v>1</v>
      </c>
      <c r="J607" s="89">
        <v>1</v>
      </c>
      <c r="K607" s="89">
        <v>1</v>
      </c>
      <c r="L607" s="89">
        <v>1</v>
      </c>
    </row>
    <row r="608" spans="1:12">
      <c r="A608" s="86" t="s">
        <v>571</v>
      </c>
      <c r="B608" s="86" t="s">
        <v>1844</v>
      </c>
      <c r="C608" s="86" t="s">
        <v>1625</v>
      </c>
      <c r="D608" s="79" t="s">
        <v>2386</v>
      </c>
      <c r="E608" s="79" t="s">
        <v>1632</v>
      </c>
      <c r="F608" s="79" t="s">
        <v>1633</v>
      </c>
      <c r="G608" s="191">
        <v>3.55</v>
      </c>
      <c r="H608" s="94">
        <v>1.1335999999999999</v>
      </c>
      <c r="I608" s="95">
        <v>1</v>
      </c>
      <c r="J608" s="89">
        <v>1</v>
      </c>
      <c r="K608" s="89">
        <v>1</v>
      </c>
      <c r="L608" s="89">
        <v>1</v>
      </c>
    </row>
    <row r="609" spans="1:12">
      <c r="A609" s="86" t="s">
        <v>572</v>
      </c>
      <c r="B609" s="86" t="s">
        <v>1844</v>
      </c>
      <c r="C609" s="86" t="s">
        <v>1627</v>
      </c>
      <c r="D609" s="79" t="s">
        <v>2386</v>
      </c>
      <c r="E609" s="79" t="s">
        <v>1632</v>
      </c>
      <c r="F609" s="79" t="s">
        <v>1633</v>
      </c>
      <c r="G609" s="191">
        <v>6.83</v>
      </c>
      <c r="H609" s="94">
        <v>1.7834000000000001</v>
      </c>
      <c r="I609" s="95">
        <v>1</v>
      </c>
      <c r="J609" s="89">
        <v>1</v>
      </c>
      <c r="K609" s="89">
        <v>1</v>
      </c>
      <c r="L609" s="89">
        <v>1</v>
      </c>
    </row>
    <row r="610" spans="1:12">
      <c r="A610" s="86" t="s">
        <v>573</v>
      </c>
      <c r="B610" s="86" t="s">
        <v>1844</v>
      </c>
      <c r="C610" s="86" t="s">
        <v>1628</v>
      </c>
      <c r="D610" s="79" t="s">
        <v>2386</v>
      </c>
      <c r="E610" s="79" t="s">
        <v>1632</v>
      </c>
      <c r="F610" s="79" t="s">
        <v>1633</v>
      </c>
      <c r="G610" s="191">
        <v>12.61</v>
      </c>
      <c r="H610" s="94">
        <v>2.8170000000000002</v>
      </c>
      <c r="I610" s="95">
        <v>1</v>
      </c>
      <c r="J610" s="89">
        <v>1</v>
      </c>
      <c r="K610" s="89">
        <v>1</v>
      </c>
      <c r="L610" s="89">
        <v>1</v>
      </c>
    </row>
    <row r="611" spans="1:12">
      <c r="A611" s="86" t="s">
        <v>574</v>
      </c>
      <c r="B611" s="86" t="s">
        <v>1844</v>
      </c>
      <c r="C611" s="86" t="s">
        <v>1629</v>
      </c>
      <c r="D611" s="79" t="s">
        <v>2386</v>
      </c>
      <c r="E611" s="79" t="s">
        <v>1632</v>
      </c>
      <c r="F611" s="79" t="s">
        <v>1633</v>
      </c>
      <c r="G611" s="191">
        <v>20.43</v>
      </c>
      <c r="H611" s="94">
        <v>5.0270000000000001</v>
      </c>
      <c r="I611" s="95">
        <v>1</v>
      </c>
      <c r="J611" s="89">
        <v>1</v>
      </c>
      <c r="K611" s="89">
        <v>1</v>
      </c>
      <c r="L611" s="89">
        <v>1</v>
      </c>
    </row>
    <row r="612" spans="1:12">
      <c r="A612" s="86" t="s">
        <v>575</v>
      </c>
      <c r="B612" s="86" t="s">
        <v>1845</v>
      </c>
      <c r="C612" s="86" t="s">
        <v>1625</v>
      </c>
      <c r="D612" s="79" t="s">
        <v>1846</v>
      </c>
      <c r="E612" s="79" t="s">
        <v>1632</v>
      </c>
      <c r="F612" s="79" t="s">
        <v>1633</v>
      </c>
      <c r="G612" s="191">
        <v>2.95</v>
      </c>
      <c r="H612" s="94">
        <v>1.3167</v>
      </c>
      <c r="I612" s="95">
        <v>1</v>
      </c>
      <c r="J612" s="89">
        <v>1</v>
      </c>
      <c r="K612" s="89">
        <v>1</v>
      </c>
      <c r="L612" s="89">
        <v>1</v>
      </c>
    </row>
    <row r="613" spans="1:12">
      <c r="A613" s="86" t="s">
        <v>576</v>
      </c>
      <c r="B613" s="86" t="s">
        <v>1845</v>
      </c>
      <c r="C613" s="86" t="s">
        <v>1627</v>
      </c>
      <c r="D613" s="79" t="s">
        <v>1846</v>
      </c>
      <c r="E613" s="79" t="s">
        <v>1632</v>
      </c>
      <c r="F613" s="79" t="s">
        <v>1633</v>
      </c>
      <c r="G613" s="191">
        <v>4.1900000000000004</v>
      </c>
      <c r="H613" s="94">
        <v>1.7522</v>
      </c>
      <c r="I613" s="95">
        <v>1</v>
      </c>
      <c r="J613" s="89">
        <v>1</v>
      </c>
      <c r="K613" s="89">
        <v>1</v>
      </c>
      <c r="L613" s="89">
        <v>1</v>
      </c>
    </row>
    <row r="614" spans="1:12">
      <c r="A614" s="86" t="s">
        <v>577</v>
      </c>
      <c r="B614" s="86" t="s">
        <v>1845</v>
      </c>
      <c r="C614" s="86" t="s">
        <v>1628</v>
      </c>
      <c r="D614" s="79" t="s">
        <v>1846</v>
      </c>
      <c r="E614" s="79" t="s">
        <v>1632</v>
      </c>
      <c r="F614" s="79" t="s">
        <v>1633</v>
      </c>
      <c r="G614" s="191">
        <v>7.58</v>
      </c>
      <c r="H614" s="94">
        <v>2.4643000000000002</v>
      </c>
      <c r="I614" s="95">
        <v>1</v>
      </c>
      <c r="J614" s="89">
        <v>1</v>
      </c>
      <c r="K614" s="89">
        <v>1</v>
      </c>
      <c r="L614" s="89">
        <v>1</v>
      </c>
    </row>
    <row r="615" spans="1:12">
      <c r="A615" s="86" t="s">
        <v>578</v>
      </c>
      <c r="B615" s="86" t="s">
        <v>1845</v>
      </c>
      <c r="C615" s="86" t="s">
        <v>1629</v>
      </c>
      <c r="D615" s="79" t="s">
        <v>1846</v>
      </c>
      <c r="E615" s="79" t="s">
        <v>1632</v>
      </c>
      <c r="F615" s="79" t="s">
        <v>1633</v>
      </c>
      <c r="G615" s="191">
        <v>13.1</v>
      </c>
      <c r="H615" s="94">
        <v>3.7852000000000001</v>
      </c>
      <c r="I615" s="95">
        <v>1</v>
      </c>
      <c r="J615" s="89">
        <v>1</v>
      </c>
      <c r="K615" s="89">
        <v>1</v>
      </c>
      <c r="L615" s="89">
        <v>1</v>
      </c>
    </row>
    <row r="616" spans="1:12">
      <c r="A616" s="86" t="s">
        <v>579</v>
      </c>
      <c r="B616" s="86" t="s">
        <v>1847</v>
      </c>
      <c r="C616" s="86" t="s">
        <v>1625</v>
      </c>
      <c r="D616" s="79" t="s">
        <v>1848</v>
      </c>
      <c r="E616" s="79" t="s">
        <v>1632</v>
      </c>
      <c r="F616" s="79" t="s">
        <v>1633</v>
      </c>
      <c r="G616" s="191">
        <v>3.92</v>
      </c>
      <c r="H616" s="94">
        <v>0.93620000000000003</v>
      </c>
      <c r="I616" s="95">
        <v>1</v>
      </c>
      <c r="J616" s="89">
        <v>1</v>
      </c>
      <c r="K616" s="89">
        <v>1</v>
      </c>
      <c r="L616" s="89">
        <v>1</v>
      </c>
    </row>
    <row r="617" spans="1:12">
      <c r="A617" s="86" t="s">
        <v>580</v>
      </c>
      <c r="B617" s="86" t="s">
        <v>1847</v>
      </c>
      <c r="C617" s="86" t="s">
        <v>1627</v>
      </c>
      <c r="D617" s="79" t="s">
        <v>1848</v>
      </c>
      <c r="E617" s="79" t="s">
        <v>1632</v>
      </c>
      <c r="F617" s="79" t="s">
        <v>1633</v>
      </c>
      <c r="G617" s="191">
        <v>5.27</v>
      </c>
      <c r="H617" s="94">
        <v>1.2254</v>
      </c>
      <c r="I617" s="95">
        <v>1</v>
      </c>
      <c r="J617" s="89">
        <v>1</v>
      </c>
      <c r="K617" s="89">
        <v>1</v>
      </c>
      <c r="L617" s="89">
        <v>1</v>
      </c>
    </row>
    <row r="618" spans="1:12">
      <c r="A618" s="86" t="s">
        <v>581</v>
      </c>
      <c r="B618" s="86" t="s">
        <v>1847</v>
      </c>
      <c r="C618" s="86" t="s">
        <v>1628</v>
      </c>
      <c r="D618" s="79" t="s">
        <v>1848</v>
      </c>
      <c r="E618" s="79" t="s">
        <v>1632</v>
      </c>
      <c r="F618" s="79" t="s">
        <v>1633</v>
      </c>
      <c r="G618" s="191">
        <v>7.54</v>
      </c>
      <c r="H618" s="94">
        <v>1.7717000000000001</v>
      </c>
      <c r="I618" s="95">
        <v>1</v>
      </c>
      <c r="J618" s="89">
        <v>1</v>
      </c>
      <c r="K618" s="89">
        <v>1</v>
      </c>
      <c r="L618" s="89">
        <v>1</v>
      </c>
    </row>
    <row r="619" spans="1:12">
      <c r="A619" s="86" t="s">
        <v>582</v>
      </c>
      <c r="B619" s="86" t="s">
        <v>1847</v>
      </c>
      <c r="C619" s="86" t="s">
        <v>1629</v>
      </c>
      <c r="D619" s="79" t="s">
        <v>1848</v>
      </c>
      <c r="E619" s="79" t="s">
        <v>1632</v>
      </c>
      <c r="F619" s="79" t="s">
        <v>1633</v>
      </c>
      <c r="G619" s="191">
        <v>12.75</v>
      </c>
      <c r="H619" s="94">
        <v>2.9786000000000001</v>
      </c>
      <c r="I619" s="95">
        <v>1</v>
      </c>
      <c r="J619" s="89">
        <v>1</v>
      </c>
      <c r="K619" s="89">
        <v>1</v>
      </c>
      <c r="L619" s="89">
        <v>1</v>
      </c>
    </row>
    <row r="620" spans="1:12">
      <c r="A620" s="86" t="s">
        <v>583</v>
      </c>
      <c r="B620" s="86" t="s">
        <v>1849</v>
      </c>
      <c r="C620" s="86" t="s">
        <v>1625</v>
      </c>
      <c r="D620" s="79" t="s">
        <v>1850</v>
      </c>
      <c r="E620" s="79" t="s">
        <v>1632</v>
      </c>
      <c r="F620" s="79" t="s">
        <v>1633</v>
      </c>
      <c r="G620" s="191">
        <v>2.13</v>
      </c>
      <c r="H620" s="94">
        <v>1.0528999999999999</v>
      </c>
      <c r="I620" s="95">
        <v>1</v>
      </c>
      <c r="J620" s="89">
        <v>1</v>
      </c>
      <c r="K620" s="89">
        <v>1</v>
      </c>
      <c r="L620" s="89">
        <v>1</v>
      </c>
    </row>
    <row r="621" spans="1:12">
      <c r="A621" s="86" t="s">
        <v>584</v>
      </c>
      <c r="B621" s="86" t="s">
        <v>1849</v>
      </c>
      <c r="C621" s="86" t="s">
        <v>1627</v>
      </c>
      <c r="D621" s="79" t="s">
        <v>1850</v>
      </c>
      <c r="E621" s="79" t="s">
        <v>1632</v>
      </c>
      <c r="F621" s="79" t="s">
        <v>1633</v>
      </c>
      <c r="G621" s="191">
        <v>3.52</v>
      </c>
      <c r="H621" s="94">
        <v>1.6284000000000001</v>
      </c>
      <c r="I621" s="95">
        <v>1</v>
      </c>
      <c r="J621" s="89">
        <v>1</v>
      </c>
      <c r="K621" s="89">
        <v>1</v>
      </c>
      <c r="L621" s="89">
        <v>1</v>
      </c>
    </row>
    <row r="622" spans="1:12">
      <c r="A622" s="86" t="s">
        <v>585</v>
      </c>
      <c r="B622" s="86" t="s">
        <v>1849</v>
      </c>
      <c r="C622" s="86" t="s">
        <v>1628</v>
      </c>
      <c r="D622" s="79" t="s">
        <v>1850</v>
      </c>
      <c r="E622" s="79" t="s">
        <v>1632</v>
      </c>
      <c r="F622" s="79" t="s">
        <v>1633</v>
      </c>
      <c r="G622" s="191">
        <v>6.33</v>
      </c>
      <c r="H622" s="94">
        <v>2.2536</v>
      </c>
      <c r="I622" s="95">
        <v>1</v>
      </c>
      <c r="J622" s="89">
        <v>1</v>
      </c>
      <c r="K622" s="89">
        <v>1</v>
      </c>
      <c r="L622" s="89">
        <v>1</v>
      </c>
    </row>
    <row r="623" spans="1:12">
      <c r="A623" s="86" t="s">
        <v>586</v>
      </c>
      <c r="B623" s="86" t="s">
        <v>1849</v>
      </c>
      <c r="C623" s="86" t="s">
        <v>1629</v>
      </c>
      <c r="D623" s="79" t="s">
        <v>1850</v>
      </c>
      <c r="E623" s="79" t="s">
        <v>1632</v>
      </c>
      <c r="F623" s="79" t="s">
        <v>1633</v>
      </c>
      <c r="G623" s="191">
        <v>12.08</v>
      </c>
      <c r="H623" s="94">
        <v>3.5533000000000001</v>
      </c>
      <c r="I623" s="95">
        <v>1</v>
      </c>
      <c r="J623" s="89">
        <v>1</v>
      </c>
      <c r="K623" s="89">
        <v>1</v>
      </c>
      <c r="L623" s="89">
        <v>1</v>
      </c>
    </row>
    <row r="624" spans="1:12">
      <c r="A624" s="86" t="s">
        <v>587</v>
      </c>
      <c r="B624" s="86" t="s">
        <v>1851</v>
      </c>
      <c r="C624" s="86" t="s">
        <v>1625</v>
      </c>
      <c r="D624" s="79" t="s">
        <v>1852</v>
      </c>
      <c r="E624" s="79" t="s">
        <v>1632</v>
      </c>
      <c r="F624" s="79" t="s">
        <v>1633</v>
      </c>
      <c r="G624" s="191">
        <v>2.5299999999999998</v>
      </c>
      <c r="H624" s="94">
        <v>0.81940000000000002</v>
      </c>
      <c r="I624" s="95">
        <v>1</v>
      </c>
      <c r="J624" s="89">
        <v>1</v>
      </c>
      <c r="K624" s="89">
        <v>1</v>
      </c>
      <c r="L624" s="89">
        <v>1</v>
      </c>
    </row>
    <row r="625" spans="1:12">
      <c r="A625" s="86" t="s">
        <v>588</v>
      </c>
      <c r="B625" s="86" t="s">
        <v>1851</v>
      </c>
      <c r="C625" s="86" t="s">
        <v>1627</v>
      </c>
      <c r="D625" s="79" t="s">
        <v>1852</v>
      </c>
      <c r="E625" s="79" t="s">
        <v>1632</v>
      </c>
      <c r="F625" s="79" t="s">
        <v>1633</v>
      </c>
      <c r="G625" s="191">
        <v>3.9</v>
      </c>
      <c r="H625" s="94">
        <v>1.1094999999999999</v>
      </c>
      <c r="I625" s="95">
        <v>1</v>
      </c>
      <c r="J625" s="89">
        <v>1</v>
      </c>
      <c r="K625" s="89">
        <v>1</v>
      </c>
      <c r="L625" s="89">
        <v>1</v>
      </c>
    </row>
    <row r="626" spans="1:12">
      <c r="A626" s="86" t="s">
        <v>589</v>
      </c>
      <c r="B626" s="86" t="s">
        <v>1851</v>
      </c>
      <c r="C626" s="86" t="s">
        <v>1628</v>
      </c>
      <c r="D626" s="79" t="s">
        <v>1852</v>
      </c>
      <c r="E626" s="79" t="s">
        <v>1632</v>
      </c>
      <c r="F626" s="79" t="s">
        <v>1633</v>
      </c>
      <c r="G626" s="191">
        <v>6.58</v>
      </c>
      <c r="H626" s="94">
        <v>1.7023999999999999</v>
      </c>
      <c r="I626" s="95">
        <v>1</v>
      </c>
      <c r="J626" s="89">
        <v>1</v>
      </c>
      <c r="K626" s="89">
        <v>1</v>
      </c>
      <c r="L626" s="89">
        <v>1</v>
      </c>
    </row>
    <row r="627" spans="1:12">
      <c r="A627" s="86" t="s">
        <v>590</v>
      </c>
      <c r="B627" s="86" t="s">
        <v>1851</v>
      </c>
      <c r="C627" s="86" t="s">
        <v>1629</v>
      </c>
      <c r="D627" s="79" t="s">
        <v>1852</v>
      </c>
      <c r="E627" s="79" t="s">
        <v>1632</v>
      </c>
      <c r="F627" s="79" t="s">
        <v>1633</v>
      </c>
      <c r="G627" s="191">
        <v>12.96</v>
      </c>
      <c r="H627" s="94">
        <v>2.8815</v>
      </c>
      <c r="I627" s="95">
        <v>1</v>
      </c>
      <c r="J627" s="89">
        <v>1</v>
      </c>
      <c r="K627" s="89">
        <v>1</v>
      </c>
      <c r="L627" s="89">
        <v>1</v>
      </c>
    </row>
    <row r="628" spans="1:12">
      <c r="A628" s="86" t="s">
        <v>591</v>
      </c>
      <c r="B628" s="86" t="s">
        <v>1853</v>
      </c>
      <c r="C628" s="86" t="s">
        <v>1625</v>
      </c>
      <c r="D628" s="79" t="s">
        <v>1854</v>
      </c>
      <c r="E628" s="79" t="s">
        <v>1632</v>
      </c>
      <c r="F628" s="79" t="s">
        <v>1633</v>
      </c>
      <c r="G628" s="191">
        <v>3.11</v>
      </c>
      <c r="H628" s="94">
        <v>0.96419999999999995</v>
      </c>
      <c r="I628" s="95">
        <v>1</v>
      </c>
      <c r="J628" s="89">
        <v>1</v>
      </c>
      <c r="K628" s="89">
        <v>1</v>
      </c>
      <c r="L628" s="89">
        <v>1</v>
      </c>
    </row>
    <row r="629" spans="1:12">
      <c r="A629" s="86" t="s">
        <v>592</v>
      </c>
      <c r="B629" s="86" t="s">
        <v>1853</v>
      </c>
      <c r="C629" s="86" t="s">
        <v>1627</v>
      </c>
      <c r="D629" s="79" t="s">
        <v>1854</v>
      </c>
      <c r="E629" s="79" t="s">
        <v>1632</v>
      </c>
      <c r="F629" s="79" t="s">
        <v>1633</v>
      </c>
      <c r="G629" s="191">
        <v>5.07</v>
      </c>
      <c r="H629" s="94">
        <v>1.2568999999999999</v>
      </c>
      <c r="I629" s="95">
        <v>1</v>
      </c>
      <c r="J629" s="89">
        <v>1</v>
      </c>
      <c r="K629" s="89">
        <v>1</v>
      </c>
      <c r="L629" s="89">
        <v>1</v>
      </c>
    </row>
    <row r="630" spans="1:12">
      <c r="A630" s="86" t="s">
        <v>593</v>
      </c>
      <c r="B630" s="86" t="s">
        <v>1853</v>
      </c>
      <c r="C630" s="86" t="s">
        <v>1628</v>
      </c>
      <c r="D630" s="79" t="s">
        <v>1854</v>
      </c>
      <c r="E630" s="79" t="s">
        <v>1632</v>
      </c>
      <c r="F630" s="79" t="s">
        <v>1633</v>
      </c>
      <c r="G630" s="191">
        <v>8.65</v>
      </c>
      <c r="H630" s="94">
        <v>1.8415999999999999</v>
      </c>
      <c r="I630" s="95">
        <v>1</v>
      </c>
      <c r="J630" s="89">
        <v>1</v>
      </c>
      <c r="K630" s="89">
        <v>1</v>
      </c>
      <c r="L630" s="89">
        <v>1</v>
      </c>
    </row>
    <row r="631" spans="1:12">
      <c r="A631" s="86" t="s">
        <v>594</v>
      </c>
      <c r="B631" s="86" t="s">
        <v>1853</v>
      </c>
      <c r="C631" s="86" t="s">
        <v>1629</v>
      </c>
      <c r="D631" s="79" t="s">
        <v>1854</v>
      </c>
      <c r="E631" s="79" t="s">
        <v>1632</v>
      </c>
      <c r="F631" s="79" t="s">
        <v>1633</v>
      </c>
      <c r="G631" s="191">
        <v>13.9</v>
      </c>
      <c r="H631" s="94">
        <v>3.1362999999999999</v>
      </c>
      <c r="I631" s="95">
        <v>1</v>
      </c>
      <c r="J631" s="89">
        <v>1</v>
      </c>
      <c r="K631" s="89">
        <v>1</v>
      </c>
      <c r="L631" s="89">
        <v>1</v>
      </c>
    </row>
    <row r="632" spans="1:12">
      <c r="A632" s="86" t="s">
        <v>595</v>
      </c>
      <c r="B632" s="86" t="s">
        <v>1855</v>
      </c>
      <c r="C632" s="86" t="s">
        <v>1625</v>
      </c>
      <c r="D632" s="79" t="s">
        <v>1856</v>
      </c>
      <c r="E632" s="79" t="s">
        <v>1632</v>
      </c>
      <c r="F632" s="79" t="s">
        <v>1633</v>
      </c>
      <c r="G632" s="191">
        <v>2.2200000000000002</v>
      </c>
      <c r="H632" s="94">
        <v>1.0543</v>
      </c>
      <c r="I632" s="95">
        <v>1</v>
      </c>
      <c r="J632" s="89">
        <v>1</v>
      </c>
      <c r="K632" s="89">
        <v>1</v>
      </c>
      <c r="L632" s="89">
        <v>1</v>
      </c>
    </row>
    <row r="633" spans="1:12">
      <c r="A633" s="86" t="s">
        <v>596</v>
      </c>
      <c r="B633" s="86" t="s">
        <v>1855</v>
      </c>
      <c r="C633" s="86" t="s">
        <v>1627</v>
      </c>
      <c r="D633" s="79" t="s">
        <v>1856</v>
      </c>
      <c r="E633" s="79" t="s">
        <v>1632</v>
      </c>
      <c r="F633" s="79" t="s">
        <v>1633</v>
      </c>
      <c r="G633" s="191">
        <v>4.18</v>
      </c>
      <c r="H633" s="94">
        <v>1.4722</v>
      </c>
      <c r="I633" s="95">
        <v>1</v>
      </c>
      <c r="J633" s="89">
        <v>1</v>
      </c>
      <c r="K633" s="89">
        <v>1</v>
      </c>
      <c r="L633" s="89">
        <v>1</v>
      </c>
    </row>
    <row r="634" spans="1:12">
      <c r="A634" s="86" t="s">
        <v>597</v>
      </c>
      <c r="B634" s="86" t="s">
        <v>1855</v>
      </c>
      <c r="C634" s="86" t="s">
        <v>1628</v>
      </c>
      <c r="D634" s="79" t="s">
        <v>1856</v>
      </c>
      <c r="E634" s="79" t="s">
        <v>1632</v>
      </c>
      <c r="F634" s="79" t="s">
        <v>1633</v>
      </c>
      <c r="G634" s="191">
        <v>7.55</v>
      </c>
      <c r="H634" s="94">
        <v>2.1328</v>
      </c>
      <c r="I634" s="95">
        <v>1</v>
      </c>
      <c r="J634" s="89">
        <v>1</v>
      </c>
      <c r="K634" s="89">
        <v>1</v>
      </c>
      <c r="L634" s="89">
        <v>1</v>
      </c>
    </row>
    <row r="635" spans="1:12">
      <c r="A635" s="86" t="s">
        <v>598</v>
      </c>
      <c r="B635" s="86" t="s">
        <v>1855</v>
      </c>
      <c r="C635" s="86" t="s">
        <v>1629</v>
      </c>
      <c r="D635" s="79" t="s">
        <v>1856</v>
      </c>
      <c r="E635" s="79" t="s">
        <v>1632</v>
      </c>
      <c r="F635" s="79" t="s">
        <v>1633</v>
      </c>
      <c r="G635" s="191">
        <v>13.44</v>
      </c>
      <c r="H635" s="94">
        <v>3.3940999999999999</v>
      </c>
      <c r="I635" s="95">
        <v>1</v>
      </c>
      <c r="J635" s="89">
        <v>1</v>
      </c>
      <c r="K635" s="89">
        <v>1</v>
      </c>
      <c r="L635" s="89">
        <v>1</v>
      </c>
    </row>
    <row r="636" spans="1:12">
      <c r="A636" s="86" t="s">
        <v>599</v>
      </c>
      <c r="B636" s="86" t="s">
        <v>1857</v>
      </c>
      <c r="C636" s="86" t="s">
        <v>1625</v>
      </c>
      <c r="D636" s="79" t="s">
        <v>2387</v>
      </c>
      <c r="E636" s="79" t="s">
        <v>1632</v>
      </c>
      <c r="F636" s="79" t="s">
        <v>1633</v>
      </c>
      <c r="G636" s="191">
        <v>2.94</v>
      </c>
      <c r="H636" s="94">
        <v>1.5573999999999999</v>
      </c>
      <c r="I636" s="95">
        <v>1</v>
      </c>
      <c r="J636" s="89">
        <v>1</v>
      </c>
      <c r="K636" s="89">
        <v>1</v>
      </c>
      <c r="L636" s="89">
        <v>1</v>
      </c>
    </row>
    <row r="637" spans="1:12">
      <c r="A637" s="86" t="s">
        <v>600</v>
      </c>
      <c r="B637" s="86" t="s">
        <v>1857</v>
      </c>
      <c r="C637" s="86" t="s">
        <v>1627</v>
      </c>
      <c r="D637" s="79" t="s">
        <v>2387</v>
      </c>
      <c r="E637" s="79" t="s">
        <v>1632</v>
      </c>
      <c r="F637" s="79" t="s">
        <v>1633</v>
      </c>
      <c r="G637" s="191">
        <v>2.94</v>
      </c>
      <c r="H637" s="94">
        <v>2.1238999999999999</v>
      </c>
      <c r="I637" s="95">
        <v>1</v>
      </c>
      <c r="J637" s="89">
        <v>1</v>
      </c>
      <c r="K637" s="89">
        <v>1</v>
      </c>
      <c r="L637" s="89">
        <v>1</v>
      </c>
    </row>
    <row r="638" spans="1:12">
      <c r="A638" s="86" t="s">
        <v>601</v>
      </c>
      <c r="B638" s="86" t="s">
        <v>1857</v>
      </c>
      <c r="C638" s="86" t="s">
        <v>1628</v>
      </c>
      <c r="D638" s="79" t="s">
        <v>2387</v>
      </c>
      <c r="E638" s="79" t="s">
        <v>1632</v>
      </c>
      <c r="F638" s="79" t="s">
        <v>1633</v>
      </c>
      <c r="G638" s="191">
        <v>8.34</v>
      </c>
      <c r="H638" s="94">
        <v>3.3249</v>
      </c>
      <c r="I638" s="95">
        <v>1</v>
      </c>
      <c r="J638" s="89">
        <v>1</v>
      </c>
      <c r="K638" s="89">
        <v>1</v>
      </c>
      <c r="L638" s="89">
        <v>1</v>
      </c>
    </row>
    <row r="639" spans="1:12">
      <c r="A639" s="86" t="s">
        <v>602</v>
      </c>
      <c r="B639" s="86" t="s">
        <v>1857</v>
      </c>
      <c r="C639" s="86" t="s">
        <v>1629</v>
      </c>
      <c r="D639" s="79" t="s">
        <v>2387</v>
      </c>
      <c r="E639" s="79" t="s">
        <v>1632</v>
      </c>
      <c r="F639" s="79" t="s">
        <v>1633</v>
      </c>
      <c r="G639" s="191">
        <v>14.94</v>
      </c>
      <c r="H639" s="94">
        <v>4.6334</v>
      </c>
      <c r="I639" s="95">
        <v>1</v>
      </c>
      <c r="J639" s="89">
        <v>1</v>
      </c>
      <c r="K639" s="89">
        <v>1</v>
      </c>
      <c r="L639" s="89">
        <v>1</v>
      </c>
    </row>
    <row r="640" spans="1:12">
      <c r="A640" s="86" t="s">
        <v>1467</v>
      </c>
      <c r="B640" s="86" t="s">
        <v>1858</v>
      </c>
      <c r="C640" s="86" t="s">
        <v>1625</v>
      </c>
      <c r="D640" s="79" t="s">
        <v>1859</v>
      </c>
      <c r="E640" s="79" t="s">
        <v>1632</v>
      </c>
      <c r="F640" s="79" t="s">
        <v>1633</v>
      </c>
      <c r="G640" s="191">
        <v>1.26</v>
      </c>
      <c r="H640" s="94">
        <v>1.7323999999999999</v>
      </c>
      <c r="I640" s="95">
        <v>1</v>
      </c>
      <c r="J640" s="89">
        <v>1</v>
      </c>
      <c r="K640" s="89">
        <v>1</v>
      </c>
      <c r="L640" s="89">
        <v>1</v>
      </c>
    </row>
    <row r="641" spans="1:12">
      <c r="A641" s="86" t="s">
        <v>1468</v>
      </c>
      <c r="B641" s="86" t="s">
        <v>1858</v>
      </c>
      <c r="C641" s="86" t="s">
        <v>1627</v>
      </c>
      <c r="D641" s="79" t="s">
        <v>1859</v>
      </c>
      <c r="E641" s="79" t="s">
        <v>1632</v>
      </c>
      <c r="F641" s="79" t="s">
        <v>1633</v>
      </c>
      <c r="G641" s="191">
        <v>2.21</v>
      </c>
      <c r="H641" s="94">
        <v>1.9794</v>
      </c>
      <c r="I641" s="95">
        <v>1</v>
      </c>
      <c r="J641" s="89">
        <v>1</v>
      </c>
      <c r="K641" s="89">
        <v>1</v>
      </c>
      <c r="L641" s="89">
        <v>1</v>
      </c>
    </row>
    <row r="642" spans="1:12">
      <c r="A642" s="86" t="s">
        <v>1469</v>
      </c>
      <c r="B642" s="86" t="s">
        <v>1858</v>
      </c>
      <c r="C642" s="86" t="s">
        <v>1628</v>
      </c>
      <c r="D642" s="79" t="s">
        <v>1859</v>
      </c>
      <c r="E642" s="79" t="s">
        <v>1632</v>
      </c>
      <c r="F642" s="79" t="s">
        <v>1633</v>
      </c>
      <c r="G642" s="191">
        <v>5.2</v>
      </c>
      <c r="H642" s="94">
        <v>2.5996999999999999</v>
      </c>
      <c r="I642" s="95">
        <v>1</v>
      </c>
      <c r="J642" s="89">
        <v>1</v>
      </c>
      <c r="K642" s="89">
        <v>1</v>
      </c>
      <c r="L642" s="89">
        <v>1</v>
      </c>
    </row>
    <row r="643" spans="1:12">
      <c r="A643" s="86" t="s">
        <v>1470</v>
      </c>
      <c r="B643" s="86" t="s">
        <v>1858</v>
      </c>
      <c r="C643" s="86" t="s">
        <v>1629</v>
      </c>
      <c r="D643" s="79" t="s">
        <v>1859</v>
      </c>
      <c r="E643" s="79" t="s">
        <v>1632</v>
      </c>
      <c r="F643" s="79" t="s">
        <v>1633</v>
      </c>
      <c r="G643" s="191">
        <v>10.39</v>
      </c>
      <c r="H643" s="94">
        <v>3.4639000000000002</v>
      </c>
      <c r="I643" s="95">
        <v>1</v>
      </c>
      <c r="J643" s="89">
        <v>1</v>
      </c>
      <c r="K643" s="89">
        <v>1</v>
      </c>
      <c r="L643" s="89">
        <v>1</v>
      </c>
    </row>
    <row r="644" spans="1:12">
      <c r="A644" s="86" t="s">
        <v>1860</v>
      </c>
      <c r="B644" s="86" t="s">
        <v>1861</v>
      </c>
      <c r="C644" s="86" t="s">
        <v>1625</v>
      </c>
      <c r="D644" s="79" t="s">
        <v>1862</v>
      </c>
      <c r="E644" s="79" t="s">
        <v>1632</v>
      </c>
      <c r="F644" s="79" t="s">
        <v>1633</v>
      </c>
      <c r="G644" s="191">
        <v>4.03</v>
      </c>
      <c r="H644" s="94">
        <v>1.6477999999999999</v>
      </c>
      <c r="I644" s="95">
        <v>1</v>
      </c>
      <c r="J644" s="89">
        <v>1</v>
      </c>
      <c r="K644" s="89">
        <v>1</v>
      </c>
      <c r="L644" s="89">
        <v>1</v>
      </c>
    </row>
    <row r="645" spans="1:12">
      <c r="A645" s="86" t="s">
        <v>1863</v>
      </c>
      <c r="B645" s="86" t="s">
        <v>1861</v>
      </c>
      <c r="C645" s="86" t="s">
        <v>1627</v>
      </c>
      <c r="D645" s="79" t="s">
        <v>1862</v>
      </c>
      <c r="E645" s="79" t="s">
        <v>1632</v>
      </c>
      <c r="F645" s="79" t="s">
        <v>1633</v>
      </c>
      <c r="G645" s="191">
        <v>4.7300000000000004</v>
      </c>
      <c r="H645" s="94">
        <v>1.895</v>
      </c>
      <c r="I645" s="95">
        <v>1</v>
      </c>
      <c r="J645" s="89">
        <v>1</v>
      </c>
      <c r="K645" s="89">
        <v>1</v>
      </c>
      <c r="L645" s="89">
        <v>1</v>
      </c>
    </row>
    <row r="646" spans="1:12">
      <c r="A646" s="86" t="s">
        <v>1864</v>
      </c>
      <c r="B646" s="86" t="s">
        <v>1861</v>
      </c>
      <c r="C646" s="86" t="s">
        <v>1628</v>
      </c>
      <c r="D646" s="79" t="s">
        <v>1862</v>
      </c>
      <c r="E646" s="79" t="s">
        <v>1632</v>
      </c>
      <c r="F646" s="79" t="s">
        <v>1633</v>
      </c>
      <c r="G646" s="191">
        <v>7.15</v>
      </c>
      <c r="H646" s="94">
        <v>2.5198999999999998</v>
      </c>
      <c r="I646" s="95">
        <v>1</v>
      </c>
      <c r="J646" s="89">
        <v>1</v>
      </c>
      <c r="K646" s="89">
        <v>1</v>
      </c>
      <c r="L646" s="89">
        <v>1</v>
      </c>
    </row>
    <row r="647" spans="1:12">
      <c r="A647" s="86" t="s">
        <v>1865</v>
      </c>
      <c r="B647" s="86" t="s">
        <v>1861</v>
      </c>
      <c r="C647" s="86" t="s">
        <v>1629</v>
      </c>
      <c r="D647" s="79" t="s">
        <v>1862</v>
      </c>
      <c r="E647" s="79" t="s">
        <v>1632</v>
      </c>
      <c r="F647" s="79" t="s">
        <v>1633</v>
      </c>
      <c r="G647" s="191">
        <v>11.49</v>
      </c>
      <c r="H647" s="94">
        <v>3.5303</v>
      </c>
      <c r="I647" s="95">
        <v>1</v>
      </c>
      <c r="J647" s="89">
        <v>1</v>
      </c>
      <c r="K647" s="89">
        <v>1</v>
      </c>
      <c r="L647" s="89">
        <v>1</v>
      </c>
    </row>
    <row r="648" spans="1:12">
      <c r="A648" s="86" t="s">
        <v>1866</v>
      </c>
      <c r="B648" s="86" t="s">
        <v>1867</v>
      </c>
      <c r="C648" s="86" t="s">
        <v>1625</v>
      </c>
      <c r="D648" s="79" t="s">
        <v>1868</v>
      </c>
      <c r="E648" s="79" t="s">
        <v>1632</v>
      </c>
      <c r="F648" s="79" t="s">
        <v>1633</v>
      </c>
      <c r="G648" s="191">
        <v>1.54</v>
      </c>
      <c r="H648" s="94">
        <v>1.4229000000000001</v>
      </c>
      <c r="I648" s="95">
        <v>1</v>
      </c>
      <c r="J648" s="89">
        <v>1</v>
      </c>
      <c r="K648" s="89">
        <v>1</v>
      </c>
      <c r="L648" s="89">
        <v>1</v>
      </c>
    </row>
    <row r="649" spans="1:12">
      <c r="A649" s="86" t="s">
        <v>1869</v>
      </c>
      <c r="B649" s="86" t="s">
        <v>1867</v>
      </c>
      <c r="C649" s="86" t="s">
        <v>1627</v>
      </c>
      <c r="D649" s="79" t="s">
        <v>1868</v>
      </c>
      <c r="E649" s="79" t="s">
        <v>1632</v>
      </c>
      <c r="F649" s="79" t="s">
        <v>1633</v>
      </c>
      <c r="G649" s="191">
        <v>2.27</v>
      </c>
      <c r="H649" s="94">
        <v>1.5972999999999999</v>
      </c>
      <c r="I649" s="95">
        <v>1</v>
      </c>
      <c r="J649" s="89">
        <v>1</v>
      </c>
      <c r="K649" s="89">
        <v>1</v>
      </c>
      <c r="L649" s="89">
        <v>1</v>
      </c>
    </row>
    <row r="650" spans="1:12">
      <c r="A650" s="86" t="s">
        <v>1870</v>
      </c>
      <c r="B650" s="86" t="s">
        <v>1867</v>
      </c>
      <c r="C650" s="86" t="s">
        <v>1628</v>
      </c>
      <c r="D650" s="79" t="s">
        <v>1868</v>
      </c>
      <c r="E650" s="79" t="s">
        <v>1632</v>
      </c>
      <c r="F650" s="79" t="s">
        <v>1633</v>
      </c>
      <c r="G650" s="191">
        <v>4.99</v>
      </c>
      <c r="H650" s="94">
        <v>2.2722000000000002</v>
      </c>
      <c r="I650" s="95">
        <v>1</v>
      </c>
      <c r="J650" s="89">
        <v>1</v>
      </c>
      <c r="K650" s="89">
        <v>1</v>
      </c>
      <c r="L650" s="89">
        <v>1</v>
      </c>
    </row>
    <row r="651" spans="1:12">
      <c r="A651" s="86" t="s">
        <v>1871</v>
      </c>
      <c r="B651" s="86" t="s">
        <v>1867</v>
      </c>
      <c r="C651" s="86" t="s">
        <v>1629</v>
      </c>
      <c r="D651" s="79" t="s">
        <v>1868</v>
      </c>
      <c r="E651" s="79" t="s">
        <v>1632</v>
      </c>
      <c r="F651" s="79" t="s">
        <v>1633</v>
      </c>
      <c r="G651" s="191">
        <v>9.76</v>
      </c>
      <c r="H651" s="94">
        <v>3.3894000000000002</v>
      </c>
      <c r="I651" s="95">
        <v>1</v>
      </c>
      <c r="J651" s="89">
        <v>1</v>
      </c>
      <c r="K651" s="89">
        <v>1</v>
      </c>
      <c r="L651" s="89">
        <v>1</v>
      </c>
    </row>
    <row r="652" spans="1:12">
      <c r="A652" s="86" t="s">
        <v>1872</v>
      </c>
      <c r="B652" s="86" t="s">
        <v>1873</v>
      </c>
      <c r="C652" s="86" t="s">
        <v>1625</v>
      </c>
      <c r="D652" s="79" t="s">
        <v>1874</v>
      </c>
      <c r="E652" s="79" t="s">
        <v>1632</v>
      </c>
      <c r="F652" s="79" t="s">
        <v>1633</v>
      </c>
      <c r="G652" s="191">
        <v>2.2200000000000002</v>
      </c>
      <c r="H652" s="94">
        <v>2.0436999999999999</v>
      </c>
      <c r="I652" s="95">
        <v>1</v>
      </c>
      <c r="J652" s="89">
        <v>1</v>
      </c>
      <c r="K652" s="89">
        <v>1</v>
      </c>
      <c r="L652" s="89">
        <v>1</v>
      </c>
    </row>
    <row r="653" spans="1:12">
      <c r="A653" s="86" t="s">
        <v>1875</v>
      </c>
      <c r="B653" s="86" t="s">
        <v>1873</v>
      </c>
      <c r="C653" s="86" t="s">
        <v>1627</v>
      </c>
      <c r="D653" s="79" t="s">
        <v>1874</v>
      </c>
      <c r="E653" s="79" t="s">
        <v>1632</v>
      </c>
      <c r="F653" s="79" t="s">
        <v>1633</v>
      </c>
      <c r="G653" s="191">
        <v>3.89</v>
      </c>
      <c r="H653" s="94">
        <v>2.4657</v>
      </c>
      <c r="I653" s="95">
        <v>1</v>
      </c>
      <c r="J653" s="89">
        <v>1</v>
      </c>
      <c r="K653" s="89">
        <v>1</v>
      </c>
      <c r="L653" s="89">
        <v>1</v>
      </c>
    </row>
    <row r="654" spans="1:12">
      <c r="A654" s="86" t="s">
        <v>1876</v>
      </c>
      <c r="B654" s="86" t="s">
        <v>1873</v>
      </c>
      <c r="C654" s="86" t="s">
        <v>1628</v>
      </c>
      <c r="D654" s="79" t="s">
        <v>1874</v>
      </c>
      <c r="E654" s="79" t="s">
        <v>1632</v>
      </c>
      <c r="F654" s="79" t="s">
        <v>1633</v>
      </c>
      <c r="G654" s="191">
        <v>7.25</v>
      </c>
      <c r="H654" s="94">
        <v>2.9981</v>
      </c>
      <c r="I654" s="95">
        <v>1</v>
      </c>
      <c r="J654" s="89">
        <v>1</v>
      </c>
      <c r="K654" s="89">
        <v>1</v>
      </c>
      <c r="L654" s="89">
        <v>1</v>
      </c>
    </row>
    <row r="655" spans="1:12">
      <c r="A655" s="86" t="s">
        <v>1877</v>
      </c>
      <c r="B655" s="86" t="s">
        <v>1873</v>
      </c>
      <c r="C655" s="86" t="s">
        <v>1629</v>
      </c>
      <c r="D655" s="79" t="s">
        <v>1874</v>
      </c>
      <c r="E655" s="79" t="s">
        <v>1632</v>
      </c>
      <c r="F655" s="79" t="s">
        <v>1633</v>
      </c>
      <c r="G655" s="191">
        <v>10.94</v>
      </c>
      <c r="H655" s="94">
        <v>3.8685</v>
      </c>
      <c r="I655" s="95">
        <v>1</v>
      </c>
      <c r="J655" s="89">
        <v>1</v>
      </c>
      <c r="K655" s="89">
        <v>1</v>
      </c>
      <c r="L655" s="89">
        <v>1</v>
      </c>
    </row>
    <row r="656" spans="1:12">
      <c r="A656" s="86" t="s">
        <v>1878</v>
      </c>
      <c r="B656" s="86" t="s">
        <v>1879</v>
      </c>
      <c r="C656" s="86" t="s">
        <v>1625</v>
      </c>
      <c r="D656" s="79" t="s">
        <v>1880</v>
      </c>
      <c r="E656" s="79" t="s">
        <v>1632</v>
      </c>
      <c r="F656" s="79" t="s">
        <v>1633</v>
      </c>
      <c r="G656" s="191">
        <v>1.67</v>
      </c>
      <c r="H656" s="94">
        <v>1.4114</v>
      </c>
      <c r="I656" s="95">
        <v>1</v>
      </c>
      <c r="J656" s="89">
        <v>1</v>
      </c>
      <c r="K656" s="89">
        <v>1</v>
      </c>
      <c r="L656" s="89">
        <v>1</v>
      </c>
    </row>
    <row r="657" spans="1:12">
      <c r="A657" s="86" t="s">
        <v>1881</v>
      </c>
      <c r="B657" s="86" t="s">
        <v>1879</v>
      </c>
      <c r="C657" s="86" t="s">
        <v>1627</v>
      </c>
      <c r="D657" s="79" t="s">
        <v>1880</v>
      </c>
      <c r="E657" s="79" t="s">
        <v>1632</v>
      </c>
      <c r="F657" s="79" t="s">
        <v>1633</v>
      </c>
      <c r="G657" s="191">
        <v>2.2000000000000002</v>
      </c>
      <c r="H657" s="94">
        <v>1.4986999999999999</v>
      </c>
      <c r="I657" s="95">
        <v>1</v>
      </c>
      <c r="J657" s="89">
        <v>1</v>
      </c>
      <c r="K657" s="89">
        <v>1</v>
      </c>
      <c r="L657" s="89">
        <v>1</v>
      </c>
    </row>
    <row r="658" spans="1:12">
      <c r="A658" s="86" t="s">
        <v>1882</v>
      </c>
      <c r="B658" s="86" t="s">
        <v>1879</v>
      </c>
      <c r="C658" s="86" t="s">
        <v>1628</v>
      </c>
      <c r="D658" s="79" t="s">
        <v>1880</v>
      </c>
      <c r="E658" s="79" t="s">
        <v>1632</v>
      </c>
      <c r="F658" s="79" t="s">
        <v>1633</v>
      </c>
      <c r="G658" s="191">
        <v>3.15</v>
      </c>
      <c r="H658" s="94">
        <v>2.1516000000000002</v>
      </c>
      <c r="I658" s="95">
        <v>1</v>
      </c>
      <c r="J658" s="89">
        <v>1</v>
      </c>
      <c r="K658" s="89">
        <v>1</v>
      </c>
      <c r="L658" s="89">
        <v>1</v>
      </c>
    </row>
    <row r="659" spans="1:12">
      <c r="A659" s="86" t="s">
        <v>1883</v>
      </c>
      <c r="B659" s="86" t="s">
        <v>1879</v>
      </c>
      <c r="C659" s="86" t="s">
        <v>1629</v>
      </c>
      <c r="D659" s="79" t="s">
        <v>1880</v>
      </c>
      <c r="E659" s="79" t="s">
        <v>1632</v>
      </c>
      <c r="F659" s="79" t="s">
        <v>1633</v>
      </c>
      <c r="G659" s="191">
        <v>8.58</v>
      </c>
      <c r="H659" s="94">
        <v>2.9981</v>
      </c>
      <c r="I659" s="95">
        <v>1</v>
      </c>
      <c r="J659" s="89">
        <v>1</v>
      </c>
      <c r="K659" s="89">
        <v>1</v>
      </c>
      <c r="L659" s="89">
        <v>1</v>
      </c>
    </row>
    <row r="660" spans="1:12">
      <c r="A660" s="86" t="s">
        <v>603</v>
      </c>
      <c r="B660" s="86" t="s">
        <v>1884</v>
      </c>
      <c r="C660" s="86" t="s">
        <v>1625</v>
      </c>
      <c r="D660" s="79" t="s">
        <v>1471</v>
      </c>
      <c r="E660" s="79" t="s">
        <v>1632</v>
      </c>
      <c r="F660" s="79" t="s">
        <v>1633</v>
      </c>
      <c r="G660" s="191">
        <v>3.05</v>
      </c>
      <c r="H660" s="94">
        <v>0.47189999999999999</v>
      </c>
      <c r="I660" s="95">
        <v>1</v>
      </c>
      <c r="J660" s="89">
        <v>1</v>
      </c>
      <c r="K660" s="89">
        <v>1</v>
      </c>
      <c r="L660" s="89">
        <v>1</v>
      </c>
    </row>
    <row r="661" spans="1:12">
      <c r="A661" s="86" t="s">
        <v>604</v>
      </c>
      <c r="B661" s="86" t="s">
        <v>1884</v>
      </c>
      <c r="C661" s="86" t="s">
        <v>1627</v>
      </c>
      <c r="D661" s="79" t="s">
        <v>1471</v>
      </c>
      <c r="E661" s="79" t="s">
        <v>1632</v>
      </c>
      <c r="F661" s="79" t="s">
        <v>1633</v>
      </c>
      <c r="G661" s="191">
        <v>3.96</v>
      </c>
      <c r="H661" s="94">
        <v>0.6028</v>
      </c>
      <c r="I661" s="95">
        <v>1</v>
      </c>
      <c r="J661" s="89">
        <v>1</v>
      </c>
      <c r="K661" s="89">
        <v>1</v>
      </c>
      <c r="L661" s="89">
        <v>1</v>
      </c>
    </row>
    <row r="662" spans="1:12">
      <c r="A662" s="86" t="s">
        <v>605</v>
      </c>
      <c r="B662" s="86" t="s">
        <v>1884</v>
      </c>
      <c r="C662" s="86" t="s">
        <v>1628</v>
      </c>
      <c r="D662" s="79" t="s">
        <v>1471</v>
      </c>
      <c r="E662" s="79" t="s">
        <v>1632</v>
      </c>
      <c r="F662" s="79" t="s">
        <v>1633</v>
      </c>
      <c r="G662" s="191">
        <v>5.43</v>
      </c>
      <c r="H662" s="94">
        <v>0.86060000000000003</v>
      </c>
      <c r="I662" s="95">
        <v>1</v>
      </c>
      <c r="J662" s="89">
        <v>1</v>
      </c>
      <c r="K662" s="89">
        <v>1</v>
      </c>
      <c r="L662" s="89">
        <v>1</v>
      </c>
    </row>
    <row r="663" spans="1:12">
      <c r="A663" s="86" t="s">
        <v>606</v>
      </c>
      <c r="B663" s="86" t="s">
        <v>1884</v>
      </c>
      <c r="C663" s="86" t="s">
        <v>1629</v>
      </c>
      <c r="D663" s="79" t="s">
        <v>1471</v>
      </c>
      <c r="E663" s="79" t="s">
        <v>1632</v>
      </c>
      <c r="F663" s="79" t="s">
        <v>1633</v>
      </c>
      <c r="G663" s="191">
        <v>7</v>
      </c>
      <c r="H663" s="94">
        <v>1.2857000000000001</v>
      </c>
      <c r="I663" s="95">
        <v>1</v>
      </c>
      <c r="J663" s="89">
        <v>1</v>
      </c>
      <c r="K663" s="89">
        <v>1</v>
      </c>
      <c r="L663" s="89">
        <v>1</v>
      </c>
    </row>
    <row r="664" spans="1:12">
      <c r="A664" s="86" t="s">
        <v>607</v>
      </c>
      <c r="B664" s="86" t="s">
        <v>1885</v>
      </c>
      <c r="C664" s="86" t="s">
        <v>1625</v>
      </c>
      <c r="D664" s="79" t="s">
        <v>1472</v>
      </c>
      <c r="E664" s="79" t="s">
        <v>1632</v>
      </c>
      <c r="F664" s="79" t="s">
        <v>1633</v>
      </c>
      <c r="G664" s="191">
        <v>2.96</v>
      </c>
      <c r="H664" s="94">
        <v>0.51100000000000001</v>
      </c>
      <c r="I664" s="95">
        <v>1</v>
      </c>
      <c r="J664" s="89">
        <v>1</v>
      </c>
      <c r="K664" s="89">
        <v>1</v>
      </c>
      <c r="L664" s="89">
        <v>1</v>
      </c>
    </row>
    <row r="665" spans="1:12">
      <c r="A665" s="86" t="s">
        <v>608</v>
      </c>
      <c r="B665" s="86" t="s">
        <v>1885</v>
      </c>
      <c r="C665" s="86" t="s">
        <v>1627</v>
      </c>
      <c r="D665" s="79" t="s">
        <v>1472</v>
      </c>
      <c r="E665" s="79" t="s">
        <v>1632</v>
      </c>
      <c r="F665" s="79" t="s">
        <v>1633</v>
      </c>
      <c r="G665" s="191">
        <v>3.7</v>
      </c>
      <c r="H665" s="94">
        <v>0.63460000000000005</v>
      </c>
      <c r="I665" s="95">
        <v>1</v>
      </c>
      <c r="J665" s="89">
        <v>1</v>
      </c>
      <c r="K665" s="89">
        <v>1</v>
      </c>
      <c r="L665" s="89">
        <v>1</v>
      </c>
    </row>
    <row r="666" spans="1:12">
      <c r="A666" s="86" t="s">
        <v>609</v>
      </c>
      <c r="B666" s="86" t="s">
        <v>1885</v>
      </c>
      <c r="C666" s="86" t="s">
        <v>1628</v>
      </c>
      <c r="D666" s="79" t="s">
        <v>1472</v>
      </c>
      <c r="E666" s="79" t="s">
        <v>1632</v>
      </c>
      <c r="F666" s="79" t="s">
        <v>1633</v>
      </c>
      <c r="G666" s="191">
        <v>5.42</v>
      </c>
      <c r="H666" s="94">
        <v>0.92930000000000001</v>
      </c>
      <c r="I666" s="95">
        <v>1</v>
      </c>
      <c r="J666" s="89">
        <v>1</v>
      </c>
      <c r="K666" s="89">
        <v>1</v>
      </c>
      <c r="L666" s="89">
        <v>1</v>
      </c>
    </row>
    <row r="667" spans="1:12">
      <c r="A667" s="86" t="s">
        <v>610</v>
      </c>
      <c r="B667" s="86" t="s">
        <v>1885</v>
      </c>
      <c r="C667" s="86" t="s">
        <v>1629</v>
      </c>
      <c r="D667" s="79" t="s">
        <v>1472</v>
      </c>
      <c r="E667" s="79" t="s">
        <v>1632</v>
      </c>
      <c r="F667" s="79" t="s">
        <v>1633</v>
      </c>
      <c r="G667" s="191">
        <v>9.15</v>
      </c>
      <c r="H667" s="94">
        <v>1.6292</v>
      </c>
      <c r="I667" s="95">
        <v>1</v>
      </c>
      <c r="J667" s="89">
        <v>1</v>
      </c>
      <c r="K667" s="89">
        <v>1</v>
      </c>
      <c r="L667" s="89">
        <v>1</v>
      </c>
    </row>
    <row r="668" spans="1:12">
      <c r="A668" s="86" t="s">
        <v>611</v>
      </c>
      <c r="B668" s="86" t="s">
        <v>1886</v>
      </c>
      <c r="C668" s="86" t="s">
        <v>1625</v>
      </c>
      <c r="D668" s="79" t="s">
        <v>1887</v>
      </c>
      <c r="E668" s="79" t="s">
        <v>1632</v>
      </c>
      <c r="F668" s="79" t="s">
        <v>1633</v>
      </c>
      <c r="G668" s="191">
        <v>2.5</v>
      </c>
      <c r="H668" s="94">
        <v>0.49959999999999999</v>
      </c>
      <c r="I668" s="95">
        <v>1</v>
      </c>
      <c r="J668" s="89">
        <v>1</v>
      </c>
      <c r="K668" s="89">
        <v>1</v>
      </c>
      <c r="L668" s="89">
        <v>1</v>
      </c>
    </row>
    <row r="669" spans="1:12">
      <c r="A669" s="86" t="s">
        <v>612</v>
      </c>
      <c r="B669" s="86" t="s">
        <v>1886</v>
      </c>
      <c r="C669" s="86" t="s">
        <v>1627</v>
      </c>
      <c r="D669" s="79" t="s">
        <v>1887</v>
      </c>
      <c r="E669" s="79" t="s">
        <v>1632</v>
      </c>
      <c r="F669" s="79" t="s">
        <v>1633</v>
      </c>
      <c r="G669" s="191">
        <v>3.39</v>
      </c>
      <c r="H669" s="94">
        <v>0.66959999999999997</v>
      </c>
      <c r="I669" s="95">
        <v>1</v>
      </c>
      <c r="J669" s="89">
        <v>1</v>
      </c>
      <c r="K669" s="89">
        <v>1</v>
      </c>
      <c r="L669" s="89">
        <v>1</v>
      </c>
    </row>
    <row r="670" spans="1:12">
      <c r="A670" s="86" t="s">
        <v>613</v>
      </c>
      <c r="B670" s="86" t="s">
        <v>1886</v>
      </c>
      <c r="C670" s="86" t="s">
        <v>1628</v>
      </c>
      <c r="D670" s="79" t="s">
        <v>1887</v>
      </c>
      <c r="E670" s="79" t="s">
        <v>1632</v>
      </c>
      <c r="F670" s="79" t="s">
        <v>1633</v>
      </c>
      <c r="G670" s="191">
        <v>5.23</v>
      </c>
      <c r="H670" s="94">
        <v>0.9718</v>
      </c>
      <c r="I670" s="95">
        <v>1</v>
      </c>
      <c r="J670" s="89">
        <v>1</v>
      </c>
      <c r="K670" s="89">
        <v>1</v>
      </c>
      <c r="L670" s="89">
        <v>1</v>
      </c>
    </row>
    <row r="671" spans="1:12">
      <c r="A671" s="86" t="s">
        <v>614</v>
      </c>
      <c r="B671" s="86" t="s">
        <v>1886</v>
      </c>
      <c r="C671" s="86" t="s">
        <v>1629</v>
      </c>
      <c r="D671" s="79" t="s">
        <v>1887</v>
      </c>
      <c r="E671" s="79" t="s">
        <v>1632</v>
      </c>
      <c r="F671" s="79" t="s">
        <v>1633</v>
      </c>
      <c r="G671" s="191">
        <v>9.49</v>
      </c>
      <c r="H671" s="94">
        <v>1.7434000000000001</v>
      </c>
      <c r="I671" s="95">
        <v>1</v>
      </c>
      <c r="J671" s="89">
        <v>1</v>
      </c>
      <c r="K671" s="89">
        <v>1</v>
      </c>
      <c r="L671" s="89">
        <v>1</v>
      </c>
    </row>
    <row r="672" spans="1:12">
      <c r="A672" s="86" t="s">
        <v>615</v>
      </c>
      <c r="B672" s="86" t="s">
        <v>1888</v>
      </c>
      <c r="C672" s="86" t="s">
        <v>1625</v>
      </c>
      <c r="D672" s="79" t="s">
        <v>1889</v>
      </c>
      <c r="E672" s="79" t="s">
        <v>1632</v>
      </c>
      <c r="F672" s="79" t="s">
        <v>1633</v>
      </c>
      <c r="G672" s="191">
        <v>3.24</v>
      </c>
      <c r="H672" s="94">
        <v>0.76339999999999997</v>
      </c>
      <c r="I672" s="95">
        <v>1</v>
      </c>
      <c r="J672" s="89">
        <v>1</v>
      </c>
      <c r="K672" s="89">
        <v>1</v>
      </c>
      <c r="L672" s="89">
        <v>1</v>
      </c>
    </row>
    <row r="673" spans="1:12">
      <c r="A673" s="86" t="s">
        <v>616</v>
      </c>
      <c r="B673" s="86" t="s">
        <v>1888</v>
      </c>
      <c r="C673" s="86" t="s">
        <v>1627</v>
      </c>
      <c r="D673" s="79" t="s">
        <v>1889</v>
      </c>
      <c r="E673" s="79" t="s">
        <v>1632</v>
      </c>
      <c r="F673" s="79" t="s">
        <v>1633</v>
      </c>
      <c r="G673" s="191">
        <v>4.57</v>
      </c>
      <c r="H673" s="94">
        <v>0.90049999999999997</v>
      </c>
      <c r="I673" s="95">
        <v>1</v>
      </c>
      <c r="J673" s="89">
        <v>1</v>
      </c>
      <c r="K673" s="89">
        <v>1</v>
      </c>
      <c r="L673" s="89">
        <v>1</v>
      </c>
    </row>
    <row r="674" spans="1:12">
      <c r="A674" s="86" t="s">
        <v>617</v>
      </c>
      <c r="B674" s="86" t="s">
        <v>1888</v>
      </c>
      <c r="C674" s="86" t="s">
        <v>1628</v>
      </c>
      <c r="D674" s="79" t="s">
        <v>1889</v>
      </c>
      <c r="E674" s="79" t="s">
        <v>1632</v>
      </c>
      <c r="F674" s="79" t="s">
        <v>1633</v>
      </c>
      <c r="G674" s="191">
        <v>7.36</v>
      </c>
      <c r="H674" s="94">
        <v>1.3301000000000001</v>
      </c>
      <c r="I674" s="95">
        <v>1</v>
      </c>
      <c r="J674" s="89">
        <v>1</v>
      </c>
      <c r="K674" s="89">
        <v>1</v>
      </c>
      <c r="L674" s="89">
        <v>1</v>
      </c>
    </row>
    <row r="675" spans="1:12">
      <c r="A675" s="86" t="s">
        <v>618</v>
      </c>
      <c r="B675" s="86" t="s">
        <v>1888</v>
      </c>
      <c r="C675" s="86" t="s">
        <v>1629</v>
      </c>
      <c r="D675" s="79" t="s">
        <v>1889</v>
      </c>
      <c r="E675" s="79" t="s">
        <v>1632</v>
      </c>
      <c r="F675" s="79" t="s">
        <v>1633</v>
      </c>
      <c r="G675" s="191">
        <v>11.55</v>
      </c>
      <c r="H675" s="94">
        <v>2.1046</v>
      </c>
      <c r="I675" s="95">
        <v>1</v>
      </c>
      <c r="J675" s="89">
        <v>1</v>
      </c>
      <c r="K675" s="89">
        <v>1</v>
      </c>
      <c r="L675" s="89">
        <v>1</v>
      </c>
    </row>
    <row r="676" spans="1:12">
      <c r="A676" s="86" t="s">
        <v>619</v>
      </c>
      <c r="B676" s="86" t="s">
        <v>1890</v>
      </c>
      <c r="C676" s="86" t="s">
        <v>1625</v>
      </c>
      <c r="D676" s="79" t="s">
        <v>1891</v>
      </c>
      <c r="E676" s="79" t="s">
        <v>1632</v>
      </c>
      <c r="F676" s="79" t="s">
        <v>1633</v>
      </c>
      <c r="G676" s="191">
        <v>3.86</v>
      </c>
      <c r="H676" s="94">
        <v>0.63819999999999999</v>
      </c>
      <c r="I676" s="95">
        <v>1</v>
      </c>
      <c r="J676" s="89">
        <v>1</v>
      </c>
      <c r="K676" s="89">
        <v>1</v>
      </c>
      <c r="L676" s="89">
        <v>1</v>
      </c>
    </row>
    <row r="677" spans="1:12">
      <c r="A677" s="86" t="s">
        <v>620</v>
      </c>
      <c r="B677" s="86" t="s">
        <v>1890</v>
      </c>
      <c r="C677" s="86" t="s">
        <v>1627</v>
      </c>
      <c r="D677" s="79" t="s">
        <v>1891</v>
      </c>
      <c r="E677" s="79" t="s">
        <v>1632</v>
      </c>
      <c r="F677" s="79" t="s">
        <v>1633</v>
      </c>
      <c r="G677" s="191">
        <v>5.66</v>
      </c>
      <c r="H677" s="94">
        <v>0.86180000000000001</v>
      </c>
      <c r="I677" s="95">
        <v>1</v>
      </c>
      <c r="J677" s="89">
        <v>1</v>
      </c>
      <c r="K677" s="89">
        <v>1</v>
      </c>
      <c r="L677" s="89">
        <v>1</v>
      </c>
    </row>
    <row r="678" spans="1:12">
      <c r="A678" s="86" t="s">
        <v>621</v>
      </c>
      <c r="B678" s="86" t="s">
        <v>1890</v>
      </c>
      <c r="C678" s="86" t="s">
        <v>1628</v>
      </c>
      <c r="D678" s="79" t="s">
        <v>1891</v>
      </c>
      <c r="E678" s="79" t="s">
        <v>1632</v>
      </c>
      <c r="F678" s="79" t="s">
        <v>1633</v>
      </c>
      <c r="G678" s="191">
        <v>8.4</v>
      </c>
      <c r="H678" s="94">
        <v>1.2704</v>
      </c>
      <c r="I678" s="95">
        <v>1</v>
      </c>
      <c r="J678" s="89">
        <v>1</v>
      </c>
      <c r="K678" s="89">
        <v>1</v>
      </c>
      <c r="L678" s="89">
        <v>1</v>
      </c>
    </row>
    <row r="679" spans="1:12">
      <c r="A679" s="86" t="s">
        <v>622</v>
      </c>
      <c r="B679" s="86" t="s">
        <v>1890</v>
      </c>
      <c r="C679" s="86" t="s">
        <v>1629</v>
      </c>
      <c r="D679" s="79" t="s">
        <v>1891</v>
      </c>
      <c r="E679" s="79" t="s">
        <v>1632</v>
      </c>
      <c r="F679" s="79" t="s">
        <v>1633</v>
      </c>
      <c r="G679" s="191">
        <v>12.81</v>
      </c>
      <c r="H679" s="94">
        <v>1.9701</v>
      </c>
      <c r="I679" s="95">
        <v>1</v>
      </c>
      <c r="J679" s="89">
        <v>1</v>
      </c>
      <c r="K679" s="89">
        <v>1</v>
      </c>
      <c r="L679" s="89">
        <v>1</v>
      </c>
    </row>
    <row r="680" spans="1:12">
      <c r="A680" s="86" t="s">
        <v>623</v>
      </c>
      <c r="B680" s="86" t="s">
        <v>1892</v>
      </c>
      <c r="C680" s="86" t="s">
        <v>1625</v>
      </c>
      <c r="D680" s="79" t="s">
        <v>1473</v>
      </c>
      <c r="E680" s="79" t="s">
        <v>1632</v>
      </c>
      <c r="F680" s="79" t="s">
        <v>1633</v>
      </c>
      <c r="G680" s="191">
        <v>3.14</v>
      </c>
      <c r="H680" s="94">
        <v>0.64059999999999995</v>
      </c>
      <c r="I680" s="95">
        <v>1</v>
      </c>
      <c r="J680" s="89">
        <v>1</v>
      </c>
      <c r="K680" s="89">
        <v>1</v>
      </c>
      <c r="L680" s="89">
        <v>1</v>
      </c>
    </row>
    <row r="681" spans="1:12">
      <c r="A681" s="86" t="s">
        <v>624</v>
      </c>
      <c r="B681" s="86" t="s">
        <v>1892</v>
      </c>
      <c r="C681" s="86" t="s">
        <v>1627</v>
      </c>
      <c r="D681" s="79" t="s">
        <v>1473</v>
      </c>
      <c r="E681" s="79" t="s">
        <v>1632</v>
      </c>
      <c r="F681" s="79" t="s">
        <v>1633</v>
      </c>
      <c r="G681" s="191">
        <v>4.32</v>
      </c>
      <c r="H681" s="94">
        <v>0.88049999999999995</v>
      </c>
      <c r="I681" s="95">
        <v>1</v>
      </c>
      <c r="J681" s="89">
        <v>1</v>
      </c>
      <c r="K681" s="89">
        <v>1</v>
      </c>
      <c r="L681" s="89">
        <v>1</v>
      </c>
    </row>
    <row r="682" spans="1:12">
      <c r="A682" s="86" t="s">
        <v>625</v>
      </c>
      <c r="B682" s="86" t="s">
        <v>1892</v>
      </c>
      <c r="C682" s="86" t="s">
        <v>1628</v>
      </c>
      <c r="D682" s="79" t="s">
        <v>1473</v>
      </c>
      <c r="E682" s="79" t="s">
        <v>1632</v>
      </c>
      <c r="F682" s="79" t="s">
        <v>1633</v>
      </c>
      <c r="G682" s="191">
        <v>6.72</v>
      </c>
      <c r="H682" s="94">
        <v>1.3219000000000001</v>
      </c>
      <c r="I682" s="95">
        <v>1</v>
      </c>
      <c r="J682" s="89">
        <v>1</v>
      </c>
      <c r="K682" s="89">
        <v>1</v>
      </c>
      <c r="L682" s="89">
        <v>1</v>
      </c>
    </row>
    <row r="683" spans="1:12">
      <c r="A683" s="86" t="s">
        <v>626</v>
      </c>
      <c r="B683" s="86" t="s">
        <v>1892</v>
      </c>
      <c r="C683" s="86" t="s">
        <v>1629</v>
      </c>
      <c r="D683" s="79" t="s">
        <v>1473</v>
      </c>
      <c r="E683" s="79" t="s">
        <v>1632</v>
      </c>
      <c r="F683" s="79" t="s">
        <v>1633</v>
      </c>
      <c r="G683" s="191">
        <v>11.78</v>
      </c>
      <c r="H683" s="94">
        <v>2.5320999999999998</v>
      </c>
      <c r="I683" s="95">
        <v>1</v>
      </c>
      <c r="J683" s="89">
        <v>1</v>
      </c>
      <c r="K683" s="89">
        <v>1</v>
      </c>
      <c r="L683" s="89">
        <v>1</v>
      </c>
    </row>
    <row r="684" spans="1:12">
      <c r="A684" s="86" t="s">
        <v>627</v>
      </c>
      <c r="B684" s="86" t="s">
        <v>1893</v>
      </c>
      <c r="C684" s="86" t="s">
        <v>1625</v>
      </c>
      <c r="D684" s="79" t="s">
        <v>1894</v>
      </c>
      <c r="E684" s="79" t="s">
        <v>1632</v>
      </c>
      <c r="F684" s="79" t="s">
        <v>1633</v>
      </c>
      <c r="G684" s="191">
        <v>2.86</v>
      </c>
      <c r="H684" s="94">
        <v>0.57740000000000002</v>
      </c>
      <c r="I684" s="95">
        <v>1</v>
      </c>
      <c r="J684" s="89">
        <v>1</v>
      </c>
      <c r="K684" s="89">
        <v>1</v>
      </c>
      <c r="L684" s="89">
        <v>1</v>
      </c>
    </row>
    <row r="685" spans="1:12">
      <c r="A685" s="86" t="s">
        <v>628</v>
      </c>
      <c r="B685" s="86" t="s">
        <v>1893</v>
      </c>
      <c r="C685" s="86" t="s">
        <v>1627</v>
      </c>
      <c r="D685" s="79" t="s">
        <v>1894</v>
      </c>
      <c r="E685" s="79" t="s">
        <v>1632</v>
      </c>
      <c r="F685" s="79" t="s">
        <v>1633</v>
      </c>
      <c r="G685" s="191">
        <v>3.95</v>
      </c>
      <c r="H685" s="94">
        <v>0.7681</v>
      </c>
      <c r="I685" s="95">
        <v>1</v>
      </c>
      <c r="J685" s="89">
        <v>1</v>
      </c>
      <c r="K685" s="89">
        <v>1</v>
      </c>
      <c r="L685" s="89">
        <v>1</v>
      </c>
    </row>
    <row r="686" spans="1:12">
      <c r="A686" s="86" t="s">
        <v>629</v>
      </c>
      <c r="B686" s="86" t="s">
        <v>1893</v>
      </c>
      <c r="C686" s="86" t="s">
        <v>1628</v>
      </c>
      <c r="D686" s="79" t="s">
        <v>1894</v>
      </c>
      <c r="E686" s="79" t="s">
        <v>1632</v>
      </c>
      <c r="F686" s="79" t="s">
        <v>1633</v>
      </c>
      <c r="G686" s="191">
        <v>6.02</v>
      </c>
      <c r="H686" s="94">
        <v>1.1065</v>
      </c>
      <c r="I686" s="95">
        <v>1</v>
      </c>
      <c r="J686" s="89">
        <v>1</v>
      </c>
      <c r="K686" s="89">
        <v>1</v>
      </c>
      <c r="L686" s="89">
        <v>1</v>
      </c>
    </row>
    <row r="687" spans="1:12">
      <c r="A687" s="86" t="s">
        <v>630</v>
      </c>
      <c r="B687" s="86" t="s">
        <v>1893</v>
      </c>
      <c r="C687" s="86" t="s">
        <v>1629</v>
      </c>
      <c r="D687" s="79" t="s">
        <v>1894</v>
      </c>
      <c r="E687" s="79" t="s">
        <v>1632</v>
      </c>
      <c r="F687" s="79" t="s">
        <v>1633</v>
      </c>
      <c r="G687" s="191">
        <v>9.75</v>
      </c>
      <c r="H687" s="94">
        <v>1.8415999999999999</v>
      </c>
      <c r="I687" s="95">
        <v>1</v>
      </c>
      <c r="J687" s="89">
        <v>1</v>
      </c>
      <c r="K687" s="89">
        <v>1</v>
      </c>
      <c r="L687" s="89">
        <v>1</v>
      </c>
    </row>
    <row r="688" spans="1:12">
      <c r="A688" s="86" t="s">
        <v>631</v>
      </c>
      <c r="B688" s="86" t="s">
        <v>1895</v>
      </c>
      <c r="C688" s="86" t="s">
        <v>1625</v>
      </c>
      <c r="D688" s="79" t="s">
        <v>1896</v>
      </c>
      <c r="E688" s="79" t="s">
        <v>1632</v>
      </c>
      <c r="F688" s="79" t="s">
        <v>1633</v>
      </c>
      <c r="G688" s="191">
        <v>2.97</v>
      </c>
      <c r="H688" s="94">
        <v>0.53200000000000003</v>
      </c>
      <c r="I688" s="95">
        <v>1</v>
      </c>
      <c r="J688" s="89">
        <v>1</v>
      </c>
      <c r="K688" s="89">
        <v>1</v>
      </c>
      <c r="L688" s="89">
        <v>1</v>
      </c>
    </row>
    <row r="689" spans="1:12">
      <c r="A689" s="86" t="s">
        <v>632</v>
      </c>
      <c r="B689" s="86" t="s">
        <v>1895</v>
      </c>
      <c r="C689" s="86" t="s">
        <v>1627</v>
      </c>
      <c r="D689" s="79" t="s">
        <v>1896</v>
      </c>
      <c r="E689" s="79" t="s">
        <v>1632</v>
      </c>
      <c r="F689" s="79" t="s">
        <v>1633</v>
      </c>
      <c r="G689" s="191">
        <v>4.71</v>
      </c>
      <c r="H689" s="94">
        <v>0.74429999999999996</v>
      </c>
      <c r="I689" s="95">
        <v>1</v>
      </c>
      <c r="J689" s="89">
        <v>1</v>
      </c>
      <c r="K689" s="89">
        <v>1</v>
      </c>
      <c r="L689" s="89">
        <v>1</v>
      </c>
    </row>
    <row r="690" spans="1:12">
      <c r="A690" s="86" t="s">
        <v>633</v>
      </c>
      <c r="B690" s="86" t="s">
        <v>1895</v>
      </c>
      <c r="C690" s="86" t="s">
        <v>1628</v>
      </c>
      <c r="D690" s="79" t="s">
        <v>1896</v>
      </c>
      <c r="E690" s="79" t="s">
        <v>1632</v>
      </c>
      <c r="F690" s="79" t="s">
        <v>1633</v>
      </c>
      <c r="G690" s="191">
        <v>6.75</v>
      </c>
      <c r="H690" s="94">
        <v>1.0761000000000001</v>
      </c>
      <c r="I690" s="95">
        <v>1</v>
      </c>
      <c r="J690" s="89">
        <v>1</v>
      </c>
      <c r="K690" s="89">
        <v>1</v>
      </c>
      <c r="L690" s="89">
        <v>1</v>
      </c>
    </row>
    <row r="691" spans="1:12">
      <c r="A691" s="86" t="s">
        <v>634</v>
      </c>
      <c r="B691" s="86" t="s">
        <v>1895</v>
      </c>
      <c r="C691" s="86" t="s">
        <v>1629</v>
      </c>
      <c r="D691" s="79" t="s">
        <v>1896</v>
      </c>
      <c r="E691" s="79" t="s">
        <v>1632</v>
      </c>
      <c r="F691" s="79" t="s">
        <v>1633</v>
      </c>
      <c r="G691" s="191">
        <v>10.08</v>
      </c>
      <c r="H691" s="94">
        <v>1.8111999999999999</v>
      </c>
      <c r="I691" s="95">
        <v>1</v>
      </c>
      <c r="J691" s="89">
        <v>1</v>
      </c>
      <c r="K691" s="89">
        <v>1</v>
      </c>
      <c r="L691" s="89">
        <v>1</v>
      </c>
    </row>
    <row r="692" spans="1:12">
      <c r="A692" s="86" t="s">
        <v>635</v>
      </c>
      <c r="B692" s="86" t="s">
        <v>1897</v>
      </c>
      <c r="C692" s="86" t="s">
        <v>1625</v>
      </c>
      <c r="D692" s="79" t="s">
        <v>1898</v>
      </c>
      <c r="E692" s="79" t="s">
        <v>1632</v>
      </c>
      <c r="F692" s="79" t="s">
        <v>1633</v>
      </c>
      <c r="G692" s="191">
        <v>2.71</v>
      </c>
      <c r="H692" s="94">
        <v>0.48159999999999997</v>
      </c>
      <c r="I692" s="95">
        <v>1</v>
      </c>
      <c r="J692" s="89">
        <v>1</v>
      </c>
      <c r="K692" s="89">
        <v>1</v>
      </c>
      <c r="L692" s="89">
        <v>1</v>
      </c>
    </row>
    <row r="693" spans="1:12">
      <c r="A693" s="86" t="s">
        <v>636</v>
      </c>
      <c r="B693" s="86" t="s">
        <v>1897</v>
      </c>
      <c r="C693" s="86" t="s">
        <v>1627</v>
      </c>
      <c r="D693" s="79" t="s">
        <v>1898</v>
      </c>
      <c r="E693" s="79" t="s">
        <v>1632</v>
      </c>
      <c r="F693" s="79" t="s">
        <v>1633</v>
      </c>
      <c r="G693" s="191">
        <v>3.76</v>
      </c>
      <c r="H693" s="94">
        <v>0.63719999999999999</v>
      </c>
      <c r="I693" s="95">
        <v>1</v>
      </c>
      <c r="J693" s="89">
        <v>1</v>
      </c>
      <c r="K693" s="89">
        <v>1</v>
      </c>
      <c r="L693" s="89">
        <v>1</v>
      </c>
    </row>
    <row r="694" spans="1:12">
      <c r="A694" s="86" t="s">
        <v>637</v>
      </c>
      <c r="B694" s="86" t="s">
        <v>1897</v>
      </c>
      <c r="C694" s="86" t="s">
        <v>1628</v>
      </c>
      <c r="D694" s="79" t="s">
        <v>1898</v>
      </c>
      <c r="E694" s="79" t="s">
        <v>1632</v>
      </c>
      <c r="F694" s="79" t="s">
        <v>1633</v>
      </c>
      <c r="G694" s="191">
        <v>5.7</v>
      </c>
      <c r="H694" s="94">
        <v>0.93400000000000005</v>
      </c>
      <c r="I694" s="95">
        <v>1</v>
      </c>
      <c r="J694" s="89">
        <v>1</v>
      </c>
      <c r="K694" s="89">
        <v>1</v>
      </c>
      <c r="L694" s="89">
        <v>1</v>
      </c>
    </row>
    <row r="695" spans="1:12">
      <c r="A695" s="86" t="s">
        <v>638</v>
      </c>
      <c r="B695" s="86" t="s">
        <v>1897</v>
      </c>
      <c r="C695" s="86" t="s">
        <v>1629</v>
      </c>
      <c r="D695" s="79" t="s">
        <v>1898</v>
      </c>
      <c r="E695" s="79" t="s">
        <v>1632</v>
      </c>
      <c r="F695" s="79" t="s">
        <v>1633</v>
      </c>
      <c r="G695" s="191">
        <v>9.83</v>
      </c>
      <c r="H695" s="94">
        <v>1.6523000000000001</v>
      </c>
      <c r="I695" s="95">
        <v>1</v>
      </c>
      <c r="J695" s="89">
        <v>1</v>
      </c>
      <c r="K695" s="89">
        <v>1</v>
      </c>
      <c r="L695" s="89">
        <v>1</v>
      </c>
    </row>
    <row r="696" spans="1:12">
      <c r="A696" s="86" t="s">
        <v>639</v>
      </c>
      <c r="B696" s="86" t="s">
        <v>1899</v>
      </c>
      <c r="C696" s="86" t="s">
        <v>1625</v>
      </c>
      <c r="D696" s="79" t="s">
        <v>1900</v>
      </c>
      <c r="E696" s="79" t="s">
        <v>1632</v>
      </c>
      <c r="F696" s="79" t="s">
        <v>1633</v>
      </c>
      <c r="G696" s="191">
        <v>4.53</v>
      </c>
      <c r="H696" s="94">
        <v>1.3526</v>
      </c>
      <c r="I696" s="95">
        <v>1</v>
      </c>
      <c r="J696" s="89">
        <v>1</v>
      </c>
      <c r="K696" s="89">
        <v>1</v>
      </c>
      <c r="L696" s="89">
        <v>1</v>
      </c>
    </row>
    <row r="697" spans="1:12">
      <c r="A697" s="86" t="s">
        <v>640</v>
      </c>
      <c r="B697" s="86" t="s">
        <v>1899</v>
      </c>
      <c r="C697" s="86" t="s">
        <v>1627</v>
      </c>
      <c r="D697" s="79" t="s">
        <v>1900</v>
      </c>
      <c r="E697" s="79" t="s">
        <v>1632</v>
      </c>
      <c r="F697" s="79" t="s">
        <v>1633</v>
      </c>
      <c r="G697" s="191">
        <v>6.62</v>
      </c>
      <c r="H697" s="94">
        <v>1.7969999999999999</v>
      </c>
      <c r="I697" s="95">
        <v>1</v>
      </c>
      <c r="J697" s="89">
        <v>1</v>
      </c>
      <c r="K697" s="89">
        <v>1</v>
      </c>
      <c r="L697" s="89">
        <v>1</v>
      </c>
    </row>
    <row r="698" spans="1:12">
      <c r="A698" s="86" t="s">
        <v>641</v>
      </c>
      <c r="B698" s="86" t="s">
        <v>1899</v>
      </c>
      <c r="C698" s="86" t="s">
        <v>1628</v>
      </c>
      <c r="D698" s="79" t="s">
        <v>1900</v>
      </c>
      <c r="E698" s="79" t="s">
        <v>1632</v>
      </c>
      <c r="F698" s="79" t="s">
        <v>1633</v>
      </c>
      <c r="G698" s="191">
        <v>12.03</v>
      </c>
      <c r="H698" s="94">
        <v>2.4843999999999999</v>
      </c>
      <c r="I698" s="95">
        <v>1</v>
      </c>
      <c r="J698" s="89">
        <v>1</v>
      </c>
      <c r="K698" s="89">
        <v>1</v>
      </c>
      <c r="L698" s="89">
        <v>1</v>
      </c>
    </row>
    <row r="699" spans="1:12">
      <c r="A699" s="86" t="s">
        <v>642</v>
      </c>
      <c r="B699" s="86" t="s">
        <v>1899</v>
      </c>
      <c r="C699" s="86" t="s">
        <v>1629</v>
      </c>
      <c r="D699" s="79" t="s">
        <v>1900</v>
      </c>
      <c r="E699" s="79" t="s">
        <v>1632</v>
      </c>
      <c r="F699" s="79" t="s">
        <v>1633</v>
      </c>
      <c r="G699" s="191">
        <v>21.87</v>
      </c>
      <c r="H699" s="94">
        <v>4.7335000000000003</v>
      </c>
      <c r="I699" s="95">
        <v>1</v>
      </c>
      <c r="J699" s="89">
        <v>1</v>
      </c>
      <c r="K699" s="89">
        <v>1</v>
      </c>
      <c r="L699" s="89">
        <v>1</v>
      </c>
    </row>
    <row r="700" spans="1:12">
      <c r="A700" s="86" t="s">
        <v>643</v>
      </c>
      <c r="B700" s="86" t="s">
        <v>1901</v>
      </c>
      <c r="C700" s="86" t="s">
        <v>1625</v>
      </c>
      <c r="D700" s="79" t="s">
        <v>1474</v>
      </c>
      <c r="E700" s="79" t="s">
        <v>1632</v>
      </c>
      <c r="F700" s="79" t="s">
        <v>1633</v>
      </c>
      <c r="G700" s="191">
        <v>1.91</v>
      </c>
      <c r="H700" s="94">
        <v>1.2794000000000001</v>
      </c>
      <c r="I700" s="95">
        <v>1</v>
      </c>
      <c r="J700" s="89">
        <v>1</v>
      </c>
      <c r="K700" s="89">
        <v>1</v>
      </c>
      <c r="L700" s="89">
        <v>1</v>
      </c>
    </row>
    <row r="701" spans="1:12">
      <c r="A701" s="86" t="s">
        <v>644</v>
      </c>
      <c r="B701" s="86" t="s">
        <v>1901</v>
      </c>
      <c r="C701" s="86" t="s">
        <v>1627</v>
      </c>
      <c r="D701" s="79" t="s">
        <v>1474</v>
      </c>
      <c r="E701" s="79" t="s">
        <v>1632</v>
      </c>
      <c r="F701" s="79" t="s">
        <v>1633</v>
      </c>
      <c r="G701" s="191">
        <v>2.04</v>
      </c>
      <c r="H701" s="94">
        <v>1.9955000000000001</v>
      </c>
      <c r="I701" s="95">
        <v>1</v>
      </c>
      <c r="J701" s="89">
        <v>1</v>
      </c>
      <c r="K701" s="89">
        <v>1</v>
      </c>
      <c r="L701" s="89">
        <v>1</v>
      </c>
    </row>
    <row r="702" spans="1:12">
      <c r="A702" s="86" t="s">
        <v>645</v>
      </c>
      <c r="B702" s="86" t="s">
        <v>1901</v>
      </c>
      <c r="C702" s="86" t="s">
        <v>1628</v>
      </c>
      <c r="D702" s="79" t="s">
        <v>1474</v>
      </c>
      <c r="E702" s="79" t="s">
        <v>1632</v>
      </c>
      <c r="F702" s="79" t="s">
        <v>1633</v>
      </c>
      <c r="G702" s="191">
        <v>5.43</v>
      </c>
      <c r="H702" s="94">
        <v>2.0217999999999998</v>
      </c>
      <c r="I702" s="95">
        <v>1</v>
      </c>
      <c r="J702" s="89">
        <v>1</v>
      </c>
      <c r="K702" s="89">
        <v>1</v>
      </c>
      <c r="L702" s="89">
        <v>1</v>
      </c>
    </row>
    <row r="703" spans="1:12">
      <c r="A703" s="86" t="s">
        <v>646</v>
      </c>
      <c r="B703" s="86" t="s">
        <v>1901</v>
      </c>
      <c r="C703" s="86" t="s">
        <v>1629</v>
      </c>
      <c r="D703" s="79" t="s">
        <v>1474</v>
      </c>
      <c r="E703" s="79" t="s">
        <v>1632</v>
      </c>
      <c r="F703" s="79" t="s">
        <v>1633</v>
      </c>
      <c r="G703" s="191">
        <v>9.39</v>
      </c>
      <c r="H703" s="94">
        <v>3.0737999999999999</v>
      </c>
      <c r="I703" s="95">
        <v>1</v>
      </c>
      <c r="J703" s="89">
        <v>1</v>
      </c>
      <c r="K703" s="89">
        <v>1</v>
      </c>
      <c r="L703" s="89">
        <v>1</v>
      </c>
    </row>
    <row r="704" spans="1:12">
      <c r="A704" s="86" t="s">
        <v>647</v>
      </c>
      <c r="B704" s="86" t="s">
        <v>1902</v>
      </c>
      <c r="C704" s="86" t="s">
        <v>1625</v>
      </c>
      <c r="D704" s="79" t="s">
        <v>1475</v>
      </c>
      <c r="E704" s="79" t="s">
        <v>1632</v>
      </c>
      <c r="F704" s="79" t="s">
        <v>1633</v>
      </c>
      <c r="G704" s="191">
        <v>2.11</v>
      </c>
      <c r="H704" s="94">
        <v>1.0951</v>
      </c>
      <c r="I704" s="95">
        <v>1</v>
      </c>
      <c r="J704" s="89">
        <v>1</v>
      </c>
      <c r="K704" s="89">
        <v>1</v>
      </c>
      <c r="L704" s="89">
        <v>1</v>
      </c>
    </row>
    <row r="705" spans="1:12">
      <c r="A705" s="86" t="s">
        <v>648</v>
      </c>
      <c r="B705" s="86" t="s">
        <v>1902</v>
      </c>
      <c r="C705" s="86" t="s">
        <v>1627</v>
      </c>
      <c r="D705" s="79" t="s">
        <v>1475</v>
      </c>
      <c r="E705" s="79" t="s">
        <v>1632</v>
      </c>
      <c r="F705" s="79" t="s">
        <v>1633</v>
      </c>
      <c r="G705" s="191">
        <v>3.03</v>
      </c>
      <c r="H705" s="94">
        <v>1.917</v>
      </c>
      <c r="I705" s="95">
        <v>1</v>
      </c>
      <c r="J705" s="89">
        <v>1</v>
      </c>
      <c r="K705" s="89">
        <v>1</v>
      </c>
      <c r="L705" s="89">
        <v>1</v>
      </c>
    </row>
    <row r="706" spans="1:12">
      <c r="A706" s="86" t="s">
        <v>649</v>
      </c>
      <c r="B706" s="86" t="s">
        <v>1902</v>
      </c>
      <c r="C706" s="86" t="s">
        <v>1628</v>
      </c>
      <c r="D706" s="79" t="s">
        <v>1475</v>
      </c>
      <c r="E706" s="79" t="s">
        <v>1632</v>
      </c>
      <c r="F706" s="79" t="s">
        <v>1633</v>
      </c>
      <c r="G706" s="191">
        <v>3.52</v>
      </c>
      <c r="H706" s="94">
        <v>2.6322999999999999</v>
      </c>
      <c r="I706" s="95">
        <v>1</v>
      </c>
      <c r="J706" s="89">
        <v>1</v>
      </c>
      <c r="K706" s="89">
        <v>1</v>
      </c>
      <c r="L706" s="89">
        <v>1</v>
      </c>
    </row>
    <row r="707" spans="1:12">
      <c r="A707" s="86" t="s">
        <v>650</v>
      </c>
      <c r="B707" s="86" t="s">
        <v>1902</v>
      </c>
      <c r="C707" s="86" t="s">
        <v>1629</v>
      </c>
      <c r="D707" s="79" t="s">
        <v>1475</v>
      </c>
      <c r="E707" s="79" t="s">
        <v>1632</v>
      </c>
      <c r="F707" s="79" t="s">
        <v>1633</v>
      </c>
      <c r="G707" s="191">
        <v>15.05</v>
      </c>
      <c r="H707" s="94">
        <v>3.1398999999999999</v>
      </c>
      <c r="I707" s="95">
        <v>1</v>
      </c>
      <c r="J707" s="89">
        <v>1</v>
      </c>
      <c r="K707" s="89">
        <v>1</v>
      </c>
      <c r="L707" s="89">
        <v>1</v>
      </c>
    </row>
    <row r="708" spans="1:12">
      <c r="A708" s="86" t="s">
        <v>651</v>
      </c>
      <c r="B708" s="86" t="s">
        <v>1903</v>
      </c>
      <c r="C708" s="86" t="s">
        <v>1625</v>
      </c>
      <c r="D708" s="79" t="s">
        <v>1904</v>
      </c>
      <c r="E708" s="79" t="s">
        <v>1632</v>
      </c>
      <c r="F708" s="79" t="s">
        <v>1633</v>
      </c>
      <c r="G708" s="191">
        <v>2.95</v>
      </c>
      <c r="H708" s="94">
        <v>0.72760000000000002</v>
      </c>
      <c r="I708" s="95">
        <v>1</v>
      </c>
      <c r="J708" s="89">
        <v>1</v>
      </c>
      <c r="K708" s="89">
        <v>1</v>
      </c>
      <c r="L708" s="89">
        <v>1</v>
      </c>
    </row>
    <row r="709" spans="1:12">
      <c r="A709" s="86" t="s">
        <v>652</v>
      </c>
      <c r="B709" s="86" t="s">
        <v>1903</v>
      </c>
      <c r="C709" s="86" t="s">
        <v>1627</v>
      </c>
      <c r="D709" s="79" t="s">
        <v>1904</v>
      </c>
      <c r="E709" s="79" t="s">
        <v>1632</v>
      </c>
      <c r="F709" s="79" t="s">
        <v>1633</v>
      </c>
      <c r="G709" s="191">
        <v>4.5199999999999996</v>
      </c>
      <c r="H709" s="94">
        <v>0.98150000000000004</v>
      </c>
      <c r="I709" s="95">
        <v>1</v>
      </c>
      <c r="J709" s="89">
        <v>1</v>
      </c>
      <c r="K709" s="89">
        <v>1</v>
      </c>
      <c r="L709" s="89">
        <v>1</v>
      </c>
    </row>
    <row r="710" spans="1:12">
      <c r="A710" s="86" t="s">
        <v>653</v>
      </c>
      <c r="B710" s="86" t="s">
        <v>1903</v>
      </c>
      <c r="C710" s="86" t="s">
        <v>1628</v>
      </c>
      <c r="D710" s="79" t="s">
        <v>1904</v>
      </c>
      <c r="E710" s="79" t="s">
        <v>1632</v>
      </c>
      <c r="F710" s="79" t="s">
        <v>1633</v>
      </c>
      <c r="G710" s="191">
        <v>7.81</v>
      </c>
      <c r="H710" s="94">
        <v>1.5932999999999999</v>
      </c>
      <c r="I710" s="95">
        <v>1</v>
      </c>
      <c r="J710" s="89">
        <v>1</v>
      </c>
      <c r="K710" s="89">
        <v>1</v>
      </c>
      <c r="L710" s="89">
        <v>1</v>
      </c>
    </row>
    <row r="711" spans="1:12">
      <c r="A711" s="86" t="s">
        <v>654</v>
      </c>
      <c r="B711" s="86" t="s">
        <v>1903</v>
      </c>
      <c r="C711" s="86" t="s">
        <v>1629</v>
      </c>
      <c r="D711" s="79" t="s">
        <v>1904</v>
      </c>
      <c r="E711" s="79" t="s">
        <v>1632</v>
      </c>
      <c r="F711" s="79" t="s">
        <v>1633</v>
      </c>
      <c r="G711" s="191">
        <v>13.52</v>
      </c>
      <c r="H711" s="94">
        <v>2.7025000000000001</v>
      </c>
      <c r="I711" s="95">
        <v>1</v>
      </c>
      <c r="J711" s="89">
        <v>1</v>
      </c>
      <c r="K711" s="89">
        <v>1</v>
      </c>
      <c r="L711" s="89">
        <v>1</v>
      </c>
    </row>
    <row r="712" spans="1:12">
      <c r="A712" s="86" t="s">
        <v>655</v>
      </c>
      <c r="B712" s="86" t="s">
        <v>1905</v>
      </c>
      <c r="C712" s="86" t="s">
        <v>1625</v>
      </c>
      <c r="D712" s="79" t="s">
        <v>1476</v>
      </c>
      <c r="E712" s="79" t="s">
        <v>1632</v>
      </c>
      <c r="F712" s="79" t="s">
        <v>1633</v>
      </c>
      <c r="G712" s="191">
        <v>3.18</v>
      </c>
      <c r="H712" s="94">
        <v>0.52110000000000001</v>
      </c>
      <c r="I712" s="95">
        <v>1</v>
      </c>
      <c r="J712" s="89">
        <v>1</v>
      </c>
      <c r="K712" s="89">
        <v>1</v>
      </c>
      <c r="L712" s="89">
        <v>1</v>
      </c>
    </row>
    <row r="713" spans="1:12">
      <c r="A713" s="86" t="s">
        <v>656</v>
      </c>
      <c r="B713" s="86" t="s">
        <v>1905</v>
      </c>
      <c r="C713" s="86" t="s">
        <v>1627</v>
      </c>
      <c r="D713" s="79" t="s">
        <v>1476</v>
      </c>
      <c r="E713" s="79" t="s">
        <v>1632</v>
      </c>
      <c r="F713" s="79" t="s">
        <v>1633</v>
      </c>
      <c r="G713" s="191">
        <v>4.33</v>
      </c>
      <c r="H713" s="94">
        <v>0.67359999999999998</v>
      </c>
      <c r="I713" s="95">
        <v>1</v>
      </c>
      <c r="J713" s="89">
        <v>1</v>
      </c>
      <c r="K713" s="89">
        <v>1</v>
      </c>
      <c r="L713" s="89">
        <v>1</v>
      </c>
    </row>
    <row r="714" spans="1:12">
      <c r="A714" s="86" t="s">
        <v>657</v>
      </c>
      <c r="B714" s="86" t="s">
        <v>1905</v>
      </c>
      <c r="C714" s="86" t="s">
        <v>1628</v>
      </c>
      <c r="D714" s="79" t="s">
        <v>1476</v>
      </c>
      <c r="E714" s="79" t="s">
        <v>1632</v>
      </c>
      <c r="F714" s="79" t="s">
        <v>1633</v>
      </c>
      <c r="G714" s="191">
        <v>6.65</v>
      </c>
      <c r="H714" s="94">
        <v>0.98429999999999995</v>
      </c>
      <c r="I714" s="95">
        <v>1</v>
      </c>
      <c r="J714" s="89">
        <v>1</v>
      </c>
      <c r="K714" s="89">
        <v>1</v>
      </c>
      <c r="L714" s="89">
        <v>1</v>
      </c>
    </row>
    <row r="715" spans="1:12">
      <c r="A715" s="86" t="s">
        <v>658</v>
      </c>
      <c r="B715" s="86" t="s">
        <v>1905</v>
      </c>
      <c r="C715" s="86" t="s">
        <v>1629</v>
      </c>
      <c r="D715" s="79" t="s">
        <v>1476</v>
      </c>
      <c r="E715" s="79" t="s">
        <v>1632</v>
      </c>
      <c r="F715" s="79" t="s">
        <v>1633</v>
      </c>
      <c r="G715" s="191">
        <v>10.83</v>
      </c>
      <c r="H715" s="94">
        <v>1.631</v>
      </c>
      <c r="I715" s="95">
        <v>1</v>
      </c>
      <c r="J715" s="89">
        <v>1</v>
      </c>
      <c r="K715" s="89">
        <v>1</v>
      </c>
      <c r="L715" s="89">
        <v>1</v>
      </c>
    </row>
    <row r="716" spans="1:12">
      <c r="A716" s="86" t="s">
        <v>659</v>
      </c>
      <c r="B716" s="86" t="s">
        <v>1906</v>
      </c>
      <c r="C716" s="86" t="s">
        <v>1625</v>
      </c>
      <c r="D716" s="79" t="s">
        <v>1477</v>
      </c>
      <c r="E716" s="79" t="s">
        <v>1632</v>
      </c>
      <c r="F716" s="79" t="s">
        <v>1633</v>
      </c>
      <c r="G716" s="191">
        <v>2.9</v>
      </c>
      <c r="H716" s="94">
        <v>0.37680000000000002</v>
      </c>
      <c r="I716" s="95">
        <v>1</v>
      </c>
      <c r="J716" s="89">
        <v>1</v>
      </c>
      <c r="K716" s="89">
        <v>1</v>
      </c>
      <c r="L716" s="89">
        <v>1</v>
      </c>
    </row>
    <row r="717" spans="1:12">
      <c r="A717" s="86" t="s">
        <v>660</v>
      </c>
      <c r="B717" s="86" t="s">
        <v>1906</v>
      </c>
      <c r="C717" s="86" t="s">
        <v>1627</v>
      </c>
      <c r="D717" s="79" t="s">
        <v>1477</v>
      </c>
      <c r="E717" s="79" t="s">
        <v>1632</v>
      </c>
      <c r="F717" s="79" t="s">
        <v>1633</v>
      </c>
      <c r="G717" s="191">
        <v>4.63</v>
      </c>
      <c r="H717" s="94">
        <v>0.64390000000000003</v>
      </c>
      <c r="I717" s="95">
        <v>1</v>
      </c>
      <c r="J717" s="89">
        <v>1</v>
      </c>
      <c r="K717" s="89">
        <v>1</v>
      </c>
      <c r="L717" s="89">
        <v>1</v>
      </c>
    </row>
    <row r="718" spans="1:12">
      <c r="A718" s="86" t="s">
        <v>661</v>
      </c>
      <c r="B718" s="86" t="s">
        <v>1906</v>
      </c>
      <c r="C718" s="86" t="s">
        <v>1628</v>
      </c>
      <c r="D718" s="79" t="s">
        <v>1477</v>
      </c>
      <c r="E718" s="79" t="s">
        <v>1632</v>
      </c>
      <c r="F718" s="79" t="s">
        <v>1633</v>
      </c>
      <c r="G718" s="191">
        <v>7.2</v>
      </c>
      <c r="H718" s="94">
        <v>1.0691999999999999</v>
      </c>
      <c r="I718" s="95">
        <v>1</v>
      </c>
      <c r="J718" s="89">
        <v>1</v>
      </c>
      <c r="K718" s="89">
        <v>1</v>
      </c>
      <c r="L718" s="89">
        <v>1</v>
      </c>
    </row>
    <row r="719" spans="1:12">
      <c r="A719" s="86" t="s">
        <v>662</v>
      </c>
      <c r="B719" s="86" t="s">
        <v>1906</v>
      </c>
      <c r="C719" s="86" t="s">
        <v>1629</v>
      </c>
      <c r="D719" s="79" t="s">
        <v>1477</v>
      </c>
      <c r="E719" s="79" t="s">
        <v>1632</v>
      </c>
      <c r="F719" s="79" t="s">
        <v>1633</v>
      </c>
      <c r="G719" s="191">
        <v>11.74</v>
      </c>
      <c r="H719" s="94">
        <v>2.1475</v>
      </c>
      <c r="I719" s="95">
        <v>1</v>
      </c>
      <c r="J719" s="89">
        <v>1</v>
      </c>
      <c r="K719" s="89">
        <v>1</v>
      </c>
      <c r="L719" s="89">
        <v>1</v>
      </c>
    </row>
    <row r="720" spans="1:12">
      <c r="A720" s="86" t="s">
        <v>663</v>
      </c>
      <c r="B720" s="86" t="s">
        <v>1907</v>
      </c>
      <c r="C720" s="86" t="s">
        <v>1625</v>
      </c>
      <c r="D720" s="79" t="s">
        <v>1478</v>
      </c>
      <c r="E720" s="79" t="s">
        <v>1632</v>
      </c>
      <c r="F720" s="79" t="s">
        <v>1633</v>
      </c>
      <c r="G720" s="191">
        <v>2.5099999999999998</v>
      </c>
      <c r="H720" s="94">
        <v>0.52610000000000001</v>
      </c>
      <c r="I720" s="95">
        <v>1</v>
      </c>
      <c r="J720" s="89">
        <v>1</v>
      </c>
      <c r="K720" s="89">
        <v>1</v>
      </c>
      <c r="L720" s="89">
        <v>1</v>
      </c>
    </row>
    <row r="721" spans="1:12">
      <c r="A721" s="86" t="s">
        <v>664</v>
      </c>
      <c r="B721" s="86" t="s">
        <v>1907</v>
      </c>
      <c r="C721" s="86" t="s">
        <v>1627</v>
      </c>
      <c r="D721" s="79" t="s">
        <v>1478</v>
      </c>
      <c r="E721" s="79" t="s">
        <v>1632</v>
      </c>
      <c r="F721" s="79" t="s">
        <v>1633</v>
      </c>
      <c r="G721" s="191">
        <v>3.74</v>
      </c>
      <c r="H721" s="94">
        <v>0.72499999999999998</v>
      </c>
      <c r="I721" s="95">
        <v>1</v>
      </c>
      <c r="J721" s="89">
        <v>1</v>
      </c>
      <c r="K721" s="89">
        <v>1</v>
      </c>
      <c r="L721" s="89">
        <v>1</v>
      </c>
    </row>
    <row r="722" spans="1:12">
      <c r="A722" s="86" t="s">
        <v>665</v>
      </c>
      <c r="B722" s="86" t="s">
        <v>1907</v>
      </c>
      <c r="C722" s="86" t="s">
        <v>1628</v>
      </c>
      <c r="D722" s="79" t="s">
        <v>1478</v>
      </c>
      <c r="E722" s="79" t="s">
        <v>1632</v>
      </c>
      <c r="F722" s="79" t="s">
        <v>1633</v>
      </c>
      <c r="G722" s="191">
        <v>5.76</v>
      </c>
      <c r="H722" s="94">
        <v>1.0088999999999999</v>
      </c>
      <c r="I722" s="95">
        <v>1</v>
      </c>
      <c r="J722" s="89">
        <v>1</v>
      </c>
      <c r="K722" s="89">
        <v>1</v>
      </c>
      <c r="L722" s="89">
        <v>1</v>
      </c>
    </row>
    <row r="723" spans="1:12">
      <c r="A723" s="86" t="s">
        <v>666</v>
      </c>
      <c r="B723" s="86" t="s">
        <v>1907</v>
      </c>
      <c r="C723" s="86" t="s">
        <v>1629</v>
      </c>
      <c r="D723" s="79" t="s">
        <v>1478</v>
      </c>
      <c r="E723" s="79" t="s">
        <v>1632</v>
      </c>
      <c r="F723" s="79" t="s">
        <v>1633</v>
      </c>
      <c r="G723" s="191">
        <v>9.73</v>
      </c>
      <c r="H723" s="94">
        <v>1.7061999999999999</v>
      </c>
      <c r="I723" s="95">
        <v>1</v>
      </c>
      <c r="J723" s="89">
        <v>1</v>
      </c>
      <c r="K723" s="89">
        <v>1</v>
      </c>
      <c r="L723" s="89">
        <v>1</v>
      </c>
    </row>
    <row r="724" spans="1:12">
      <c r="A724" s="86" t="s">
        <v>667</v>
      </c>
      <c r="B724" s="86" t="s">
        <v>1908</v>
      </c>
      <c r="C724" s="86" t="s">
        <v>1625</v>
      </c>
      <c r="D724" s="79" t="s">
        <v>1909</v>
      </c>
      <c r="E724" s="79" t="s">
        <v>1632</v>
      </c>
      <c r="F724" s="79" t="s">
        <v>1633</v>
      </c>
      <c r="G724" s="191">
        <v>2.73</v>
      </c>
      <c r="H724" s="94">
        <v>0.43290000000000001</v>
      </c>
      <c r="I724" s="95">
        <v>1</v>
      </c>
      <c r="J724" s="89">
        <v>1</v>
      </c>
      <c r="K724" s="89">
        <v>1</v>
      </c>
      <c r="L724" s="89">
        <v>1</v>
      </c>
    </row>
    <row r="725" spans="1:12">
      <c r="A725" s="86" t="s">
        <v>668</v>
      </c>
      <c r="B725" s="86" t="s">
        <v>1908</v>
      </c>
      <c r="C725" s="86" t="s">
        <v>1627</v>
      </c>
      <c r="D725" s="79" t="s">
        <v>1909</v>
      </c>
      <c r="E725" s="79" t="s">
        <v>1632</v>
      </c>
      <c r="F725" s="79" t="s">
        <v>1633</v>
      </c>
      <c r="G725" s="191">
        <v>3.79</v>
      </c>
      <c r="H725" s="94">
        <v>0.5917</v>
      </c>
      <c r="I725" s="95">
        <v>1</v>
      </c>
      <c r="J725" s="89">
        <v>1</v>
      </c>
      <c r="K725" s="89">
        <v>1</v>
      </c>
      <c r="L725" s="89">
        <v>1</v>
      </c>
    </row>
    <row r="726" spans="1:12">
      <c r="A726" s="86" t="s">
        <v>669</v>
      </c>
      <c r="B726" s="86" t="s">
        <v>1908</v>
      </c>
      <c r="C726" s="86" t="s">
        <v>1628</v>
      </c>
      <c r="D726" s="79" t="s">
        <v>1909</v>
      </c>
      <c r="E726" s="79" t="s">
        <v>1632</v>
      </c>
      <c r="F726" s="79" t="s">
        <v>1633</v>
      </c>
      <c r="G726" s="191">
        <v>5.69</v>
      </c>
      <c r="H726" s="94">
        <v>0.89400000000000002</v>
      </c>
      <c r="I726" s="95">
        <v>1</v>
      </c>
      <c r="J726" s="89">
        <v>1</v>
      </c>
      <c r="K726" s="89">
        <v>1</v>
      </c>
      <c r="L726" s="89">
        <v>1</v>
      </c>
    </row>
    <row r="727" spans="1:12">
      <c r="A727" s="86" t="s">
        <v>670</v>
      </c>
      <c r="B727" s="86" t="s">
        <v>1908</v>
      </c>
      <c r="C727" s="86" t="s">
        <v>1629</v>
      </c>
      <c r="D727" s="79" t="s">
        <v>1909</v>
      </c>
      <c r="E727" s="79" t="s">
        <v>1632</v>
      </c>
      <c r="F727" s="79" t="s">
        <v>1633</v>
      </c>
      <c r="G727" s="191">
        <v>10.06</v>
      </c>
      <c r="H727" s="94">
        <v>1.6573</v>
      </c>
      <c r="I727" s="95">
        <v>1</v>
      </c>
      <c r="J727" s="89">
        <v>1</v>
      </c>
      <c r="K727" s="89">
        <v>1</v>
      </c>
      <c r="L727" s="89">
        <v>1</v>
      </c>
    </row>
    <row r="728" spans="1:12">
      <c r="A728" s="86" t="s">
        <v>671</v>
      </c>
      <c r="B728" s="86" t="s">
        <v>1910</v>
      </c>
      <c r="C728" s="86" t="s">
        <v>1625</v>
      </c>
      <c r="D728" s="79" t="s">
        <v>1911</v>
      </c>
      <c r="E728" s="79" t="s">
        <v>1632</v>
      </c>
      <c r="F728" s="79" t="s">
        <v>1633</v>
      </c>
      <c r="G728" s="191">
        <v>2.0099999999999998</v>
      </c>
      <c r="H728" s="94">
        <v>0.54759999999999998</v>
      </c>
      <c r="I728" s="95">
        <v>1</v>
      </c>
      <c r="J728" s="89">
        <v>1</v>
      </c>
      <c r="K728" s="89">
        <v>1</v>
      </c>
      <c r="L728" s="89">
        <v>1</v>
      </c>
    </row>
    <row r="729" spans="1:12">
      <c r="A729" s="86" t="s">
        <v>672</v>
      </c>
      <c r="B729" s="86" t="s">
        <v>1910</v>
      </c>
      <c r="C729" s="86" t="s">
        <v>1627</v>
      </c>
      <c r="D729" s="79" t="s">
        <v>1911</v>
      </c>
      <c r="E729" s="79" t="s">
        <v>1632</v>
      </c>
      <c r="F729" s="79" t="s">
        <v>1633</v>
      </c>
      <c r="G729" s="191">
        <v>2.97</v>
      </c>
      <c r="H729" s="94">
        <v>0.71</v>
      </c>
      <c r="I729" s="95">
        <v>1</v>
      </c>
      <c r="J729" s="89">
        <v>1</v>
      </c>
      <c r="K729" s="89">
        <v>1</v>
      </c>
      <c r="L729" s="89">
        <v>1</v>
      </c>
    </row>
    <row r="730" spans="1:12">
      <c r="A730" s="86" t="s">
        <v>673</v>
      </c>
      <c r="B730" s="86" t="s">
        <v>1910</v>
      </c>
      <c r="C730" s="86" t="s">
        <v>1628</v>
      </c>
      <c r="D730" s="79" t="s">
        <v>1911</v>
      </c>
      <c r="E730" s="79" t="s">
        <v>1632</v>
      </c>
      <c r="F730" s="79" t="s">
        <v>1633</v>
      </c>
      <c r="G730" s="191">
        <v>4.84</v>
      </c>
      <c r="H730" s="94">
        <v>1.0325</v>
      </c>
      <c r="I730" s="95">
        <v>1</v>
      </c>
      <c r="J730" s="89">
        <v>1</v>
      </c>
      <c r="K730" s="89">
        <v>1</v>
      </c>
      <c r="L730" s="89">
        <v>1</v>
      </c>
    </row>
    <row r="731" spans="1:12">
      <c r="A731" s="86" t="s">
        <v>674</v>
      </c>
      <c r="B731" s="86" t="s">
        <v>1910</v>
      </c>
      <c r="C731" s="86" t="s">
        <v>1629</v>
      </c>
      <c r="D731" s="79" t="s">
        <v>1911</v>
      </c>
      <c r="E731" s="79" t="s">
        <v>1632</v>
      </c>
      <c r="F731" s="79" t="s">
        <v>1633</v>
      </c>
      <c r="G731" s="191">
        <v>7.79</v>
      </c>
      <c r="H731" s="94">
        <v>1.7818000000000001</v>
      </c>
      <c r="I731" s="95">
        <v>1</v>
      </c>
      <c r="J731" s="89">
        <v>1</v>
      </c>
      <c r="K731" s="89">
        <v>1</v>
      </c>
      <c r="L731" s="89">
        <v>1</v>
      </c>
    </row>
    <row r="732" spans="1:12">
      <c r="A732" s="86" t="s">
        <v>675</v>
      </c>
      <c r="B732" s="86" t="s">
        <v>1912</v>
      </c>
      <c r="C732" s="86" t="s">
        <v>1625</v>
      </c>
      <c r="D732" s="79" t="s">
        <v>1913</v>
      </c>
      <c r="E732" s="79" t="s">
        <v>1632</v>
      </c>
      <c r="F732" s="79" t="s">
        <v>1633</v>
      </c>
      <c r="G732" s="191">
        <v>2.38</v>
      </c>
      <c r="H732" s="94">
        <v>0.43190000000000001</v>
      </c>
      <c r="I732" s="95">
        <v>1</v>
      </c>
      <c r="J732" s="89">
        <v>1</v>
      </c>
      <c r="K732" s="89">
        <v>1</v>
      </c>
      <c r="L732" s="89">
        <v>1</v>
      </c>
    </row>
    <row r="733" spans="1:12">
      <c r="A733" s="86" t="s">
        <v>676</v>
      </c>
      <c r="B733" s="86" t="s">
        <v>1912</v>
      </c>
      <c r="C733" s="86" t="s">
        <v>1627</v>
      </c>
      <c r="D733" s="79" t="s">
        <v>1913</v>
      </c>
      <c r="E733" s="79" t="s">
        <v>1632</v>
      </c>
      <c r="F733" s="79" t="s">
        <v>1633</v>
      </c>
      <c r="G733" s="191">
        <v>3.52</v>
      </c>
      <c r="H733" s="94">
        <v>0.58830000000000005</v>
      </c>
      <c r="I733" s="95">
        <v>1</v>
      </c>
      <c r="J733" s="89">
        <v>1</v>
      </c>
      <c r="K733" s="89">
        <v>1</v>
      </c>
      <c r="L733" s="89">
        <v>1</v>
      </c>
    </row>
    <row r="734" spans="1:12">
      <c r="A734" s="86" t="s">
        <v>677</v>
      </c>
      <c r="B734" s="86" t="s">
        <v>1912</v>
      </c>
      <c r="C734" s="86" t="s">
        <v>1628</v>
      </c>
      <c r="D734" s="79" t="s">
        <v>1913</v>
      </c>
      <c r="E734" s="79" t="s">
        <v>1632</v>
      </c>
      <c r="F734" s="79" t="s">
        <v>1633</v>
      </c>
      <c r="G734" s="191">
        <v>5.67</v>
      </c>
      <c r="H734" s="94">
        <v>0.89390000000000003</v>
      </c>
      <c r="I734" s="95">
        <v>1</v>
      </c>
      <c r="J734" s="89">
        <v>1</v>
      </c>
      <c r="K734" s="89">
        <v>1</v>
      </c>
      <c r="L734" s="89">
        <v>1</v>
      </c>
    </row>
    <row r="735" spans="1:12">
      <c r="A735" s="86" t="s">
        <v>678</v>
      </c>
      <c r="B735" s="86" t="s">
        <v>1912</v>
      </c>
      <c r="C735" s="86" t="s">
        <v>1629</v>
      </c>
      <c r="D735" s="79" t="s">
        <v>1913</v>
      </c>
      <c r="E735" s="79" t="s">
        <v>1632</v>
      </c>
      <c r="F735" s="79" t="s">
        <v>1633</v>
      </c>
      <c r="G735" s="191">
        <v>9.68</v>
      </c>
      <c r="H735" s="94">
        <v>1.5494000000000001</v>
      </c>
      <c r="I735" s="95">
        <v>1</v>
      </c>
      <c r="J735" s="89">
        <v>1</v>
      </c>
      <c r="K735" s="89">
        <v>1</v>
      </c>
      <c r="L735" s="89">
        <v>1</v>
      </c>
    </row>
    <row r="736" spans="1:12">
      <c r="A736" s="86" t="s">
        <v>679</v>
      </c>
      <c r="B736" s="86" t="s">
        <v>1914</v>
      </c>
      <c r="C736" s="86" t="s">
        <v>1625</v>
      </c>
      <c r="D736" s="79" t="s">
        <v>1479</v>
      </c>
      <c r="E736" s="79" t="s">
        <v>1632</v>
      </c>
      <c r="F736" s="79" t="s">
        <v>1633</v>
      </c>
      <c r="G736" s="191">
        <v>1.63</v>
      </c>
      <c r="H736" s="94">
        <v>1.1667000000000001</v>
      </c>
      <c r="I736" s="95">
        <v>1</v>
      </c>
      <c r="J736" s="89">
        <v>1</v>
      </c>
      <c r="K736" s="89">
        <v>1</v>
      </c>
      <c r="L736" s="89">
        <v>1</v>
      </c>
    </row>
    <row r="737" spans="1:12">
      <c r="A737" s="86" t="s">
        <v>680</v>
      </c>
      <c r="B737" s="86" t="s">
        <v>1914</v>
      </c>
      <c r="C737" s="86" t="s">
        <v>1627</v>
      </c>
      <c r="D737" s="79" t="s">
        <v>1479</v>
      </c>
      <c r="E737" s="79" t="s">
        <v>1632</v>
      </c>
      <c r="F737" s="79" t="s">
        <v>1633</v>
      </c>
      <c r="G737" s="191">
        <v>3.09</v>
      </c>
      <c r="H737" s="94">
        <v>1.512</v>
      </c>
      <c r="I737" s="95">
        <v>1</v>
      </c>
      <c r="J737" s="89">
        <v>1</v>
      </c>
      <c r="K737" s="89">
        <v>1</v>
      </c>
      <c r="L737" s="89">
        <v>1</v>
      </c>
    </row>
    <row r="738" spans="1:12">
      <c r="A738" s="86" t="s">
        <v>681</v>
      </c>
      <c r="B738" s="86" t="s">
        <v>1914</v>
      </c>
      <c r="C738" s="86" t="s">
        <v>1628</v>
      </c>
      <c r="D738" s="79" t="s">
        <v>1479</v>
      </c>
      <c r="E738" s="79" t="s">
        <v>1632</v>
      </c>
      <c r="F738" s="79" t="s">
        <v>1633</v>
      </c>
      <c r="G738" s="191">
        <v>8.67</v>
      </c>
      <c r="H738" s="94">
        <v>2.7850999999999999</v>
      </c>
      <c r="I738" s="95">
        <v>1</v>
      </c>
      <c r="J738" s="89">
        <v>1</v>
      </c>
      <c r="K738" s="89">
        <v>1</v>
      </c>
      <c r="L738" s="89">
        <v>1</v>
      </c>
    </row>
    <row r="739" spans="1:12">
      <c r="A739" s="86" t="s">
        <v>682</v>
      </c>
      <c r="B739" s="86" t="s">
        <v>1914</v>
      </c>
      <c r="C739" s="86" t="s">
        <v>1629</v>
      </c>
      <c r="D739" s="79" t="s">
        <v>1479</v>
      </c>
      <c r="E739" s="79" t="s">
        <v>1632</v>
      </c>
      <c r="F739" s="79" t="s">
        <v>1633</v>
      </c>
      <c r="G739" s="191">
        <v>17.600000000000001</v>
      </c>
      <c r="H739" s="94">
        <v>5.2374000000000001</v>
      </c>
      <c r="I739" s="95">
        <v>1</v>
      </c>
      <c r="J739" s="89">
        <v>1</v>
      </c>
      <c r="K739" s="89">
        <v>1</v>
      </c>
      <c r="L739" s="89">
        <v>1</v>
      </c>
    </row>
    <row r="740" spans="1:12">
      <c r="A740" s="86" t="s">
        <v>683</v>
      </c>
      <c r="B740" s="86" t="s">
        <v>1915</v>
      </c>
      <c r="C740" s="86" t="s">
        <v>1625</v>
      </c>
      <c r="D740" s="79" t="s">
        <v>1480</v>
      </c>
      <c r="E740" s="79" t="s">
        <v>1632</v>
      </c>
      <c r="F740" s="79" t="s">
        <v>1633</v>
      </c>
      <c r="G740" s="191">
        <v>1.29</v>
      </c>
      <c r="H740" s="94">
        <v>1.0125</v>
      </c>
      <c r="I740" s="95">
        <v>1</v>
      </c>
      <c r="J740" s="89">
        <v>1</v>
      </c>
      <c r="K740" s="89">
        <v>1</v>
      </c>
      <c r="L740" s="89">
        <v>1</v>
      </c>
    </row>
    <row r="741" spans="1:12">
      <c r="A741" s="86" t="s">
        <v>684</v>
      </c>
      <c r="B741" s="86" t="s">
        <v>1915</v>
      </c>
      <c r="C741" s="86" t="s">
        <v>1627</v>
      </c>
      <c r="D741" s="79" t="s">
        <v>1480</v>
      </c>
      <c r="E741" s="79" t="s">
        <v>1632</v>
      </c>
      <c r="F741" s="79" t="s">
        <v>1633</v>
      </c>
      <c r="G741" s="191">
        <v>1.59</v>
      </c>
      <c r="H741" s="94">
        <v>1.3042</v>
      </c>
      <c r="I741" s="95">
        <v>1</v>
      </c>
      <c r="J741" s="89">
        <v>1</v>
      </c>
      <c r="K741" s="89">
        <v>1</v>
      </c>
      <c r="L741" s="89">
        <v>1</v>
      </c>
    </row>
    <row r="742" spans="1:12">
      <c r="A742" s="86" t="s">
        <v>685</v>
      </c>
      <c r="B742" s="86" t="s">
        <v>1915</v>
      </c>
      <c r="C742" s="86" t="s">
        <v>1628</v>
      </c>
      <c r="D742" s="79" t="s">
        <v>1480</v>
      </c>
      <c r="E742" s="79" t="s">
        <v>1632</v>
      </c>
      <c r="F742" s="79" t="s">
        <v>1633</v>
      </c>
      <c r="G742" s="191">
        <v>3.96</v>
      </c>
      <c r="H742" s="94">
        <v>1.9178999999999999</v>
      </c>
      <c r="I742" s="95">
        <v>1</v>
      </c>
      <c r="J742" s="89">
        <v>1</v>
      </c>
      <c r="K742" s="89">
        <v>1</v>
      </c>
      <c r="L742" s="89">
        <v>1</v>
      </c>
    </row>
    <row r="743" spans="1:12">
      <c r="A743" s="86" t="s">
        <v>686</v>
      </c>
      <c r="B743" s="86" t="s">
        <v>1915</v>
      </c>
      <c r="C743" s="86" t="s">
        <v>1629</v>
      </c>
      <c r="D743" s="79" t="s">
        <v>1480</v>
      </c>
      <c r="E743" s="79" t="s">
        <v>1632</v>
      </c>
      <c r="F743" s="79" t="s">
        <v>1633</v>
      </c>
      <c r="G743" s="191">
        <v>12.5</v>
      </c>
      <c r="H743" s="94">
        <v>4.2145000000000001</v>
      </c>
      <c r="I743" s="95">
        <v>1</v>
      </c>
      <c r="J743" s="89">
        <v>1</v>
      </c>
      <c r="K743" s="89">
        <v>1</v>
      </c>
      <c r="L743" s="89">
        <v>1</v>
      </c>
    </row>
    <row r="744" spans="1:12">
      <c r="A744" s="86" t="s">
        <v>687</v>
      </c>
      <c r="B744" s="86" t="s">
        <v>1916</v>
      </c>
      <c r="C744" s="86" t="s">
        <v>1625</v>
      </c>
      <c r="D744" s="79" t="s">
        <v>1917</v>
      </c>
      <c r="E744" s="79" t="s">
        <v>1632</v>
      </c>
      <c r="F744" s="79" t="s">
        <v>1633</v>
      </c>
      <c r="G744" s="191">
        <v>1.51</v>
      </c>
      <c r="H744" s="94">
        <v>0.9385</v>
      </c>
      <c r="I744" s="95">
        <v>1</v>
      </c>
      <c r="J744" s="89">
        <v>1</v>
      </c>
      <c r="K744" s="89">
        <v>1</v>
      </c>
      <c r="L744" s="89">
        <v>1</v>
      </c>
    </row>
    <row r="745" spans="1:12">
      <c r="A745" s="86" t="s">
        <v>688</v>
      </c>
      <c r="B745" s="86" t="s">
        <v>1916</v>
      </c>
      <c r="C745" s="86" t="s">
        <v>1627</v>
      </c>
      <c r="D745" s="79" t="s">
        <v>1917</v>
      </c>
      <c r="E745" s="79" t="s">
        <v>1632</v>
      </c>
      <c r="F745" s="79" t="s">
        <v>1633</v>
      </c>
      <c r="G745" s="191">
        <v>2.64</v>
      </c>
      <c r="H745" s="94">
        <v>1.3529</v>
      </c>
      <c r="I745" s="95">
        <v>1</v>
      </c>
      <c r="J745" s="89">
        <v>1</v>
      </c>
      <c r="K745" s="89">
        <v>1</v>
      </c>
      <c r="L745" s="89">
        <v>1</v>
      </c>
    </row>
    <row r="746" spans="1:12">
      <c r="A746" s="86" t="s">
        <v>689</v>
      </c>
      <c r="B746" s="86" t="s">
        <v>1916</v>
      </c>
      <c r="C746" s="86" t="s">
        <v>1628</v>
      </c>
      <c r="D746" s="79" t="s">
        <v>1917</v>
      </c>
      <c r="E746" s="79" t="s">
        <v>1632</v>
      </c>
      <c r="F746" s="79" t="s">
        <v>1633</v>
      </c>
      <c r="G746" s="191">
        <v>7.33</v>
      </c>
      <c r="H746" s="94">
        <v>2.2250999999999999</v>
      </c>
      <c r="I746" s="95">
        <v>1</v>
      </c>
      <c r="J746" s="89">
        <v>1</v>
      </c>
      <c r="K746" s="89">
        <v>1</v>
      </c>
      <c r="L746" s="89">
        <v>1</v>
      </c>
    </row>
    <row r="747" spans="1:12">
      <c r="A747" s="86" t="s">
        <v>690</v>
      </c>
      <c r="B747" s="86" t="s">
        <v>1916</v>
      </c>
      <c r="C747" s="86" t="s">
        <v>1629</v>
      </c>
      <c r="D747" s="79" t="s">
        <v>1917</v>
      </c>
      <c r="E747" s="79" t="s">
        <v>1632</v>
      </c>
      <c r="F747" s="79" t="s">
        <v>1633</v>
      </c>
      <c r="G747" s="191">
        <v>14.26</v>
      </c>
      <c r="H747" s="94">
        <v>4.0679999999999996</v>
      </c>
      <c r="I747" s="95">
        <v>1</v>
      </c>
      <c r="J747" s="89">
        <v>1</v>
      </c>
      <c r="K747" s="89">
        <v>1</v>
      </c>
      <c r="L747" s="89">
        <v>1</v>
      </c>
    </row>
    <row r="748" spans="1:12">
      <c r="A748" s="86" t="s">
        <v>691</v>
      </c>
      <c r="B748" s="86" t="s">
        <v>1918</v>
      </c>
      <c r="C748" s="86" t="s">
        <v>1625</v>
      </c>
      <c r="D748" s="79" t="s">
        <v>1919</v>
      </c>
      <c r="E748" s="79" t="s">
        <v>1632</v>
      </c>
      <c r="F748" s="79" t="s">
        <v>1633</v>
      </c>
      <c r="G748" s="191">
        <v>3.44</v>
      </c>
      <c r="H748" s="94">
        <v>1.1452</v>
      </c>
      <c r="I748" s="95">
        <v>1</v>
      </c>
      <c r="J748" s="89">
        <v>1</v>
      </c>
      <c r="K748" s="89">
        <v>1</v>
      </c>
      <c r="L748" s="89">
        <v>1</v>
      </c>
    </row>
    <row r="749" spans="1:12">
      <c r="A749" s="86" t="s">
        <v>692</v>
      </c>
      <c r="B749" s="86" t="s">
        <v>1918</v>
      </c>
      <c r="C749" s="86" t="s">
        <v>1627</v>
      </c>
      <c r="D749" s="79" t="s">
        <v>1919</v>
      </c>
      <c r="E749" s="79" t="s">
        <v>1632</v>
      </c>
      <c r="F749" s="79" t="s">
        <v>1633</v>
      </c>
      <c r="G749" s="191">
        <v>5.23</v>
      </c>
      <c r="H749" s="94">
        <v>1.4238</v>
      </c>
      <c r="I749" s="95">
        <v>1</v>
      </c>
      <c r="J749" s="89">
        <v>1</v>
      </c>
      <c r="K749" s="89">
        <v>1</v>
      </c>
      <c r="L749" s="89">
        <v>1</v>
      </c>
    </row>
    <row r="750" spans="1:12">
      <c r="A750" s="86" t="s">
        <v>693</v>
      </c>
      <c r="B750" s="86" t="s">
        <v>1918</v>
      </c>
      <c r="C750" s="86" t="s">
        <v>1628</v>
      </c>
      <c r="D750" s="79" t="s">
        <v>1919</v>
      </c>
      <c r="E750" s="79" t="s">
        <v>1632</v>
      </c>
      <c r="F750" s="79" t="s">
        <v>1633</v>
      </c>
      <c r="G750" s="191">
        <v>8.86</v>
      </c>
      <c r="H750" s="94">
        <v>2.1219000000000001</v>
      </c>
      <c r="I750" s="95">
        <v>1</v>
      </c>
      <c r="J750" s="89">
        <v>1</v>
      </c>
      <c r="K750" s="89">
        <v>1</v>
      </c>
      <c r="L750" s="89">
        <v>1</v>
      </c>
    </row>
    <row r="751" spans="1:12">
      <c r="A751" s="86" t="s">
        <v>694</v>
      </c>
      <c r="B751" s="86" t="s">
        <v>1918</v>
      </c>
      <c r="C751" s="86" t="s">
        <v>1629</v>
      </c>
      <c r="D751" s="79" t="s">
        <v>1919</v>
      </c>
      <c r="E751" s="79" t="s">
        <v>1632</v>
      </c>
      <c r="F751" s="79" t="s">
        <v>1633</v>
      </c>
      <c r="G751" s="191">
        <v>18.600000000000001</v>
      </c>
      <c r="H751" s="94">
        <v>4.2472000000000003</v>
      </c>
      <c r="I751" s="95">
        <v>1</v>
      </c>
      <c r="J751" s="89">
        <v>1</v>
      </c>
      <c r="K751" s="89">
        <v>1</v>
      </c>
      <c r="L751" s="89">
        <v>1</v>
      </c>
    </row>
    <row r="752" spans="1:12">
      <c r="A752" s="86" t="s">
        <v>695</v>
      </c>
      <c r="B752" s="86" t="s">
        <v>1920</v>
      </c>
      <c r="C752" s="86" t="s">
        <v>1625</v>
      </c>
      <c r="D752" s="79" t="s">
        <v>1481</v>
      </c>
      <c r="E752" s="79" t="s">
        <v>1632</v>
      </c>
      <c r="F752" s="79" t="s">
        <v>1633</v>
      </c>
      <c r="G752" s="191">
        <v>2.2999999999999998</v>
      </c>
      <c r="H752" s="94">
        <v>0.46939999999999998</v>
      </c>
      <c r="I752" s="95">
        <v>1</v>
      </c>
      <c r="J752" s="89">
        <v>1</v>
      </c>
      <c r="K752" s="89">
        <v>1</v>
      </c>
      <c r="L752" s="89">
        <v>1</v>
      </c>
    </row>
    <row r="753" spans="1:12">
      <c r="A753" s="86" t="s">
        <v>696</v>
      </c>
      <c r="B753" s="86" t="s">
        <v>1920</v>
      </c>
      <c r="C753" s="86" t="s">
        <v>1627</v>
      </c>
      <c r="D753" s="79" t="s">
        <v>1481</v>
      </c>
      <c r="E753" s="79" t="s">
        <v>1632</v>
      </c>
      <c r="F753" s="79" t="s">
        <v>1633</v>
      </c>
      <c r="G753" s="191">
        <v>3.05</v>
      </c>
      <c r="H753" s="94">
        <v>0.62360000000000004</v>
      </c>
      <c r="I753" s="95">
        <v>1</v>
      </c>
      <c r="J753" s="89">
        <v>1</v>
      </c>
      <c r="K753" s="89">
        <v>1</v>
      </c>
      <c r="L753" s="89">
        <v>1</v>
      </c>
    </row>
    <row r="754" spans="1:12">
      <c r="A754" s="86" t="s">
        <v>697</v>
      </c>
      <c r="B754" s="86" t="s">
        <v>1920</v>
      </c>
      <c r="C754" s="86" t="s">
        <v>1628</v>
      </c>
      <c r="D754" s="79" t="s">
        <v>1481</v>
      </c>
      <c r="E754" s="79" t="s">
        <v>1632</v>
      </c>
      <c r="F754" s="79" t="s">
        <v>1633</v>
      </c>
      <c r="G754" s="191">
        <v>4.6100000000000003</v>
      </c>
      <c r="H754" s="94">
        <v>0.90029999999999999</v>
      </c>
      <c r="I754" s="95">
        <v>1</v>
      </c>
      <c r="J754" s="89">
        <v>1</v>
      </c>
      <c r="K754" s="89">
        <v>1</v>
      </c>
      <c r="L754" s="89">
        <v>1</v>
      </c>
    </row>
    <row r="755" spans="1:12">
      <c r="A755" s="86" t="s">
        <v>698</v>
      </c>
      <c r="B755" s="86" t="s">
        <v>1920</v>
      </c>
      <c r="C755" s="86" t="s">
        <v>1629</v>
      </c>
      <c r="D755" s="79" t="s">
        <v>1481</v>
      </c>
      <c r="E755" s="79" t="s">
        <v>1632</v>
      </c>
      <c r="F755" s="79" t="s">
        <v>1633</v>
      </c>
      <c r="G755" s="191">
        <v>7.92</v>
      </c>
      <c r="H755" s="94">
        <v>1.6561999999999999</v>
      </c>
      <c r="I755" s="95">
        <v>1</v>
      </c>
      <c r="J755" s="89">
        <v>1</v>
      </c>
      <c r="K755" s="89">
        <v>1</v>
      </c>
      <c r="L755" s="89">
        <v>1</v>
      </c>
    </row>
    <row r="756" spans="1:12">
      <c r="A756" s="86" t="s">
        <v>699</v>
      </c>
      <c r="B756" s="86" t="s">
        <v>1921</v>
      </c>
      <c r="C756" s="86" t="s">
        <v>1625</v>
      </c>
      <c r="D756" s="79" t="s">
        <v>1922</v>
      </c>
      <c r="E756" s="79" t="s">
        <v>1632</v>
      </c>
      <c r="F756" s="79" t="s">
        <v>1633</v>
      </c>
      <c r="G756" s="191">
        <v>2.94</v>
      </c>
      <c r="H756" s="94">
        <v>0.3679</v>
      </c>
      <c r="I756" s="95">
        <v>1</v>
      </c>
      <c r="J756" s="89">
        <v>1</v>
      </c>
      <c r="K756" s="89">
        <v>1</v>
      </c>
      <c r="L756" s="89">
        <v>1</v>
      </c>
    </row>
    <row r="757" spans="1:12">
      <c r="A757" s="86" t="s">
        <v>700</v>
      </c>
      <c r="B757" s="86" t="s">
        <v>1921</v>
      </c>
      <c r="C757" s="86" t="s">
        <v>1627</v>
      </c>
      <c r="D757" s="79" t="s">
        <v>1922</v>
      </c>
      <c r="E757" s="79" t="s">
        <v>1632</v>
      </c>
      <c r="F757" s="79" t="s">
        <v>1633</v>
      </c>
      <c r="G757" s="191">
        <v>4.88</v>
      </c>
      <c r="H757" s="94">
        <v>0.61350000000000005</v>
      </c>
      <c r="I757" s="95">
        <v>1</v>
      </c>
      <c r="J757" s="89">
        <v>1</v>
      </c>
      <c r="K757" s="89">
        <v>1</v>
      </c>
      <c r="L757" s="89">
        <v>1</v>
      </c>
    </row>
    <row r="758" spans="1:12">
      <c r="A758" s="86" t="s">
        <v>701</v>
      </c>
      <c r="B758" s="86" t="s">
        <v>1921</v>
      </c>
      <c r="C758" s="86" t="s">
        <v>1628</v>
      </c>
      <c r="D758" s="79" t="s">
        <v>1922</v>
      </c>
      <c r="E758" s="79" t="s">
        <v>1632</v>
      </c>
      <c r="F758" s="79" t="s">
        <v>1633</v>
      </c>
      <c r="G758" s="191">
        <v>6.93</v>
      </c>
      <c r="H758" s="94">
        <v>0.96250000000000002</v>
      </c>
      <c r="I758" s="95">
        <v>1</v>
      </c>
      <c r="J758" s="89">
        <v>1</v>
      </c>
      <c r="K758" s="89">
        <v>1</v>
      </c>
      <c r="L758" s="89">
        <v>1</v>
      </c>
    </row>
    <row r="759" spans="1:12">
      <c r="A759" s="86" t="s">
        <v>702</v>
      </c>
      <c r="B759" s="86" t="s">
        <v>1921</v>
      </c>
      <c r="C759" s="86" t="s">
        <v>1629</v>
      </c>
      <c r="D759" s="79" t="s">
        <v>1922</v>
      </c>
      <c r="E759" s="79" t="s">
        <v>1632</v>
      </c>
      <c r="F759" s="79" t="s">
        <v>1633</v>
      </c>
      <c r="G759" s="191">
        <v>11.14</v>
      </c>
      <c r="H759" s="94">
        <v>1.6798</v>
      </c>
      <c r="I759" s="95">
        <v>1</v>
      </c>
      <c r="J759" s="89">
        <v>1</v>
      </c>
      <c r="K759" s="89">
        <v>1</v>
      </c>
      <c r="L759" s="89">
        <v>1</v>
      </c>
    </row>
    <row r="760" spans="1:12">
      <c r="A760" s="86" t="s">
        <v>703</v>
      </c>
      <c r="B760" s="86" t="s">
        <v>1923</v>
      </c>
      <c r="C760" s="86" t="s">
        <v>1625</v>
      </c>
      <c r="D760" s="79" t="s">
        <v>1924</v>
      </c>
      <c r="E760" s="79" t="s">
        <v>1632</v>
      </c>
      <c r="F760" s="79" t="s">
        <v>1633</v>
      </c>
      <c r="G760" s="191">
        <v>1.99</v>
      </c>
      <c r="H760" s="94">
        <v>0.36859999999999998</v>
      </c>
      <c r="I760" s="95">
        <v>1</v>
      </c>
      <c r="J760" s="89">
        <v>1</v>
      </c>
      <c r="K760" s="89">
        <v>1</v>
      </c>
      <c r="L760" s="89">
        <v>1</v>
      </c>
    </row>
    <row r="761" spans="1:12">
      <c r="A761" s="86" t="s">
        <v>704</v>
      </c>
      <c r="B761" s="86" t="s">
        <v>1923</v>
      </c>
      <c r="C761" s="86" t="s">
        <v>1627</v>
      </c>
      <c r="D761" s="79" t="s">
        <v>1924</v>
      </c>
      <c r="E761" s="79" t="s">
        <v>1632</v>
      </c>
      <c r="F761" s="79" t="s">
        <v>1633</v>
      </c>
      <c r="G761" s="191">
        <v>2.78</v>
      </c>
      <c r="H761" s="94">
        <v>0.52639999999999998</v>
      </c>
      <c r="I761" s="95">
        <v>1</v>
      </c>
      <c r="J761" s="89">
        <v>1</v>
      </c>
      <c r="K761" s="89">
        <v>1</v>
      </c>
      <c r="L761" s="89">
        <v>1</v>
      </c>
    </row>
    <row r="762" spans="1:12">
      <c r="A762" s="86" t="s">
        <v>705</v>
      </c>
      <c r="B762" s="86" t="s">
        <v>1923</v>
      </c>
      <c r="C762" s="86" t="s">
        <v>1628</v>
      </c>
      <c r="D762" s="79" t="s">
        <v>1924</v>
      </c>
      <c r="E762" s="79" t="s">
        <v>1632</v>
      </c>
      <c r="F762" s="79" t="s">
        <v>1633</v>
      </c>
      <c r="G762" s="191">
        <v>4.37</v>
      </c>
      <c r="H762" s="94">
        <v>0.75090000000000001</v>
      </c>
      <c r="I762" s="95">
        <v>1</v>
      </c>
      <c r="J762" s="89">
        <v>1</v>
      </c>
      <c r="K762" s="89">
        <v>1</v>
      </c>
      <c r="L762" s="89">
        <v>1</v>
      </c>
    </row>
    <row r="763" spans="1:12">
      <c r="A763" s="86" t="s">
        <v>706</v>
      </c>
      <c r="B763" s="86" t="s">
        <v>1923</v>
      </c>
      <c r="C763" s="86" t="s">
        <v>1629</v>
      </c>
      <c r="D763" s="79" t="s">
        <v>1924</v>
      </c>
      <c r="E763" s="79" t="s">
        <v>1632</v>
      </c>
      <c r="F763" s="79" t="s">
        <v>1633</v>
      </c>
      <c r="G763" s="191">
        <v>7.04</v>
      </c>
      <c r="H763" s="94">
        <v>1.1657</v>
      </c>
      <c r="I763" s="95">
        <v>1</v>
      </c>
      <c r="J763" s="89">
        <v>1</v>
      </c>
      <c r="K763" s="89">
        <v>1</v>
      </c>
      <c r="L763" s="89">
        <v>1</v>
      </c>
    </row>
    <row r="764" spans="1:12">
      <c r="A764" s="86" t="s">
        <v>707</v>
      </c>
      <c r="B764" s="86" t="s">
        <v>1925</v>
      </c>
      <c r="C764" s="86" t="s">
        <v>1625</v>
      </c>
      <c r="D764" s="79" t="s">
        <v>1482</v>
      </c>
      <c r="E764" s="79" t="s">
        <v>1632</v>
      </c>
      <c r="F764" s="79" t="s">
        <v>1633</v>
      </c>
      <c r="G764" s="191">
        <v>2.78</v>
      </c>
      <c r="H764" s="94">
        <v>0.5353</v>
      </c>
      <c r="I764" s="95">
        <v>1</v>
      </c>
      <c r="J764" s="89">
        <v>1</v>
      </c>
      <c r="K764" s="89">
        <v>1</v>
      </c>
      <c r="L764" s="89">
        <v>1</v>
      </c>
    </row>
    <row r="765" spans="1:12">
      <c r="A765" s="86" t="s">
        <v>708</v>
      </c>
      <c r="B765" s="86" t="s">
        <v>1925</v>
      </c>
      <c r="C765" s="86" t="s">
        <v>1627</v>
      </c>
      <c r="D765" s="79" t="s">
        <v>1482</v>
      </c>
      <c r="E765" s="79" t="s">
        <v>1632</v>
      </c>
      <c r="F765" s="79" t="s">
        <v>1633</v>
      </c>
      <c r="G765" s="191">
        <v>3.7</v>
      </c>
      <c r="H765" s="94">
        <v>0.73499999999999999</v>
      </c>
      <c r="I765" s="95">
        <v>1</v>
      </c>
      <c r="J765" s="89">
        <v>1</v>
      </c>
      <c r="K765" s="89">
        <v>1</v>
      </c>
      <c r="L765" s="89">
        <v>1</v>
      </c>
    </row>
    <row r="766" spans="1:12">
      <c r="A766" s="86" t="s">
        <v>709</v>
      </c>
      <c r="B766" s="86" t="s">
        <v>1925</v>
      </c>
      <c r="C766" s="86" t="s">
        <v>1628</v>
      </c>
      <c r="D766" s="79" t="s">
        <v>1482</v>
      </c>
      <c r="E766" s="79" t="s">
        <v>1632</v>
      </c>
      <c r="F766" s="79" t="s">
        <v>1633</v>
      </c>
      <c r="G766" s="191">
        <v>5.49</v>
      </c>
      <c r="H766" s="94">
        <v>1.1228</v>
      </c>
      <c r="I766" s="95">
        <v>1</v>
      </c>
      <c r="J766" s="89">
        <v>1</v>
      </c>
      <c r="K766" s="89">
        <v>1</v>
      </c>
      <c r="L766" s="89">
        <v>1</v>
      </c>
    </row>
    <row r="767" spans="1:12">
      <c r="A767" s="86" t="s">
        <v>710</v>
      </c>
      <c r="B767" s="86" t="s">
        <v>1925</v>
      </c>
      <c r="C767" s="86" t="s">
        <v>1629</v>
      </c>
      <c r="D767" s="79" t="s">
        <v>1482</v>
      </c>
      <c r="E767" s="79" t="s">
        <v>1632</v>
      </c>
      <c r="F767" s="79" t="s">
        <v>1633</v>
      </c>
      <c r="G767" s="191">
        <v>13.44</v>
      </c>
      <c r="H767" s="94">
        <v>2.8389000000000002</v>
      </c>
      <c r="I767" s="95">
        <v>1</v>
      </c>
      <c r="J767" s="89">
        <v>1</v>
      </c>
      <c r="K767" s="89">
        <v>1</v>
      </c>
      <c r="L767" s="89">
        <v>1</v>
      </c>
    </row>
    <row r="768" spans="1:12">
      <c r="A768" s="86" t="s">
        <v>711</v>
      </c>
      <c r="B768" s="86" t="s">
        <v>1926</v>
      </c>
      <c r="C768" s="86" t="s">
        <v>1625</v>
      </c>
      <c r="D768" s="79" t="s">
        <v>1483</v>
      </c>
      <c r="E768" s="79" t="s">
        <v>1632</v>
      </c>
      <c r="F768" s="79" t="s">
        <v>1633</v>
      </c>
      <c r="G768" s="191">
        <v>2.66</v>
      </c>
      <c r="H768" s="94">
        <v>0.48089999999999999</v>
      </c>
      <c r="I768" s="95">
        <v>1</v>
      </c>
      <c r="J768" s="89">
        <v>1</v>
      </c>
      <c r="K768" s="89">
        <v>1</v>
      </c>
      <c r="L768" s="89">
        <v>1</v>
      </c>
    </row>
    <row r="769" spans="1:12">
      <c r="A769" s="86" t="s">
        <v>712</v>
      </c>
      <c r="B769" s="86" t="s">
        <v>1926</v>
      </c>
      <c r="C769" s="86" t="s">
        <v>1627</v>
      </c>
      <c r="D769" s="79" t="s">
        <v>1483</v>
      </c>
      <c r="E769" s="79" t="s">
        <v>1632</v>
      </c>
      <c r="F769" s="79" t="s">
        <v>1633</v>
      </c>
      <c r="G769" s="191">
        <v>4.25</v>
      </c>
      <c r="H769" s="94">
        <v>0.69159999999999999</v>
      </c>
      <c r="I769" s="95">
        <v>1</v>
      </c>
      <c r="J769" s="89">
        <v>1</v>
      </c>
      <c r="K769" s="89">
        <v>1</v>
      </c>
      <c r="L769" s="89">
        <v>1</v>
      </c>
    </row>
    <row r="770" spans="1:12">
      <c r="A770" s="86" t="s">
        <v>713</v>
      </c>
      <c r="B770" s="86" t="s">
        <v>1926</v>
      </c>
      <c r="C770" s="86" t="s">
        <v>1628</v>
      </c>
      <c r="D770" s="79" t="s">
        <v>1483</v>
      </c>
      <c r="E770" s="79" t="s">
        <v>1632</v>
      </c>
      <c r="F770" s="79" t="s">
        <v>1633</v>
      </c>
      <c r="G770" s="191">
        <v>6.05</v>
      </c>
      <c r="H770" s="94">
        <v>1.048</v>
      </c>
      <c r="I770" s="95">
        <v>1</v>
      </c>
      <c r="J770" s="89">
        <v>1</v>
      </c>
      <c r="K770" s="89">
        <v>1</v>
      </c>
      <c r="L770" s="89">
        <v>1</v>
      </c>
    </row>
    <row r="771" spans="1:12">
      <c r="A771" s="86" t="s">
        <v>714</v>
      </c>
      <c r="B771" s="86" t="s">
        <v>1926</v>
      </c>
      <c r="C771" s="86" t="s">
        <v>1629</v>
      </c>
      <c r="D771" s="79" t="s">
        <v>1483</v>
      </c>
      <c r="E771" s="79" t="s">
        <v>1632</v>
      </c>
      <c r="F771" s="79" t="s">
        <v>1633</v>
      </c>
      <c r="G771" s="191">
        <v>9.7799999999999994</v>
      </c>
      <c r="H771" s="94">
        <v>1.7797000000000001</v>
      </c>
      <c r="I771" s="95">
        <v>1</v>
      </c>
      <c r="J771" s="89">
        <v>1</v>
      </c>
      <c r="K771" s="89">
        <v>1</v>
      </c>
      <c r="L771" s="89">
        <v>1</v>
      </c>
    </row>
    <row r="772" spans="1:12">
      <c r="A772" s="86" t="s">
        <v>715</v>
      </c>
      <c r="B772" s="86" t="s">
        <v>1927</v>
      </c>
      <c r="C772" s="86" t="s">
        <v>1625</v>
      </c>
      <c r="D772" s="79" t="s">
        <v>1484</v>
      </c>
      <c r="E772" s="79" t="s">
        <v>1632</v>
      </c>
      <c r="F772" s="79" t="s">
        <v>1633</v>
      </c>
      <c r="G772" s="191">
        <v>2.2599999999999998</v>
      </c>
      <c r="H772" s="94">
        <v>0.44750000000000001</v>
      </c>
      <c r="I772" s="95">
        <v>1</v>
      </c>
      <c r="J772" s="89">
        <v>1</v>
      </c>
      <c r="K772" s="89">
        <v>1</v>
      </c>
      <c r="L772" s="89">
        <v>1</v>
      </c>
    </row>
    <row r="773" spans="1:12">
      <c r="A773" s="86" t="s">
        <v>716</v>
      </c>
      <c r="B773" s="86" t="s">
        <v>1927</v>
      </c>
      <c r="C773" s="86" t="s">
        <v>1627</v>
      </c>
      <c r="D773" s="79" t="s">
        <v>1484</v>
      </c>
      <c r="E773" s="79" t="s">
        <v>1632</v>
      </c>
      <c r="F773" s="79" t="s">
        <v>1633</v>
      </c>
      <c r="G773" s="191">
        <v>2.83</v>
      </c>
      <c r="H773" s="94">
        <v>0.55800000000000005</v>
      </c>
      <c r="I773" s="95">
        <v>1</v>
      </c>
      <c r="J773" s="89">
        <v>1</v>
      </c>
      <c r="K773" s="89">
        <v>1</v>
      </c>
      <c r="L773" s="89">
        <v>1</v>
      </c>
    </row>
    <row r="774" spans="1:12">
      <c r="A774" s="86" t="s">
        <v>717</v>
      </c>
      <c r="B774" s="86" t="s">
        <v>1927</v>
      </c>
      <c r="C774" s="86" t="s">
        <v>1628</v>
      </c>
      <c r="D774" s="79" t="s">
        <v>1484</v>
      </c>
      <c r="E774" s="79" t="s">
        <v>1632</v>
      </c>
      <c r="F774" s="79" t="s">
        <v>1633</v>
      </c>
      <c r="G774" s="191">
        <v>4.07</v>
      </c>
      <c r="H774" s="94">
        <v>0.79390000000000005</v>
      </c>
      <c r="I774" s="95">
        <v>1</v>
      </c>
      <c r="J774" s="89">
        <v>1</v>
      </c>
      <c r="K774" s="89">
        <v>1</v>
      </c>
      <c r="L774" s="89">
        <v>1</v>
      </c>
    </row>
    <row r="775" spans="1:12">
      <c r="A775" s="86" t="s">
        <v>718</v>
      </c>
      <c r="B775" s="86" t="s">
        <v>1927</v>
      </c>
      <c r="C775" s="86" t="s">
        <v>1629</v>
      </c>
      <c r="D775" s="79" t="s">
        <v>1484</v>
      </c>
      <c r="E775" s="79" t="s">
        <v>1632</v>
      </c>
      <c r="F775" s="79" t="s">
        <v>1633</v>
      </c>
      <c r="G775" s="191">
        <v>7.58</v>
      </c>
      <c r="H775" s="94">
        <v>1.5309999999999999</v>
      </c>
      <c r="I775" s="95">
        <v>1</v>
      </c>
      <c r="J775" s="89">
        <v>1</v>
      </c>
      <c r="K775" s="89">
        <v>1</v>
      </c>
      <c r="L775" s="89">
        <v>1</v>
      </c>
    </row>
    <row r="776" spans="1:12">
      <c r="A776" s="86" t="s">
        <v>1485</v>
      </c>
      <c r="B776" s="86" t="s">
        <v>1928</v>
      </c>
      <c r="C776" s="86" t="s">
        <v>1625</v>
      </c>
      <c r="D776" s="79" t="s">
        <v>1486</v>
      </c>
      <c r="E776" s="79" t="s">
        <v>1632</v>
      </c>
      <c r="F776" s="79" t="s">
        <v>1633</v>
      </c>
      <c r="G776" s="191">
        <v>2.67</v>
      </c>
      <c r="H776" s="94">
        <v>0.46289999999999998</v>
      </c>
      <c r="I776" s="95">
        <v>1</v>
      </c>
      <c r="J776" s="89">
        <v>1</v>
      </c>
      <c r="K776" s="89">
        <v>1</v>
      </c>
      <c r="L776" s="89">
        <v>1</v>
      </c>
    </row>
    <row r="777" spans="1:12">
      <c r="A777" s="86" t="s">
        <v>1487</v>
      </c>
      <c r="B777" s="86" t="s">
        <v>1928</v>
      </c>
      <c r="C777" s="86" t="s">
        <v>1627</v>
      </c>
      <c r="D777" s="79" t="s">
        <v>1486</v>
      </c>
      <c r="E777" s="79" t="s">
        <v>1632</v>
      </c>
      <c r="F777" s="79" t="s">
        <v>1633</v>
      </c>
      <c r="G777" s="191">
        <v>3.56</v>
      </c>
      <c r="H777" s="94">
        <v>0.61240000000000006</v>
      </c>
      <c r="I777" s="95">
        <v>1</v>
      </c>
      <c r="J777" s="89">
        <v>1</v>
      </c>
      <c r="K777" s="89">
        <v>1</v>
      </c>
      <c r="L777" s="89">
        <v>1</v>
      </c>
    </row>
    <row r="778" spans="1:12">
      <c r="A778" s="86" t="s">
        <v>1488</v>
      </c>
      <c r="B778" s="86" t="s">
        <v>1928</v>
      </c>
      <c r="C778" s="86" t="s">
        <v>1628</v>
      </c>
      <c r="D778" s="79" t="s">
        <v>1486</v>
      </c>
      <c r="E778" s="79" t="s">
        <v>1632</v>
      </c>
      <c r="F778" s="79" t="s">
        <v>1633</v>
      </c>
      <c r="G778" s="191">
        <v>5.41</v>
      </c>
      <c r="H778" s="94">
        <v>0.91190000000000004</v>
      </c>
      <c r="I778" s="95">
        <v>1</v>
      </c>
      <c r="J778" s="89">
        <v>1</v>
      </c>
      <c r="K778" s="89">
        <v>1</v>
      </c>
      <c r="L778" s="89">
        <v>1</v>
      </c>
    </row>
    <row r="779" spans="1:12">
      <c r="A779" s="86" t="s">
        <v>1489</v>
      </c>
      <c r="B779" s="86" t="s">
        <v>1928</v>
      </c>
      <c r="C779" s="86" t="s">
        <v>1629</v>
      </c>
      <c r="D779" s="79" t="s">
        <v>1486</v>
      </c>
      <c r="E779" s="79" t="s">
        <v>1632</v>
      </c>
      <c r="F779" s="79" t="s">
        <v>1633</v>
      </c>
      <c r="G779" s="191">
        <v>9.08</v>
      </c>
      <c r="H779" s="94">
        <v>1.6043000000000001</v>
      </c>
      <c r="I779" s="95">
        <v>1</v>
      </c>
      <c r="J779" s="89">
        <v>1</v>
      </c>
      <c r="K779" s="89">
        <v>1</v>
      </c>
      <c r="L779" s="89">
        <v>1</v>
      </c>
    </row>
    <row r="780" spans="1:12">
      <c r="A780" s="86" t="s">
        <v>1490</v>
      </c>
      <c r="B780" s="86" t="s">
        <v>1929</v>
      </c>
      <c r="C780" s="86" t="s">
        <v>1625</v>
      </c>
      <c r="D780" s="79" t="s">
        <v>1491</v>
      </c>
      <c r="E780" s="79" t="s">
        <v>1632</v>
      </c>
      <c r="F780" s="79" t="s">
        <v>1633</v>
      </c>
      <c r="G780" s="191">
        <v>2.29</v>
      </c>
      <c r="H780" s="94">
        <v>0.44829999999999998</v>
      </c>
      <c r="I780" s="95">
        <v>1</v>
      </c>
      <c r="J780" s="89">
        <v>1</v>
      </c>
      <c r="K780" s="89">
        <v>1</v>
      </c>
      <c r="L780" s="89">
        <v>1</v>
      </c>
    </row>
    <row r="781" spans="1:12">
      <c r="A781" s="86" t="s">
        <v>1492</v>
      </c>
      <c r="B781" s="86" t="s">
        <v>1929</v>
      </c>
      <c r="C781" s="86" t="s">
        <v>1627</v>
      </c>
      <c r="D781" s="79" t="s">
        <v>1491</v>
      </c>
      <c r="E781" s="79" t="s">
        <v>1632</v>
      </c>
      <c r="F781" s="79" t="s">
        <v>1633</v>
      </c>
      <c r="G781" s="191">
        <v>3.38</v>
      </c>
      <c r="H781" s="94">
        <v>0.63109999999999999</v>
      </c>
      <c r="I781" s="95">
        <v>1</v>
      </c>
      <c r="J781" s="89">
        <v>1</v>
      </c>
      <c r="K781" s="89">
        <v>1</v>
      </c>
      <c r="L781" s="89">
        <v>1</v>
      </c>
    </row>
    <row r="782" spans="1:12">
      <c r="A782" s="86" t="s">
        <v>1493</v>
      </c>
      <c r="B782" s="86" t="s">
        <v>1929</v>
      </c>
      <c r="C782" s="86" t="s">
        <v>1628</v>
      </c>
      <c r="D782" s="79" t="s">
        <v>1491</v>
      </c>
      <c r="E782" s="79" t="s">
        <v>1632</v>
      </c>
      <c r="F782" s="79" t="s">
        <v>1633</v>
      </c>
      <c r="G782" s="191">
        <v>6.01</v>
      </c>
      <c r="H782" s="94">
        <v>1.0167999999999999</v>
      </c>
      <c r="I782" s="95">
        <v>1</v>
      </c>
      <c r="J782" s="89">
        <v>1</v>
      </c>
      <c r="K782" s="89">
        <v>1</v>
      </c>
      <c r="L782" s="89">
        <v>1</v>
      </c>
    </row>
    <row r="783" spans="1:12">
      <c r="A783" s="86" t="s">
        <v>1494</v>
      </c>
      <c r="B783" s="86" t="s">
        <v>1929</v>
      </c>
      <c r="C783" s="86" t="s">
        <v>1629</v>
      </c>
      <c r="D783" s="79" t="s">
        <v>1491</v>
      </c>
      <c r="E783" s="79" t="s">
        <v>1632</v>
      </c>
      <c r="F783" s="79" t="s">
        <v>1633</v>
      </c>
      <c r="G783" s="191">
        <v>10.57</v>
      </c>
      <c r="H783" s="94">
        <v>1.9381999999999999</v>
      </c>
      <c r="I783" s="95">
        <v>1</v>
      </c>
      <c r="J783" s="89">
        <v>1</v>
      </c>
      <c r="K783" s="89">
        <v>1</v>
      </c>
      <c r="L783" s="89">
        <v>1</v>
      </c>
    </row>
    <row r="784" spans="1:12">
      <c r="A784" s="86" t="s">
        <v>2338</v>
      </c>
      <c r="B784" s="86" t="s">
        <v>2368</v>
      </c>
      <c r="C784" s="86" t="s">
        <v>1625</v>
      </c>
      <c r="D784" s="79" t="s">
        <v>2388</v>
      </c>
      <c r="E784" s="79" t="s">
        <v>1632</v>
      </c>
      <c r="F784" s="79" t="s">
        <v>1633</v>
      </c>
      <c r="G784" s="191">
        <v>5.34</v>
      </c>
      <c r="H784" s="94">
        <v>0.48759999999999998</v>
      </c>
      <c r="I784" s="95">
        <v>1</v>
      </c>
      <c r="J784" s="89">
        <v>1</v>
      </c>
      <c r="K784" s="89">
        <v>1</v>
      </c>
      <c r="L784" s="89">
        <v>1</v>
      </c>
    </row>
    <row r="785" spans="1:12">
      <c r="A785" s="86" t="s">
        <v>2339</v>
      </c>
      <c r="B785" s="86" t="s">
        <v>2368</v>
      </c>
      <c r="C785" s="86" t="s">
        <v>1627</v>
      </c>
      <c r="D785" s="79" t="s">
        <v>2388</v>
      </c>
      <c r="E785" s="79" t="s">
        <v>1632</v>
      </c>
      <c r="F785" s="79" t="s">
        <v>1633</v>
      </c>
      <c r="G785" s="191">
        <v>5.34</v>
      </c>
      <c r="H785" s="94">
        <v>0.80710000000000004</v>
      </c>
      <c r="I785" s="95">
        <v>1</v>
      </c>
      <c r="J785" s="89">
        <v>1</v>
      </c>
      <c r="K785" s="89">
        <v>1</v>
      </c>
      <c r="L785" s="89">
        <v>1</v>
      </c>
    </row>
    <row r="786" spans="1:12">
      <c r="A786" s="86" t="s">
        <v>2340</v>
      </c>
      <c r="B786" s="86" t="s">
        <v>2368</v>
      </c>
      <c r="C786" s="86" t="s">
        <v>1628</v>
      </c>
      <c r="D786" s="79" t="s">
        <v>2388</v>
      </c>
      <c r="E786" s="79" t="s">
        <v>1632</v>
      </c>
      <c r="F786" s="79" t="s">
        <v>1633</v>
      </c>
      <c r="G786" s="191">
        <v>17.09</v>
      </c>
      <c r="H786" s="94">
        <v>2.2919</v>
      </c>
      <c r="I786" s="95">
        <v>1</v>
      </c>
      <c r="J786" s="89">
        <v>1</v>
      </c>
      <c r="K786" s="89">
        <v>1</v>
      </c>
      <c r="L786" s="89">
        <v>1</v>
      </c>
    </row>
    <row r="787" spans="1:12">
      <c r="A787" s="86" t="s">
        <v>2341</v>
      </c>
      <c r="B787" s="86" t="s">
        <v>2368</v>
      </c>
      <c r="C787" s="86" t="s">
        <v>1629</v>
      </c>
      <c r="D787" s="79" t="s">
        <v>2388</v>
      </c>
      <c r="E787" s="79" t="s">
        <v>1632</v>
      </c>
      <c r="F787" s="79" t="s">
        <v>1633</v>
      </c>
      <c r="G787" s="191">
        <v>26.44</v>
      </c>
      <c r="H787" s="94">
        <v>4.2153</v>
      </c>
      <c r="I787" s="95">
        <v>1</v>
      </c>
      <c r="J787" s="89">
        <v>1</v>
      </c>
      <c r="K787" s="89">
        <v>1</v>
      </c>
      <c r="L787" s="89">
        <v>1</v>
      </c>
    </row>
    <row r="788" spans="1:12">
      <c r="A788" s="86" t="s">
        <v>719</v>
      </c>
      <c r="B788" s="86" t="s">
        <v>1930</v>
      </c>
      <c r="C788" s="86" t="s">
        <v>1625</v>
      </c>
      <c r="D788" s="79" t="s">
        <v>1495</v>
      </c>
      <c r="E788" s="79" t="s">
        <v>1359</v>
      </c>
      <c r="F788" s="79" t="s">
        <v>1359</v>
      </c>
      <c r="G788" s="191">
        <v>4.08</v>
      </c>
      <c r="H788" s="94">
        <v>4.6675000000000004</v>
      </c>
      <c r="I788" s="95">
        <v>1</v>
      </c>
      <c r="J788" s="95">
        <v>1.02</v>
      </c>
      <c r="K788" s="95">
        <v>1.02</v>
      </c>
      <c r="L788" s="95">
        <v>1.02</v>
      </c>
    </row>
    <row r="789" spans="1:12">
      <c r="A789" s="86" t="s">
        <v>720</v>
      </c>
      <c r="B789" s="86" t="s">
        <v>1930</v>
      </c>
      <c r="C789" s="86" t="s">
        <v>1627</v>
      </c>
      <c r="D789" s="79" t="s">
        <v>1495</v>
      </c>
      <c r="E789" s="79" t="s">
        <v>1359</v>
      </c>
      <c r="F789" s="79" t="s">
        <v>1359</v>
      </c>
      <c r="G789" s="191">
        <v>4.93</v>
      </c>
      <c r="H789" s="94">
        <v>5.1089000000000002</v>
      </c>
      <c r="I789" s="95">
        <v>1</v>
      </c>
      <c r="J789" s="95">
        <v>1.02</v>
      </c>
      <c r="K789" s="95">
        <v>1.02</v>
      </c>
      <c r="L789" s="95">
        <v>1.02</v>
      </c>
    </row>
    <row r="790" spans="1:12">
      <c r="A790" s="86" t="s">
        <v>721</v>
      </c>
      <c r="B790" s="86" t="s">
        <v>1930</v>
      </c>
      <c r="C790" s="86" t="s">
        <v>1628</v>
      </c>
      <c r="D790" s="79" t="s">
        <v>1495</v>
      </c>
      <c r="E790" s="79" t="s">
        <v>1359</v>
      </c>
      <c r="F790" s="79" t="s">
        <v>1359</v>
      </c>
      <c r="G790" s="191">
        <v>7.68</v>
      </c>
      <c r="H790" s="94">
        <v>5.9188999999999998</v>
      </c>
      <c r="I790" s="95">
        <v>1</v>
      </c>
      <c r="J790" s="95">
        <v>1.02</v>
      </c>
      <c r="K790" s="95">
        <v>1.02</v>
      </c>
      <c r="L790" s="95">
        <v>1.02</v>
      </c>
    </row>
    <row r="791" spans="1:12">
      <c r="A791" s="86" t="s">
        <v>722</v>
      </c>
      <c r="B791" s="86" t="s">
        <v>1930</v>
      </c>
      <c r="C791" s="86" t="s">
        <v>1629</v>
      </c>
      <c r="D791" s="79" t="s">
        <v>1495</v>
      </c>
      <c r="E791" s="79" t="s">
        <v>1359</v>
      </c>
      <c r="F791" s="79" t="s">
        <v>1359</v>
      </c>
      <c r="G791" s="191">
        <v>15.96</v>
      </c>
      <c r="H791" s="94">
        <v>8.8915000000000006</v>
      </c>
      <c r="I791" s="95">
        <v>1</v>
      </c>
      <c r="J791" s="95">
        <v>1.02</v>
      </c>
      <c r="K791" s="95">
        <v>1.02</v>
      </c>
      <c r="L791" s="95">
        <v>1.02</v>
      </c>
    </row>
    <row r="792" spans="1:12">
      <c r="A792" s="86" t="s">
        <v>723</v>
      </c>
      <c r="B792" s="86" t="s">
        <v>1931</v>
      </c>
      <c r="C792" s="86" t="s">
        <v>1625</v>
      </c>
      <c r="D792" s="79" t="s">
        <v>1496</v>
      </c>
      <c r="E792" s="79" t="s">
        <v>1632</v>
      </c>
      <c r="F792" s="79" t="s">
        <v>1633</v>
      </c>
      <c r="G792" s="191">
        <v>4.74</v>
      </c>
      <c r="H792" s="94">
        <v>2.0329000000000002</v>
      </c>
      <c r="I792" s="95">
        <v>1</v>
      </c>
      <c r="J792" s="89">
        <v>1</v>
      </c>
      <c r="K792" s="89">
        <v>1</v>
      </c>
      <c r="L792" s="89">
        <v>1</v>
      </c>
    </row>
    <row r="793" spans="1:12">
      <c r="A793" s="86" t="s">
        <v>724</v>
      </c>
      <c r="B793" s="86" t="s">
        <v>1931</v>
      </c>
      <c r="C793" s="86" t="s">
        <v>1627</v>
      </c>
      <c r="D793" s="79" t="s">
        <v>1496</v>
      </c>
      <c r="E793" s="79" t="s">
        <v>1632</v>
      </c>
      <c r="F793" s="79" t="s">
        <v>1633</v>
      </c>
      <c r="G793" s="191">
        <v>6.18</v>
      </c>
      <c r="H793" s="94">
        <v>2.5819000000000001</v>
      </c>
      <c r="I793" s="95">
        <v>1</v>
      </c>
      <c r="J793" s="89">
        <v>1</v>
      </c>
      <c r="K793" s="89">
        <v>1</v>
      </c>
      <c r="L793" s="89">
        <v>1</v>
      </c>
    </row>
    <row r="794" spans="1:12">
      <c r="A794" s="86" t="s">
        <v>725</v>
      </c>
      <c r="B794" s="86" t="s">
        <v>1931</v>
      </c>
      <c r="C794" s="86" t="s">
        <v>1628</v>
      </c>
      <c r="D794" s="79" t="s">
        <v>1496</v>
      </c>
      <c r="E794" s="79" t="s">
        <v>1632</v>
      </c>
      <c r="F794" s="79" t="s">
        <v>1633</v>
      </c>
      <c r="G794" s="191">
        <v>9.94</v>
      </c>
      <c r="H794" s="94">
        <v>3.2183000000000002</v>
      </c>
      <c r="I794" s="95">
        <v>1</v>
      </c>
      <c r="J794" s="89">
        <v>1</v>
      </c>
      <c r="K794" s="89">
        <v>1</v>
      </c>
      <c r="L794" s="89">
        <v>1</v>
      </c>
    </row>
    <row r="795" spans="1:12">
      <c r="A795" s="86" t="s">
        <v>726</v>
      </c>
      <c r="B795" s="86" t="s">
        <v>1931</v>
      </c>
      <c r="C795" s="86" t="s">
        <v>1629</v>
      </c>
      <c r="D795" s="79" t="s">
        <v>1496</v>
      </c>
      <c r="E795" s="79" t="s">
        <v>1632</v>
      </c>
      <c r="F795" s="79" t="s">
        <v>1633</v>
      </c>
      <c r="G795" s="191">
        <v>17.059999999999999</v>
      </c>
      <c r="H795" s="94">
        <v>5.0246000000000004</v>
      </c>
      <c r="I795" s="95">
        <v>1</v>
      </c>
      <c r="J795" s="89">
        <v>1</v>
      </c>
      <c r="K795" s="89">
        <v>1</v>
      </c>
      <c r="L795" s="89">
        <v>1</v>
      </c>
    </row>
    <row r="796" spans="1:12">
      <c r="A796" s="86" t="s">
        <v>727</v>
      </c>
      <c r="B796" s="86" t="s">
        <v>1932</v>
      </c>
      <c r="C796" s="86" t="s">
        <v>1625</v>
      </c>
      <c r="D796" s="79" t="s">
        <v>1933</v>
      </c>
      <c r="E796" s="79" t="s">
        <v>1632</v>
      </c>
      <c r="F796" s="79" t="s">
        <v>1633</v>
      </c>
      <c r="G796" s="191">
        <v>2.12</v>
      </c>
      <c r="H796" s="94">
        <v>1.371</v>
      </c>
      <c r="I796" s="95">
        <v>1</v>
      </c>
      <c r="J796" s="89">
        <v>1</v>
      </c>
      <c r="K796" s="89">
        <v>1</v>
      </c>
      <c r="L796" s="89">
        <v>1</v>
      </c>
    </row>
    <row r="797" spans="1:12">
      <c r="A797" s="86" t="s">
        <v>728</v>
      </c>
      <c r="B797" s="86" t="s">
        <v>1932</v>
      </c>
      <c r="C797" s="86" t="s">
        <v>1627</v>
      </c>
      <c r="D797" s="79" t="s">
        <v>1933</v>
      </c>
      <c r="E797" s="79" t="s">
        <v>1632</v>
      </c>
      <c r="F797" s="79" t="s">
        <v>1633</v>
      </c>
      <c r="G797" s="191">
        <v>3.11</v>
      </c>
      <c r="H797" s="94">
        <v>1.595</v>
      </c>
      <c r="I797" s="95">
        <v>1</v>
      </c>
      <c r="J797" s="89">
        <v>1</v>
      </c>
      <c r="K797" s="89">
        <v>1</v>
      </c>
      <c r="L797" s="89">
        <v>1</v>
      </c>
    </row>
    <row r="798" spans="1:12">
      <c r="A798" s="86" t="s">
        <v>729</v>
      </c>
      <c r="B798" s="86" t="s">
        <v>1932</v>
      </c>
      <c r="C798" s="86" t="s">
        <v>1628</v>
      </c>
      <c r="D798" s="79" t="s">
        <v>1933</v>
      </c>
      <c r="E798" s="79" t="s">
        <v>1632</v>
      </c>
      <c r="F798" s="79" t="s">
        <v>1633</v>
      </c>
      <c r="G798" s="191">
        <v>6.35</v>
      </c>
      <c r="H798" s="94">
        <v>2.3260999999999998</v>
      </c>
      <c r="I798" s="95">
        <v>1</v>
      </c>
      <c r="J798" s="89">
        <v>1</v>
      </c>
      <c r="K798" s="89">
        <v>1</v>
      </c>
      <c r="L798" s="89">
        <v>1</v>
      </c>
    </row>
    <row r="799" spans="1:12">
      <c r="A799" s="86" t="s">
        <v>730</v>
      </c>
      <c r="B799" s="86" t="s">
        <v>1932</v>
      </c>
      <c r="C799" s="86" t="s">
        <v>1629</v>
      </c>
      <c r="D799" s="79" t="s">
        <v>1933</v>
      </c>
      <c r="E799" s="79" t="s">
        <v>1632</v>
      </c>
      <c r="F799" s="79" t="s">
        <v>1633</v>
      </c>
      <c r="G799" s="191">
        <v>12.06</v>
      </c>
      <c r="H799" s="94">
        <v>4.0164</v>
      </c>
      <c r="I799" s="95">
        <v>1</v>
      </c>
      <c r="J799" s="89">
        <v>1</v>
      </c>
      <c r="K799" s="89">
        <v>1</v>
      </c>
      <c r="L799" s="89">
        <v>1</v>
      </c>
    </row>
    <row r="800" spans="1:12">
      <c r="A800" s="86" t="s">
        <v>731</v>
      </c>
      <c r="B800" s="86" t="s">
        <v>1934</v>
      </c>
      <c r="C800" s="86" t="s">
        <v>1625</v>
      </c>
      <c r="D800" s="79" t="s">
        <v>1935</v>
      </c>
      <c r="E800" s="79" t="s">
        <v>1632</v>
      </c>
      <c r="F800" s="79" t="s">
        <v>1633</v>
      </c>
      <c r="G800" s="191">
        <v>2.14</v>
      </c>
      <c r="H800" s="94">
        <v>1.1729000000000001</v>
      </c>
      <c r="I800" s="95">
        <v>1</v>
      </c>
      <c r="J800" s="89">
        <v>1</v>
      </c>
      <c r="K800" s="89">
        <v>1</v>
      </c>
      <c r="L800" s="89">
        <v>1</v>
      </c>
    </row>
    <row r="801" spans="1:12">
      <c r="A801" s="86" t="s">
        <v>732</v>
      </c>
      <c r="B801" s="86" t="s">
        <v>1934</v>
      </c>
      <c r="C801" s="86" t="s">
        <v>1627</v>
      </c>
      <c r="D801" s="79" t="s">
        <v>1935</v>
      </c>
      <c r="E801" s="79" t="s">
        <v>1632</v>
      </c>
      <c r="F801" s="79" t="s">
        <v>1633</v>
      </c>
      <c r="G801" s="191">
        <v>3.35</v>
      </c>
      <c r="H801" s="94">
        <v>1.4575</v>
      </c>
      <c r="I801" s="95">
        <v>1</v>
      </c>
      <c r="J801" s="89">
        <v>1</v>
      </c>
      <c r="K801" s="89">
        <v>1</v>
      </c>
      <c r="L801" s="89">
        <v>1</v>
      </c>
    </row>
    <row r="802" spans="1:12">
      <c r="A802" s="86" t="s">
        <v>733</v>
      </c>
      <c r="B802" s="86" t="s">
        <v>1934</v>
      </c>
      <c r="C802" s="86" t="s">
        <v>1628</v>
      </c>
      <c r="D802" s="79" t="s">
        <v>1935</v>
      </c>
      <c r="E802" s="79" t="s">
        <v>1632</v>
      </c>
      <c r="F802" s="79" t="s">
        <v>1633</v>
      </c>
      <c r="G802" s="191">
        <v>6.92</v>
      </c>
      <c r="H802" s="94">
        <v>1.9716</v>
      </c>
      <c r="I802" s="95">
        <v>1</v>
      </c>
      <c r="J802" s="89">
        <v>1</v>
      </c>
      <c r="K802" s="89">
        <v>1</v>
      </c>
      <c r="L802" s="89">
        <v>1</v>
      </c>
    </row>
    <row r="803" spans="1:12">
      <c r="A803" s="86" t="s">
        <v>734</v>
      </c>
      <c r="B803" s="86" t="s">
        <v>1934</v>
      </c>
      <c r="C803" s="86" t="s">
        <v>1629</v>
      </c>
      <c r="D803" s="79" t="s">
        <v>1935</v>
      </c>
      <c r="E803" s="79" t="s">
        <v>1632</v>
      </c>
      <c r="F803" s="79" t="s">
        <v>1633</v>
      </c>
      <c r="G803" s="191">
        <v>13.31</v>
      </c>
      <c r="H803" s="94">
        <v>3.2730000000000001</v>
      </c>
      <c r="I803" s="95">
        <v>1</v>
      </c>
      <c r="J803" s="89">
        <v>1</v>
      </c>
      <c r="K803" s="89">
        <v>1</v>
      </c>
      <c r="L803" s="89">
        <v>1</v>
      </c>
    </row>
    <row r="804" spans="1:12">
      <c r="A804" s="86" t="s">
        <v>735</v>
      </c>
      <c r="B804" s="86" t="s">
        <v>1936</v>
      </c>
      <c r="C804" s="86" t="s">
        <v>1625</v>
      </c>
      <c r="D804" s="79" t="s">
        <v>2389</v>
      </c>
      <c r="E804" s="79" t="s">
        <v>1632</v>
      </c>
      <c r="F804" s="79" t="s">
        <v>1633</v>
      </c>
      <c r="G804" s="191">
        <v>3.19</v>
      </c>
      <c r="H804" s="94">
        <v>1.0406</v>
      </c>
      <c r="I804" s="95">
        <v>1</v>
      </c>
      <c r="J804" s="89">
        <v>1</v>
      </c>
      <c r="K804" s="89">
        <v>1</v>
      </c>
      <c r="L804" s="89">
        <v>1</v>
      </c>
    </row>
    <row r="805" spans="1:12">
      <c r="A805" s="86" t="s">
        <v>736</v>
      </c>
      <c r="B805" s="86" t="s">
        <v>1936</v>
      </c>
      <c r="C805" s="86" t="s">
        <v>1627</v>
      </c>
      <c r="D805" s="79" t="s">
        <v>2389</v>
      </c>
      <c r="E805" s="79" t="s">
        <v>1632</v>
      </c>
      <c r="F805" s="79" t="s">
        <v>1633</v>
      </c>
      <c r="G805" s="191">
        <v>5.77</v>
      </c>
      <c r="H805" s="94">
        <v>1.4928999999999999</v>
      </c>
      <c r="I805" s="95">
        <v>1</v>
      </c>
      <c r="J805" s="89">
        <v>1</v>
      </c>
      <c r="K805" s="89">
        <v>1</v>
      </c>
      <c r="L805" s="89">
        <v>1</v>
      </c>
    </row>
    <row r="806" spans="1:12">
      <c r="A806" s="86" t="s">
        <v>737</v>
      </c>
      <c r="B806" s="86" t="s">
        <v>1936</v>
      </c>
      <c r="C806" s="86" t="s">
        <v>1628</v>
      </c>
      <c r="D806" s="79" t="s">
        <v>2389</v>
      </c>
      <c r="E806" s="79" t="s">
        <v>1632</v>
      </c>
      <c r="F806" s="79" t="s">
        <v>1633</v>
      </c>
      <c r="G806" s="191">
        <v>9.24</v>
      </c>
      <c r="H806" s="94">
        <v>2.1227</v>
      </c>
      <c r="I806" s="95">
        <v>1</v>
      </c>
      <c r="J806" s="89">
        <v>1</v>
      </c>
      <c r="K806" s="89">
        <v>1</v>
      </c>
      <c r="L806" s="89">
        <v>1</v>
      </c>
    </row>
    <row r="807" spans="1:12">
      <c r="A807" s="86" t="s">
        <v>738</v>
      </c>
      <c r="B807" s="86" t="s">
        <v>1936</v>
      </c>
      <c r="C807" s="86" t="s">
        <v>1629</v>
      </c>
      <c r="D807" s="79" t="s">
        <v>2389</v>
      </c>
      <c r="E807" s="79" t="s">
        <v>1632</v>
      </c>
      <c r="F807" s="79" t="s">
        <v>1633</v>
      </c>
      <c r="G807" s="191">
        <v>14.91</v>
      </c>
      <c r="H807" s="94">
        <v>3.5847000000000002</v>
      </c>
      <c r="I807" s="95">
        <v>1</v>
      </c>
      <c r="J807" s="89">
        <v>1</v>
      </c>
      <c r="K807" s="89">
        <v>1</v>
      </c>
      <c r="L807" s="89">
        <v>1</v>
      </c>
    </row>
    <row r="808" spans="1:12">
      <c r="A808" s="86" t="s">
        <v>739</v>
      </c>
      <c r="B808" s="86" t="s">
        <v>1937</v>
      </c>
      <c r="C808" s="86" t="s">
        <v>1625</v>
      </c>
      <c r="D808" s="79" t="s">
        <v>1497</v>
      </c>
      <c r="E808" s="79" t="s">
        <v>1632</v>
      </c>
      <c r="F808" s="79" t="s">
        <v>1633</v>
      </c>
      <c r="G808" s="191">
        <v>2.99</v>
      </c>
      <c r="H808" s="94">
        <v>0.99099999999999999</v>
      </c>
      <c r="I808" s="95">
        <v>1</v>
      </c>
      <c r="J808" s="89">
        <v>1</v>
      </c>
      <c r="K808" s="89">
        <v>1</v>
      </c>
      <c r="L808" s="89">
        <v>1</v>
      </c>
    </row>
    <row r="809" spans="1:12">
      <c r="A809" s="86" t="s">
        <v>740</v>
      </c>
      <c r="B809" s="86" t="s">
        <v>1937</v>
      </c>
      <c r="C809" s="86" t="s">
        <v>1627</v>
      </c>
      <c r="D809" s="79" t="s">
        <v>1497</v>
      </c>
      <c r="E809" s="79" t="s">
        <v>1632</v>
      </c>
      <c r="F809" s="79" t="s">
        <v>1633</v>
      </c>
      <c r="G809" s="191">
        <v>3.98</v>
      </c>
      <c r="H809" s="94">
        <v>1.3158000000000001</v>
      </c>
      <c r="I809" s="95">
        <v>1</v>
      </c>
      <c r="J809" s="89">
        <v>1</v>
      </c>
      <c r="K809" s="89">
        <v>1</v>
      </c>
      <c r="L809" s="89">
        <v>1</v>
      </c>
    </row>
    <row r="810" spans="1:12">
      <c r="A810" s="86" t="s">
        <v>741</v>
      </c>
      <c r="B810" s="86" t="s">
        <v>1937</v>
      </c>
      <c r="C810" s="86" t="s">
        <v>1628</v>
      </c>
      <c r="D810" s="79" t="s">
        <v>1497</v>
      </c>
      <c r="E810" s="79" t="s">
        <v>1632</v>
      </c>
      <c r="F810" s="79" t="s">
        <v>1633</v>
      </c>
      <c r="G810" s="191">
        <v>7.83</v>
      </c>
      <c r="H810" s="94">
        <v>1.8392999999999999</v>
      </c>
      <c r="I810" s="95">
        <v>1</v>
      </c>
      <c r="J810" s="89">
        <v>1</v>
      </c>
      <c r="K810" s="89">
        <v>1</v>
      </c>
      <c r="L810" s="89">
        <v>1</v>
      </c>
    </row>
    <row r="811" spans="1:12">
      <c r="A811" s="86" t="s">
        <v>742</v>
      </c>
      <c r="B811" s="86" t="s">
        <v>1937</v>
      </c>
      <c r="C811" s="86" t="s">
        <v>1629</v>
      </c>
      <c r="D811" s="79" t="s">
        <v>1497</v>
      </c>
      <c r="E811" s="79" t="s">
        <v>1632</v>
      </c>
      <c r="F811" s="79" t="s">
        <v>1633</v>
      </c>
      <c r="G811" s="191">
        <v>13.2</v>
      </c>
      <c r="H811" s="94">
        <v>2.7848000000000002</v>
      </c>
      <c r="I811" s="95">
        <v>1</v>
      </c>
      <c r="J811" s="89">
        <v>1</v>
      </c>
      <c r="K811" s="89">
        <v>1</v>
      </c>
      <c r="L811" s="89">
        <v>1</v>
      </c>
    </row>
    <row r="812" spans="1:12">
      <c r="A812" s="86" t="s">
        <v>743</v>
      </c>
      <c r="B812" s="86" t="s">
        <v>1938</v>
      </c>
      <c r="C812" s="86" t="s">
        <v>1625</v>
      </c>
      <c r="D812" s="79" t="s">
        <v>1939</v>
      </c>
      <c r="E812" s="79" t="s">
        <v>1632</v>
      </c>
      <c r="F812" s="79" t="s">
        <v>1633</v>
      </c>
      <c r="G812" s="191">
        <v>1.94</v>
      </c>
      <c r="H812" s="94">
        <v>0.83799999999999997</v>
      </c>
      <c r="I812" s="95">
        <v>1</v>
      </c>
      <c r="J812" s="89">
        <v>1</v>
      </c>
      <c r="K812" s="89">
        <v>1</v>
      </c>
      <c r="L812" s="89">
        <v>1</v>
      </c>
    </row>
    <row r="813" spans="1:12">
      <c r="A813" s="86" t="s">
        <v>744</v>
      </c>
      <c r="B813" s="86" t="s">
        <v>1938</v>
      </c>
      <c r="C813" s="86" t="s">
        <v>1627</v>
      </c>
      <c r="D813" s="79" t="s">
        <v>1939</v>
      </c>
      <c r="E813" s="79" t="s">
        <v>1632</v>
      </c>
      <c r="F813" s="79" t="s">
        <v>1633</v>
      </c>
      <c r="G813" s="191">
        <v>3.66</v>
      </c>
      <c r="H813" s="94">
        <v>1.1026</v>
      </c>
      <c r="I813" s="95">
        <v>1</v>
      </c>
      <c r="J813" s="89">
        <v>1</v>
      </c>
      <c r="K813" s="89">
        <v>1</v>
      </c>
      <c r="L813" s="89">
        <v>1</v>
      </c>
    </row>
    <row r="814" spans="1:12">
      <c r="A814" s="86" t="s">
        <v>745</v>
      </c>
      <c r="B814" s="86" t="s">
        <v>1938</v>
      </c>
      <c r="C814" s="86" t="s">
        <v>1628</v>
      </c>
      <c r="D814" s="79" t="s">
        <v>1939</v>
      </c>
      <c r="E814" s="79" t="s">
        <v>1632</v>
      </c>
      <c r="F814" s="79" t="s">
        <v>1633</v>
      </c>
      <c r="G814" s="191">
        <v>7.2</v>
      </c>
      <c r="H814" s="94">
        <v>1.6359999999999999</v>
      </c>
      <c r="I814" s="95">
        <v>1</v>
      </c>
      <c r="J814" s="89">
        <v>1</v>
      </c>
      <c r="K814" s="89">
        <v>1</v>
      </c>
      <c r="L814" s="89">
        <v>1</v>
      </c>
    </row>
    <row r="815" spans="1:12">
      <c r="A815" s="86" t="s">
        <v>746</v>
      </c>
      <c r="B815" s="86" t="s">
        <v>1938</v>
      </c>
      <c r="C815" s="86" t="s">
        <v>1629</v>
      </c>
      <c r="D815" s="79" t="s">
        <v>1939</v>
      </c>
      <c r="E815" s="79" t="s">
        <v>1632</v>
      </c>
      <c r="F815" s="79" t="s">
        <v>1633</v>
      </c>
      <c r="G815" s="191">
        <v>12.02</v>
      </c>
      <c r="H815" s="94">
        <v>2.6406000000000001</v>
      </c>
      <c r="I815" s="95">
        <v>1</v>
      </c>
      <c r="J815" s="89">
        <v>1</v>
      </c>
      <c r="K815" s="89">
        <v>1</v>
      </c>
      <c r="L815" s="89">
        <v>1</v>
      </c>
    </row>
    <row r="816" spans="1:12">
      <c r="A816" s="86" t="s">
        <v>747</v>
      </c>
      <c r="B816" s="86" t="s">
        <v>1940</v>
      </c>
      <c r="C816" s="86" t="s">
        <v>1625</v>
      </c>
      <c r="D816" s="79" t="s">
        <v>2390</v>
      </c>
      <c r="E816" s="79" t="s">
        <v>1632</v>
      </c>
      <c r="F816" s="79" t="s">
        <v>1633</v>
      </c>
      <c r="G816" s="191">
        <v>2.62</v>
      </c>
      <c r="H816" s="94">
        <v>1.2144999999999999</v>
      </c>
      <c r="I816" s="95">
        <v>1</v>
      </c>
      <c r="J816" s="89">
        <v>1</v>
      </c>
      <c r="K816" s="89">
        <v>1</v>
      </c>
      <c r="L816" s="89">
        <v>1</v>
      </c>
    </row>
    <row r="817" spans="1:12">
      <c r="A817" s="86" t="s">
        <v>748</v>
      </c>
      <c r="B817" s="86" t="s">
        <v>1940</v>
      </c>
      <c r="C817" s="86" t="s">
        <v>1627</v>
      </c>
      <c r="D817" s="79" t="s">
        <v>2390</v>
      </c>
      <c r="E817" s="79" t="s">
        <v>1632</v>
      </c>
      <c r="F817" s="79" t="s">
        <v>1633</v>
      </c>
      <c r="G817" s="191">
        <v>4.58</v>
      </c>
      <c r="H817" s="94">
        <v>1.5088999999999999</v>
      </c>
      <c r="I817" s="95">
        <v>1</v>
      </c>
      <c r="J817" s="89">
        <v>1</v>
      </c>
      <c r="K817" s="89">
        <v>1</v>
      </c>
      <c r="L817" s="89">
        <v>1</v>
      </c>
    </row>
    <row r="818" spans="1:12">
      <c r="A818" s="86" t="s">
        <v>749</v>
      </c>
      <c r="B818" s="86" t="s">
        <v>1940</v>
      </c>
      <c r="C818" s="86" t="s">
        <v>1628</v>
      </c>
      <c r="D818" s="79" t="s">
        <v>2390</v>
      </c>
      <c r="E818" s="79" t="s">
        <v>1632</v>
      </c>
      <c r="F818" s="79" t="s">
        <v>1633</v>
      </c>
      <c r="G818" s="191">
        <v>8.41</v>
      </c>
      <c r="H818" s="94">
        <v>2.1246</v>
      </c>
      <c r="I818" s="95">
        <v>1</v>
      </c>
      <c r="J818" s="89">
        <v>1</v>
      </c>
      <c r="K818" s="89">
        <v>1</v>
      </c>
      <c r="L818" s="89">
        <v>1</v>
      </c>
    </row>
    <row r="819" spans="1:12">
      <c r="A819" s="86" t="s">
        <v>750</v>
      </c>
      <c r="B819" s="86" t="s">
        <v>1940</v>
      </c>
      <c r="C819" s="86" t="s">
        <v>1629</v>
      </c>
      <c r="D819" s="79" t="s">
        <v>2390</v>
      </c>
      <c r="E819" s="79" t="s">
        <v>1632</v>
      </c>
      <c r="F819" s="79" t="s">
        <v>1633</v>
      </c>
      <c r="G819" s="191">
        <v>17.45</v>
      </c>
      <c r="H819" s="94">
        <v>4.0267999999999997</v>
      </c>
      <c r="I819" s="95">
        <v>1</v>
      </c>
      <c r="J819" s="89">
        <v>1</v>
      </c>
      <c r="K819" s="89">
        <v>1</v>
      </c>
      <c r="L819" s="89">
        <v>1</v>
      </c>
    </row>
    <row r="820" spans="1:12">
      <c r="A820" s="86" t="s">
        <v>2342</v>
      </c>
      <c r="B820" s="86" t="s">
        <v>2369</v>
      </c>
      <c r="C820" s="86" t="s">
        <v>1625</v>
      </c>
      <c r="D820" s="79" t="s">
        <v>2391</v>
      </c>
      <c r="E820" s="79" t="s">
        <v>1632</v>
      </c>
      <c r="F820" s="79" t="s">
        <v>1633</v>
      </c>
      <c r="G820" s="191">
        <v>3.68</v>
      </c>
      <c r="H820" s="94">
        <v>1.2694000000000001</v>
      </c>
      <c r="I820" s="95">
        <v>1</v>
      </c>
      <c r="J820" s="89">
        <v>1</v>
      </c>
      <c r="K820" s="89">
        <v>1</v>
      </c>
      <c r="L820" s="89">
        <v>1</v>
      </c>
    </row>
    <row r="821" spans="1:12">
      <c r="A821" s="86" t="s">
        <v>2343</v>
      </c>
      <c r="B821" s="86" t="s">
        <v>2369</v>
      </c>
      <c r="C821" s="86" t="s">
        <v>1627</v>
      </c>
      <c r="D821" s="79" t="s">
        <v>2391</v>
      </c>
      <c r="E821" s="79" t="s">
        <v>1632</v>
      </c>
      <c r="F821" s="79" t="s">
        <v>1633</v>
      </c>
      <c r="G821" s="191">
        <v>5.66</v>
      </c>
      <c r="H821" s="94">
        <v>1.8023</v>
      </c>
      <c r="I821" s="95">
        <v>1</v>
      </c>
      <c r="J821" s="89">
        <v>1</v>
      </c>
      <c r="K821" s="89">
        <v>1</v>
      </c>
      <c r="L821" s="89">
        <v>1</v>
      </c>
    </row>
    <row r="822" spans="1:12">
      <c r="A822" s="86" t="s">
        <v>2344</v>
      </c>
      <c r="B822" s="86" t="s">
        <v>2369</v>
      </c>
      <c r="C822" s="86" t="s">
        <v>1628</v>
      </c>
      <c r="D822" s="79" t="s">
        <v>2391</v>
      </c>
      <c r="E822" s="79" t="s">
        <v>1632</v>
      </c>
      <c r="F822" s="79" t="s">
        <v>1633</v>
      </c>
      <c r="G822" s="191">
        <v>8.4</v>
      </c>
      <c r="H822" s="94">
        <v>2.4117000000000002</v>
      </c>
      <c r="I822" s="95">
        <v>1</v>
      </c>
      <c r="J822" s="89">
        <v>1</v>
      </c>
      <c r="K822" s="89">
        <v>1</v>
      </c>
      <c r="L822" s="89">
        <v>1</v>
      </c>
    </row>
    <row r="823" spans="1:12">
      <c r="A823" s="86" t="s">
        <v>2345</v>
      </c>
      <c r="B823" s="86" t="s">
        <v>2369</v>
      </c>
      <c r="C823" s="86" t="s">
        <v>1629</v>
      </c>
      <c r="D823" s="79" t="s">
        <v>2391</v>
      </c>
      <c r="E823" s="79" t="s">
        <v>1632</v>
      </c>
      <c r="F823" s="79" t="s">
        <v>1633</v>
      </c>
      <c r="G823" s="191">
        <v>13.45</v>
      </c>
      <c r="H823" s="94">
        <v>3.91</v>
      </c>
      <c r="I823" s="95">
        <v>1</v>
      </c>
      <c r="J823" s="89">
        <v>1</v>
      </c>
      <c r="K823" s="89">
        <v>1</v>
      </c>
      <c r="L823" s="89">
        <v>1</v>
      </c>
    </row>
    <row r="824" spans="1:12">
      <c r="A824" s="86" t="s">
        <v>751</v>
      </c>
      <c r="B824" s="86" t="s">
        <v>1941</v>
      </c>
      <c r="C824" s="86" t="s">
        <v>1625</v>
      </c>
      <c r="D824" s="79" t="s">
        <v>1942</v>
      </c>
      <c r="E824" s="79" t="s">
        <v>1632</v>
      </c>
      <c r="F824" s="79" t="s">
        <v>1633</v>
      </c>
      <c r="G824" s="191">
        <v>2.44</v>
      </c>
      <c r="H824" s="94">
        <v>0.59209999999999996</v>
      </c>
      <c r="I824" s="95">
        <v>1</v>
      </c>
      <c r="J824" s="89">
        <v>1</v>
      </c>
      <c r="K824" s="89">
        <v>1</v>
      </c>
      <c r="L824" s="89">
        <v>1</v>
      </c>
    </row>
    <row r="825" spans="1:12">
      <c r="A825" s="86" t="s">
        <v>752</v>
      </c>
      <c r="B825" s="86" t="s">
        <v>1941</v>
      </c>
      <c r="C825" s="86" t="s">
        <v>1627</v>
      </c>
      <c r="D825" s="79" t="s">
        <v>1942</v>
      </c>
      <c r="E825" s="79" t="s">
        <v>1632</v>
      </c>
      <c r="F825" s="79" t="s">
        <v>1633</v>
      </c>
      <c r="G825" s="191">
        <v>3.71</v>
      </c>
      <c r="H825" s="94">
        <v>0.74809999999999999</v>
      </c>
      <c r="I825" s="95">
        <v>1</v>
      </c>
      <c r="J825" s="89">
        <v>1</v>
      </c>
      <c r="K825" s="89">
        <v>1</v>
      </c>
      <c r="L825" s="89">
        <v>1</v>
      </c>
    </row>
    <row r="826" spans="1:12">
      <c r="A826" s="86" t="s">
        <v>753</v>
      </c>
      <c r="B826" s="86" t="s">
        <v>1941</v>
      </c>
      <c r="C826" s="86" t="s">
        <v>1628</v>
      </c>
      <c r="D826" s="79" t="s">
        <v>1942</v>
      </c>
      <c r="E826" s="79" t="s">
        <v>1632</v>
      </c>
      <c r="F826" s="79" t="s">
        <v>1633</v>
      </c>
      <c r="G826" s="191">
        <v>6.45</v>
      </c>
      <c r="H826" s="94">
        <v>1.1331</v>
      </c>
      <c r="I826" s="95">
        <v>1</v>
      </c>
      <c r="J826" s="89">
        <v>1</v>
      </c>
      <c r="K826" s="89">
        <v>1</v>
      </c>
      <c r="L826" s="89">
        <v>1</v>
      </c>
    </row>
    <row r="827" spans="1:12">
      <c r="A827" s="86" t="s">
        <v>754</v>
      </c>
      <c r="B827" s="86" t="s">
        <v>1941</v>
      </c>
      <c r="C827" s="86" t="s">
        <v>1629</v>
      </c>
      <c r="D827" s="79" t="s">
        <v>1942</v>
      </c>
      <c r="E827" s="79" t="s">
        <v>1632</v>
      </c>
      <c r="F827" s="79" t="s">
        <v>1633</v>
      </c>
      <c r="G827" s="191">
        <v>10.02</v>
      </c>
      <c r="H827" s="94">
        <v>1.8339000000000001</v>
      </c>
      <c r="I827" s="95">
        <v>1</v>
      </c>
      <c r="J827" s="89">
        <v>1</v>
      </c>
      <c r="K827" s="89">
        <v>1</v>
      </c>
      <c r="L827" s="89">
        <v>1</v>
      </c>
    </row>
    <row r="828" spans="1:12">
      <c r="A828" s="86" t="s">
        <v>755</v>
      </c>
      <c r="B828" s="86" t="s">
        <v>1943</v>
      </c>
      <c r="C828" s="86" t="s">
        <v>1625</v>
      </c>
      <c r="D828" s="79" t="s">
        <v>1944</v>
      </c>
      <c r="E828" s="79" t="s">
        <v>1632</v>
      </c>
      <c r="F828" s="79" t="s">
        <v>1633</v>
      </c>
      <c r="G828" s="191">
        <v>2.7</v>
      </c>
      <c r="H828" s="94">
        <v>0.435</v>
      </c>
      <c r="I828" s="95">
        <v>1</v>
      </c>
      <c r="J828" s="89">
        <v>1</v>
      </c>
      <c r="K828" s="89">
        <v>1</v>
      </c>
      <c r="L828" s="89">
        <v>1</v>
      </c>
    </row>
    <row r="829" spans="1:12">
      <c r="A829" s="86" t="s">
        <v>756</v>
      </c>
      <c r="B829" s="86" t="s">
        <v>1943</v>
      </c>
      <c r="C829" s="86" t="s">
        <v>1627</v>
      </c>
      <c r="D829" s="79" t="s">
        <v>1944</v>
      </c>
      <c r="E829" s="79" t="s">
        <v>1632</v>
      </c>
      <c r="F829" s="79" t="s">
        <v>1633</v>
      </c>
      <c r="G829" s="191">
        <v>4.3499999999999996</v>
      </c>
      <c r="H829" s="94">
        <v>0.68830000000000002</v>
      </c>
      <c r="I829" s="95">
        <v>1</v>
      </c>
      <c r="J829" s="89">
        <v>1</v>
      </c>
      <c r="K829" s="89">
        <v>1</v>
      </c>
      <c r="L829" s="89">
        <v>1</v>
      </c>
    </row>
    <row r="830" spans="1:12">
      <c r="A830" s="86" t="s">
        <v>757</v>
      </c>
      <c r="B830" s="86" t="s">
        <v>1943</v>
      </c>
      <c r="C830" s="86" t="s">
        <v>1628</v>
      </c>
      <c r="D830" s="79" t="s">
        <v>1944</v>
      </c>
      <c r="E830" s="79" t="s">
        <v>1632</v>
      </c>
      <c r="F830" s="79" t="s">
        <v>1633</v>
      </c>
      <c r="G830" s="191">
        <v>7.73</v>
      </c>
      <c r="H830" s="94">
        <v>1.2452000000000001</v>
      </c>
      <c r="I830" s="95">
        <v>1</v>
      </c>
      <c r="J830" s="89">
        <v>1</v>
      </c>
      <c r="K830" s="89">
        <v>1</v>
      </c>
      <c r="L830" s="89">
        <v>1</v>
      </c>
    </row>
    <row r="831" spans="1:12">
      <c r="A831" s="86" t="s">
        <v>758</v>
      </c>
      <c r="B831" s="86" t="s">
        <v>1943</v>
      </c>
      <c r="C831" s="86" t="s">
        <v>1629</v>
      </c>
      <c r="D831" s="79" t="s">
        <v>1944</v>
      </c>
      <c r="E831" s="79" t="s">
        <v>1632</v>
      </c>
      <c r="F831" s="79" t="s">
        <v>1633</v>
      </c>
      <c r="G831" s="191">
        <v>13.12</v>
      </c>
      <c r="H831" s="94">
        <v>2.4306000000000001</v>
      </c>
      <c r="I831" s="95">
        <v>1</v>
      </c>
      <c r="J831" s="89">
        <v>1</v>
      </c>
      <c r="K831" s="89">
        <v>1</v>
      </c>
      <c r="L831" s="89">
        <v>1</v>
      </c>
    </row>
    <row r="832" spans="1:12">
      <c r="A832" s="86" t="s">
        <v>759</v>
      </c>
      <c r="B832" s="86" t="s">
        <v>1945</v>
      </c>
      <c r="C832" s="86" t="s">
        <v>1625</v>
      </c>
      <c r="D832" s="79" t="s">
        <v>1946</v>
      </c>
      <c r="E832" s="79" t="s">
        <v>1632</v>
      </c>
      <c r="F832" s="79" t="s">
        <v>1633</v>
      </c>
      <c r="G832" s="191">
        <v>2.84</v>
      </c>
      <c r="H832" s="94">
        <v>0.48230000000000001</v>
      </c>
      <c r="I832" s="95">
        <v>1</v>
      </c>
      <c r="J832" s="89">
        <v>1</v>
      </c>
      <c r="K832" s="89">
        <v>1</v>
      </c>
      <c r="L832" s="89">
        <v>1</v>
      </c>
    </row>
    <row r="833" spans="1:12">
      <c r="A833" s="86" t="s">
        <v>760</v>
      </c>
      <c r="B833" s="86" t="s">
        <v>1945</v>
      </c>
      <c r="C833" s="86" t="s">
        <v>1627</v>
      </c>
      <c r="D833" s="79" t="s">
        <v>1946</v>
      </c>
      <c r="E833" s="79" t="s">
        <v>1632</v>
      </c>
      <c r="F833" s="79" t="s">
        <v>1633</v>
      </c>
      <c r="G833" s="191">
        <v>3.34</v>
      </c>
      <c r="H833" s="94">
        <v>0.60919999999999996</v>
      </c>
      <c r="I833" s="95">
        <v>1</v>
      </c>
      <c r="J833" s="89">
        <v>1</v>
      </c>
      <c r="K833" s="89">
        <v>1</v>
      </c>
      <c r="L833" s="89">
        <v>1</v>
      </c>
    </row>
    <row r="834" spans="1:12">
      <c r="A834" s="86" t="s">
        <v>761</v>
      </c>
      <c r="B834" s="86" t="s">
        <v>1945</v>
      </c>
      <c r="C834" s="86" t="s">
        <v>1628</v>
      </c>
      <c r="D834" s="79" t="s">
        <v>1946</v>
      </c>
      <c r="E834" s="79" t="s">
        <v>1632</v>
      </c>
      <c r="F834" s="79" t="s">
        <v>1633</v>
      </c>
      <c r="G834" s="191">
        <v>5.05</v>
      </c>
      <c r="H834" s="94">
        <v>0.81869999999999998</v>
      </c>
      <c r="I834" s="95">
        <v>1</v>
      </c>
      <c r="J834" s="89">
        <v>1</v>
      </c>
      <c r="K834" s="89">
        <v>1</v>
      </c>
      <c r="L834" s="89">
        <v>1</v>
      </c>
    </row>
    <row r="835" spans="1:12">
      <c r="A835" s="86" t="s">
        <v>762</v>
      </c>
      <c r="B835" s="86" t="s">
        <v>1945</v>
      </c>
      <c r="C835" s="86" t="s">
        <v>1629</v>
      </c>
      <c r="D835" s="79" t="s">
        <v>1946</v>
      </c>
      <c r="E835" s="79" t="s">
        <v>1632</v>
      </c>
      <c r="F835" s="79" t="s">
        <v>1633</v>
      </c>
      <c r="G835" s="191">
        <v>8.14</v>
      </c>
      <c r="H835" s="94">
        <v>1.3006</v>
      </c>
      <c r="I835" s="95">
        <v>1</v>
      </c>
      <c r="J835" s="89">
        <v>1</v>
      </c>
      <c r="K835" s="89">
        <v>1</v>
      </c>
      <c r="L835" s="89">
        <v>1</v>
      </c>
    </row>
    <row r="836" spans="1:12">
      <c r="A836" s="86" t="s">
        <v>763</v>
      </c>
      <c r="B836" s="86" t="s">
        <v>1947</v>
      </c>
      <c r="C836" s="86" t="s">
        <v>1625</v>
      </c>
      <c r="D836" s="79" t="s">
        <v>1948</v>
      </c>
      <c r="E836" s="79" t="s">
        <v>1632</v>
      </c>
      <c r="F836" s="79" t="s">
        <v>1633</v>
      </c>
      <c r="G836" s="191">
        <v>1.7</v>
      </c>
      <c r="H836" s="94">
        <v>0.5464</v>
      </c>
      <c r="I836" s="95">
        <v>1</v>
      </c>
      <c r="J836" s="89">
        <v>1</v>
      </c>
      <c r="K836" s="89">
        <v>1</v>
      </c>
      <c r="L836" s="89">
        <v>1</v>
      </c>
    </row>
    <row r="837" spans="1:12">
      <c r="A837" s="86" t="s">
        <v>764</v>
      </c>
      <c r="B837" s="86" t="s">
        <v>1947</v>
      </c>
      <c r="C837" s="86" t="s">
        <v>1627</v>
      </c>
      <c r="D837" s="79" t="s">
        <v>1948</v>
      </c>
      <c r="E837" s="79" t="s">
        <v>1632</v>
      </c>
      <c r="F837" s="79" t="s">
        <v>1633</v>
      </c>
      <c r="G837" s="191">
        <v>2.62</v>
      </c>
      <c r="H837" s="94">
        <v>0.69310000000000005</v>
      </c>
      <c r="I837" s="95">
        <v>1</v>
      </c>
      <c r="J837" s="89">
        <v>1</v>
      </c>
      <c r="K837" s="89">
        <v>1</v>
      </c>
      <c r="L837" s="89">
        <v>1</v>
      </c>
    </row>
    <row r="838" spans="1:12">
      <c r="A838" s="86" t="s">
        <v>765</v>
      </c>
      <c r="B838" s="86" t="s">
        <v>1947</v>
      </c>
      <c r="C838" s="86" t="s">
        <v>1628</v>
      </c>
      <c r="D838" s="79" t="s">
        <v>1948</v>
      </c>
      <c r="E838" s="79" t="s">
        <v>1632</v>
      </c>
      <c r="F838" s="79" t="s">
        <v>1633</v>
      </c>
      <c r="G838" s="191">
        <v>4.76</v>
      </c>
      <c r="H838" s="94">
        <v>1.0206999999999999</v>
      </c>
      <c r="I838" s="95">
        <v>1</v>
      </c>
      <c r="J838" s="89">
        <v>1</v>
      </c>
      <c r="K838" s="89">
        <v>1</v>
      </c>
      <c r="L838" s="89">
        <v>1</v>
      </c>
    </row>
    <row r="839" spans="1:12">
      <c r="A839" s="86" t="s">
        <v>766</v>
      </c>
      <c r="B839" s="86" t="s">
        <v>1947</v>
      </c>
      <c r="C839" s="86" t="s">
        <v>1629</v>
      </c>
      <c r="D839" s="79" t="s">
        <v>1948</v>
      </c>
      <c r="E839" s="79" t="s">
        <v>1632</v>
      </c>
      <c r="F839" s="79" t="s">
        <v>1633</v>
      </c>
      <c r="G839" s="191">
        <v>8.6199999999999992</v>
      </c>
      <c r="H839" s="94">
        <v>1.8173999999999999</v>
      </c>
      <c r="I839" s="95">
        <v>1</v>
      </c>
      <c r="J839" s="89">
        <v>1</v>
      </c>
      <c r="K839" s="89">
        <v>1</v>
      </c>
      <c r="L839" s="89">
        <v>1</v>
      </c>
    </row>
    <row r="840" spans="1:12">
      <c r="A840" s="86" t="s">
        <v>767</v>
      </c>
      <c r="B840" s="86" t="s">
        <v>1949</v>
      </c>
      <c r="C840" s="86" t="s">
        <v>1625</v>
      </c>
      <c r="D840" s="79" t="s">
        <v>1950</v>
      </c>
      <c r="E840" s="79" t="s">
        <v>1632</v>
      </c>
      <c r="F840" s="79" t="s">
        <v>1633</v>
      </c>
      <c r="G840" s="191">
        <v>3.11</v>
      </c>
      <c r="H840" s="94">
        <v>0.51200000000000001</v>
      </c>
      <c r="I840" s="95">
        <v>1</v>
      </c>
      <c r="J840" s="89">
        <v>1</v>
      </c>
      <c r="K840" s="89">
        <v>1</v>
      </c>
      <c r="L840" s="89">
        <v>1</v>
      </c>
    </row>
    <row r="841" spans="1:12">
      <c r="A841" s="86" t="s">
        <v>768</v>
      </c>
      <c r="B841" s="86" t="s">
        <v>1949</v>
      </c>
      <c r="C841" s="86" t="s">
        <v>1627</v>
      </c>
      <c r="D841" s="79" t="s">
        <v>1950</v>
      </c>
      <c r="E841" s="79" t="s">
        <v>1632</v>
      </c>
      <c r="F841" s="79" t="s">
        <v>1633</v>
      </c>
      <c r="G841" s="191">
        <v>4.03</v>
      </c>
      <c r="H841" s="94">
        <v>0.66779999999999995</v>
      </c>
      <c r="I841" s="95">
        <v>1</v>
      </c>
      <c r="J841" s="89">
        <v>1</v>
      </c>
      <c r="K841" s="89">
        <v>1</v>
      </c>
      <c r="L841" s="89">
        <v>1</v>
      </c>
    </row>
    <row r="842" spans="1:12">
      <c r="A842" s="86" t="s">
        <v>769</v>
      </c>
      <c r="B842" s="86" t="s">
        <v>1949</v>
      </c>
      <c r="C842" s="86" t="s">
        <v>1628</v>
      </c>
      <c r="D842" s="79" t="s">
        <v>1950</v>
      </c>
      <c r="E842" s="79" t="s">
        <v>1632</v>
      </c>
      <c r="F842" s="79" t="s">
        <v>1633</v>
      </c>
      <c r="G842" s="191">
        <v>5.75</v>
      </c>
      <c r="H842" s="94">
        <v>0.99399999999999999</v>
      </c>
      <c r="I842" s="95">
        <v>1</v>
      </c>
      <c r="J842" s="89">
        <v>1</v>
      </c>
      <c r="K842" s="89">
        <v>1</v>
      </c>
      <c r="L842" s="89">
        <v>1</v>
      </c>
    </row>
    <row r="843" spans="1:12">
      <c r="A843" s="86" t="s">
        <v>770</v>
      </c>
      <c r="B843" s="86" t="s">
        <v>1949</v>
      </c>
      <c r="C843" s="86" t="s">
        <v>1629</v>
      </c>
      <c r="D843" s="79" t="s">
        <v>1950</v>
      </c>
      <c r="E843" s="79" t="s">
        <v>1632</v>
      </c>
      <c r="F843" s="79" t="s">
        <v>1633</v>
      </c>
      <c r="G843" s="191">
        <v>8.73</v>
      </c>
      <c r="H843" s="94">
        <v>1.7130000000000001</v>
      </c>
      <c r="I843" s="95">
        <v>1</v>
      </c>
      <c r="J843" s="89">
        <v>1</v>
      </c>
      <c r="K843" s="89">
        <v>1</v>
      </c>
      <c r="L843" s="89">
        <v>1</v>
      </c>
    </row>
    <row r="844" spans="1:12">
      <c r="A844" s="86" t="s">
        <v>771</v>
      </c>
      <c r="B844" s="86" t="s">
        <v>1951</v>
      </c>
      <c r="C844" s="86" t="s">
        <v>1625</v>
      </c>
      <c r="D844" s="79" t="s">
        <v>1952</v>
      </c>
      <c r="E844" s="79" t="s">
        <v>1632</v>
      </c>
      <c r="F844" s="79" t="s">
        <v>1633</v>
      </c>
      <c r="G844" s="191">
        <v>2.37</v>
      </c>
      <c r="H844" s="94">
        <v>0.45660000000000001</v>
      </c>
      <c r="I844" s="95">
        <v>1</v>
      </c>
      <c r="J844" s="89">
        <v>1</v>
      </c>
      <c r="K844" s="89">
        <v>1</v>
      </c>
      <c r="L844" s="89">
        <v>1</v>
      </c>
    </row>
    <row r="845" spans="1:12">
      <c r="A845" s="86" t="s">
        <v>772</v>
      </c>
      <c r="B845" s="86" t="s">
        <v>1951</v>
      </c>
      <c r="C845" s="86" t="s">
        <v>1627</v>
      </c>
      <c r="D845" s="79" t="s">
        <v>1952</v>
      </c>
      <c r="E845" s="79" t="s">
        <v>1632</v>
      </c>
      <c r="F845" s="79" t="s">
        <v>1633</v>
      </c>
      <c r="G845" s="191">
        <v>3.19</v>
      </c>
      <c r="H845" s="94">
        <v>0.61160000000000003</v>
      </c>
      <c r="I845" s="95">
        <v>1</v>
      </c>
      <c r="J845" s="89">
        <v>1</v>
      </c>
      <c r="K845" s="89">
        <v>1</v>
      </c>
      <c r="L845" s="89">
        <v>1</v>
      </c>
    </row>
    <row r="846" spans="1:12">
      <c r="A846" s="86" t="s">
        <v>773</v>
      </c>
      <c r="B846" s="86" t="s">
        <v>1951</v>
      </c>
      <c r="C846" s="86" t="s">
        <v>1628</v>
      </c>
      <c r="D846" s="79" t="s">
        <v>1952</v>
      </c>
      <c r="E846" s="79" t="s">
        <v>1632</v>
      </c>
      <c r="F846" s="79" t="s">
        <v>1633</v>
      </c>
      <c r="G846" s="191">
        <v>5.28</v>
      </c>
      <c r="H846" s="94">
        <v>0.92810000000000004</v>
      </c>
      <c r="I846" s="95">
        <v>1</v>
      </c>
      <c r="J846" s="89">
        <v>1</v>
      </c>
      <c r="K846" s="89">
        <v>1</v>
      </c>
      <c r="L846" s="89">
        <v>1</v>
      </c>
    </row>
    <row r="847" spans="1:12">
      <c r="A847" s="86" t="s">
        <v>774</v>
      </c>
      <c r="B847" s="86" t="s">
        <v>1951</v>
      </c>
      <c r="C847" s="86" t="s">
        <v>1629</v>
      </c>
      <c r="D847" s="79" t="s">
        <v>1952</v>
      </c>
      <c r="E847" s="79" t="s">
        <v>1632</v>
      </c>
      <c r="F847" s="79" t="s">
        <v>1633</v>
      </c>
      <c r="G847" s="191">
        <v>9.1300000000000008</v>
      </c>
      <c r="H847" s="94">
        <v>1.6258999999999999</v>
      </c>
      <c r="I847" s="95">
        <v>1</v>
      </c>
      <c r="J847" s="89">
        <v>1</v>
      </c>
      <c r="K847" s="89">
        <v>1</v>
      </c>
      <c r="L847" s="89">
        <v>1</v>
      </c>
    </row>
    <row r="848" spans="1:12">
      <c r="A848" s="86" t="s">
        <v>1498</v>
      </c>
      <c r="B848" s="86" t="s">
        <v>1953</v>
      </c>
      <c r="C848" s="86" t="s">
        <v>1625</v>
      </c>
      <c r="D848" s="79" t="s">
        <v>1499</v>
      </c>
      <c r="E848" s="79" t="s">
        <v>1632</v>
      </c>
      <c r="F848" s="79" t="s">
        <v>1633</v>
      </c>
      <c r="G848" s="191">
        <v>2.58</v>
      </c>
      <c r="H848" s="94">
        <v>0.46410000000000001</v>
      </c>
      <c r="I848" s="95">
        <v>1</v>
      </c>
      <c r="J848" s="89">
        <v>1</v>
      </c>
      <c r="K848" s="89">
        <v>1</v>
      </c>
      <c r="L848" s="89">
        <v>1</v>
      </c>
    </row>
    <row r="849" spans="1:12">
      <c r="A849" s="86" t="s">
        <v>1500</v>
      </c>
      <c r="B849" s="86" t="s">
        <v>1953</v>
      </c>
      <c r="C849" s="86" t="s">
        <v>1627</v>
      </c>
      <c r="D849" s="79" t="s">
        <v>1499</v>
      </c>
      <c r="E849" s="79" t="s">
        <v>1632</v>
      </c>
      <c r="F849" s="79" t="s">
        <v>1633</v>
      </c>
      <c r="G849" s="191">
        <v>3.7</v>
      </c>
      <c r="H849" s="94">
        <v>0.63180000000000003</v>
      </c>
      <c r="I849" s="95">
        <v>1</v>
      </c>
      <c r="J849" s="89">
        <v>1</v>
      </c>
      <c r="K849" s="89">
        <v>1</v>
      </c>
      <c r="L849" s="89">
        <v>1</v>
      </c>
    </row>
    <row r="850" spans="1:12">
      <c r="A850" s="86" t="s">
        <v>1501</v>
      </c>
      <c r="B850" s="86" t="s">
        <v>1953</v>
      </c>
      <c r="C850" s="86" t="s">
        <v>1628</v>
      </c>
      <c r="D850" s="79" t="s">
        <v>1499</v>
      </c>
      <c r="E850" s="79" t="s">
        <v>1632</v>
      </c>
      <c r="F850" s="79" t="s">
        <v>1633</v>
      </c>
      <c r="G850" s="191">
        <v>6.23</v>
      </c>
      <c r="H850" s="94">
        <v>1.0276000000000001</v>
      </c>
      <c r="I850" s="95">
        <v>1</v>
      </c>
      <c r="J850" s="89">
        <v>1</v>
      </c>
      <c r="K850" s="89">
        <v>1</v>
      </c>
      <c r="L850" s="89">
        <v>1</v>
      </c>
    </row>
    <row r="851" spans="1:12">
      <c r="A851" s="86" t="s">
        <v>1502</v>
      </c>
      <c r="B851" s="86" t="s">
        <v>1953</v>
      </c>
      <c r="C851" s="86" t="s">
        <v>1629</v>
      </c>
      <c r="D851" s="79" t="s">
        <v>1499</v>
      </c>
      <c r="E851" s="79" t="s">
        <v>1632</v>
      </c>
      <c r="F851" s="79" t="s">
        <v>1633</v>
      </c>
      <c r="G851" s="191">
        <v>10.57</v>
      </c>
      <c r="H851" s="94">
        <v>1.9739</v>
      </c>
      <c r="I851" s="95">
        <v>1</v>
      </c>
      <c r="J851" s="89">
        <v>1</v>
      </c>
      <c r="K851" s="89">
        <v>1</v>
      </c>
      <c r="L851" s="89">
        <v>1</v>
      </c>
    </row>
    <row r="852" spans="1:12">
      <c r="A852" s="86" t="s">
        <v>1503</v>
      </c>
      <c r="B852" s="86" t="s">
        <v>1954</v>
      </c>
      <c r="C852" s="86" t="s">
        <v>1625</v>
      </c>
      <c r="D852" s="79" t="s">
        <v>1504</v>
      </c>
      <c r="E852" s="79" t="s">
        <v>1632</v>
      </c>
      <c r="F852" s="79" t="s">
        <v>1633</v>
      </c>
      <c r="G852" s="191">
        <v>2.31</v>
      </c>
      <c r="H852" s="94">
        <v>0.44550000000000001</v>
      </c>
      <c r="I852" s="95">
        <v>1</v>
      </c>
      <c r="J852" s="89">
        <v>1</v>
      </c>
      <c r="K852" s="89">
        <v>1</v>
      </c>
      <c r="L852" s="89">
        <v>1</v>
      </c>
    </row>
    <row r="853" spans="1:12">
      <c r="A853" s="86" t="s">
        <v>1505</v>
      </c>
      <c r="B853" s="86" t="s">
        <v>1954</v>
      </c>
      <c r="C853" s="86" t="s">
        <v>1627</v>
      </c>
      <c r="D853" s="79" t="s">
        <v>1504</v>
      </c>
      <c r="E853" s="79" t="s">
        <v>1632</v>
      </c>
      <c r="F853" s="79" t="s">
        <v>1633</v>
      </c>
      <c r="G853" s="191">
        <v>3.28</v>
      </c>
      <c r="H853" s="94">
        <v>0.56989999999999996</v>
      </c>
      <c r="I853" s="95">
        <v>1</v>
      </c>
      <c r="J853" s="89">
        <v>1</v>
      </c>
      <c r="K853" s="89">
        <v>1</v>
      </c>
      <c r="L853" s="89">
        <v>1</v>
      </c>
    </row>
    <row r="854" spans="1:12">
      <c r="A854" s="86" t="s">
        <v>1506</v>
      </c>
      <c r="B854" s="86" t="s">
        <v>1954</v>
      </c>
      <c r="C854" s="86" t="s">
        <v>1628</v>
      </c>
      <c r="D854" s="79" t="s">
        <v>1504</v>
      </c>
      <c r="E854" s="79" t="s">
        <v>1632</v>
      </c>
      <c r="F854" s="79" t="s">
        <v>1633</v>
      </c>
      <c r="G854" s="191">
        <v>5.28</v>
      </c>
      <c r="H854" s="94">
        <v>0.94620000000000004</v>
      </c>
      <c r="I854" s="95">
        <v>1</v>
      </c>
      <c r="J854" s="89">
        <v>1</v>
      </c>
      <c r="K854" s="89">
        <v>1</v>
      </c>
      <c r="L854" s="89">
        <v>1</v>
      </c>
    </row>
    <row r="855" spans="1:12">
      <c r="A855" s="86" t="s">
        <v>1507</v>
      </c>
      <c r="B855" s="86" t="s">
        <v>1954</v>
      </c>
      <c r="C855" s="86" t="s">
        <v>1629</v>
      </c>
      <c r="D855" s="79" t="s">
        <v>1504</v>
      </c>
      <c r="E855" s="79" t="s">
        <v>1632</v>
      </c>
      <c r="F855" s="79" t="s">
        <v>1633</v>
      </c>
      <c r="G855" s="191">
        <v>9.5</v>
      </c>
      <c r="H855" s="94">
        <v>1.6838</v>
      </c>
      <c r="I855" s="95">
        <v>1</v>
      </c>
      <c r="J855" s="89">
        <v>1</v>
      </c>
      <c r="K855" s="89">
        <v>1</v>
      </c>
      <c r="L855" s="89">
        <v>1</v>
      </c>
    </row>
    <row r="856" spans="1:12">
      <c r="A856" s="86" t="s">
        <v>775</v>
      </c>
      <c r="B856" s="86" t="s">
        <v>1955</v>
      </c>
      <c r="C856" s="86" t="s">
        <v>1625</v>
      </c>
      <c r="D856" s="79" t="s">
        <v>1508</v>
      </c>
      <c r="E856" s="79" t="s">
        <v>1632</v>
      </c>
      <c r="F856" s="79" t="s">
        <v>1633</v>
      </c>
      <c r="G856" s="191">
        <v>1.74</v>
      </c>
      <c r="H856" s="94">
        <v>0.71140000000000003</v>
      </c>
      <c r="I856" s="95">
        <v>1</v>
      </c>
      <c r="J856" s="89">
        <v>1</v>
      </c>
      <c r="K856" s="89">
        <v>1</v>
      </c>
      <c r="L856" s="89">
        <v>1</v>
      </c>
    </row>
    <row r="857" spans="1:12">
      <c r="A857" s="86" t="s">
        <v>776</v>
      </c>
      <c r="B857" s="86" t="s">
        <v>1955</v>
      </c>
      <c r="C857" s="86" t="s">
        <v>1627</v>
      </c>
      <c r="D857" s="79" t="s">
        <v>1508</v>
      </c>
      <c r="E857" s="79" t="s">
        <v>1632</v>
      </c>
      <c r="F857" s="79" t="s">
        <v>1633</v>
      </c>
      <c r="G857" s="191">
        <v>3.4</v>
      </c>
      <c r="H857" s="94">
        <v>0.99909999999999999</v>
      </c>
      <c r="I857" s="95">
        <v>1</v>
      </c>
      <c r="J857" s="89">
        <v>1</v>
      </c>
      <c r="K857" s="89">
        <v>1</v>
      </c>
      <c r="L857" s="89">
        <v>1</v>
      </c>
    </row>
    <row r="858" spans="1:12">
      <c r="A858" s="86" t="s">
        <v>777</v>
      </c>
      <c r="B858" s="86" t="s">
        <v>1955</v>
      </c>
      <c r="C858" s="86" t="s">
        <v>1628</v>
      </c>
      <c r="D858" s="79" t="s">
        <v>1508</v>
      </c>
      <c r="E858" s="79" t="s">
        <v>1632</v>
      </c>
      <c r="F858" s="79" t="s">
        <v>1633</v>
      </c>
      <c r="G858" s="191">
        <v>7.03</v>
      </c>
      <c r="H858" s="94">
        <v>1.627</v>
      </c>
      <c r="I858" s="95">
        <v>1</v>
      </c>
      <c r="J858" s="89">
        <v>1</v>
      </c>
      <c r="K858" s="89">
        <v>1</v>
      </c>
      <c r="L858" s="89">
        <v>1</v>
      </c>
    </row>
    <row r="859" spans="1:12">
      <c r="A859" s="86" t="s">
        <v>778</v>
      </c>
      <c r="B859" s="86" t="s">
        <v>1955</v>
      </c>
      <c r="C859" s="86" t="s">
        <v>1629</v>
      </c>
      <c r="D859" s="79" t="s">
        <v>1508</v>
      </c>
      <c r="E859" s="79" t="s">
        <v>1632</v>
      </c>
      <c r="F859" s="79" t="s">
        <v>1633</v>
      </c>
      <c r="G859" s="191">
        <v>10.75</v>
      </c>
      <c r="H859" s="94">
        <v>2.4508999999999999</v>
      </c>
      <c r="I859" s="95">
        <v>1</v>
      </c>
      <c r="J859" s="89">
        <v>1</v>
      </c>
      <c r="K859" s="89">
        <v>1</v>
      </c>
      <c r="L859" s="89">
        <v>1</v>
      </c>
    </row>
    <row r="860" spans="1:12">
      <c r="A860" s="86" t="s">
        <v>779</v>
      </c>
      <c r="B860" s="86" t="s">
        <v>1956</v>
      </c>
      <c r="C860" s="86" t="s">
        <v>1625</v>
      </c>
      <c r="D860" s="79" t="s">
        <v>1957</v>
      </c>
      <c r="E860" s="79" t="s">
        <v>1632</v>
      </c>
      <c r="F860" s="79" t="s">
        <v>1633</v>
      </c>
      <c r="G860" s="191">
        <v>2.0299999999999998</v>
      </c>
      <c r="H860" s="94">
        <v>0.80640000000000001</v>
      </c>
      <c r="I860" s="95">
        <v>1</v>
      </c>
      <c r="J860" s="89">
        <v>1</v>
      </c>
      <c r="K860" s="89">
        <v>1</v>
      </c>
      <c r="L860" s="89">
        <v>1</v>
      </c>
    </row>
    <row r="861" spans="1:12">
      <c r="A861" s="86" t="s">
        <v>780</v>
      </c>
      <c r="B861" s="86" t="s">
        <v>1956</v>
      </c>
      <c r="C861" s="86" t="s">
        <v>1627</v>
      </c>
      <c r="D861" s="79" t="s">
        <v>1957</v>
      </c>
      <c r="E861" s="79" t="s">
        <v>1632</v>
      </c>
      <c r="F861" s="79" t="s">
        <v>1633</v>
      </c>
      <c r="G861" s="191">
        <v>4.0999999999999996</v>
      </c>
      <c r="H861" s="94">
        <v>1.2398</v>
      </c>
      <c r="I861" s="95">
        <v>1</v>
      </c>
      <c r="J861" s="89">
        <v>1</v>
      </c>
      <c r="K861" s="89">
        <v>1</v>
      </c>
      <c r="L861" s="89">
        <v>1</v>
      </c>
    </row>
    <row r="862" spans="1:12">
      <c r="A862" s="86" t="s">
        <v>781</v>
      </c>
      <c r="B862" s="86" t="s">
        <v>1956</v>
      </c>
      <c r="C862" s="86" t="s">
        <v>1628</v>
      </c>
      <c r="D862" s="79" t="s">
        <v>1957</v>
      </c>
      <c r="E862" s="79" t="s">
        <v>1632</v>
      </c>
      <c r="F862" s="79" t="s">
        <v>1633</v>
      </c>
      <c r="G862" s="191">
        <v>8.65</v>
      </c>
      <c r="H862" s="94">
        <v>1.9363999999999999</v>
      </c>
      <c r="I862" s="95">
        <v>1</v>
      </c>
      <c r="J862" s="89">
        <v>1</v>
      </c>
      <c r="K862" s="89">
        <v>1</v>
      </c>
      <c r="L862" s="89">
        <v>1</v>
      </c>
    </row>
    <row r="863" spans="1:12">
      <c r="A863" s="86" t="s">
        <v>782</v>
      </c>
      <c r="B863" s="86" t="s">
        <v>1956</v>
      </c>
      <c r="C863" s="86" t="s">
        <v>1629</v>
      </c>
      <c r="D863" s="79" t="s">
        <v>1957</v>
      </c>
      <c r="E863" s="79" t="s">
        <v>1632</v>
      </c>
      <c r="F863" s="79" t="s">
        <v>1633</v>
      </c>
      <c r="G863" s="191">
        <v>14.61</v>
      </c>
      <c r="H863" s="94">
        <v>3.1709999999999998</v>
      </c>
      <c r="I863" s="95">
        <v>1</v>
      </c>
      <c r="J863" s="89">
        <v>1</v>
      </c>
      <c r="K863" s="89">
        <v>1</v>
      </c>
      <c r="L863" s="89">
        <v>1</v>
      </c>
    </row>
    <row r="864" spans="1:12">
      <c r="A864" s="86" t="s">
        <v>783</v>
      </c>
      <c r="B864" s="86" t="s">
        <v>1958</v>
      </c>
      <c r="C864" s="86" t="s">
        <v>1625</v>
      </c>
      <c r="D864" s="79" t="s">
        <v>1959</v>
      </c>
      <c r="E864" s="79" t="s">
        <v>1632</v>
      </c>
      <c r="F864" s="79" t="s">
        <v>1633</v>
      </c>
      <c r="G864" s="191">
        <v>2.14</v>
      </c>
      <c r="H864" s="94">
        <v>1.0838000000000001</v>
      </c>
      <c r="I864" s="95">
        <v>1</v>
      </c>
      <c r="J864" s="89">
        <v>1</v>
      </c>
      <c r="K864" s="89">
        <v>1</v>
      </c>
      <c r="L864" s="89">
        <v>1</v>
      </c>
    </row>
    <row r="865" spans="1:12">
      <c r="A865" s="86" t="s">
        <v>784</v>
      </c>
      <c r="B865" s="86" t="s">
        <v>1958</v>
      </c>
      <c r="C865" s="86" t="s">
        <v>1627</v>
      </c>
      <c r="D865" s="79" t="s">
        <v>1959</v>
      </c>
      <c r="E865" s="79" t="s">
        <v>1632</v>
      </c>
      <c r="F865" s="79" t="s">
        <v>1633</v>
      </c>
      <c r="G865" s="191">
        <v>3.93</v>
      </c>
      <c r="H865" s="94">
        <v>1.3249</v>
      </c>
      <c r="I865" s="95">
        <v>1</v>
      </c>
      <c r="J865" s="89">
        <v>1</v>
      </c>
      <c r="K865" s="89">
        <v>1</v>
      </c>
      <c r="L865" s="89">
        <v>1</v>
      </c>
    </row>
    <row r="866" spans="1:12">
      <c r="A866" s="86" t="s">
        <v>785</v>
      </c>
      <c r="B866" s="86" t="s">
        <v>1958</v>
      </c>
      <c r="C866" s="86" t="s">
        <v>1628</v>
      </c>
      <c r="D866" s="79" t="s">
        <v>1959</v>
      </c>
      <c r="E866" s="79" t="s">
        <v>1632</v>
      </c>
      <c r="F866" s="79" t="s">
        <v>1633</v>
      </c>
      <c r="G866" s="191">
        <v>8.6300000000000008</v>
      </c>
      <c r="H866" s="94">
        <v>2.0449000000000002</v>
      </c>
      <c r="I866" s="95">
        <v>1</v>
      </c>
      <c r="J866" s="89">
        <v>1</v>
      </c>
      <c r="K866" s="89">
        <v>1</v>
      </c>
      <c r="L866" s="89">
        <v>1</v>
      </c>
    </row>
    <row r="867" spans="1:12">
      <c r="A867" s="86" t="s">
        <v>786</v>
      </c>
      <c r="B867" s="86" t="s">
        <v>1958</v>
      </c>
      <c r="C867" s="86" t="s">
        <v>1629</v>
      </c>
      <c r="D867" s="79" t="s">
        <v>1959</v>
      </c>
      <c r="E867" s="79" t="s">
        <v>1632</v>
      </c>
      <c r="F867" s="79" t="s">
        <v>1633</v>
      </c>
      <c r="G867" s="191">
        <v>18.260000000000002</v>
      </c>
      <c r="H867" s="94">
        <v>3.5442999999999998</v>
      </c>
      <c r="I867" s="95">
        <v>1</v>
      </c>
      <c r="J867" s="89">
        <v>1</v>
      </c>
      <c r="K867" s="89">
        <v>1</v>
      </c>
      <c r="L867" s="89">
        <v>1</v>
      </c>
    </row>
    <row r="868" spans="1:12">
      <c r="A868" s="86" t="s">
        <v>2346</v>
      </c>
      <c r="B868" s="86" t="s">
        <v>2370</v>
      </c>
      <c r="C868" s="86" t="s">
        <v>1625</v>
      </c>
      <c r="D868" s="79" t="s">
        <v>2392</v>
      </c>
      <c r="E868" s="79" t="s">
        <v>1632</v>
      </c>
      <c r="F868" s="79" t="s">
        <v>1633</v>
      </c>
      <c r="G868" s="191">
        <v>1.36</v>
      </c>
      <c r="H868" s="94">
        <v>1.3473999999999999</v>
      </c>
      <c r="I868" s="95">
        <v>1</v>
      </c>
      <c r="J868" s="89">
        <v>1</v>
      </c>
      <c r="K868" s="89">
        <v>1</v>
      </c>
      <c r="L868" s="89">
        <v>1</v>
      </c>
    </row>
    <row r="869" spans="1:12">
      <c r="A869" s="86" t="s">
        <v>2347</v>
      </c>
      <c r="B869" s="86" t="s">
        <v>2370</v>
      </c>
      <c r="C869" s="86" t="s">
        <v>1627</v>
      </c>
      <c r="D869" s="79" t="s">
        <v>2392</v>
      </c>
      <c r="E869" s="79" t="s">
        <v>1632</v>
      </c>
      <c r="F869" s="79" t="s">
        <v>1633</v>
      </c>
      <c r="G869" s="191">
        <v>2.2599999999999998</v>
      </c>
      <c r="H869" s="94">
        <v>1.5053000000000001</v>
      </c>
      <c r="I869" s="95">
        <v>1</v>
      </c>
      <c r="J869" s="89">
        <v>1</v>
      </c>
      <c r="K869" s="89">
        <v>1</v>
      </c>
      <c r="L869" s="89">
        <v>1</v>
      </c>
    </row>
    <row r="870" spans="1:12">
      <c r="A870" s="86" t="s">
        <v>2348</v>
      </c>
      <c r="B870" s="86" t="s">
        <v>2370</v>
      </c>
      <c r="C870" s="86" t="s">
        <v>1628</v>
      </c>
      <c r="D870" s="79" t="s">
        <v>2392</v>
      </c>
      <c r="E870" s="79" t="s">
        <v>1632</v>
      </c>
      <c r="F870" s="79" t="s">
        <v>1633</v>
      </c>
      <c r="G870" s="191">
        <v>5.58</v>
      </c>
      <c r="H870" s="94">
        <v>2.3195000000000001</v>
      </c>
      <c r="I870" s="95">
        <v>1</v>
      </c>
      <c r="J870" s="89">
        <v>1</v>
      </c>
      <c r="K870" s="89">
        <v>1</v>
      </c>
      <c r="L870" s="89">
        <v>1</v>
      </c>
    </row>
    <row r="871" spans="1:12">
      <c r="A871" s="86" t="s">
        <v>2349</v>
      </c>
      <c r="B871" s="86" t="s">
        <v>2370</v>
      </c>
      <c r="C871" s="86" t="s">
        <v>1629</v>
      </c>
      <c r="D871" s="79" t="s">
        <v>2392</v>
      </c>
      <c r="E871" s="79" t="s">
        <v>1632</v>
      </c>
      <c r="F871" s="79" t="s">
        <v>1633</v>
      </c>
      <c r="G871" s="191">
        <v>14.52</v>
      </c>
      <c r="H871" s="94">
        <v>4.7953000000000001</v>
      </c>
      <c r="I871" s="95">
        <v>1</v>
      </c>
      <c r="J871" s="89">
        <v>1</v>
      </c>
      <c r="K871" s="89">
        <v>1</v>
      </c>
      <c r="L871" s="89">
        <v>1</v>
      </c>
    </row>
    <row r="872" spans="1:12">
      <c r="A872" s="86" t="s">
        <v>787</v>
      </c>
      <c r="B872" s="86" t="s">
        <v>1960</v>
      </c>
      <c r="C872" s="86" t="s">
        <v>1625</v>
      </c>
      <c r="D872" s="79" t="s">
        <v>1509</v>
      </c>
      <c r="E872" s="79" t="s">
        <v>1632</v>
      </c>
      <c r="F872" s="79" t="s">
        <v>1633</v>
      </c>
      <c r="G872" s="191">
        <v>2.5</v>
      </c>
      <c r="H872" s="94">
        <v>0.52010000000000001</v>
      </c>
      <c r="I872" s="95">
        <v>1</v>
      </c>
      <c r="J872" s="89">
        <v>1</v>
      </c>
      <c r="K872" s="89">
        <v>1</v>
      </c>
      <c r="L872" s="89">
        <v>1</v>
      </c>
    </row>
    <row r="873" spans="1:12">
      <c r="A873" s="86" t="s">
        <v>788</v>
      </c>
      <c r="B873" s="86" t="s">
        <v>1960</v>
      </c>
      <c r="C873" s="86" t="s">
        <v>1627</v>
      </c>
      <c r="D873" s="79" t="s">
        <v>1509</v>
      </c>
      <c r="E873" s="79" t="s">
        <v>1632</v>
      </c>
      <c r="F873" s="79" t="s">
        <v>1633</v>
      </c>
      <c r="G873" s="191">
        <v>3.85</v>
      </c>
      <c r="H873" s="94">
        <v>0.69120000000000004</v>
      </c>
      <c r="I873" s="95">
        <v>1</v>
      </c>
      <c r="J873" s="89">
        <v>1</v>
      </c>
      <c r="K873" s="89">
        <v>1</v>
      </c>
      <c r="L873" s="89">
        <v>1</v>
      </c>
    </row>
    <row r="874" spans="1:12">
      <c r="A874" s="86" t="s">
        <v>789</v>
      </c>
      <c r="B874" s="86" t="s">
        <v>1960</v>
      </c>
      <c r="C874" s="86" t="s">
        <v>1628</v>
      </c>
      <c r="D874" s="79" t="s">
        <v>1509</v>
      </c>
      <c r="E874" s="79" t="s">
        <v>1632</v>
      </c>
      <c r="F874" s="79" t="s">
        <v>1633</v>
      </c>
      <c r="G874" s="191">
        <v>6.34</v>
      </c>
      <c r="H874" s="94">
        <v>1.0608</v>
      </c>
      <c r="I874" s="95">
        <v>1</v>
      </c>
      <c r="J874" s="89">
        <v>1</v>
      </c>
      <c r="K874" s="89">
        <v>1</v>
      </c>
      <c r="L874" s="89">
        <v>1</v>
      </c>
    </row>
    <row r="875" spans="1:12">
      <c r="A875" s="86" t="s">
        <v>790</v>
      </c>
      <c r="B875" s="86" t="s">
        <v>1960</v>
      </c>
      <c r="C875" s="86" t="s">
        <v>1629</v>
      </c>
      <c r="D875" s="79" t="s">
        <v>1509</v>
      </c>
      <c r="E875" s="79" t="s">
        <v>1632</v>
      </c>
      <c r="F875" s="79" t="s">
        <v>1633</v>
      </c>
      <c r="G875" s="191">
        <v>9.67</v>
      </c>
      <c r="H875" s="94">
        <v>1.6136999999999999</v>
      </c>
      <c r="I875" s="95">
        <v>1</v>
      </c>
      <c r="J875" s="89">
        <v>1</v>
      </c>
      <c r="K875" s="89">
        <v>1</v>
      </c>
      <c r="L875" s="89">
        <v>1</v>
      </c>
    </row>
    <row r="876" spans="1:12">
      <c r="A876" s="86" t="s">
        <v>791</v>
      </c>
      <c r="B876" s="86" t="s">
        <v>1961</v>
      </c>
      <c r="C876" s="86" t="s">
        <v>1625</v>
      </c>
      <c r="D876" s="79" t="s">
        <v>1510</v>
      </c>
      <c r="E876" s="79" t="s">
        <v>1632</v>
      </c>
      <c r="F876" s="79" t="s">
        <v>1633</v>
      </c>
      <c r="G876" s="191">
        <v>2.4900000000000002</v>
      </c>
      <c r="H876" s="94">
        <v>0.4536</v>
      </c>
      <c r="I876" s="95">
        <v>1</v>
      </c>
      <c r="J876" s="89">
        <v>1</v>
      </c>
      <c r="K876" s="89">
        <v>1</v>
      </c>
      <c r="L876" s="89">
        <v>1</v>
      </c>
    </row>
    <row r="877" spans="1:12">
      <c r="A877" s="86" t="s">
        <v>792</v>
      </c>
      <c r="B877" s="86" t="s">
        <v>1961</v>
      </c>
      <c r="C877" s="86" t="s">
        <v>1627</v>
      </c>
      <c r="D877" s="79" t="s">
        <v>1510</v>
      </c>
      <c r="E877" s="79" t="s">
        <v>1632</v>
      </c>
      <c r="F877" s="79" t="s">
        <v>1633</v>
      </c>
      <c r="G877" s="191">
        <v>3.39</v>
      </c>
      <c r="H877" s="94">
        <v>0.60029999999999994</v>
      </c>
      <c r="I877" s="95">
        <v>1</v>
      </c>
      <c r="J877" s="89">
        <v>1</v>
      </c>
      <c r="K877" s="89">
        <v>1</v>
      </c>
      <c r="L877" s="89">
        <v>1</v>
      </c>
    </row>
    <row r="878" spans="1:12">
      <c r="A878" s="86" t="s">
        <v>793</v>
      </c>
      <c r="B878" s="86" t="s">
        <v>1961</v>
      </c>
      <c r="C878" s="86" t="s">
        <v>1628</v>
      </c>
      <c r="D878" s="79" t="s">
        <v>1510</v>
      </c>
      <c r="E878" s="79" t="s">
        <v>1632</v>
      </c>
      <c r="F878" s="79" t="s">
        <v>1633</v>
      </c>
      <c r="G878" s="191">
        <v>5.41</v>
      </c>
      <c r="H878" s="94">
        <v>0.89590000000000003</v>
      </c>
      <c r="I878" s="95">
        <v>1</v>
      </c>
      <c r="J878" s="89">
        <v>1</v>
      </c>
      <c r="K878" s="89">
        <v>1</v>
      </c>
      <c r="L878" s="89">
        <v>1</v>
      </c>
    </row>
    <row r="879" spans="1:12">
      <c r="A879" s="86" t="s">
        <v>794</v>
      </c>
      <c r="B879" s="86" t="s">
        <v>1961</v>
      </c>
      <c r="C879" s="86" t="s">
        <v>1629</v>
      </c>
      <c r="D879" s="79" t="s">
        <v>1510</v>
      </c>
      <c r="E879" s="79" t="s">
        <v>1632</v>
      </c>
      <c r="F879" s="79" t="s">
        <v>1633</v>
      </c>
      <c r="G879" s="191">
        <v>9.4499999999999993</v>
      </c>
      <c r="H879" s="94">
        <v>1.6451</v>
      </c>
      <c r="I879" s="95">
        <v>1</v>
      </c>
      <c r="J879" s="89">
        <v>1</v>
      </c>
      <c r="K879" s="89">
        <v>1</v>
      </c>
      <c r="L879" s="89">
        <v>1</v>
      </c>
    </row>
    <row r="880" spans="1:12">
      <c r="A880" s="86" t="s">
        <v>795</v>
      </c>
      <c r="B880" s="86" t="s">
        <v>1962</v>
      </c>
      <c r="C880" s="86" t="s">
        <v>1625</v>
      </c>
      <c r="D880" s="79" t="s">
        <v>1963</v>
      </c>
      <c r="E880" s="79" t="s">
        <v>1632</v>
      </c>
      <c r="F880" s="79" t="s">
        <v>1633</v>
      </c>
      <c r="G880" s="191">
        <v>2.83</v>
      </c>
      <c r="H880" s="94">
        <v>1.3156000000000001</v>
      </c>
      <c r="I880" s="95">
        <v>1</v>
      </c>
      <c r="J880" s="89">
        <v>1</v>
      </c>
      <c r="K880" s="89">
        <v>1</v>
      </c>
      <c r="L880" s="89">
        <v>1</v>
      </c>
    </row>
    <row r="881" spans="1:12">
      <c r="A881" s="86" t="s">
        <v>796</v>
      </c>
      <c r="B881" s="86" t="s">
        <v>1962</v>
      </c>
      <c r="C881" s="86" t="s">
        <v>1627</v>
      </c>
      <c r="D881" s="79" t="s">
        <v>1963</v>
      </c>
      <c r="E881" s="79" t="s">
        <v>1632</v>
      </c>
      <c r="F881" s="79" t="s">
        <v>1633</v>
      </c>
      <c r="G881" s="191">
        <v>3.94</v>
      </c>
      <c r="H881" s="94">
        <v>1.6016999999999999</v>
      </c>
      <c r="I881" s="95">
        <v>1</v>
      </c>
      <c r="J881" s="89">
        <v>1</v>
      </c>
      <c r="K881" s="89">
        <v>1</v>
      </c>
      <c r="L881" s="89">
        <v>1</v>
      </c>
    </row>
    <row r="882" spans="1:12">
      <c r="A882" s="86" t="s">
        <v>797</v>
      </c>
      <c r="B882" s="86" t="s">
        <v>1962</v>
      </c>
      <c r="C882" s="86" t="s">
        <v>1628</v>
      </c>
      <c r="D882" s="79" t="s">
        <v>1963</v>
      </c>
      <c r="E882" s="79" t="s">
        <v>1632</v>
      </c>
      <c r="F882" s="79" t="s">
        <v>1633</v>
      </c>
      <c r="G882" s="191">
        <v>7.32</v>
      </c>
      <c r="H882" s="94">
        <v>2.3658000000000001</v>
      </c>
      <c r="I882" s="95">
        <v>1</v>
      </c>
      <c r="J882" s="89">
        <v>1</v>
      </c>
      <c r="K882" s="89">
        <v>1</v>
      </c>
      <c r="L882" s="89">
        <v>1</v>
      </c>
    </row>
    <row r="883" spans="1:12">
      <c r="A883" s="86" t="s">
        <v>798</v>
      </c>
      <c r="B883" s="86" t="s">
        <v>1962</v>
      </c>
      <c r="C883" s="86" t="s">
        <v>1629</v>
      </c>
      <c r="D883" s="79" t="s">
        <v>1963</v>
      </c>
      <c r="E883" s="79" t="s">
        <v>1632</v>
      </c>
      <c r="F883" s="79" t="s">
        <v>1633</v>
      </c>
      <c r="G883" s="191">
        <v>15.1</v>
      </c>
      <c r="H883" s="94">
        <v>4.4328000000000003</v>
      </c>
      <c r="I883" s="95">
        <v>1</v>
      </c>
      <c r="J883" s="89">
        <v>1</v>
      </c>
      <c r="K883" s="89">
        <v>1</v>
      </c>
      <c r="L883" s="89">
        <v>1</v>
      </c>
    </row>
    <row r="884" spans="1:12">
      <c r="A884" s="86" t="s">
        <v>799</v>
      </c>
      <c r="B884" s="86" t="s">
        <v>1964</v>
      </c>
      <c r="C884" s="86" t="s">
        <v>1625</v>
      </c>
      <c r="D884" s="79" t="s">
        <v>1965</v>
      </c>
      <c r="E884" s="79" t="s">
        <v>1632</v>
      </c>
      <c r="F884" s="79" t="s">
        <v>1633</v>
      </c>
      <c r="G884" s="191">
        <v>2.11</v>
      </c>
      <c r="H884" s="94">
        <v>1.2724</v>
      </c>
      <c r="I884" s="95">
        <v>1</v>
      </c>
      <c r="J884" s="89">
        <v>1</v>
      </c>
      <c r="K884" s="89">
        <v>1</v>
      </c>
      <c r="L884" s="89">
        <v>1</v>
      </c>
    </row>
    <row r="885" spans="1:12">
      <c r="A885" s="86" t="s">
        <v>800</v>
      </c>
      <c r="B885" s="86" t="s">
        <v>1964</v>
      </c>
      <c r="C885" s="86" t="s">
        <v>1627</v>
      </c>
      <c r="D885" s="79" t="s">
        <v>1965</v>
      </c>
      <c r="E885" s="79" t="s">
        <v>1632</v>
      </c>
      <c r="F885" s="79" t="s">
        <v>1633</v>
      </c>
      <c r="G885" s="191">
        <v>3.11</v>
      </c>
      <c r="H885" s="94">
        <v>1.4933000000000001</v>
      </c>
      <c r="I885" s="95">
        <v>1</v>
      </c>
      <c r="J885" s="89">
        <v>1</v>
      </c>
      <c r="K885" s="89">
        <v>1</v>
      </c>
      <c r="L885" s="89">
        <v>1</v>
      </c>
    </row>
    <row r="886" spans="1:12">
      <c r="A886" s="86" t="s">
        <v>801</v>
      </c>
      <c r="B886" s="86" t="s">
        <v>1964</v>
      </c>
      <c r="C886" s="86" t="s">
        <v>1628</v>
      </c>
      <c r="D886" s="79" t="s">
        <v>1965</v>
      </c>
      <c r="E886" s="79" t="s">
        <v>1632</v>
      </c>
      <c r="F886" s="79" t="s">
        <v>1633</v>
      </c>
      <c r="G886" s="191">
        <v>7.44</v>
      </c>
      <c r="H886" s="94">
        <v>2.3677999999999999</v>
      </c>
      <c r="I886" s="95">
        <v>1</v>
      </c>
      <c r="J886" s="89">
        <v>1</v>
      </c>
      <c r="K886" s="89">
        <v>1</v>
      </c>
      <c r="L886" s="89">
        <v>1</v>
      </c>
    </row>
    <row r="887" spans="1:12">
      <c r="A887" s="86" t="s">
        <v>802</v>
      </c>
      <c r="B887" s="86" t="s">
        <v>1964</v>
      </c>
      <c r="C887" s="86" t="s">
        <v>1629</v>
      </c>
      <c r="D887" s="79" t="s">
        <v>1965</v>
      </c>
      <c r="E887" s="79" t="s">
        <v>1632</v>
      </c>
      <c r="F887" s="79" t="s">
        <v>1633</v>
      </c>
      <c r="G887" s="191">
        <v>15.11</v>
      </c>
      <c r="H887" s="94">
        <v>4.4111000000000002</v>
      </c>
      <c r="I887" s="95">
        <v>1</v>
      </c>
      <c r="J887" s="89">
        <v>1</v>
      </c>
      <c r="K887" s="89">
        <v>1</v>
      </c>
      <c r="L887" s="89">
        <v>1</v>
      </c>
    </row>
    <row r="888" spans="1:12">
      <c r="A888" s="86" t="s">
        <v>803</v>
      </c>
      <c r="B888" s="86" t="s">
        <v>1966</v>
      </c>
      <c r="C888" s="86" t="s">
        <v>1625</v>
      </c>
      <c r="D888" s="79" t="s">
        <v>1967</v>
      </c>
      <c r="E888" s="79" t="s">
        <v>1632</v>
      </c>
      <c r="F888" s="79" t="s">
        <v>1633</v>
      </c>
      <c r="G888" s="191">
        <v>1.83</v>
      </c>
      <c r="H888" s="94">
        <v>0.9708</v>
      </c>
      <c r="I888" s="95">
        <v>1</v>
      </c>
      <c r="J888" s="89">
        <v>1</v>
      </c>
      <c r="K888" s="89">
        <v>1</v>
      </c>
      <c r="L888" s="89">
        <v>1</v>
      </c>
    </row>
    <row r="889" spans="1:12">
      <c r="A889" s="86" t="s">
        <v>804</v>
      </c>
      <c r="B889" s="86" t="s">
        <v>1966</v>
      </c>
      <c r="C889" s="86" t="s">
        <v>1627</v>
      </c>
      <c r="D889" s="79" t="s">
        <v>1967</v>
      </c>
      <c r="E889" s="79" t="s">
        <v>1632</v>
      </c>
      <c r="F889" s="79" t="s">
        <v>1633</v>
      </c>
      <c r="G889" s="191">
        <v>2.72</v>
      </c>
      <c r="H889" s="94">
        <v>1.1993</v>
      </c>
      <c r="I889" s="95">
        <v>1</v>
      </c>
      <c r="J889" s="89">
        <v>1</v>
      </c>
      <c r="K889" s="89">
        <v>1</v>
      </c>
      <c r="L889" s="89">
        <v>1</v>
      </c>
    </row>
    <row r="890" spans="1:12">
      <c r="A890" s="86" t="s">
        <v>805</v>
      </c>
      <c r="B890" s="86" t="s">
        <v>1966</v>
      </c>
      <c r="C890" s="86" t="s">
        <v>1628</v>
      </c>
      <c r="D890" s="79" t="s">
        <v>1967</v>
      </c>
      <c r="E890" s="79" t="s">
        <v>1632</v>
      </c>
      <c r="F890" s="79" t="s">
        <v>1633</v>
      </c>
      <c r="G890" s="191">
        <v>5.84</v>
      </c>
      <c r="H890" s="94">
        <v>1.8886000000000001</v>
      </c>
      <c r="I890" s="95">
        <v>1</v>
      </c>
      <c r="J890" s="89">
        <v>1</v>
      </c>
      <c r="K890" s="89">
        <v>1</v>
      </c>
      <c r="L890" s="89">
        <v>1</v>
      </c>
    </row>
    <row r="891" spans="1:12">
      <c r="A891" s="86" t="s">
        <v>806</v>
      </c>
      <c r="B891" s="86" t="s">
        <v>1966</v>
      </c>
      <c r="C891" s="86" t="s">
        <v>1629</v>
      </c>
      <c r="D891" s="79" t="s">
        <v>1967</v>
      </c>
      <c r="E891" s="79" t="s">
        <v>1632</v>
      </c>
      <c r="F891" s="79" t="s">
        <v>1633</v>
      </c>
      <c r="G891" s="191">
        <v>13.13</v>
      </c>
      <c r="H891" s="94">
        <v>3.5400999999999998</v>
      </c>
      <c r="I891" s="95">
        <v>1</v>
      </c>
      <c r="J891" s="89">
        <v>1</v>
      </c>
      <c r="K891" s="89">
        <v>1</v>
      </c>
      <c r="L891" s="89">
        <v>1</v>
      </c>
    </row>
    <row r="892" spans="1:12">
      <c r="A892" s="86" t="s">
        <v>807</v>
      </c>
      <c r="B892" s="86" t="s">
        <v>1968</v>
      </c>
      <c r="C892" s="86" t="s">
        <v>1625</v>
      </c>
      <c r="D892" s="79" t="s">
        <v>1511</v>
      </c>
      <c r="E892" s="79" t="s">
        <v>1632</v>
      </c>
      <c r="F892" s="79" t="s">
        <v>1633</v>
      </c>
      <c r="G892" s="191">
        <v>1.6</v>
      </c>
      <c r="H892" s="94">
        <v>0.91859999999999997</v>
      </c>
      <c r="I892" s="95">
        <v>1</v>
      </c>
      <c r="J892" s="89">
        <v>1</v>
      </c>
      <c r="K892" s="89">
        <v>1</v>
      </c>
      <c r="L892" s="89">
        <v>1</v>
      </c>
    </row>
    <row r="893" spans="1:12">
      <c r="A893" s="86" t="s">
        <v>808</v>
      </c>
      <c r="B893" s="86" t="s">
        <v>1968</v>
      </c>
      <c r="C893" s="86" t="s">
        <v>1627</v>
      </c>
      <c r="D893" s="79" t="s">
        <v>1511</v>
      </c>
      <c r="E893" s="79" t="s">
        <v>1632</v>
      </c>
      <c r="F893" s="79" t="s">
        <v>1633</v>
      </c>
      <c r="G893" s="191">
        <v>2.17</v>
      </c>
      <c r="H893" s="94">
        <v>1.3435999999999999</v>
      </c>
      <c r="I893" s="95">
        <v>1</v>
      </c>
      <c r="J893" s="89">
        <v>1</v>
      </c>
      <c r="K893" s="89">
        <v>1</v>
      </c>
      <c r="L893" s="89">
        <v>1</v>
      </c>
    </row>
    <row r="894" spans="1:12">
      <c r="A894" s="86" t="s">
        <v>809</v>
      </c>
      <c r="B894" s="86" t="s">
        <v>1968</v>
      </c>
      <c r="C894" s="86" t="s">
        <v>1628</v>
      </c>
      <c r="D894" s="79" t="s">
        <v>1511</v>
      </c>
      <c r="E894" s="79" t="s">
        <v>1632</v>
      </c>
      <c r="F894" s="79" t="s">
        <v>1633</v>
      </c>
      <c r="G894" s="191">
        <v>5.0599999999999996</v>
      </c>
      <c r="H894" s="94">
        <v>1.7675000000000001</v>
      </c>
      <c r="I894" s="95">
        <v>1</v>
      </c>
      <c r="J894" s="89">
        <v>1</v>
      </c>
      <c r="K894" s="89">
        <v>1</v>
      </c>
      <c r="L894" s="89">
        <v>1</v>
      </c>
    </row>
    <row r="895" spans="1:12">
      <c r="A895" s="86" t="s">
        <v>810</v>
      </c>
      <c r="B895" s="86" t="s">
        <v>1968</v>
      </c>
      <c r="C895" s="86" t="s">
        <v>1629</v>
      </c>
      <c r="D895" s="79" t="s">
        <v>1511</v>
      </c>
      <c r="E895" s="79" t="s">
        <v>1632</v>
      </c>
      <c r="F895" s="79" t="s">
        <v>1633</v>
      </c>
      <c r="G895" s="191">
        <v>12</v>
      </c>
      <c r="H895" s="94">
        <v>3.2621000000000002</v>
      </c>
      <c r="I895" s="95">
        <v>1</v>
      </c>
      <c r="J895" s="89">
        <v>1</v>
      </c>
      <c r="K895" s="89">
        <v>1</v>
      </c>
      <c r="L895" s="89">
        <v>1</v>
      </c>
    </row>
    <row r="896" spans="1:12">
      <c r="A896" s="86" t="s">
        <v>811</v>
      </c>
      <c r="B896" s="86" t="s">
        <v>1969</v>
      </c>
      <c r="C896" s="86" t="s">
        <v>1625</v>
      </c>
      <c r="D896" s="79" t="s">
        <v>1970</v>
      </c>
      <c r="E896" s="79" t="s">
        <v>1632</v>
      </c>
      <c r="F896" s="79" t="s">
        <v>1633</v>
      </c>
      <c r="G896" s="191">
        <v>1.98</v>
      </c>
      <c r="H896" s="94">
        <v>0.71319999999999995</v>
      </c>
      <c r="I896" s="95">
        <v>1</v>
      </c>
      <c r="J896" s="89">
        <v>1</v>
      </c>
      <c r="K896" s="89">
        <v>1</v>
      </c>
      <c r="L896" s="89">
        <v>1</v>
      </c>
    </row>
    <row r="897" spans="1:12">
      <c r="A897" s="86" t="s">
        <v>812</v>
      </c>
      <c r="B897" s="86" t="s">
        <v>1969</v>
      </c>
      <c r="C897" s="86" t="s">
        <v>1627</v>
      </c>
      <c r="D897" s="79" t="s">
        <v>1970</v>
      </c>
      <c r="E897" s="79" t="s">
        <v>1632</v>
      </c>
      <c r="F897" s="79" t="s">
        <v>1633</v>
      </c>
      <c r="G897" s="191">
        <v>3.72</v>
      </c>
      <c r="H897" s="94">
        <v>0.98540000000000005</v>
      </c>
      <c r="I897" s="95">
        <v>1</v>
      </c>
      <c r="J897" s="89">
        <v>1</v>
      </c>
      <c r="K897" s="89">
        <v>1</v>
      </c>
      <c r="L897" s="89">
        <v>1</v>
      </c>
    </row>
    <row r="898" spans="1:12">
      <c r="A898" s="86" t="s">
        <v>813</v>
      </c>
      <c r="B898" s="86" t="s">
        <v>1969</v>
      </c>
      <c r="C898" s="86" t="s">
        <v>1628</v>
      </c>
      <c r="D898" s="79" t="s">
        <v>1970</v>
      </c>
      <c r="E898" s="79" t="s">
        <v>1632</v>
      </c>
      <c r="F898" s="79" t="s">
        <v>1633</v>
      </c>
      <c r="G898" s="191">
        <v>7.06</v>
      </c>
      <c r="H898" s="94">
        <v>1.4825999999999999</v>
      </c>
      <c r="I898" s="95">
        <v>1</v>
      </c>
      <c r="J898" s="89">
        <v>1</v>
      </c>
      <c r="K898" s="89">
        <v>1</v>
      </c>
      <c r="L898" s="89">
        <v>1</v>
      </c>
    </row>
    <row r="899" spans="1:12">
      <c r="A899" s="86" t="s">
        <v>814</v>
      </c>
      <c r="B899" s="86" t="s">
        <v>1969</v>
      </c>
      <c r="C899" s="86" t="s">
        <v>1629</v>
      </c>
      <c r="D899" s="79" t="s">
        <v>1970</v>
      </c>
      <c r="E899" s="79" t="s">
        <v>1632</v>
      </c>
      <c r="F899" s="79" t="s">
        <v>1633</v>
      </c>
      <c r="G899" s="191">
        <v>11.81</v>
      </c>
      <c r="H899" s="94">
        <v>2.5375999999999999</v>
      </c>
      <c r="I899" s="95">
        <v>1</v>
      </c>
      <c r="J899" s="89">
        <v>1</v>
      </c>
      <c r="K899" s="89">
        <v>1</v>
      </c>
      <c r="L899" s="89">
        <v>1</v>
      </c>
    </row>
    <row r="900" spans="1:12">
      <c r="A900" s="86" t="s">
        <v>815</v>
      </c>
      <c r="B900" s="86" t="s">
        <v>1971</v>
      </c>
      <c r="C900" s="86" t="s">
        <v>1625</v>
      </c>
      <c r="D900" s="79" t="s">
        <v>1972</v>
      </c>
      <c r="E900" s="79" t="s">
        <v>1632</v>
      </c>
      <c r="F900" s="79" t="s">
        <v>1633</v>
      </c>
      <c r="G900" s="191">
        <v>2.38</v>
      </c>
      <c r="H900" s="94">
        <v>0.80940000000000001</v>
      </c>
      <c r="I900" s="95">
        <v>1</v>
      </c>
      <c r="J900" s="89">
        <v>1</v>
      </c>
      <c r="K900" s="89">
        <v>1</v>
      </c>
      <c r="L900" s="89">
        <v>1</v>
      </c>
    </row>
    <row r="901" spans="1:12">
      <c r="A901" s="86" t="s">
        <v>816</v>
      </c>
      <c r="B901" s="86" t="s">
        <v>1971</v>
      </c>
      <c r="C901" s="86" t="s">
        <v>1627</v>
      </c>
      <c r="D901" s="79" t="s">
        <v>1972</v>
      </c>
      <c r="E901" s="79" t="s">
        <v>1632</v>
      </c>
      <c r="F901" s="79" t="s">
        <v>1633</v>
      </c>
      <c r="G901" s="191">
        <v>3.72</v>
      </c>
      <c r="H901" s="94">
        <v>1.3152999999999999</v>
      </c>
      <c r="I901" s="95">
        <v>1</v>
      </c>
      <c r="J901" s="89">
        <v>1</v>
      </c>
      <c r="K901" s="89">
        <v>1</v>
      </c>
      <c r="L901" s="89">
        <v>1</v>
      </c>
    </row>
    <row r="902" spans="1:12">
      <c r="A902" s="86" t="s">
        <v>817</v>
      </c>
      <c r="B902" s="86" t="s">
        <v>1971</v>
      </c>
      <c r="C902" s="86" t="s">
        <v>1628</v>
      </c>
      <c r="D902" s="79" t="s">
        <v>1972</v>
      </c>
      <c r="E902" s="79" t="s">
        <v>1632</v>
      </c>
      <c r="F902" s="79" t="s">
        <v>1633</v>
      </c>
      <c r="G902" s="191">
        <v>7.62</v>
      </c>
      <c r="H902" s="94">
        <v>2.0827</v>
      </c>
      <c r="I902" s="95">
        <v>1</v>
      </c>
      <c r="J902" s="89">
        <v>1</v>
      </c>
      <c r="K902" s="89">
        <v>1</v>
      </c>
      <c r="L902" s="89">
        <v>1</v>
      </c>
    </row>
    <row r="903" spans="1:12">
      <c r="A903" s="86" t="s">
        <v>818</v>
      </c>
      <c r="B903" s="86" t="s">
        <v>1971</v>
      </c>
      <c r="C903" s="86" t="s">
        <v>1629</v>
      </c>
      <c r="D903" s="79" t="s">
        <v>1972</v>
      </c>
      <c r="E903" s="79" t="s">
        <v>1632</v>
      </c>
      <c r="F903" s="79" t="s">
        <v>1633</v>
      </c>
      <c r="G903" s="191">
        <v>14.43</v>
      </c>
      <c r="H903" s="94">
        <v>3.5672999999999999</v>
      </c>
      <c r="I903" s="95">
        <v>1</v>
      </c>
      <c r="J903" s="89">
        <v>1</v>
      </c>
      <c r="K903" s="89">
        <v>1</v>
      </c>
      <c r="L903" s="89">
        <v>1</v>
      </c>
    </row>
    <row r="904" spans="1:12">
      <c r="A904" s="86" t="s">
        <v>819</v>
      </c>
      <c r="B904" s="86" t="s">
        <v>1973</v>
      </c>
      <c r="C904" s="86" t="s">
        <v>1625</v>
      </c>
      <c r="D904" s="79" t="s">
        <v>1974</v>
      </c>
      <c r="E904" s="79" t="s">
        <v>1632</v>
      </c>
      <c r="F904" s="79" t="s">
        <v>1633</v>
      </c>
      <c r="G904" s="191">
        <v>1.87</v>
      </c>
      <c r="H904" s="94">
        <v>0.90480000000000005</v>
      </c>
      <c r="I904" s="95">
        <v>1</v>
      </c>
      <c r="J904" s="89">
        <v>1</v>
      </c>
      <c r="K904" s="89">
        <v>1</v>
      </c>
      <c r="L904" s="89">
        <v>1</v>
      </c>
    </row>
    <row r="905" spans="1:12">
      <c r="A905" s="86" t="s">
        <v>820</v>
      </c>
      <c r="B905" s="86" t="s">
        <v>1973</v>
      </c>
      <c r="C905" s="86" t="s">
        <v>1627</v>
      </c>
      <c r="D905" s="79" t="s">
        <v>1974</v>
      </c>
      <c r="E905" s="79" t="s">
        <v>1632</v>
      </c>
      <c r="F905" s="79" t="s">
        <v>1633</v>
      </c>
      <c r="G905" s="191">
        <v>2.58</v>
      </c>
      <c r="H905" s="94">
        <v>1.1504000000000001</v>
      </c>
      <c r="I905" s="95">
        <v>1</v>
      </c>
      <c r="J905" s="89">
        <v>1</v>
      </c>
      <c r="K905" s="89">
        <v>1</v>
      </c>
      <c r="L905" s="89">
        <v>1</v>
      </c>
    </row>
    <row r="906" spans="1:12">
      <c r="A906" s="86" t="s">
        <v>821</v>
      </c>
      <c r="B906" s="86" t="s">
        <v>1973</v>
      </c>
      <c r="C906" s="86" t="s">
        <v>1628</v>
      </c>
      <c r="D906" s="79" t="s">
        <v>1974</v>
      </c>
      <c r="E906" s="79" t="s">
        <v>1632</v>
      </c>
      <c r="F906" s="79" t="s">
        <v>1633</v>
      </c>
      <c r="G906" s="191">
        <v>5.52</v>
      </c>
      <c r="H906" s="94">
        <v>1.9661999999999999</v>
      </c>
      <c r="I906" s="95">
        <v>1</v>
      </c>
      <c r="J906" s="89">
        <v>1</v>
      </c>
      <c r="K906" s="89">
        <v>1</v>
      </c>
      <c r="L906" s="89">
        <v>1</v>
      </c>
    </row>
    <row r="907" spans="1:12">
      <c r="A907" s="86" t="s">
        <v>822</v>
      </c>
      <c r="B907" s="86" t="s">
        <v>1973</v>
      </c>
      <c r="C907" s="86" t="s">
        <v>1629</v>
      </c>
      <c r="D907" s="79" t="s">
        <v>1974</v>
      </c>
      <c r="E907" s="79" t="s">
        <v>1632</v>
      </c>
      <c r="F907" s="79" t="s">
        <v>1633</v>
      </c>
      <c r="G907" s="191">
        <v>11.65</v>
      </c>
      <c r="H907" s="94">
        <v>3.6225999999999998</v>
      </c>
      <c r="I907" s="95">
        <v>1</v>
      </c>
      <c r="J907" s="89">
        <v>1</v>
      </c>
      <c r="K907" s="89">
        <v>1</v>
      </c>
      <c r="L907" s="89">
        <v>1</v>
      </c>
    </row>
    <row r="908" spans="1:12">
      <c r="A908" s="86" t="s">
        <v>2350</v>
      </c>
      <c r="B908" s="86" t="s">
        <v>2371</v>
      </c>
      <c r="C908" s="86" t="s">
        <v>1625</v>
      </c>
      <c r="D908" s="79" t="s">
        <v>2393</v>
      </c>
      <c r="E908" s="79" t="s">
        <v>1632</v>
      </c>
      <c r="F908" s="79" t="s">
        <v>1633</v>
      </c>
      <c r="G908" s="191">
        <v>2.17</v>
      </c>
      <c r="H908" s="94">
        <v>1.2508999999999999</v>
      </c>
      <c r="I908" s="95">
        <v>1</v>
      </c>
      <c r="J908" s="89">
        <v>1</v>
      </c>
      <c r="K908" s="89">
        <v>1</v>
      </c>
      <c r="L908" s="89">
        <v>1</v>
      </c>
    </row>
    <row r="909" spans="1:12">
      <c r="A909" s="86" t="s">
        <v>2351</v>
      </c>
      <c r="B909" s="86" t="s">
        <v>2371</v>
      </c>
      <c r="C909" s="86" t="s">
        <v>1627</v>
      </c>
      <c r="D909" s="79" t="s">
        <v>2393</v>
      </c>
      <c r="E909" s="79" t="s">
        <v>1632</v>
      </c>
      <c r="F909" s="79" t="s">
        <v>1633</v>
      </c>
      <c r="G909" s="191">
        <v>3.32</v>
      </c>
      <c r="H909" s="94">
        <v>1.5879000000000001</v>
      </c>
      <c r="I909" s="95">
        <v>1</v>
      </c>
      <c r="J909" s="89">
        <v>1</v>
      </c>
      <c r="K909" s="89">
        <v>1</v>
      </c>
      <c r="L909" s="89">
        <v>1</v>
      </c>
    </row>
    <row r="910" spans="1:12">
      <c r="A910" s="86" t="s">
        <v>2352</v>
      </c>
      <c r="B910" s="86" t="s">
        <v>2371</v>
      </c>
      <c r="C910" s="86" t="s">
        <v>1628</v>
      </c>
      <c r="D910" s="79" t="s">
        <v>2393</v>
      </c>
      <c r="E910" s="79" t="s">
        <v>1632</v>
      </c>
      <c r="F910" s="79" t="s">
        <v>1633</v>
      </c>
      <c r="G910" s="191">
        <v>7.03</v>
      </c>
      <c r="H910" s="94">
        <v>2.3584999999999998</v>
      </c>
      <c r="I910" s="95">
        <v>1</v>
      </c>
      <c r="J910" s="89">
        <v>1</v>
      </c>
      <c r="K910" s="89">
        <v>1</v>
      </c>
      <c r="L910" s="89">
        <v>1</v>
      </c>
    </row>
    <row r="911" spans="1:12">
      <c r="A911" s="86" t="s">
        <v>2353</v>
      </c>
      <c r="B911" s="86" t="s">
        <v>2371</v>
      </c>
      <c r="C911" s="86" t="s">
        <v>1629</v>
      </c>
      <c r="D911" s="79" t="s">
        <v>2393</v>
      </c>
      <c r="E911" s="79" t="s">
        <v>1632</v>
      </c>
      <c r="F911" s="79" t="s">
        <v>1633</v>
      </c>
      <c r="G911" s="191">
        <v>17.11</v>
      </c>
      <c r="H911" s="94">
        <v>4.9696999999999996</v>
      </c>
      <c r="I911" s="95">
        <v>1</v>
      </c>
      <c r="J911" s="89">
        <v>1</v>
      </c>
      <c r="K911" s="89">
        <v>1</v>
      </c>
      <c r="L911" s="89">
        <v>1</v>
      </c>
    </row>
    <row r="912" spans="1:12">
      <c r="A912" s="86" t="s">
        <v>823</v>
      </c>
      <c r="B912" s="86" t="s">
        <v>1975</v>
      </c>
      <c r="C912" s="86" t="s">
        <v>1625</v>
      </c>
      <c r="D912" s="79" t="s">
        <v>1512</v>
      </c>
      <c r="E912" s="79" t="s">
        <v>1632</v>
      </c>
      <c r="F912" s="79" t="s">
        <v>1633</v>
      </c>
      <c r="G912" s="191">
        <v>2.61</v>
      </c>
      <c r="H912" s="94">
        <v>0.55859999999999999</v>
      </c>
      <c r="I912" s="95">
        <v>1</v>
      </c>
      <c r="J912" s="89">
        <v>1</v>
      </c>
      <c r="K912" s="89">
        <v>1</v>
      </c>
      <c r="L912" s="89">
        <v>1</v>
      </c>
    </row>
    <row r="913" spans="1:12">
      <c r="A913" s="86" t="s">
        <v>824</v>
      </c>
      <c r="B913" s="86" t="s">
        <v>1975</v>
      </c>
      <c r="C913" s="86" t="s">
        <v>1627</v>
      </c>
      <c r="D913" s="79" t="s">
        <v>1512</v>
      </c>
      <c r="E913" s="79" t="s">
        <v>1632</v>
      </c>
      <c r="F913" s="79" t="s">
        <v>1633</v>
      </c>
      <c r="G913" s="191">
        <v>3.6</v>
      </c>
      <c r="H913" s="94">
        <v>0.73909999999999998</v>
      </c>
      <c r="I913" s="95">
        <v>1</v>
      </c>
      <c r="J913" s="89">
        <v>1</v>
      </c>
      <c r="K913" s="89">
        <v>1</v>
      </c>
      <c r="L913" s="89">
        <v>1</v>
      </c>
    </row>
    <row r="914" spans="1:12">
      <c r="A914" s="86" t="s">
        <v>825</v>
      </c>
      <c r="B914" s="86" t="s">
        <v>1975</v>
      </c>
      <c r="C914" s="86" t="s">
        <v>1628</v>
      </c>
      <c r="D914" s="79" t="s">
        <v>1512</v>
      </c>
      <c r="E914" s="79" t="s">
        <v>1632</v>
      </c>
      <c r="F914" s="79" t="s">
        <v>1633</v>
      </c>
      <c r="G914" s="191">
        <v>6.06</v>
      </c>
      <c r="H914" s="94">
        <v>1.113</v>
      </c>
      <c r="I914" s="95">
        <v>1</v>
      </c>
      <c r="J914" s="89">
        <v>1</v>
      </c>
      <c r="K914" s="89">
        <v>1</v>
      </c>
      <c r="L914" s="89">
        <v>1</v>
      </c>
    </row>
    <row r="915" spans="1:12">
      <c r="A915" s="86" t="s">
        <v>826</v>
      </c>
      <c r="B915" s="86" t="s">
        <v>1975</v>
      </c>
      <c r="C915" s="86" t="s">
        <v>1629</v>
      </c>
      <c r="D915" s="79" t="s">
        <v>1512</v>
      </c>
      <c r="E915" s="79" t="s">
        <v>1632</v>
      </c>
      <c r="F915" s="79" t="s">
        <v>1633</v>
      </c>
      <c r="G915" s="191">
        <v>9.3000000000000007</v>
      </c>
      <c r="H915" s="94">
        <v>1.6682999999999999</v>
      </c>
      <c r="I915" s="95">
        <v>1</v>
      </c>
      <c r="J915" s="89">
        <v>1</v>
      </c>
      <c r="K915" s="89">
        <v>1</v>
      </c>
      <c r="L915" s="89">
        <v>1</v>
      </c>
    </row>
    <row r="916" spans="1:12">
      <c r="A916" s="86" t="s">
        <v>827</v>
      </c>
      <c r="B916" s="86" t="s">
        <v>1976</v>
      </c>
      <c r="C916" s="86" t="s">
        <v>1625</v>
      </c>
      <c r="D916" s="79" t="s">
        <v>1513</v>
      </c>
      <c r="E916" s="79" t="s">
        <v>1632</v>
      </c>
      <c r="F916" s="79" t="s">
        <v>1633</v>
      </c>
      <c r="G916" s="191">
        <v>2.4900000000000002</v>
      </c>
      <c r="H916" s="94">
        <v>0.47989999999999999</v>
      </c>
      <c r="I916" s="95">
        <v>1</v>
      </c>
      <c r="J916" s="89">
        <v>1</v>
      </c>
      <c r="K916" s="89">
        <v>1</v>
      </c>
      <c r="L916" s="89">
        <v>1</v>
      </c>
    </row>
    <row r="917" spans="1:12">
      <c r="A917" s="86" t="s">
        <v>828</v>
      </c>
      <c r="B917" s="86" t="s">
        <v>1976</v>
      </c>
      <c r="C917" s="86" t="s">
        <v>1627</v>
      </c>
      <c r="D917" s="79" t="s">
        <v>1513</v>
      </c>
      <c r="E917" s="79" t="s">
        <v>1632</v>
      </c>
      <c r="F917" s="79" t="s">
        <v>1633</v>
      </c>
      <c r="G917" s="191">
        <v>3.41</v>
      </c>
      <c r="H917" s="94">
        <v>0.62719999999999998</v>
      </c>
      <c r="I917" s="95">
        <v>1</v>
      </c>
      <c r="J917" s="89">
        <v>1</v>
      </c>
      <c r="K917" s="89">
        <v>1</v>
      </c>
      <c r="L917" s="89">
        <v>1</v>
      </c>
    </row>
    <row r="918" spans="1:12">
      <c r="A918" s="86" t="s">
        <v>829</v>
      </c>
      <c r="B918" s="86" t="s">
        <v>1976</v>
      </c>
      <c r="C918" s="86" t="s">
        <v>1628</v>
      </c>
      <c r="D918" s="79" t="s">
        <v>1513</v>
      </c>
      <c r="E918" s="79" t="s">
        <v>1632</v>
      </c>
      <c r="F918" s="79" t="s">
        <v>1633</v>
      </c>
      <c r="G918" s="191">
        <v>5.57</v>
      </c>
      <c r="H918" s="94">
        <v>0.97989999999999999</v>
      </c>
      <c r="I918" s="95">
        <v>1</v>
      </c>
      <c r="J918" s="89">
        <v>1</v>
      </c>
      <c r="K918" s="89">
        <v>1</v>
      </c>
      <c r="L918" s="89">
        <v>1</v>
      </c>
    </row>
    <row r="919" spans="1:12">
      <c r="A919" s="86" t="s">
        <v>830</v>
      </c>
      <c r="B919" s="86" t="s">
        <v>1976</v>
      </c>
      <c r="C919" s="86" t="s">
        <v>1629</v>
      </c>
      <c r="D919" s="79" t="s">
        <v>1513</v>
      </c>
      <c r="E919" s="79" t="s">
        <v>1632</v>
      </c>
      <c r="F919" s="79" t="s">
        <v>1633</v>
      </c>
      <c r="G919" s="191">
        <v>10.18</v>
      </c>
      <c r="H919" s="94">
        <v>1.8207</v>
      </c>
      <c r="I919" s="95">
        <v>1</v>
      </c>
      <c r="J919" s="89">
        <v>1</v>
      </c>
      <c r="K919" s="89">
        <v>1</v>
      </c>
      <c r="L919" s="89">
        <v>1</v>
      </c>
    </row>
    <row r="920" spans="1:12">
      <c r="A920" s="86" t="s">
        <v>831</v>
      </c>
      <c r="B920" s="86" t="s">
        <v>1977</v>
      </c>
      <c r="C920" s="86" t="s">
        <v>1625</v>
      </c>
      <c r="D920" s="79" t="s">
        <v>1978</v>
      </c>
      <c r="E920" s="79" t="s">
        <v>1632</v>
      </c>
      <c r="F920" s="79" t="s">
        <v>1633</v>
      </c>
      <c r="G920" s="191">
        <v>1.64</v>
      </c>
      <c r="H920" s="94">
        <v>0.40760000000000002</v>
      </c>
      <c r="I920" s="95">
        <v>1</v>
      </c>
      <c r="J920" s="89">
        <v>1</v>
      </c>
      <c r="K920" s="89">
        <v>1</v>
      </c>
      <c r="L920" s="89">
        <v>1</v>
      </c>
    </row>
    <row r="921" spans="1:12">
      <c r="A921" s="86" t="s">
        <v>832</v>
      </c>
      <c r="B921" s="86" t="s">
        <v>1977</v>
      </c>
      <c r="C921" s="86" t="s">
        <v>1627</v>
      </c>
      <c r="D921" s="79" t="s">
        <v>1978</v>
      </c>
      <c r="E921" s="79" t="s">
        <v>1632</v>
      </c>
      <c r="F921" s="79" t="s">
        <v>1633</v>
      </c>
      <c r="G921" s="191">
        <v>2.4300000000000002</v>
      </c>
      <c r="H921" s="94">
        <v>0.55159999999999998</v>
      </c>
      <c r="I921" s="95">
        <v>1</v>
      </c>
      <c r="J921" s="89">
        <v>1</v>
      </c>
      <c r="K921" s="89">
        <v>1</v>
      </c>
      <c r="L921" s="89">
        <v>1</v>
      </c>
    </row>
    <row r="922" spans="1:12">
      <c r="A922" s="86" t="s">
        <v>833</v>
      </c>
      <c r="B922" s="86" t="s">
        <v>1977</v>
      </c>
      <c r="C922" s="86" t="s">
        <v>1628</v>
      </c>
      <c r="D922" s="79" t="s">
        <v>1978</v>
      </c>
      <c r="E922" s="79" t="s">
        <v>1632</v>
      </c>
      <c r="F922" s="79" t="s">
        <v>1633</v>
      </c>
      <c r="G922" s="191">
        <v>3.76</v>
      </c>
      <c r="H922" s="94">
        <v>0.7974</v>
      </c>
      <c r="I922" s="95">
        <v>1</v>
      </c>
      <c r="J922" s="89">
        <v>1</v>
      </c>
      <c r="K922" s="89">
        <v>1</v>
      </c>
      <c r="L922" s="89">
        <v>1</v>
      </c>
    </row>
    <row r="923" spans="1:12">
      <c r="A923" s="86" t="s">
        <v>834</v>
      </c>
      <c r="B923" s="86" t="s">
        <v>1977</v>
      </c>
      <c r="C923" s="86" t="s">
        <v>1629</v>
      </c>
      <c r="D923" s="79" t="s">
        <v>1978</v>
      </c>
      <c r="E923" s="79" t="s">
        <v>1632</v>
      </c>
      <c r="F923" s="79" t="s">
        <v>1633</v>
      </c>
      <c r="G923" s="191">
        <v>6.3</v>
      </c>
      <c r="H923" s="94">
        <v>1.3243</v>
      </c>
      <c r="I923" s="95">
        <v>1</v>
      </c>
      <c r="J923" s="89">
        <v>1</v>
      </c>
      <c r="K923" s="89">
        <v>1</v>
      </c>
      <c r="L923" s="89">
        <v>1</v>
      </c>
    </row>
    <row r="924" spans="1:12">
      <c r="A924" s="86" t="s">
        <v>1979</v>
      </c>
      <c r="B924" s="86" t="s">
        <v>1980</v>
      </c>
      <c r="C924" s="86" t="s">
        <v>1625</v>
      </c>
      <c r="D924" s="79" t="s">
        <v>1981</v>
      </c>
      <c r="E924" s="79" t="s">
        <v>1632</v>
      </c>
      <c r="F924" s="79" t="s">
        <v>1633</v>
      </c>
      <c r="G924" s="191">
        <v>2.3199999999999998</v>
      </c>
      <c r="H924" s="94">
        <v>0.57930000000000004</v>
      </c>
      <c r="I924" s="95">
        <v>1</v>
      </c>
      <c r="J924" s="89">
        <v>1</v>
      </c>
      <c r="K924" s="89">
        <v>1</v>
      </c>
      <c r="L924" s="89">
        <v>1</v>
      </c>
    </row>
    <row r="925" spans="1:12">
      <c r="A925" s="86" t="s">
        <v>1982</v>
      </c>
      <c r="B925" s="86" t="s">
        <v>1980</v>
      </c>
      <c r="C925" s="86" t="s">
        <v>1627</v>
      </c>
      <c r="D925" s="79" t="s">
        <v>1981</v>
      </c>
      <c r="E925" s="79" t="s">
        <v>1632</v>
      </c>
      <c r="F925" s="79" t="s">
        <v>1633</v>
      </c>
      <c r="G925" s="191">
        <v>3.12</v>
      </c>
      <c r="H925" s="94">
        <v>0.7127</v>
      </c>
      <c r="I925" s="95">
        <v>1</v>
      </c>
      <c r="J925" s="89">
        <v>1</v>
      </c>
      <c r="K925" s="89">
        <v>1</v>
      </c>
      <c r="L925" s="89">
        <v>1</v>
      </c>
    </row>
    <row r="926" spans="1:12">
      <c r="A926" s="86" t="s">
        <v>1983</v>
      </c>
      <c r="B926" s="86" t="s">
        <v>1980</v>
      </c>
      <c r="C926" s="86" t="s">
        <v>1628</v>
      </c>
      <c r="D926" s="79" t="s">
        <v>1981</v>
      </c>
      <c r="E926" s="79" t="s">
        <v>1632</v>
      </c>
      <c r="F926" s="79" t="s">
        <v>1633</v>
      </c>
      <c r="G926" s="191">
        <v>6.96</v>
      </c>
      <c r="H926" s="94">
        <v>1.2464999999999999</v>
      </c>
      <c r="I926" s="95">
        <v>1</v>
      </c>
      <c r="J926" s="89">
        <v>1</v>
      </c>
      <c r="K926" s="89">
        <v>1</v>
      </c>
      <c r="L926" s="89">
        <v>1</v>
      </c>
    </row>
    <row r="927" spans="1:12">
      <c r="A927" s="86" t="s">
        <v>1984</v>
      </c>
      <c r="B927" s="86" t="s">
        <v>1980</v>
      </c>
      <c r="C927" s="86" t="s">
        <v>1629</v>
      </c>
      <c r="D927" s="79" t="s">
        <v>1981</v>
      </c>
      <c r="E927" s="79" t="s">
        <v>1632</v>
      </c>
      <c r="F927" s="79" t="s">
        <v>1633</v>
      </c>
      <c r="G927" s="191">
        <v>9.16</v>
      </c>
      <c r="H927" s="94">
        <v>2.4470999999999998</v>
      </c>
      <c r="I927" s="95">
        <v>1</v>
      </c>
      <c r="J927" s="89">
        <v>1</v>
      </c>
      <c r="K927" s="89">
        <v>1</v>
      </c>
      <c r="L927" s="89">
        <v>1</v>
      </c>
    </row>
    <row r="928" spans="1:12">
      <c r="A928" s="86" t="s">
        <v>835</v>
      </c>
      <c r="B928" s="86" t="s">
        <v>1985</v>
      </c>
      <c r="C928" s="86" t="s">
        <v>1625</v>
      </c>
      <c r="D928" s="79" t="s">
        <v>1986</v>
      </c>
      <c r="E928" s="79" t="s">
        <v>1987</v>
      </c>
      <c r="F928" s="79" t="s">
        <v>1987</v>
      </c>
      <c r="G928" s="191">
        <v>2.63</v>
      </c>
      <c r="H928" s="94">
        <v>0.5665</v>
      </c>
      <c r="I928" s="95">
        <v>1</v>
      </c>
      <c r="J928" s="89">
        <v>1</v>
      </c>
      <c r="K928" s="89">
        <v>1</v>
      </c>
      <c r="L928" s="89">
        <v>1</v>
      </c>
    </row>
    <row r="929" spans="1:12">
      <c r="A929" s="86" t="s">
        <v>836</v>
      </c>
      <c r="B929" s="86" t="s">
        <v>1985</v>
      </c>
      <c r="C929" s="86" t="s">
        <v>1627</v>
      </c>
      <c r="D929" s="79" t="s">
        <v>1986</v>
      </c>
      <c r="E929" s="79" t="s">
        <v>1987</v>
      </c>
      <c r="F929" s="79" t="s">
        <v>1987</v>
      </c>
      <c r="G929" s="191">
        <v>3.5</v>
      </c>
      <c r="H929" s="94">
        <v>0.71489999999999998</v>
      </c>
      <c r="I929" s="95">
        <v>1</v>
      </c>
      <c r="J929" s="89">
        <v>1</v>
      </c>
      <c r="K929" s="89">
        <v>1</v>
      </c>
      <c r="L929" s="89">
        <v>1</v>
      </c>
    </row>
    <row r="930" spans="1:12">
      <c r="A930" s="86" t="s">
        <v>837</v>
      </c>
      <c r="B930" s="86" t="s">
        <v>1985</v>
      </c>
      <c r="C930" s="86" t="s">
        <v>1628</v>
      </c>
      <c r="D930" s="79" t="s">
        <v>1986</v>
      </c>
      <c r="E930" s="79" t="s">
        <v>1987</v>
      </c>
      <c r="F930" s="79" t="s">
        <v>1987</v>
      </c>
      <c r="G930" s="191">
        <v>5.74</v>
      </c>
      <c r="H930" s="94">
        <v>0.98380000000000001</v>
      </c>
      <c r="I930" s="95">
        <v>1</v>
      </c>
      <c r="J930" s="89">
        <v>1</v>
      </c>
      <c r="K930" s="89">
        <v>1</v>
      </c>
      <c r="L930" s="89">
        <v>1</v>
      </c>
    </row>
    <row r="931" spans="1:12">
      <c r="A931" s="86" t="s">
        <v>838</v>
      </c>
      <c r="B931" s="86" t="s">
        <v>1985</v>
      </c>
      <c r="C931" s="86" t="s">
        <v>1629</v>
      </c>
      <c r="D931" s="79" t="s">
        <v>1986</v>
      </c>
      <c r="E931" s="79" t="s">
        <v>1987</v>
      </c>
      <c r="F931" s="79" t="s">
        <v>1987</v>
      </c>
      <c r="G931" s="191">
        <v>8.2899999999999991</v>
      </c>
      <c r="H931" s="94">
        <v>2.1168</v>
      </c>
      <c r="I931" s="95">
        <v>1</v>
      </c>
      <c r="J931" s="89">
        <v>1</v>
      </c>
      <c r="K931" s="89">
        <v>1</v>
      </c>
      <c r="L931" s="89">
        <v>1</v>
      </c>
    </row>
    <row r="932" spans="1:12">
      <c r="A932" s="86" t="s">
        <v>839</v>
      </c>
      <c r="B932" s="86" t="s">
        <v>1988</v>
      </c>
      <c r="C932" s="86" t="s">
        <v>1625</v>
      </c>
      <c r="D932" s="79" t="s">
        <v>1989</v>
      </c>
      <c r="E932" s="79" t="s">
        <v>1987</v>
      </c>
      <c r="F932" s="79" t="s">
        <v>1987</v>
      </c>
      <c r="G932" s="191">
        <v>2.0499999999999998</v>
      </c>
      <c r="H932" s="94">
        <v>0.59019999999999995</v>
      </c>
      <c r="I932" s="95">
        <v>1</v>
      </c>
      <c r="J932" s="89">
        <v>1</v>
      </c>
      <c r="K932" s="89">
        <v>1</v>
      </c>
      <c r="L932" s="89">
        <v>1</v>
      </c>
    </row>
    <row r="933" spans="1:12">
      <c r="A933" s="86" t="s">
        <v>840</v>
      </c>
      <c r="B933" s="86" t="s">
        <v>1988</v>
      </c>
      <c r="C933" s="86" t="s">
        <v>1627</v>
      </c>
      <c r="D933" s="79" t="s">
        <v>1989</v>
      </c>
      <c r="E933" s="79" t="s">
        <v>1987</v>
      </c>
      <c r="F933" s="79" t="s">
        <v>1987</v>
      </c>
      <c r="G933" s="191">
        <v>2.37</v>
      </c>
      <c r="H933" s="94">
        <v>0.6401</v>
      </c>
      <c r="I933" s="95">
        <v>1</v>
      </c>
      <c r="J933" s="89">
        <v>1</v>
      </c>
      <c r="K933" s="89">
        <v>1</v>
      </c>
      <c r="L933" s="89">
        <v>1</v>
      </c>
    </row>
    <row r="934" spans="1:12">
      <c r="A934" s="86" t="s">
        <v>841</v>
      </c>
      <c r="B934" s="86" t="s">
        <v>1988</v>
      </c>
      <c r="C934" s="86" t="s">
        <v>1628</v>
      </c>
      <c r="D934" s="79" t="s">
        <v>1989</v>
      </c>
      <c r="E934" s="79" t="s">
        <v>1987</v>
      </c>
      <c r="F934" s="79" t="s">
        <v>1987</v>
      </c>
      <c r="G934" s="191">
        <v>4.49</v>
      </c>
      <c r="H934" s="94">
        <v>0.85829999999999995</v>
      </c>
      <c r="I934" s="95">
        <v>1</v>
      </c>
      <c r="J934" s="89">
        <v>1</v>
      </c>
      <c r="K934" s="89">
        <v>1</v>
      </c>
      <c r="L934" s="89">
        <v>1</v>
      </c>
    </row>
    <row r="935" spans="1:12">
      <c r="A935" s="86" t="s">
        <v>842</v>
      </c>
      <c r="B935" s="86" t="s">
        <v>1988</v>
      </c>
      <c r="C935" s="86" t="s">
        <v>1629</v>
      </c>
      <c r="D935" s="79" t="s">
        <v>1989</v>
      </c>
      <c r="E935" s="79" t="s">
        <v>1987</v>
      </c>
      <c r="F935" s="79" t="s">
        <v>1987</v>
      </c>
      <c r="G935" s="191">
        <v>6.45</v>
      </c>
      <c r="H935" s="94">
        <v>1.552</v>
      </c>
      <c r="I935" s="95">
        <v>1</v>
      </c>
      <c r="J935" s="89">
        <v>1</v>
      </c>
      <c r="K935" s="89">
        <v>1</v>
      </c>
      <c r="L935" s="89">
        <v>1</v>
      </c>
    </row>
    <row r="936" spans="1:12">
      <c r="A936" s="86" t="s">
        <v>843</v>
      </c>
      <c r="B936" s="86" t="s">
        <v>1990</v>
      </c>
      <c r="C936" s="86" t="s">
        <v>1625</v>
      </c>
      <c r="D936" s="79" t="s">
        <v>1991</v>
      </c>
      <c r="E936" s="79" t="s">
        <v>1987</v>
      </c>
      <c r="F936" s="79" t="s">
        <v>1987</v>
      </c>
      <c r="G936" s="191">
        <v>2.17</v>
      </c>
      <c r="H936" s="94">
        <v>0.39250000000000002</v>
      </c>
      <c r="I936" s="95">
        <v>1</v>
      </c>
      <c r="J936" s="89">
        <v>1</v>
      </c>
      <c r="K936" s="89">
        <v>1</v>
      </c>
      <c r="L936" s="89">
        <v>1</v>
      </c>
    </row>
    <row r="937" spans="1:12">
      <c r="A937" s="86" t="s">
        <v>844</v>
      </c>
      <c r="B937" s="86" t="s">
        <v>1990</v>
      </c>
      <c r="C937" s="86" t="s">
        <v>1627</v>
      </c>
      <c r="D937" s="79" t="s">
        <v>1991</v>
      </c>
      <c r="E937" s="79" t="s">
        <v>1987</v>
      </c>
      <c r="F937" s="79" t="s">
        <v>1987</v>
      </c>
      <c r="G937" s="191">
        <v>2.4900000000000002</v>
      </c>
      <c r="H937" s="94">
        <v>0.45639999999999997</v>
      </c>
      <c r="I937" s="95">
        <v>1</v>
      </c>
      <c r="J937" s="89">
        <v>1</v>
      </c>
      <c r="K937" s="89">
        <v>1</v>
      </c>
      <c r="L937" s="89">
        <v>1</v>
      </c>
    </row>
    <row r="938" spans="1:12">
      <c r="A938" s="86" t="s">
        <v>845</v>
      </c>
      <c r="B938" s="86" t="s">
        <v>1990</v>
      </c>
      <c r="C938" s="86" t="s">
        <v>1628</v>
      </c>
      <c r="D938" s="79" t="s">
        <v>1991</v>
      </c>
      <c r="E938" s="79" t="s">
        <v>1987</v>
      </c>
      <c r="F938" s="79" t="s">
        <v>1987</v>
      </c>
      <c r="G938" s="191">
        <v>3.84</v>
      </c>
      <c r="H938" s="94">
        <v>0.77700000000000002</v>
      </c>
      <c r="I938" s="95">
        <v>1</v>
      </c>
      <c r="J938" s="89">
        <v>1</v>
      </c>
      <c r="K938" s="89">
        <v>1</v>
      </c>
      <c r="L938" s="89">
        <v>1</v>
      </c>
    </row>
    <row r="939" spans="1:12">
      <c r="A939" s="86" t="s">
        <v>846</v>
      </c>
      <c r="B939" s="86" t="s">
        <v>1990</v>
      </c>
      <c r="C939" s="86" t="s">
        <v>1629</v>
      </c>
      <c r="D939" s="79" t="s">
        <v>1991</v>
      </c>
      <c r="E939" s="79" t="s">
        <v>1987</v>
      </c>
      <c r="F939" s="79" t="s">
        <v>1987</v>
      </c>
      <c r="G939" s="191">
        <v>6.43</v>
      </c>
      <c r="H939" s="94">
        <v>2.1827000000000001</v>
      </c>
      <c r="I939" s="95">
        <v>1</v>
      </c>
      <c r="J939" s="89">
        <v>1</v>
      </c>
      <c r="K939" s="89">
        <v>1</v>
      </c>
      <c r="L939" s="89">
        <v>1</v>
      </c>
    </row>
    <row r="940" spans="1:12">
      <c r="A940" s="86" t="s">
        <v>1992</v>
      </c>
      <c r="B940" s="86" t="s">
        <v>1993</v>
      </c>
      <c r="C940" s="86" t="s">
        <v>1625</v>
      </c>
      <c r="D940" s="79" t="s">
        <v>1994</v>
      </c>
      <c r="E940" s="79" t="s">
        <v>1987</v>
      </c>
      <c r="F940" s="79" t="s">
        <v>1987</v>
      </c>
      <c r="G940" s="191">
        <v>1.22</v>
      </c>
      <c r="H940" s="94">
        <v>0.47720000000000001</v>
      </c>
      <c r="I940" s="95">
        <v>1</v>
      </c>
      <c r="J940" s="89">
        <v>1</v>
      </c>
      <c r="K940" s="89">
        <v>1</v>
      </c>
      <c r="L940" s="89">
        <v>1</v>
      </c>
    </row>
    <row r="941" spans="1:12">
      <c r="A941" s="86" t="s">
        <v>1995</v>
      </c>
      <c r="B941" s="86" t="s">
        <v>1993</v>
      </c>
      <c r="C941" s="86" t="s">
        <v>1627</v>
      </c>
      <c r="D941" s="79" t="s">
        <v>1994</v>
      </c>
      <c r="E941" s="79" t="s">
        <v>1987</v>
      </c>
      <c r="F941" s="79" t="s">
        <v>1987</v>
      </c>
      <c r="G941" s="191">
        <v>1.64</v>
      </c>
      <c r="H941" s="94">
        <v>0.62809999999999999</v>
      </c>
      <c r="I941" s="95">
        <v>1</v>
      </c>
      <c r="J941" s="89">
        <v>1</v>
      </c>
      <c r="K941" s="89">
        <v>1</v>
      </c>
      <c r="L941" s="89">
        <v>1</v>
      </c>
    </row>
    <row r="942" spans="1:12">
      <c r="A942" s="86" t="s">
        <v>1996</v>
      </c>
      <c r="B942" s="86" t="s">
        <v>1993</v>
      </c>
      <c r="C942" s="86" t="s">
        <v>1628</v>
      </c>
      <c r="D942" s="79" t="s">
        <v>1994</v>
      </c>
      <c r="E942" s="79" t="s">
        <v>1987</v>
      </c>
      <c r="F942" s="79" t="s">
        <v>1987</v>
      </c>
      <c r="G942" s="191">
        <v>2.94</v>
      </c>
      <c r="H942" s="94">
        <v>1.0166999999999999</v>
      </c>
      <c r="I942" s="95">
        <v>1</v>
      </c>
      <c r="J942" s="89">
        <v>1</v>
      </c>
      <c r="K942" s="89">
        <v>1</v>
      </c>
      <c r="L942" s="89">
        <v>1</v>
      </c>
    </row>
    <row r="943" spans="1:12">
      <c r="A943" s="86" t="s">
        <v>1997</v>
      </c>
      <c r="B943" s="86" t="s">
        <v>1993</v>
      </c>
      <c r="C943" s="86" t="s">
        <v>1629</v>
      </c>
      <c r="D943" s="79" t="s">
        <v>1994</v>
      </c>
      <c r="E943" s="79" t="s">
        <v>1987</v>
      </c>
      <c r="F943" s="79" t="s">
        <v>1987</v>
      </c>
      <c r="G943" s="191">
        <v>5.95</v>
      </c>
      <c r="H943" s="94">
        <v>1.7766999999999999</v>
      </c>
      <c r="I943" s="95">
        <v>1</v>
      </c>
      <c r="J943" s="89">
        <v>1</v>
      </c>
      <c r="K943" s="89">
        <v>1</v>
      </c>
      <c r="L943" s="89">
        <v>1</v>
      </c>
    </row>
    <row r="944" spans="1:12">
      <c r="A944" s="86" t="s">
        <v>1998</v>
      </c>
      <c r="B944" s="86" t="s">
        <v>1999</v>
      </c>
      <c r="C944" s="86" t="s">
        <v>1625</v>
      </c>
      <c r="D944" s="79" t="s">
        <v>2000</v>
      </c>
      <c r="E944" s="79" t="s">
        <v>1987</v>
      </c>
      <c r="F944" s="79" t="s">
        <v>1987</v>
      </c>
      <c r="G944" s="191">
        <v>2.0499999999999998</v>
      </c>
      <c r="H944" s="94">
        <v>0.45829999999999999</v>
      </c>
      <c r="I944" s="95">
        <v>1</v>
      </c>
      <c r="J944" s="89">
        <v>1</v>
      </c>
      <c r="K944" s="89">
        <v>1</v>
      </c>
      <c r="L944" s="89">
        <v>1</v>
      </c>
    </row>
    <row r="945" spans="1:12">
      <c r="A945" s="86" t="s">
        <v>2001</v>
      </c>
      <c r="B945" s="86" t="s">
        <v>1999</v>
      </c>
      <c r="C945" s="86" t="s">
        <v>1627</v>
      </c>
      <c r="D945" s="79" t="s">
        <v>2000</v>
      </c>
      <c r="E945" s="79" t="s">
        <v>1987</v>
      </c>
      <c r="F945" s="79" t="s">
        <v>1987</v>
      </c>
      <c r="G945" s="191">
        <v>2.0499999999999998</v>
      </c>
      <c r="H945" s="94">
        <v>0.90049999999999997</v>
      </c>
      <c r="I945" s="95">
        <v>1</v>
      </c>
      <c r="J945" s="89">
        <v>1</v>
      </c>
      <c r="K945" s="89">
        <v>1</v>
      </c>
      <c r="L945" s="89">
        <v>1</v>
      </c>
    </row>
    <row r="946" spans="1:12">
      <c r="A946" s="86" t="s">
        <v>2002</v>
      </c>
      <c r="B946" s="86" t="s">
        <v>1999</v>
      </c>
      <c r="C946" s="86" t="s">
        <v>1628</v>
      </c>
      <c r="D946" s="79" t="s">
        <v>2000</v>
      </c>
      <c r="E946" s="79" t="s">
        <v>1987</v>
      </c>
      <c r="F946" s="79" t="s">
        <v>1987</v>
      </c>
      <c r="G946" s="191">
        <v>4.22</v>
      </c>
      <c r="H946" s="94">
        <v>1.3895999999999999</v>
      </c>
      <c r="I946" s="95">
        <v>1</v>
      </c>
      <c r="J946" s="89">
        <v>1</v>
      </c>
      <c r="K946" s="89">
        <v>1</v>
      </c>
      <c r="L946" s="89">
        <v>1</v>
      </c>
    </row>
    <row r="947" spans="1:12">
      <c r="A947" s="86" t="s">
        <v>2003</v>
      </c>
      <c r="B947" s="86" t="s">
        <v>1999</v>
      </c>
      <c r="C947" s="86" t="s">
        <v>1629</v>
      </c>
      <c r="D947" s="79" t="s">
        <v>2000</v>
      </c>
      <c r="E947" s="79" t="s">
        <v>1987</v>
      </c>
      <c r="F947" s="79" t="s">
        <v>1987</v>
      </c>
      <c r="G947" s="191">
        <v>9.06</v>
      </c>
      <c r="H947" s="94">
        <v>2.5779999999999998</v>
      </c>
      <c r="I947" s="95">
        <v>1</v>
      </c>
      <c r="J947" s="89">
        <v>1</v>
      </c>
      <c r="K947" s="89">
        <v>1</v>
      </c>
      <c r="L947" s="89">
        <v>1</v>
      </c>
    </row>
    <row r="948" spans="1:12">
      <c r="A948" s="86" t="s">
        <v>2004</v>
      </c>
      <c r="B948" s="86" t="s">
        <v>2005</v>
      </c>
      <c r="C948" s="86" t="s">
        <v>1625</v>
      </c>
      <c r="D948" s="79" t="s">
        <v>2006</v>
      </c>
      <c r="E948" s="79" t="s">
        <v>1987</v>
      </c>
      <c r="F948" s="79" t="s">
        <v>1987</v>
      </c>
      <c r="G948" s="191">
        <v>1.78</v>
      </c>
      <c r="H948" s="94">
        <v>0.35510000000000003</v>
      </c>
      <c r="I948" s="95">
        <v>1</v>
      </c>
      <c r="J948" s="89">
        <v>1</v>
      </c>
      <c r="K948" s="89">
        <v>1</v>
      </c>
      <c r="L948" s="89">
        <v>1</v>
      </c>
    </row>
    <row r="949" spans="1:12">
      <c r="A949" s="86" t="s">
        <v>2007</v>
      </c>
      <c r="B949" s="86" t="s">
        <v>2005</v>
      </c>
      <c r="C949" s="86" t="s">
        <v>1627</v>
      </c>
      <c r="D949" s="79" t="s">
        <v>2006</v>
      </c>
      <c r="E949" s="79" t="s">
        <v>1987</v>
      </c>
      <c r="F949" s="79" t="s">
        <v>1987</v>
      </c>
      <c r="G949" s="191">
        <v>2.72</v>
      </c>
      <c r="H949" s="94">
        <v>0.97760000000000002</v>
      </c>
      <c r="I949" s="95">
        <v>1</v>
      </c>
      <c r="J949" s="89">
        <v>1</v>
      </c>
      <c r="K949" s="89">
        <v>1</v>
      </c>
      <c r="L949" s="89">
        <v>1</v>
      </c>
    </row>
    <row r="950" spans="1:12">
      <c r="A950" s="86" t="s">
        <v>2008</v>
      </c>
      <c r="B950" s="86" t="s">
        <v>2005</v>
      </c>
      <c r="C950" s="86" t="s">
        <v>1628</v>
      </c>
      <c r="D950" s="79" t="s">
        <v>2006</v>
      </c>
      <c r="E950" s="79" t="s">
        <v>1987</v>
      </c>
      <c r="F950" s="79" t="s">
        <v>1987</v>
      </c>
      <c r="G950" s="191">
        <v>4.82</v>
      </c>
      <c r="H950" s="94">
        <v>1.5356000000000001</v>
      </c>
      <c r="I950" s="95">
        <v>1</v>
      </c>
      <c r="J950" s="89">
        <v>1</v>
      </c>
      <c r="K950" s="89">
        <v>1</v>
      </c>
      <c r="L950" s="89">
        <v>1</v>
      </c>
    </row>
    <row r="951" spans="1:12">
      <c r="A951" s="86" t="s">
        <v>2009</v>
      </c>
      <c r="B951" s="86" t="s">
        <v>2005</v>
      </c>
      <c r="C951" s="86" t="s">
        <v>1629</v>
      </c>
      <c r="D951" s="79" t="s">
        <v>2006</v>
      </c>
      <c r="E951" s="79" t="s">
        <v>1987</v>
      </c>
      <c r="F951" s="79" t="s">
        <v>1987</v>
      </c>
      <c r="G951" s="191">
        <v>8.85</v>
      </c>
      <c r="H951" s="94">
        <v>2.8397999999999999</v>
      </c>
      <c r="I951" s="95">
        <v>1</v>
      </c>
      <c r="J951" s="89">
        <v>1</v>
      </c>
      <c r="K951" s="89">
        <v>1</v>
      </c>
      <c r="L951" s="89">
        <v>1</v>
      </c>
    </row>
    <row r="952" spans="1:12">
      <c r="A952" s="86" t="s">
        <v>847</v>
      </c>
      <c r="B952" s="86" t="s">
        <v>2010</v>
      </c>
      <c r="C952" s="86" t="s">
        <v>1625</v>
      </c>
      <c r="D952" s="79" t="s">
        <v>1514</v>
      </c>
      <c r="E952" s="79" t="s">
        <v>1987</v>
      </c>
      <c r="F952" s="79" t="s">
        <v>1987</v>
      </c>
      <c r="G952" s="191">
        <v>1.95</v>
      </c>
      <c r="H952" s="94">
        <v>0.33929999999999999</v>
      </c>
      <c r="I952" s="95">
        <v>1.2</v>
      </c>
      <c r="J952" s="89">
        <v>1</v>
      </c>
      <c r="K952" s="89">
        <v>1</v>
      </c>
      <c r="L952" s="89">
        <v>1</v>
      </c>
    </row>
    <row r="953" spans="1:12">
      <c r="A953" s="86" t="s">
        <v>848</v>
      </c>
      <c r="B953" s="86" t="s">
        <v>2010</v>
      </c>
      <c r="C953" s="86" t="s">
        <v>1627</v>
      </c>
      <c r="D953" s="79" t="s">
        <v>1514</v>
      </c>
      <c r="E953" s="79" t="s">
        <v>1987</v>
      </c>
      <c r="F953" s="79" t="s">
        <v>1987</v>
      </c>
      <c r="G953" s="191">
        <v>2.25</v>
      </c>
      <c r="H953" s="94">
        <v>0.39389999999999997</v>
      </c>
      <c r="I953" s="95">
        <v>1.2</v>
      </c>
      <c r="J953" s="89">
        <v>1</v>
      </c>
      <c r="K953" s="89">
        <v>1</v>
      </c>
      <c r="L953" s="89">
        <v>1</v>
      </c>
    </row>
    <row r="954" spans="1:12">
      <c r="A954" s="86" t="s">
        <v>849</v>
      </c>
      <c r="B954" s="86" t="s">
        <v>2010</v>
      </c>
      <c r="C954" s="86" t="s">
        <v>1628</v>
      </c>
      <c r="D954" s="79" t="s">
        <v>1514</v>
      </c>
      <c r="E954" s="79" t="s">
        <v>1987</v>
      </c>
      <c r="F954" s="79" t="s">
        <v>1987</v>
      </c>
      <c r="G954" s="191">
        <v>3.3</v>
      </c>
      <c r="H954" s="94">
        <v>0.55569999999999997</v>
      </c>
      <c r="I954" s="95">
        <v>1.2</v>
      </c>
      <c r="J954" s="89">
        <v>1</v>
      </c>
      <c r="K954" s="89">
        <v>1</v>
      </c>
      <c r="L954" s="89">
        <v>1</v>
      </c>
    </row>
    <row r="955" spans="1:12">
      <c r="A955" s="86" t="s">
        <v>850</v>
      </c>
      <c r="B955" s="86" t="s">
        <v>2010</v>
      </c>
      <c r="C955" s="86" t="s">
        <v>1629</v>
      </c>
      <c r="D955" s="79" t="s">
        <v>1514</v>
      </c>
      <c r="E955" s="79" t="s">
        <v>1987</v>
      </c>
      <c r="F955" s="79" t="s">
        <v>1987</v>
      </c>
      <c r="G955" s="191">
        <v>6.75</v>
      </c>
      <c r="H955" s="94">
        <v>0.98319999999999996</v>
      </c>
      <c r="I955" s="95">
        <v>1.2</v>
      </c>
      <c r="J955" s="89">
        <v>1</v>
      </c>
      <c r="K955" s="89">
        <v>1</v>
      </c>
      <c r="L955" s="89">
        <v>1</v>
      </c>
    </row>
    <row r="956" spans="1:12">
      <c r="A956" s="86" t="s">
        <v>851</v>
      </c>
      <c r="B956" s="86" t="s">
        <v>2011</v>
      </c>
      <c r="C956" s="86" t="s">
        <v>1625</v>
      </c>
      <c r="D956" s="79" t="s">
        <v>2012</v>
      </c>
      <c r="E956" s="79" t="s">
        <v>1987</v>
      </c>
      <c r="F956" s="79" t="s">
        <v>1987</v>
      </c>
      <c r="G956" s="191">
        <v>1.85</v>
      </c>
      <c r="H956" s="94">
        <v>0.2387</v>
      </c>
      <c r="I956" s="95">
        <v>1</v>
      </c>
      <c r="J956" s="89">
        <v>1</v>
      </c>
      <c r="K956" s="89">
        <v>1</v>
      </c>
      <c r="L956" s="89">
        <v>1</v>
      </c>
    </row>
    <row r="957" spans="1:12">
      <c r="A957" s="86" t="s">
        <v>852</v>
      </c>
      <c r="B957" s="86" t="s">
        <v>2011</v>
      </c>
      <c r="C957" s="86" t="s">
        <v>1627</v>
      </c>
      <c r="D957" s="79" t="s">
        <v>2012</v>
      </c>
      <c r="E957" s="79" t="s">
        <v>1987</v>
      </c>
      <c r="F957" s="79" t="s">
        <v>1987</v>
      </c>
      <c r="G957" s="191">
        <v>2.34</v>
      </c>
      <c r="H957" s="94">
        <v>0.37169999999999997</v>
      </c>
      <c r="I957" s="95">
        <v>1</v>
      </c>
      <c r="J957" s="89">
        <v>1</v>
      </c>
      <c r="K957" s="89">
        <v>1</v>
      </c>
      <c r="L957" s="89">
        <v>1</v>
      </c>
    </row>
    <row r="958" spans="1:12">
      <c r="A958" s="86" t="s">
        <v>853</v>
      </c>
      <c r="B958" s="86" t="s">
        <v>2011</v>
      </c>
      <c r="C958" s="86" t="s">
        <v>1628</v>
      </c>
      <c r="D958" s="79" t="s">
        <v>2012</v>
      </c>
      <c r="E958" s="79" t="s">
        <v>1987</v>
      </c>
      <c r="F958" s="79" t="s">
        <v>1987</v>
      </c>
      <c r="G958" s="191">
        <v>3.41</v>
      </c>
      <c r="H958" s="94">
        <v>0.66659999999999997</v>
      </c>
      <c r="I958" s="95">
        <v>1</v>
      </c>
      <c r="J958" s="89">
        <v>1</v>
      </c>
      <c r="K958" s="89">
        <v>1</v>
      </c>
      <c r="L958" s="89">
        <v>1</v>
      </c>
    </row>
    <row r="959" spans="1:12">
      <c r="A959" s="86" t="s">
        <v>854</v>
      </c>
      <c r="B959" s="86" t="s">
        <v>2011</v>
      </c>
      <c r="C959" s="86" t="s">
        <v>1629</v>
      </c>
      <c r="D959" s="79" t="s">
        <v>2012</v>
      </c>
      <c r="E959" s="79" t="s">
        <v>1987</v>
      </c>
      <c r="F959" s="79" t="s">
        <v>1987</v>
      </c>
      <c r="G959" s="191">
        <v>5.96</v>
      </c>
      <c r="H959" s="94">
        <v>1.2830999999999999</v>
      </c>
      <c r="I959" s="95">
        <v>1</v>
      </c>
      <c r="J959" s="89">
        <v>1</v>
      </c>
      <c r="K959" s="89">
        <v>1</v>
      </c>
      <c r="L959" s="89">
        <v>1</v>
      </c>
    </row>
    <row r="960" spans="1:12">
      <c r="A960" s="86" t="s">
        <v>855</v>
      </c>
      <c r="B960" s="86" t="s">
        <v>2013</v>
      </c>
      <c r="C960" s="86" t="s">
        <v>1625</v>
      </c>
      <c r="D960" s="79" t="s">
        <v>2014</v>
      </c>
      <c r="E960" s="79" t="s">
        <v>1987</v>
      </c>
      <c r="F960" s="79" t="s">
        <v>1987</v>
      </c>
      <c r="G960" s="191">
        <v>1.18</v>
      </c>
      <c r="H960" s="94">
        <v>0.30730000000000002</v>
      </c>
      <c r="I960" s="95">
        <v>1</v>
      </c>
      <c r="J960" s="89">
        <v>1</v>
      </c>
      <c r="K960" s="89">
        <v>1</v>
      </c>
      <c r="L960" s="89">
        <v>1</v>
      </c>
    </row>
    <row r="961" spans="1:12">
      <c r="A961" s="86" t="s">
        <v>856</v>
      </c>
      <c r="B961" s="86" t="s">
        <v>2013</v>
      </c>
      <c r="C961" s="86" t="s">
        <v>1627</v>
      </c>
      <c r="D961" s="79" t="s">
        <v>2014</v>
      </c>
      <c r="E961" s="79" t="s">
        <v>1987</v>
      </c>
      <c r="F961" s="79" t="s">
        <v>1987</v>
      </c>
      <c r="G961" s="191">
        <v>1.59</v>
      </c>
      <c r="H961" s="94">
        <v>0.39369999999999999</v>
      </c>
      <c r="I961" s="95">
        <v>1</v>
      </c>
      <c r="J961" s="89">
        <v>1</v>
      </c>
      <c r="K961" s="89">
        <v>1</v>
      </c>
      <c r="L961" s="89">
        <v>1</v>
      </c>
    </row>
    <row r="962" spans="1:12">
      <c r="A962" s="86" t="s">
        <v>857</v>
      </c>
      <c r="B962" s="86" t="s">
        <v>2013</v>
      </c>
      <c r="C962" s="86" t="s">
        <v>1628</v>
      </c>
      <c r="D962" s="79" t="s">
        <v>2014</v>
      </c>
      <c r="E962" s="79" t="s">
        <v>1987</v>
      </c>
      <c r="F962" s="79" t="s">
        <v>1987</v>
      </c>
      <c r="G962" s="191">
        <v>2.64</v>
      </c>
      <c r="H962" s="94">
        <v>0.67310000000000003</v>
      </c>
      <c r="I962" s="95">
        <v>1</v>
      </c>
      <c r="J962" s="89">
        <v>1</v>
      </c>
      <c r="K962" s="89">
        <v>1</v>
      </c>
      <c r="L962" s="89">
        <v>1</v>
      </c>
    </row>
    <row r="963" spans="1:12">
      <c r="A963" s="86" t="s">
        <v>858</v>
      </c>
      <c r="B963" s="86" t="s">
        <v>2013</v>
      </c>
      <c r="C963" s="86" t="s">
        <v>1629</v>
      </c>
      <c r="D963" s="79" t="s">
        <v>2014</v>
      </c>
      <c r="E963" s="79" t="s">
        <v>1987</v>
      </c>
      <c r="F963" s="79" t="s">
        <v>1987</v>
      </c>
      <c r="G963" s="191">
        <v>6.22</v>
      </c>
      <c r="H963" s="94">
        <v>1.4469000000000001</v>
      </c>
      <c r="I963" s="95">
        <v>1</v>
      </c>
      <c r="J963" s="89">
        <v>1</v>
      </c>
      <c r="K963" s="89">
        <v>1</v>
      </c>
      <c r="L963" s="89">
        <v>1</v>
      </c>
    </row>
    <row r="964" spans="1:12">
      <c r="A964" s="86" t="s">
        <v>859</v>
      </c>
      <c r="B964" s="86" t="s">
        <v>2015</v>
      </c>
      <c r="C964" s="86" t="s">
        <v>1625</v>
      </c>
      <c r="D964" s="79" t="s">
        <v>2016</v>
      </c>
      <c r="E964" s="79" t="s">
        <v>1987</v>
      </c>
      <c r="F964" s="79" t="s">
        <v>1987</v>
      </c>
      <c r="G964" s="191">
        <v>1.87</v>
      </c>
      <c r="H964" s="94">
        <v>0.2384</v>
      </c>
      <c r="I964" s="95">
        <v>1</v>
      </c>
      <c r="J964" s="89">
        <v>1</v>
      </c>
      <c r="K964" s="89">
        <v>1</v>
      </c>
      <c r="L964" s="89">
        <v>1</v>
      </c>
    </row>
    <row r="965" spans="1:12">
      <c r="A965" s="86" t="s">
        <v>860</v>
      </c>
      <c r="B965" s="86" t="s">
        <v>2015</v>
      </c>
      <c r="C965" s="86" t="s">
        <v>1627</v>
      </c>
      <c r="D965" s="79" t="s">
        <v>2016</v>
      </c>
      <c r="E965" s="79" t="s">
        <v>1987</v>
      </c>
      <c r="F965" s="79" t="s">
        <v>1987</v>
      </c>
      <c r="G965" s="191">
        <v>2.71</v>
      </c>
      <c r="H965" s="94">
        <v>0.34150000000000003</v>
      </c>
      <c r="I965" s="95">
        <v>1</v>
      </c>
      <c r="J965" s="89">
        <v>1</v>
      </c>
      <c r="K965" s="89">
        <v>1</v>
      </c>
      <c r="L965" s="89">
        <v>1</v>
      </c>
    </row>
    <row r="966" spans="1:12">
      <c r="A966" s="86" t="s">
        <v>861</v>
      </c>
      <c r="B966" s="86" t="s">
        <v>2015</v>
      </c>
      <c r="C966" s="86" t="s">
        <v>1628</v>
      </c>
      <c r="D966" s="79" t="s">
        <v>2016</v>
      </c>
      <c r="E966" s="79" t="s">
        <v>1987</v>
      </c>
      <c r="F966" s="79" t="s">
        <v>1987</v>
      </c>
      <c r="G966" s="191">
        <v>4.29</v>
      </c>
      <c r="H966" s="94">
        <v>0.6331</v>
      </c>
      <c r="I966" s="95">
        <v>1</v>
      </c>
      <c r="J966" s="89">
        <v>1</v>
      </c>
      <c r="K966" s="89">
        <v>1</v>
      </c>
      <c r="L966" s="89">
        <v>1</v>
      </c>
    </row>
    <row r="967" spans="1:12">
      <c r="A967" s="86" t="s">
        <v>862</v>
      </c>
      <c r="B967" s="86" t="s">
        <v>2015</v>
      </c>
      <c r="C967" s="86" t="s">
        <v>1629</v>
      </c>
      <c r="D967" s="79" t="s">
        <v>2016</v>
      </c>
      <c r="E967" s="79" t="s">
        <v>1987</v>
      </c>
      <c r="F967" s="79" t="s">
        <v>1987</v>
      </c>
      <c r="G967" s="191">
        <v>7.02</v>
      </c>
      <c r="H967" s="94">
        <v>1.3327</v>
      </c>
      <c r="I967" s="95">
        <v>1</v>
      </c>
      <c r="J967" s="89">
        <v>1</v>
      </c>
      <c r="K967" s="89">
        <v>1</v>
      </c>
      <c r="L967" s="89">
        <v>1</v>
      </c>
    </row>
    <row r="968" spans="1:12">
      <c r="A968" s="86" t="s">
        <v>863</v>
      </c>
      <c r="B968" s="86" t="s">
        <v>2017</v>
      </c>
      <c r="C968" s="86" t="s">
        <v>1625</v>
      </c>
      <c r="D968" s="79" t="s">
        <v>2018</v>
      </c>
      <c r="E968" s="79" t="s">
        <v>2019</v>
      </c>
      <c r="F968" s="79" t="s">
        <v>2019</v>
      </c>
      <c r="G968" s="191">
        <v>1.44</v>
      </c>
      <c r="H968" s="94">
        <v>0.28070000000000001</v>
      </c>
      <c r="I968" s="95">
        <v>1</v>
      </c>
      <c r="J968" s="89">
        <v>1</v>
      </c>
      <c r="K968" s="89">
        <v>1</v>
      </c>
      <c r="L968" s="89">
        <v>1</v>
      </c>
    </row>
    <row r="969" spans="1:12">
      <c r="A969" s="86" t="s">
        <v>864</v>
      </c>
      <c r="B969" s="86" t="s">
        <v>2017</v>
      </c>
      <c r="C969" s="86" t="s">
        <v>1627</v>
      </c>
      <c r="D969" s="79" t="s">
        <v>2018</v>
      </c>
      <c r="E969" s="79" t="s">
        <v>2019</v>
      </c>
      <c r="F969" s="79" t="s">
        <v>2019</v>
      </c>
      <c r="G969" s="191">
        <v>1.59</v>
      </c>
      <c r="H969" s="94">
        <v>0.40029999999999999</v>
      </c>
      <c r="I969" s="95">
        <v>1</v>
      </c>
      <c r="J969" s="89">
        <v>1</v>
      </c>
      <c r="K969" s="89">
        <v>1</v>
      </c>
      <c r="L969" s="89">
        <v>1</v>
      </c>
    </row>
    <row r="970" spans="1:12">
      <c r="A970" s="86" t="s">
        <v>865</v>
      </c>
      <c r="B970" s="86" t="s">
        <v>2017</v>
      </c>
      <c r="C970" s="86" t="s">
        <v>1628</v>
      </c>
      <c r="D970" s="79" t="s">
        <v>2018</v>
      </c>
      <c r="E970" s="79" t="s">
        <v>2019</v>
      </c>
      <c r="F970" s="79" t="s">
        <v>2019</v>
      </c>
      <c r="G970" s="191">
        <v>1.83</v>
      </c>
      <c r="H970" s="94">
        <v>0.70779999999999998</v>
      </c>
      <c r="I970" s="95">
        <v>1</v>
      </c>
      <c r="J970" s="89">
        <v>1</v>
      </c>
      <c r="K970" s="89">
        <v>1</v>
      </c>
      <c r="L970" s="89">
        <v>1</v>
      </c>
    </row>
    <row r="971" spans="1:12">
      <c r="A971" s="86" t="s">
        <v>866</v>
      </c>
      <c r="B971" s="86" t="s">
        <v>2017</v>
      </c>
      <c r="C971" s="86" t="s">
        <v>1629</v>
      </c>
      <c r="D971" s="79" t="s">
        <v>2018</v>
      </c>
      <c r="E971" s="79" t="s">
        <v>2019</v>
      </c>
      <c r="F971" s="79" t="s">
        <v>2019</v>
      </c>
      <c r="G971" s="191">
        <v>1.83</v>
      </c>
      <c r="H971" s="94">
        <v>1.1097999999999999</v>
      </c>
      <c r="I971" s="95">
        <v>1</v>
      </c>
      <c r="J971" s="89">
        <v>1</v>
      </c>
      <c r="K971" s="89">
        <v>1</v>
      </c>
      <c r="L971" s="89">
        <v>1</v>
      </c>
    </row>
    <row r="972" spans="1:12">
      <c r="A972" s="86" t="s">
        <v>867</v>
      </c>
      <c r="B972" s="86" t="s">
        <v>2020</v>
      </c>
      <c r="C972" s="86" t="s">
        <v>1625</v>
      </c>
      <c r="D972" s="79" t="s">
        <v>1515</v>
      </c>
      <c r="E972" s="79" t="s">
        <v>2019</v>
      </c>
      <c r="F972" s="79" t="s">
        <v>2019</v>
      </c>
      <c r="G972" s="191">
        <v>1.18</v>
      </c>
      <c r="H972" s="94">
        <v>0.1011</v>
      </c>
      <c r="I972" s="95">
        <v>1</v>
      </c>
      <c r="J972" s="89">
        <v>1</v>
      </c>
      <c r="K972" s="89">
        <v>1</v>
      </c>
      <c r="L972" s="89">
        <v>1</v>
      </c>
    </row>
    <row r="973" spans="1:12">
      <c r="A973" s="86" t="s">
        <v>868</v>
      </c>
      <c r="B973" s="86" t="s">
        <v>2020</v>
      </c>
      <c r="C973" s="86" t="s">
        <v>1627</v>
      </c>
      <c r="D973" s="79" t="s">
        <v>1515</v>
      </c>
      <c r="E973" s="79" t="s">
        <v>2019</v>
      </c>
      <c r="F973" s="79" t="s">
        <v>2019</v>
      </c>
      <c r="G973" s="191">
        <v>1.28</v>
      </c>
      <c r="H973" s="94">
        <v>0.14630000000000001</v>
      </c>
      <c r="I973" s="95">
        <v>1</v>
      </c>
      <c r="J973" s="89">
        <v>1</v>
      </c>
      <c r="K973" s="89">
        <v>1</v>
      </c>
      <c r="L973" s="89">
        <v>1</v>
      </c>
    </row>
    <row r="974" spans="1:12">
      <c r="A974" s="86" t="s">
        <v>869</v>
      </c>
      <c r="B974" s="86" t="s">
        <v>2020</v>
      </c>
      <c r="C974" s="86" t="s">
        <v>1628</v>
      </c>
      <c r="D974" s="79" t="s">
        <v>1515</v>
      </c>
      <c r="E974" s="79" t="s">
        <v>2019</v>
      </c>
      <c r="F974" s="79" t="s">
        <v>2019</v>
      </c>
      <c r="G974" s="191">
        <v>1.32</v>
      </c>
      <c r="H974" s="94">
        <v>0.2515</v>
      </c>
      <c r="I974" s="95">
        <v>1</v>
      </c>
      <c r="J974" s="89">
        <v>1</v>
      </c>
      <c r="K974" s="89">
        <v>1</v>
      </c>
      <c r="L974" s="89">
        <v>1</v>
      </c>
    </row>
    <row r="975" spans="1:12">
      <c r="A975" s="86" t="s">
        <v>870</v>
      </c>
      <c r="B975" s="86" t="s">
        <v>2020</v>
      </c>
      <c r="C975" s="86" t="s">
        <v>1629</v>
      </c>
      <c r="D975" s="79" t="s">
        <v>1515</v>
      </c>
      <c r="E975" s="79" t="s">
        <v>2019</v>
      </c>
      <c r="F975" s="79" t="s">
        <v>2019</v>
      </c>
      <c r="G975" s="191">
        <v>1.32</v>
      </c>
      <c r="H975" s="94">
        <v>0.43530000000000002</v>
      </c>
      <c r="I975" s="95">
        <v>1</v>
      </c>
      <c r="J975" s="89">
        <v>1</v>
      </c>
      <c r="K975" s="89">
        <v>1</v>
      </c>
      <c r="L975" s="89">
        <v>1</v>
      </c>
    </row>
    <row r="976" spans="1:12">
      <c r="A976" s="86" t="s">
        <v>871</v>
      </c>
      <c r="B976" s="86" t="s">
        <v>2021</v>
      </c>
      <c r="C976" s="86" t="s">
        <v>1625</v>
      </c>
      <c r="D976" s="79" t="s">
        <v>2022</v>
      </c>
      <c r="E976" s="79" t="s">
        <v>2019</v>
      </c>
      <c r="F976" s="79" t="s">
        <v>2019</v>
      </c>
      <c r="G976" s="191">
        <v>40.21</v>
      </c>
      <c r="H976" s="94">
        <v>17.480899999999998</v>
      </c>
      <c r="I976" s="95">
        <v>1</v>
      </c>
      <c r="J976" s="89">
        <v>1</v>
      </c>
      <c r="K976" s="89">
        <v>1</v>
      </c>
      <c r="L976" s="89">
        <v>1</v>
      </c>
    </row>
    <row r="977" spans="1:12">
      <c r="A977" s="86" t="s">
        <v>872</v>
      </c>
      <c r="B977" s="86" t="s">
        <v>2021</v>
      </c>
      <c r="C977" s="86" t="s">
        <v>1627</v>
      </c>
      <c r="D977" s="79" t="s">
        <v>2022</v>
      </c>
      <c r="E977" s="79" t="s">
        <v>2019</v>
      </c>
      <c r="F977" s="79" t="s">
        <v>2019</v>
      </c>
      <c r="G977" s="191">
        <v>40.21</v>
      </c>
      <c r="H977" s="94">
        <v>20.7181</v>
      </c>
      <c r="I977" s="95">
        <v>1</v>
      </c>
      <c r="J977" s="89">
        <v>1</v>
      </c>
      <c r="K977" s="89">
        <v>1</v>
      </c>
      <c r="L977" s="89">
        <v>1</v>
      </c>
    </row>
    <row r="978" spans="1:12">
      <c r="A978" s="86" t="s">
        <v>873</v>
      </c>
      <c r="B978" s="86" t="s">
        <v>2021</v>
      </c>
      <c r="C978" s="86" t="s">
        <v>1628</v>
      </c>
      <c r="D978" s="79" t="s">
        <v>2022</v>
      </c>
      <c r="E978" s="79" t="s">
        <v>2019</v>
      </c>
      <c r="F978" s="79" t="s">
        <v>2019</v>
      </c>
      <c r="G978" s="191">
        <v>84.8</v>
      </c>
      <c r="H978" s="94">
        <v>33.015700000000002</v>
      </c>
      <c r="I978" s="95">
        <v>1</v>
      </c>
      <c r="J978" s="89">
        <v>1</v>
      </c>
      <c r="K978" s="89">
        <v>1</v>
      </c>
      <c r="L978" s="89">
        <v>1</v>
      </c>
    </row>
    <row r="979" spans="1:12">
      <c r="A979" s="86" t="s">
        <v>874</v>
      </c>
      <c r="B979" s="86" t="s">
        <v>2021</v>
      </c>
      <c r="C979" s="86" t="s">
        <v>1629</v>
      </c>
      <c r="D979" s="79" t="s">
        <v>2022</v>
      </c>
      <c r="E979" s="79" t="s">
        <v>2019</v>
      </c>
      <c r="F979" s="79" t="s">
        <v>2019</v>
      </c>
      <c r="G979" s="191">
        <v>139.72999999999999</v>
      </c>
      <c r="H979" s="94">
        <v>54.682200000000002</v>
      </c>
      <c r="I979" s="95">
        <v>1</v>
      </c>
      <c r="J979" s="89">
        <v>1</v>
      </c>
      <c r="K979" s="89">
        <v>1</v>
      </c>
      <c r="L979" s="89">
        <v>1</v>
      </c>
    </row>
    <row r="980" spans="1:12">
      <c r="A980" s="86" t="s">
        <v>875</v>
      </c>
      <c r="B980" s="86" t="s">
        <v>2023</v>
      </c>
      <c r="C980" s="86" t="s">
        <v>1625</v>
      </c>
      <c r="D980" s="79" t="s">
        <v>2024</v>
      </c>
      <c r="E980" s="79" t="s">
        <v>2019</v>
      </c>
      <c r="F980" s="79" t="s">
        <v>2019</v>
      </c>
      <c r="G980" s="191">
        <v>93.840999999999994</v>
      </c>
      <c r="H980" s="94">
        <v>14.3512</v>
      </c>
      <c r="I980" s="95">
        <v>1</v>
      </c>
      <c r="J980" s="89">
        <v>1</v>
      </c>
      <c r="K980" s="89">
        <v>1</v>
      </c>
      <c r="L980" s="89">
        <v>1</v>
      </c>
    </row>
    <row r="981" spans="1:12">
      <c r="A981" s="86" t="s">
        <v>876</v>
      </c>
      <c r="B981" s="86" t="s">
        <v>2023</v>
      </c>
      <c r="C981" s="86" t="s">
        <v>1627</v>
      </c>
      <c r="D981" s="79" t="s">
        <v>2024</v>
      </c>
      <c r="E981" s="79" t="s">
        <v>2019</v>
      </c>
      <c r="F981" s="79" t="s">
        <v>2019</v>
      </c>
      <c r="G981" s="191">
        <v>98.78</v>
      </c>
      <c r="H981" s="94">
        <v>21.577100000000002</v>
      </c>
      <c r="I981" s="95">
        <v>1</v>
      </c>
      <c r="J981" s="89">
        <v>1</v>
      </c>
      <c r="K981" s="89">
        <v>1</v>
      </c>
      <c r="L981" s="89">
        <v>1</v>
      </c>
    </row>
    <row r="982" spans="1:12">
      <c r="A982" s="86" t="s">
        <v>877</v>
      </c>
      <c r="B982" s="86" t="s">
        <v>2023</v>
      </c>
      <c r="C982" s="86" t="s">
        <v>1628</v>
      </c>
      <c r="D982" s="79" t="s">
        <v>2024</v>
      </c>
      <c r="E982" s="79" t="s">
        <v>2019</v>
      </c>
      <c r="F982" s="79" t="s">
        <v>2019</v>
      </c>
      <c r="G982" s="191">
        <v>106.18</v>
      </c>
      <c r="H982" s="94">
        <v>22.372699999999998</v>
      </c>
      <c r="I982" s="95">
        <v>1</v>
      </c>
      <c r="J982" s="89">
        <v>1</v>
      </c>
      <c r="K982" s="89">
        <v>1</v>
      </c>
      <c r="L982" s="89">
        <v>1</v>
      </c>
    </row>
    <row r="983" spans="1:12">
      <c r="A983" s="86" t="s">
        <v>878</v>
      </c>
      <c r="B983" s="86" t="s">
        <v>2023</v>
      </c>
      <c r="C983" s="86" t="s">
        <v>1629</v>
      </c>
      <c r="D983" s="79" t="s">
        <v>2024</v>
      </c>
      <c r="E983" s="79" t="s">
        <v>2019</v>
      </c>
      <c r="F983" s="79" t="s">
        <v>2019</v>
      </c>
      <c r="G983" s="191">
        <v>140.21</v>
      </c>
      <c r="H983" s="94">
        <v>34.561199999999999</v>
      </c>
      <c r="I983" s="95">
        <v>1</v>
      </c>
      <c r="J983" s="89">
        <v>1</v>
      </c>
      <c r="K983" s="89">
        <v>1</v>
      </c>
      <c r="L983" s="89">
        <v>1</v>
      </c>
    </row>
    <row r="984" spans="1:12">
      <c r="A984" s="86" t="s">
        <v>879</v>
      </c>
      <c r="B984" s="86" t="s">
        <v>2025</v>
      </c>
      <c r="C984" s="86" t="s">
        <v>1625</v>
      </c>
      <c r="D984" s="79" t="s">
        <v>2026</v>
      </c>
      <c r="E984" s="79" t="s">
        <v>2019</v>
      </c>
      <c r="F984" s="79" t="s">
        <v>2019</v>
      </c>
      <c r="G984" s="191">
        <v>86.4</v>
      </c>
      <c r="H984" s="94">
        <v>18.355899999999998</v>
      </c>
      <c r="I984" s="95">
        <v>1</v>
      </c>
      <c r="J984" s="89">
        <v>1</v>
      </c>
      <c r="K984" s="89">
        <v>1</v>
      </c>
      <c r="L984" s="89">
        <v>1</v>
      </c>
    </row>
    <row r="985" spans="1:12">
      <c r="A985" s="86" t="s">
        <v>880</v>
      </c>
      <c r="B985" s="86" t="s">
        <v>2025</v>
      </c>
      <c r="C985" s="86" t="s">
        <v>1627</v>
      </c>
      <c r="D985" s="79" t="s">
        <v>2026</v>
      </c>
      <c r="E985" s="79" t="s">
        <v>2019</v>
      </c>
      <c r="F985" s="79" t="s">
        <v>2019</v>
      </c>
      <c r="G985" s="191">
        <v>74.64</v>
      </c>
      <c r="H985" s="94">
        <v>18.355899999999998</v>
      </c>
      <c r="I985" s="95">
        <v>1</v>
      </c>
      <c r="J985" s="89">
        <v>1</v>
      </c>
      <c r="K985" s="89">
        <v>1</v>
      </c>
      <c r="L985" s="89">
        <v>1</v>
      </c>
    </row>
    <row r="986" spans="1:12">
      <c r="A986" s="86" t="s">
        <v>881</v>
      </c>
      <c r="B986" s="86" t="s">
        <v>2025</v>
      </c>
      <c r="C986" s="86" t="s">
        <v>1628</v>
      </c>
      <c r="D986" s="79" t="s">
        <v>2026</v>
      </c>
      <c r="E986" s="79" t="s">
        <v>2019</v>
      </c>
      <c r="F986" s="79" t="s">
        <v>2019</v>
      </c>
      <c r="G986" s="191">
        <v>46.5</v>
      </c>
      <c r="H986" s="94">
        <v>18.355899999999998</v>
      </c>
      <c r="I986" s="95">
        <v>1</v>
      </c>
      <c r="J986" s="89">
        <v>1</v>
      </c>
      <c r="K986" s="89">
        <v>1</v>
      </c>
      <c r="L986" s="89">
        <v>1</v>
      </c>
    </row>
    <row r="987" spans="1:12">
      <c r="A987" s="86" t="s">
        <v>882</v>
      </c>
      <c r="B987" s="86" t="s">
        <v>2025</v>
      </c>
      <c r="C987" s="86" t="s">
        <v>1629</v>
      </c>
      <c r="D987" s="79" t="s">
        <v>2026</v>
      </c>
      <c r="E987" s="79" t="s">
        <v>2019</v>
      </c>
      <c r="F987" s="79" t="s">
        <v>2019</v>
      </c>
      <c r="G987" s="191">
        <v>46.5</v>
      </c>
      <c r="H987" s="94">
        <v>6.6400000000000001E-2</v>
      </c>
      <c r="I987" s="95">
        <v>1</v>
      </c>
      <c r="J987" s="89">
        <v>1</v>
      </c>
      <c r="K987" s="89">
        <v>1</v>
      </c>
      <c r="L987" s="89">
        <v>1</v>
      </c>
    </row>
    <row r="988" spans="1:12">
      <c r="A988" s="86" t="s">
        <v>883</v>
      </c>
      <c r="B988" s="86" t="s">
        <v>2027</v>
      </c>
      <c r="C988" s="86" t="s">
        <v>1625</v>
      </c>
      <c r="D988" s="79" t="s">
        <v>2028</v>
      </c>
      <c r="E988" s="79" t="s">
        <v>2019</v>
      </c>
      <c r="F988" s="79" t="s">
        <v>2019</v>
      </c>
      <c r="G988" s="191">
        <v>15.67</v>
      </c>
      <c r="H988" s="94">
        <v>0.38269999999999998</v>
      </c>
      <c r="I988" s="95">
        <v>1</v>
      </c>
      <c r="J988" s="89">
        <v>1</v>
      </c>
      <c r="K988" s="89">
        <v>1</v>
      </c>
      <c r="L988" s="89">
        <v>1</v>
      </c>
    </row>
    <row r="989" spans="1:12">
      <c r="A989" s="86" t="s">
        <v>884</v>
      </c>
      <c r="B989" s="86" t="s">
        <v>2027</v>
      </c>
      <c r="C989" s="86" t="s">
        <v>1627</v>
      </c>
      <c r="D989" s="79" t="s">
        <v>2028</v>
      </c>
      <c r="E989" s="79" t="s">
        <v>2019</v>
      </c>
      <c r="F989" s="79" t="s">
        <v>2019</v>
      </c>
      <c r="G989" s="191">
        <v>81.22</v>
      </c>
      <c r="H989" s="94">
        <v>14.6715</v>
      </c>
      <c r="I989" s="95">
        <v>1</v>
      </c>
      <c r="J989" s="89">
        <v>1</v>
      </c>
      <c r="K989" s="89">
        <v>1</v>
      </c>
      <c r="L989" s="89">
        <v>1</v>
      </c>
    </row>
    <row r="990" spans="1:12">
      <c r="A990" s="86" t="s">
        <v>885</v>
      </c>
      <c r="B990" s="86" t="s">
        <v>2027</v>
      </c>
      <c r="C990" s="86" t="s">
        <v>1628</v>
      </c>
      <c r="D990" s="79" t="s">
        <v>2028</v>
      </c>
      <c r="E990" s="79" t="s">
        <v>2019</v>
      </c>
      <c r="F990" s="79" t="s">
        <v>2019</v>
      </c>
      <c r="G990" s="191">
        <v>91.62</v>
      </c>
      <c r="H990" s="94">
        <v>18.0686</v>
      </c>
      <c r="I990" s="95">
        <v>1</v>
      </c>
      <c r="J990" s="89">
        <v>1</v>
      </c>
      <c r="K990" s="89">
        <v>1</v>
      </c>
      <c r="L990" s="89">
        <v>1</v>
      </c>
    </row>
    <row r="991" spans="1:12">
      <c r="A991" s="86" t="s">
        <v>886</v>
      </c>
      <c r="B991" s="86" t="s">
        <v>2027</v>
      </c>
      <c r="C991" s="86" t="s">
        <v>1629</v>
      </c>
      <c r="D991" s="79" t="s">
        <v>2028</v>
      </c>
      <c r="E991" s="79" t="s">
        <v>2019</v>
      </c>
      <c r="F991" s="79" t="s">
        <v>2019</v>
      </c>
      <c r="G991" s="191">
        <v>110.79</v>
      </c>
      <c r="H991" s="94">
        <v>23.780200000000001</v>
      </c>
      <c r="I991" s="95">
        <v>1</v>
      </c>
      <c r="J991" s="89">
        <v>1</v>
      </c>
      <c r="K991" s="89">
        <v>1</v>
      </c>
      <c r="L991" s="89">
        <v>1</v>
      </c>
    </row>
    <row r="992" spans="1:12">
      <c r="A992" s="86" t="s">
        <v>887</v>
      </c>
      <c r="B992" s="86" t="s">
        <v>2029</v>
      </c>
      <c r="C992" s="86" t="s">
        <v>1625</v>
      </c>
      <c r="D992" s="79" t="s">
        <v>2030</v>
      </c>
      <c r="E992" s="79" t="s">
        <v>2019</v>
      </c>
      <c r="F992" s="79" t="s">
        <v>2019</v>
      </c>
      <c r="G992" s="191">
        <v>54.81</v>
      </c>
      <c r="H992" s="94">
        <v>5.7797999999999998</v>
      </c>
      <c r="I992" s="95">
        <v>1</v>
      </c>
      <c r="J992" s="89">
        <v>1</v>
      </c>
      <c r="K992" s="89">
        <v>1</v>
      </c>
      <c r="L992" s="89">
        <v>1</v>
      </c>
    </row>
    <row r="993" spans="1:12">
      <c r="A993" s="86" t="s">
        <v>888</v>
      </c>
      <c r="B993" s="86" t="s">
        <v>2029</v>
      </c>
      <c r="C993" s="86" t="s">
        <v>1627</v>
      </c>
      <c r="D993" s="79" t="s">
        <v>2030</v>
      </c>
      <c r="E993" s="79" t="s">
        <v>2019</v>
      </c>
      <c r="F993" s="79" t="s">
        <v>2019</v>
      </c>
      <c r="G993" s="191">
        <v>69.55</v>
      </c>
      <c r="H993" s="94">
        <v>11.6593</v>
      </c>
      <c r="I993" s="95">
        <v>1</v>
      </c>
      <c r="J993" s="89">
        <v>1</v>
      </c>
      <c r="K993" s="89">
        <v>1</v>
      </c>
      <c r="L993" s="89">
        <v>1</v>
      </c>
    </row>
    <row r="994" spans="1:12">
      <c r="A994" s="86" t="s">
        <v>889</v>
      </c>
      <c r="B994" s="86" t="s">
        <v>2029</v>
      </c>
      <c r="C994" s="86" t="s">
        <v>1628</v>
      </c>
      <c r="D994" s="79" t="s">
        <v>2030</v>
      </c>
      <c r="E994" s="79" t="s">
        <v>2019</v>
      </c>
      <c r="F994" s="79" t="s">
        <v>2019</v>
      </c>
      <c r="G994" s="191">
        <v>82.74</v>
      </c>
      <c r="H994" s="94">
        <v>14.9956</v>
      </c>
      <c r="I994" s="95">
        <v>1</v>
      </c>
      <c r="J994" s="89">
        <v>1</v>
      </c>
      <c r="K994" s="89">
        <v>1</v>
      </c>
      <c r="L994" s="89">
        <v>1</v>
      </c>
    </row>
    <row r="995" spans="1:12">
      <c r="A995" s="86" t="s">
        <v>890</v>
      </c>
      <c r="B995" s="86" t="s">
        <v>2029</v>
      </c>
      <c r="C995" s="86" t="s">
        <v>1629</v>
      </c>
      <c r="D995" s="79" t="s">
        <v>2030</v>
      </c>
      <c r="E995" s="79" t="s">
        <v>2019</v>
      </c>
      <c r="F995" s="79" t="s">
        <v>2019</v>
      </c>
      <c r="G995" s="191">
        <v>100.84</v>
      </c>
      <c r="H995" s="94">
        <v>20.991</v>
      </c>
      <c r="I995" s="95">
        <v>1</v>
      </c>
      <c r="J995" s="89">
        <v>1</v>
      </c>
      <c r="K995" s="89">
        <v>1</v>
      </c>
      <c r="L995" s="89">
        <v>1</v>
      </c>
    </row>
    <row r="996" spans="1:12">
      <c r="A996" s="86" t="s">
        <v>891</v>
      </c>
      <c r="B996" s="86" t="s">
        <v>2031</v>
      </c>
      <c r="C996" s="86" t="s">
        <v>1625</v>
      </c>
      <c r="D996" s="79" t="s">
        <v>2032</v>
      </c>
      <c r="E996" s="79" t="s">
        <v>2019</v>
      </c>
      <c r="F996" s="79" t="s">
        <v>2019</v>
      </c>
      <c r="G996" s="191">
        <v>39.950000000000003</v>
      </c>
      <c r="H996" s="94">
        <v>4.5812999999999997</v>
      </c>
      <c r="I996" s="95">
        <v>1</v>
      </c>
      <c r="J996" s="89">
        <v>1</v>
      </c>
      <c r="K996" s="89">
        <v>1</v>
      </c>
      <c r="L996" s="89">
        <v>1</v>
      </c>
    </row>
    <row r="997" spans="1:12">
      <c r="A997" s="86" t="s">
        <v>892</v>
      </c>
      <c r="B997" s="86" t="s">
        <v>2031</v>
      </c>
      <c r="C997" s="86" t="s">
        <v>1627</v>
      </c>
      <c r="D997" s="79" t="s">
        <v>2032</v>
      </c>
      <c r="E997" s="79" t="s">
        <v>2019</v>
      </c>
      <c r="F997" s="79" t="s">
        <v>2019</v>
      </c>
      <c r="G997" s="191">
        <v>52.05</v>
      </c>
      <c r="H997" s="94">
        <v>7.8128000000000002</v>
      </c>
      <c r="I997" s="95">
        <v>1</v>
      </c>
      <c r="J997" s="89">
        <v>1</v>
      </c>
      <c r="K997" s="89">
        <v>1</v>
      </c>
      <c r="L997" s="89">
        <v>1</v>
      </c>
    </row>
    <row r="998" spans="1:12">
      <c r="A998" s="86" t="s">
        <v>893</v>
      </c>
      <c r="B998" s="86" t="s">
        <v>2031</v>
      </c>
      <c r="C998" s="86" t="s">
        <v>1628</v>
      </c>
      <c r="D998" s="79" t="s">
        <v>2032</v>
      </c>
      <c r="E998" s="79" t="s">
        <v>2019</v>
      </c>
      <c r="F998" s="79" t="s">
        <v>2019</v>
      </c>
      <c r="G998" s="191">
        <v>64.739999999999995</v>
      </c>
      <c r="H998" s="94">
        <v>10.687099999999999</v>
      </c>
      <c r="I998" s="95">
        <v>1</v>
      </c>
      <c r="J998" s="89">
        <v>1</v>
      </c>
      <c r="K998" s="89">
        <v>1</v>
      </c>
      <c r="L998" s="89">
        <v>1</v>
      </c>
    </row>
    <row r="999" spans="1:12">
      <c r="A999" s="86" t="s">
        <v>894</v>
      </c>
      <c r="B999" s="86" t="s">
        <v>2031</v>
      </c>
      <c r="C999" s="86" t="s">
        <v>1629</v>
      </c>
      <c r="D999" s="79" t="s">
        <v>2032</v>
      </c>
      <c r="E999" s="79" t="s">
        <v>2019</v>
      </c>
      <c r="F999" s="79" t="s">
        <v>2019</v>
      </c>
      <c r="G999" s="191">
        <v>79.180000000000007</v>
      </c>
      <c r="H999" s="94">
        <v>15.3316</v>
      </c>
      <c r="I999" s="95">
        <v>1</v>
      </c>
      <c r="J999" s="89">
        <v>1</v>
      </c>
      <c r="K999" s="89">
        <v>1</v>
      </c>
      <c r="L999" s="89">
        <v>1</v>
      </c>
    </row>
    <row r="1000" spans="1:12">
      <c r="A1000" s="86" t="s">
        <v>895</v>
      </c>
      <c r="B1000" s="86" t="s">
        <v>2033</v>
      </c>
      <c r="C1000" s="86" t="s">
        <v>1625</v>
      </c>
      <c r="D1000" s="79" t="s">
        <v>2034</v>
      </c>
      <c r="E1000" s="79" t="s">
        <v>2019</v>
      </c>
      <c r="F1000" s="79" t="s">
        <v>2019</v>
      </c>
      <c r="G1000" s="191">
        <v>6.48</v>
      </c>
      <c r="H1000" s="94">
        <v>0.26200000000000001</v>
      </c>
      <c r="I1000" s="95">
        <v>1</v>
      </c>
      <c r="J1000" s="89">
        <v>1</v>
      </c>
      <c r="K1000" s="89">
        <v>1</v>
      </c>
      <c r="L1000" s="89">
        <v>1</v>
      </c>
    </row>
    <row r="1001" spans="1:12">
      <c r="A1001" s="86" t="s">
        <v>896</v>
      </c>
      <c r="B1001" s="86" t="s">
        <v>2033</v>
      </c>
      <c r="C1001" s="86" t="s">
        <v>1627</v>
      </c>
      <c r="D1001" s="79" t="s">
        <v>2034</v>
      </c>
      <c r="E1001" s="79" t="s">
        <v>2019</v>
      </c>
      <c r="F1001" s="79" t="s">
        <v>2019</v>
      </c>
      <c r="G1001" s="191">
        <v>37.56</v>
      </c>
      <c r="H1001" s="94">
        <v>3.9045000000000001</v>
      </c>
      <c r="I1001" s="95">
        <v>1</v>
      </c>
      <c r="J1001" s="89">
        <v>1</v>
      </c>
      <c r="K1001" s="89">
        <v>1</v>
      </c>
      <c r="L1001" s="89">
        <v>1</v>
      </c>
    </row>
    <row r="1002" spans="1:12">
      <c r="A1002" s="86" t="s">
        <v>897</v>
      </c>
      <c r="B1002" s="86" t="s">
        <v>2033</v>
      </c>
      <c r="C1002" s="86" t="s">
        <v>1628</v>
      </c>
      <c r="D1002" s="79" t="s">
        <v>2034</v>
      </c>
      <c r="E1002" s="79" t="s">
        <v>2019</v>
      </c>
      <c r="F1002" s="79" t="s">
        <v>2019</v>
      </c>
      <c r="G1002" s="191">
        <v>51.42</v>
      </c>
      <c r="H1002" s="94">
        <v>4.5382999999999996</v>
      </c>
      <c r="I1002" s="95">
        <v>1</v>
      </c>
      <c r="J1002" s="89">
        <v>1</v>
      </c>
      <c r="K1002" s="89">
        <v>1</v>
      </c>
      <c r="L1002" s="89">
        <v>1</v>
      </c>
    </row>
    <row r="1003" spans="1:12">
      <c r="A1003" s="86" t="s">
        <v>898</v>
      </c>
      <c r="B1003" s="86" t="s">
        <v>2033</v>
      </c>
      <c r="C1003" s="86" t="s">
        <v>1629</v>
      </c>
      <c r="D1003" s="79" t="s">
        <v>2034</v>
      </c>
      <c r="E1003" s="79" t="s">
        <v>2019</v>
      </c>
      <c r="F1003" s="79" t="s">
        <v>2019</v>
      </c>
      <c r="G1003" s="191">
        <v>69.92</v>
      </c>
      <c r="H1003" s="94">
        <v>11.088699999999999</v>
      </c>
      <c r="I1003" s="95">
        <v>1</v>
      </c>
      <c r="J1003" s="89">
        <v>1</v>
      </c>
      <c r="K1003" s="89">
        <v>1</v>
      </c>
      <c r="L1003" s="89">
        <v>1</v>
      </c>
    </row>
    <row r="1004" spans="1:12">
      <c r="A1004" s="86" t="s">
        <v>899</v>
      </c>
      <c r="B1004" s="86" t="s">
        <v>2035</v>
      </c>
      <c r="C1004" s="86" t="s">
        <v>1625</v>
      </c>
      <c r="D1004" s="79" t="s">
        <v>2036</v>
      </c>
      <c r="E1004" s="79" t="s">
        <v>2019</v>
      </c>
      <c r="F1004" s="79" t="s">
        <v>2019</v>
      </c>
      <c r="G1004" s="191">
        <v>29.9</v>
      </c>
      <c r="H1004" s="94">
        <v>3.4121000000000001</v>
      </c>
      <c r="I1004" s="95">
        <v>1</v>
      </c>
      <c r="J1004" s="89">
        <v>1</v>
      </c>
      <c r="K1004" s="89">
        <v>1</v>
      </c>
      <c r="L1004" s="89">
        <v>1</v>
      </c>
    </row>
    <row r="1005" spans="1:12">
      <c r="A1005" s="86" t="s">
        <v>900</v>
      </c>
      <c r="B1005" s="86" t="s">
        <v>2035</v>
      </c>
      <c r="C1005" s="86" t="s">
        <v>1627</v>
      </c>
      <c r="D1005" s="79" t="s">
        <v>2036</v>
      </c>
      <c r="E1005" s="79" t="s">
        <v>2019</v>
      </c>
      <c r="F1005" s="79" t="s">
        <v>2019</v>
      </c>
      <c r="G1005" s="191">
        <v>39.76</v>
      </c>
      <c r="H1005" s="94">
        <v>5.4588999999999999</v>
      </c>
      <c r="I1005" s="95">
        <v>1</v>
      </c>
      <c r="J1005" s="89">
        <v>1</v>
      </c>
      <c r="K1005" s="89">
        <v>1</v>
      </c>
      <c r="L1005" s="89">
        <v>1</v>
      </c>
    </row>
    <row r="1006" spans="1:12">
      <c r="A1006" s="86" t="s">
        <v>901</v>
      </c>
      <c r="B1006" s="86" t="s">
        <v>2035</v>
      </c>
      <c r="C1006" s="86" t="s">
        <v>1628</v>
      </c>
      <c r="D1006" s="79" t="s">
        <v>2036</v>
      </c>
      <c r="E1006" s="79" t="s">
        <v>2019</v>
      </c>
      <c r="F1006" s="79" t="s">
        <v>2019</v>
      </c>
      <c r="G1006" s="191">
        <v>52.16</v>
      </c>
      <c r="H1006" s="94">
        <v>8.0145</v>
      </c>
      <c r="I1006" s="95">
        <v>1</v>
      </c>
      <c r="J1006" s="89">
        <v>1</v>
      </c>
      <c r="K1006" s="89">
        <v>1</v>
      </c>
      <c r="L1006" s="89">
        <v>1</v>
      </c>
    </row>
    <row r="1007" spans="1:12">
      <c r="A1007" s="86" t="s">
        <v>902</v>
      </c>
      <c r="B1007" s="86" t="s">
        <v>2035</v>
      </c>
      <c r="C1007" s="86" t="s">
        <v>1629</v>
      </c>
      <c r="D1007" s="79" t="s">
        <v>2036</v>
      </c>
      <c r="E1007" s="79" t="s">
        <v>2019</v>
      </c>
      <c r="F1007" s="79" t="s">
        <v>2019</v>
      </c>
      <c r="G1007" s="191">
        <v>65.239999999999995</v>
      </c>
      <c r="H1007" s="94">
        <v>11.4122</v>
      </c>
      <c r="I1007" s="95">
        <v>1</v>
      </c>
      <c r="J1007" s="89">
        <v>1</v>
      </c>
      <c r="K1007" s="89">
        <v>1</v>
      </c>
      <c r="L1007" s="89">
        <v>1</v>
      </c>
    </row>
    <row r="1008" spans="1:12">
      <c r="A1008" s="86" t="s">
        <v>903</v>
      </c>
      <c r="B1008" s="86" t="s">
        <v>2037</v>
      </c>
      <c r="C1008" s="86" t="s">
        <v>1625</v>
      </c>
      <c r="D1008" s="79" t="s">
        <v>2038</v>
      </c>
      <c r="E1008" s="79" t="s">
        <v>2019</v>
      </c>
      <c r="F1008" s="79" t="s">
        <v>2019</v>
      </c>
      <c r="G1008" s="191">
        <v>17.78</v>
      </c>
      <c r="H1008" s="94">
        <v>1.4545999999999999</v>
      </c>
      <c r="I1008" s="95">
        <v>1</v>
      </c>
      <c r="J1008" s="89">
        <v>1</v>
      </c>
      <c r="K1008" s="89">
        <v>1</v>
      </c>
      <c r="L1008" s="89">
        <v>1</v>
      </c>
    </row>
    <row r="1009" spans="1:12">
      <c r="A1009" s="86" t="s">
        <v>904</v>
      </c>
      <c r="B1009" s="86" t="s">
        <v>2037</v>
      </c>
      <c r="C1009" s="86" t="s">
        <v>1627</v>
      </c>
      <c r="D1009" s="79" t="s">
        <v>2038</v>
      </c>
      <c r="E1009" s="79" t="s">
        <v>2019</v>
      </c>
      <c r="F1009" s="79" t="s">
        <v>2019</v>
      </c>
      <c r="G1009" s="191">
        <v>29.72</v>
      </c>
      <c r="H1009" s="94">
        <v>3.3711000000000002</v>
      </c>
      <c r="I1009" s="95">
        <v>1</v>
      </c>
      <c r="J1009" s="89">
        <v>1</v>
      </c>
      <c r="K1009" s="89">
        <v>1</v>
      </c>
      <c r="L1009" s="89">
        <v>1</v>
      </c>
    </row>
    <row r="1010" spans="1:12">
      <c r="A1010" s="86" t="s">
        <v>905</v>
      </c>
      <c r="B1010" s="86" t="s">
        <v>2037</v>
      </c>
      <c r="C1010" s="86" t="s">
        <v>1628</v>
      </c>
      <c r="D1010" s="79" t="s">
        <v>2038</v>
      </c>
      <c r="E1010" s="79" t="s">
        <v>2019</v>
      </c>
      <c r="F1010" s="79" t="s">
        <v>2019</v>
      </c>
      <c r="G1010" s="191">
        <v>45.62</v>
      </c>
      <c r="H1010" s="94">
        <v>5.5884999999999998</v>
      </c>
      <c r="I1010" s="95">
        <v>1</v>
      </c>
      <c r="J1010" s="89">
        <v>1</v>
      </c>
      <c r="K1010" s="89">
        <v>1</v>
      </c>
      <c r="L1010" s="89">
        <v>1</v>
      </c>
    </row>
    <row r="1011" spans="1:12">
      <c r="A1011" s="86" t="s">
        <v>906</v>
      </c>
      <c r="B1011" s="86" t="s">
        <v>2037</v>
      </c>
      <c r="C1011" s="86" t="s">
        <v>1629</v>
      </c>
      <c r="D1011" s="79" t="s">
        <v>2038</v>
      </c>
      <c r="E1011" s="79" t="s">
        <v>2019</v>
      </c>
      <c r="F1011" s="79" t="s">
        <v>2019</v>
      </c>
      <c r="G1011" s="191">
        <v>61.71</v>
      </c>
      <c r="H1011" s="94">
        <v>5.5884999999999998</v>
      </c>
      <c r="I1011" s="95">
        <v>1</v>
      </c>
      <c r="J1011" s="89">
        <v>1</v>
      </c>
      <c r="K1011" s="89">
        <v>1</v>
      </c>
      <c r="L1011" s="89">
        <v>1</v>
      </c>
    </row>
    <row r="1012" spans="1:12">
      <c r="A1012" s="86" t="s">
        <v>907</v>
      </c>
      <c r="B1012" s="86" t="s">
        <v>2039</v>
      </c>
      <c r="C1012" s="86" t="s">
        <v>1625</v>
      </c>
      <c r="D1012" s="79" t="s">
        <v>2040</v>
      </c>
      <c r="E1012" s="79" t="s">
        <v>2019</v>
      </c>
      <c r="F1012" s="79" t="s">
        <v>2019</v>
      </c>
      <c r="G1012" s="191">
        <v>7.6</v>
      </c>
      <c r="H1012" s="94">
        <v>3.8468</v>
      </c>
      <c r="I1012" s="95">
        <v>1</v>
      </c>
      <c r="J1012" s="89">
        <v>1</v>
      </c>
      <c r="K1012" s="89">
        <v>1</v>
      </c>
      <c r="L1012" s="89">
        <v>1</v>
      </c>
    </row>
    <row r="1013" spans="1:12">
      <c r="A1013" s="86" t="s">
        <v>908</v>
      </c>
      <c r="B1013" s="86" t="s">
        <v>2039</v>
      </c>
      <c r="C1013" s="86" t="s">
        <v>1627</v>
      </c>
      <c r="D1013" s="79" t="s">
        <v>2040</v>
      </c>
      <c r="E1013" s="79" t="s">
        <v>2019</v>
      </c>
      <c r="F1013" s="79" t="s">
        <v>2019</v>
      </c>
      <c r="G1013" s="191">
        <v>25.74</v>
      </c>
      <c r="H1013" s="94">
        <v>4.7790999999999997</v>
      </c>
      <c r="I1013" s="95">
        <v>1</v>
      </c>
      <c r="J1013" s="89">
        <v>1</v>
      </c>
      <c r="K1013" s="89">
        <v>1</v>
      </c>
      <c r="L1013" s="89">
        <v>1</v>
      </c>
    </row>
    <row r="1014" spans="1:12">
      <c r="A1014" s="86" t="s">
        <v>909</v>
      </c>
      <c r="B1014" s="86" t="s">
        <v>2039</v>
      </c>
      <c r="C1014" s="86" t="s">
        <v>1628</v>
      </c>
      <c r="D1014" s="79" t="s">
        <v>2040</v>
      </c>
      <c r="E1014" s="79" t="s">
        <v>2019</v>
      </c>
      <c r="F1014" s="79" t="s">
        <v>2019</v>
      </c>
      <c r="G1014" s="191">
        <v>36.61</v>
      </c>
      <c r="H1014" s="94">
        <v>7.4634</v>
      </c>
      <c r="I1014" s="95">
        <v>1</v>
      </c>
      <c r="J1014" s="89">
        <v>1</v>
      </c>
      <c r="K1014" s="89">
        <v>1</v>
      </c>
      <c r="L1014" s="89">
        <v>1</v>
      </c>
    </row>
    <row r="1015" spans="1:12">
      <c r="A1015" s="86" t="s">
        <v>910</v>
      </c>
      <c r="B1015" s="86" t="s">
        <v>2039</v>
      </c>
      <c r="C1015" s="86" t="s">
        <v>1629</v>
      </c>
      <c r="D1015" s="79" t="s">
        <v>2040</v>
      </c>
      <c r="E1015" s="79" t="s">
        <v>2019</v>
      </c>
      <c r="F1015" s="79" t="s">
        <v>2019</v>
      </c>
      <c r="G1015" s="191">
        <v>97.66</v>
      </c>
      <c r="H1015" s="94">
        <v>24.303599999999999</v>
      </c>
      <c r="I1015" s="95">
        <v>1</v>
      </c>
      <c r="J1015" s="89">
        <v>1</v>
      </c>
      <c r="K1015" s="89">
        <v>1</v>
      </c>
      <c r="L1015" s="89">
        <v>1</v>
      </c>
    </row>
    <row r="1016" spans="1:12">
      <c r="A1016" s="86" t="s">
        <v>911</v>
      </c>
      <c r="B1016" s="86" t="s">
        <v>2041</v>
      </c>
      <c r="C1016" s="86" t="s">
        <v>1625</v>
      </c>
      <c r="D1016" s="79" t="s">
        <v>2042</v>
      </c>
      <c r="E1016" s="79" t="s">
        <v>2019</v>
      </c>
      <c r="F1016" s="79" t="s">
        <v>2019</v>
      </c>
      <c r="G1016" s="191">
        <v>12.39</v>
      </c>
      <c r="H1016" s="94">
        <v>1.0721000000000001</v>
      </c>
      <c r="I1016" s="95">
        <v>1</v>
      </c>
      <c r="J1016" s="89">
        <v>1</v>
      </c>
      <c r="K1016" s="89">
        <v>1</v>
      </c>
      <c r="L1016" s="89">
        <v>1</v>
      </c>
    </row>
    <row r="1017" spans="1:12">
      <c r="A1017" s="86" t="s">
        <v>912</v>
      </c>
      <c r="B1017" s="86" t="s">
        <v>2041</v>
      </c>
      <c r="C1017" s="86" t="s">
        <v>1627</v>
      </c>
      <c r="D1017" s="79" t="s">
        <v>2042</v>
      </c>
      <c r="E1017" s="79" t="s">
        <v>2019</v>
      </c>
      <c r="F1017" s="79" t="s">
        <v>2019</v>
      </c>
      <c r="G1017" s="191">
        <v>21.43</v>
      </c>
      <c r="H1017" s="94">
        <v>2.4479000000000002</v>
      </c>
      <c r="I1017" s="95">
        <v>1</v>
      </c>
      <c r="J1017" s="89">
        <v>1</v>
      </c>
      <c r="K1017" s="89">
        <v>1</v>
      </c>
      <c r="L1017" s="89">
        <v>1</v>
      </c>
    </row>
    <row r="1018" spans="1:12">
      <c r="A1018" s="86" t="s">
        <v>913</v>
      </c>
      <c r="B1018" s="86" t="s">
        <v>2041</v>
      </c>
      <c r="C1018" s="86" t="s">
        <v>1628</v>
      </c>
      <c r="D1018" s="79" t="s">
        <v>2042</v>
      </c>
      <c r="E1018" s="79" t="s">
        <v>2019</v>
      </c>
      <c r="F1018" s="79" t="s">
        <v>2019</v>
      </c>
      <c r="G1018" s="191">
        <v>33.5</v>
      </c>
      <c r="H1018" s="94">
        <v>4.1806999999999999</v>
      </c>
      <c r="I1018" s="95">
        <v>1</v>
      </c>
      <c r="J1018" s="89">
        <v>1</v>
      </c>
      <c r="K1018" s="89">
        <v>1</v>
      </c>
      <c r="L1018" s="89">
        <v>1</v>
      </c>
    </row>
    <row r="1019" spans="1:12">
      <c r="A1019" s="86" t="s">
        <v>914</v>
      </c>
      <c r="B1019" s="86" t="s">
        <v>2041</v>
      </c>
      <c r="C1019" s="86" t="s">
        <v>1629</v>
      </c>
      <c r="D1019" s="79" t="s">
        <v>2042</v>
      </c>
      <c r="E1019" s="79" t="s">
        <v>2019</v>
      </c>
      <c r="F1019" s="79" t="s">
        <v>2019</v>
      </c>
      <c r="G1019" s="191">
        <v>52.17</v>
      </c>
      <c r="H1019" s="94">
        <v>9.6170000000000009</v>
      </c>
      <c r="I1019" s="95">
        <v>1</v>
      </c>
      <c r="J1019" s="89">
        <v>1</v>
      </c>
      <c r="K1019" s="89">
        <v>1</v>
      </c>
      <c r="L1019" s="89">
        <v>1</v>
      </c>
    </row>
    <row r="1020" spans="1:12">
      <c r="A1020" s="86" t="s">
        <v>915</v>
      </c>
      <c r="B1020" s="86" t="s">
        <v>2043</v>
      </c>
      <c r="C1020" s="86" t="s">
        <v>1625</v>
      </c>
      <c r="D1020" s="79" t="s">
        <v>2044</v>
      </c>
      <c r="E1020" s="79" t="s">
        <v>2019</v>
      </c>
      <c r="F1020" s="79" t="s">
        <v>2019</v>
      </c>
      <c r="G1020" s="191">
        <v>17.809999999999999</v>
      </c>
      <c r="H1020" s="94">
        <v>2.1583000000000001</v>
      </c>
      <c r="I1020" s="95">
        <v>1</v>
      </c>
      <c r="J1020" s="89">
        <v>1</v>
      </c>
      <c r="K1020" s="89">
        <v>1</v>
      </c>
      <c r="L1020" s="89">
        <v>1</v>
      </c>
    </row>
    <row r="1021" spans="1:12">
      <c r="A1021" s="86" t="s">
        <v>916</v>
      </c>
      <c r="B1021" s="86" t="s">
        <v>2043</v>
      </c>
      <c r="C1021" s="86" t="s">
        <v>1627</v>
      </c>
      <c r="D1021" s="79" t="s">
        <v>2044</v>
      </c>
      <c r="E1021" s="79" t="s">
        <v>2019</v>
      </c>
      <c r="F1021" s="79" t="s">
        <v>2019</v>
      </c>
      <c r="G1021" s="191">
        <v>25.98</v>
      </c>
      <c r="H1021" s="94">
        <v>3.2105000000000001</v>
      </c>
      <c r="I1021" s="95">
        <v>1</v>
      </c>
      <c r="J1021" s="89">
        <v>1</v>
      </c>
      <c r="K1021" s="89">
        <v>1</v>
      </c>
      <c r="L1021" s="89">
        <v>1</v>
      </c>
    </row>
    <row r="1022" spans="1:12">
      <c r="A1022" s="86" t="s">
        <v>917</v>
      </c>
      <c r="B1022" s="86" t="s">
        <v>2043</v>
      </c>
      <c r="C1022" s="86" t="s">
        <v>1628</v>
      </c>
      <c r="D1022" s="79" t="s">
        <v>2044</v>
      </c>
      <c r="E1022" s="79" t="s">
        <v>2019</v>
      </c>
      <c r="F1022" s="79" t="s">
        <v>2019</v>
      </c>
      <c r="G1022" s="191">
        <v>36.450000000000003</v>
      </c>
      <c r="H1022" s="94">
        <v>4.8765000000000001</v>
      </c>
      <c r="I1022" s="95">
        <v>1</v>
      </c>
      <c r="J1022" s="89">
        <v>1</v>
      </c>
      <c r="K1022" s="89">
        <v>1</v>
      </c>
      <c r="L1022" s="89">
        <v>1</v>
      </c>
    </row>
    <row r="1023" spans="1:12">
      <c r="A1023" s="86" t="s">
        <v>918</v>
      </c>
      <c r="B1023" s="86" t="s">
        <v>2043</v>
      </c>
      <c r="C1023" s="86" t="s">
        <v>1629</v>
      </c>
      <c r="D1023" s="79" t="s">
        <v>2044</v>
      </c>
      <c r="E1023" s="79" t="s">
        <v>2019</v>
      </c>
      <c r="F1023" s="79" t="s">
        <v>2019</v>
      </c>
      <c r="G1023" s="191">
        <v>44.74</v>
      </c>
      <c r="H1023" s="94">
        <v>7.0476999999999999</v>
      </c>
      <c r="I1023" s="95">
        <v>1</v>
      </c>
      <c r="J1023" s="89">
        <v>1</v>
      </c>
      <c r="K1023" s="89">
        <v>1</v>
      </c>
      <c r="L1023" s="89">
        <v>1</v>
      </c>
    </row>
    <row r="1024" spans="1:12">
      <c r="A1024" s="86" t="s">
        <v>919</v>
      </c>
      <c r="B1024" s="86" t="s">
        <v>2045</v>
      </c>
      <c r="C1024" s="86" t="s">
        <v>1625</v>
      </c>
      <c r="D1024" s="79" t="s">
        <v>2046</v>
      </c>
      <c r="E1024" s="79" t="s">
        <v>2019</v>
      </c>
      <c r="F1024" s="79" t="s">
        <v>2019</v>
      </c>
      <c r="G1024" s="191">
        <v>13.85</v>
      </c>
      <c r="H1024" s="94">
        <v>1.5405</v>
      </c>
      <c r="I1024" s="95">
        <v>1</v>
      </c>
      <c r="J1024" s="89">
        <v>1</v>
      </c>
      <c r="K1024" s="89">
        <v>1</v>
      </c>
      <c r="L1024" s="89">
        <v>1</v>
      </c>
    </row>
    <row r="1025" spans="1:12">
      <c r="A1025" s="86" t="s">
        <v>920</v>
      </c>
      <c r="B1025" s="86" t="s">
        <v>2045</v>
      </c>
      <c r="C1025" s="86" t="s">
        <v>1627</v>
      </c>
      <c r="D1025" s="79" t="s">
        <v>2046</v>
      </c>
      <c r="E1025" s="79" t="s">
        <v>2019</v>
      </c>
      <c r="F1025" s="79" t="s">
        <v>2019</v>
      </c>
      <c r="G1025" s="191">
        <v>21.65</v>
      </c>
      <c r="H1025" s="94">
        <v>2.4866999999999999</v>
      </c>
      <c r="I1025" s="95">
        <v>1</v>
      </c>
      <c r="J1025" s="89">
        <v>1</v>
      </c>
      <c r="K1025" s="89">
        <v>1</v>
      </c>
      <c r="L1025" s="89">
        <v>1</v>
      </c>
    </row>
    <row r="1026" spans="1:12">
      <c r="A1026" s="86" t="s">
        <v>921</v>
      </c>
      <c r="B1026" s="86" t="s">
        <v>2045</v>
      </c>
      <c r="C1026" s="86" t="s">
        <v>1628</v>
      </c>
      <c r="D1026" s="79" t="s">
        <v>2046</v>
      </c>
      <c r="E1026" s="79" t="s">
        <v>2019</v>
      </c>
      <c r="F1026" s="79" t="s">
        <v>2019</v>
      </c>
      <c r="G1026" s="191">
        <v>33.4</v>
      </c>
      <c r="H1026" s="94">
        <v>4.5263</v>
      </c>
      <c r="I1026" s="95">
        <v>1</v>
      </c>
      <c r="J1026" s="89">
        <v>1</v>
      </c>
      <c r="K1026" s="89">
        <v>1</v>
      </c>
      <c r="L1026" s="89">
        <v>1</v>
      </c>
    </row>
    <row r="1027" spans="1:12">
      <c r="A1027" s="86" t="s">
        <v>922</v>
      </c>
      <c r="B1027" s="86" t="s">
        <v>2045</v>
      </c>
      <c r="C1027" s="86" t="s">
        <v>1629</v>
      </c>
      <c r="D1027" s="79" t="s">
        <v>2046</v>
      </c>
      <c r="E1027" s="79" t="s">
        <v>2019</v>
      </c>
      <c r="F1027" s="79" t="s">
        <v>2019</v>
      </c>
      <c r="G1027" s="191">
        <v>33.4</v>
      </c>
      <c r="H1027" s="94">
        <v>6.1380999999999997</v>
      </c>
      <c r="I1027" s="95">
        <v>1</v>
      </c>
      <c r="J1027" s="89">
        <v>1</v>
      </c>
      <c r="K1027" s="89">
        <v>1</v>
      </c>
      <c r="L1027" s="89">
        <v>1</v>
      </c>
    </row>
    <row r="1028" spans="1:12">
      <c r="A1028" s="86" t="s">
        <v>923</v>
      </c>
      <c r="B1028" s="86" t="s">
        <v>2047</v>
      </c>
      <c r="C1028" s="86" t="s">
        <v>1625</v>
      </c>
      <c r="D1028" s="79" t="s">
        <v>2048</v>
      </c>
      <c r="E1028" s="79" t="s">
        <v>2019</v>
      </c>
      <c r="F1028" s="79" t="s">
        <v>2019</v>
      </c>
      <c r="G1028" s="191">
        <v>9.82</v>
      </c>
      <c r="H1028" s="94">
        <v>0.80620000000000003</v>
      </c>
      <c r="I1028" s="95">
        <v>1</v>
      </c>
      <c r="J1028" s="89">
        <v>1</v>
      </c>
      <c r="K1028" s="89">
        <v>1</v>
      </c>
      <c r="L1028" s="89">
        <v>1</v>
      </c>
    </row>
    <row r="1029" spans="1:12">
      <c r="A1029" s="86" t="s">
        <v>924</v>
      </c>
      <c r="B1029" s="86" t="s">
        <v>2047</v>
      </c>
      <c r="C1029" s="86" t="s">
        <v>1627</v>
      </c>
      <c r="D1029" s="79" t="s">
        <v>2048</v>
      </c>
      <c r="E1029" s="79" t="s">
        <v>2019</v>
      </c>
      <c r="F1029" s="79" t="s">
        <v>2019</v>
      </c>
      <c r="G1029" s="191">
        <v>18.71</v>
      </c>
      <c r="H1029" s="94">
        <v>1.9978</v>
      </c>
      <c r="I1029" s="95">
        <v>1</v>
      </c>
      <c r="J1029" s="89">
        <v>1</v>
      </c>
      <c r="K1029" s="89">
        <v>1</v>
      </c>
      <c r="L1029" s="89">
        <v>1</v>
      </c>
    </row>
    <row r="1030" spans="1:12">
      <c r="A1030" s="86" t="s">
        <v>925</v>
      </c>
      <c r="B1030" s="86" t="s">
        <v>2047</v>
      </c>
      <c r="C1030" s="86" t="s">
        <v>1628</v>
      </c>
      <c r="D1030" s="79" t="s">
        <v>2048</v>
      </c>
      <c r="E1030" s="79" t="s">
        <v>2019</v>
      </c>
      <c r="F1030" s="79" t="s">
        <v>2019</v>
      </c>
      <c r="G1030" s="191">
        <v>31.34</v>
      </c>
      <c r="H1030" s="94">
        <v>3.8512</v>
      </c>
      <c r="I1030" s="95">
        <v>1</v>
      </c>
      <c r="J1030" s="89">
        <v>1</v>
      </c>
      <c r="K1030" s="89">
        <v>1</v>
      </c>
      <c r="L1030" s="89">
        <v>1</v>
      </c>
    </row>
    <row r="1031" spans="1:12">
      <c r="A1031" s="86" t="s">
        <v>926</v>
      </c>
      <c r="B1031" s="86" t="s">
        <v>2047</v>
      </c>
      <c r="C1031" s="86" t="s">
        <v>1629</v>
      </c>
      <c r="D1031" s="79" t="s">
        <v>2048</v>
      </c>
      <c r="E1031" s="79" t="s">
        <v>2019</v>
      </c>
      <c r="F1031" s="79" t="s">
        <v>2019</v>
      </c>
      <c r="G1031" s="191">
        <v>43.89</v>
      </c>
      <c r="H1031" s="94">
        <v>4.6463000000000001</v>
      </c>
      <c r="I1031" s="95">
        <v>1</v>
      </c>
      <c r="J1031" s="89">
        <v>1</v>
      </c>
      <c r="K1031" s="89">
        <v>1</v>
      </c>
      <c r="L1031" s="89">
        <v>1</v>
      </c>
    </row>
    <row r="1032" spans="1:12">
      <c r="A1032" s="86" t="s">
        <v>927</v>
      </c>
      <c r="B1032" s="86" t="s">
        <v>2049</v>
      </c>
      <c r="C1032" s="86" t="s">
        <v>1625</v>
      </c>
      <c r="D1032" s="79" t="s">
        <v>2050</v>
      </c>
      <c r="E1032" s="79" t="s">
        <v>2019</v>
      </c>
      <c r="F1032" s="79" t="s">
        <v>2019</v>
      </c>
      <c r="G1032" s="191">
        <v>4.63</v>
      </c>
      <c r="H1032" s="94">
        <v>0.32229999999999998</v>
      </c>
      <c r="I1032" s="95">
        <v>1</v>
      </c>
      <c r="J1032" s="89">
        <v>1</v>
      </c>
      <c r="K1032" s="89">
        <v>1</v>
      </c>
      <c r="L1032" s="89">
        <v>1</v>
      </c>
    </row>
    <row r="1033" spans="1:12">
      <c r="A1033" s="86" t="s">
        <v>928</v>
      </c>
      <c r="B1033" s="86" t="s">
        <v>2049</v>
      </c>
      <c r="C1033" s="86" t="s">
        <v>1627</v>
      </c>
      <c r="D1033" s="79" t="s">
        <v>2050</v>
      </c>
      <c r="E1033" s="79" t="s">
        <v>2019</v>
      </c>
      <c r="F1033" s="79" t="s">
        <v>2019</v>
      </c>
      <c r="G1033" s="191">
        <v>12.76</v>
      </c>
      <c r="H1033" s="94">
        <v>1.2161999999999999</v>
      </c>
      <c r="I1033" s="95">
        <v>1</v>
      </c>
      <c r="J1033" s="89">
        <v>1</v>
      </c>
      <c r="K1033" s="89">
        <v>1</v>
      </c>
      <c r="L1033" s="89">
        <v>1</v>
      </c>
    </row>
    <row r="1034" spans="1:12">
      <c r="A1034" s="86" t="s">
        <v>929</v>
      </c>
      <c r="B1034" s="86" t="s">
        <v>2049</v>
      </c>
      <c r="C1034" s="86" t="s">
        <v>1628</v>
      </c>
      <c r="D1034" s="79" t="s">
        <v>2050</v>
      </c>
      <c r="E1034" s="79" t="s">
        <v>2019</v>
      </c>
      <c r="F1034" s="79" t="s">
        <v>2019</v>
      </c>
      <c r="G1034" s="191">
        <v>23.1</v>
      </c>
      <c r="H1034" s="94">
        <v>2.8536000000000001</v>
      </c>
      <c r="I1034" s="95">
        <v>1</v>
      </c>
      <c r="J1034" s="89">
        <v>1</v>
      </c>
      <c r="K1034" s="89">
        <v>1</v>
      </c>
      <c r="L1034" s="89">
        <v>1</v>
      </c>
    </row>
    <row r="1035" spans="1:12">
      <c r="A1035" s="86" t="s">
        <v>930</v>
      </c>
      <c r="B1035" s="86" t="s">
        <v>2049</v>
      </c>
      <c r="C1035" s="86" t="s">
        <v>1629</v>
      </c>
      <c r="D1035" s="79" t="s">
        <v>2050</v>
      </c>
      <c r="E1035" s="79" t="s">
        <v>2019</v>
      </c>
      <c r="F1035" s="79" t="s">
        <v>2019</v>
      </c>
      <c r="G1035" s="191">
        <v>34.340000000000003</v>
      </c>
      <c r="H1035" s="94">
        <v>6.5843999999999996</v>
      </c>
      <c r="I1035" s="95">
        <v>1</v>
      </c>
      <c r="J1035" s="89">
        <v>1</v>
      </c>
      <c r="K1035" s="89">
        <v>1</v>
      </c>
      <c r="L1035" s="89">
        <v>1</v>
      </c>
    </row>
    <row r="1036" spans="1:12">
      <c r="A1036" s="86" t="s">
        <v>931</v>
      </c>
      <c r="B1036" s="86" t="s">
        <v>2051</v>
      </c>
      <c r="C1036" s="86" t="s">
        <v>1625</v>
      </c>
      <c r="D1036" s="79" t="s">
        <v>2052</v>
      </c>
      <c r="E1036" s="79" t="s">
        <v>2019</v>
      </c>
      <c r="F1036" s="79" t="s">
        <v>2019</v>
      </c>
      <c r="G1036" s="191">
        <v>10.6</v>
      </c>
      <c r="H1036" s="94">
        <v>1.2556</v>
      </c>
      <c r="I1036" s="95">
        <v>1</v>
      </c>
      <c r="J1036" s="89">
        <v>1</v>
      </c>
      <c r="K1036" s="89">
        <v>1</v>
      </c>
      <c r="L1036" s="89">
        <v>1</v>
      </c>
    </row>
    <row r="1037" spans="1:12">
      <c r="A1037" s="86" t="s">
        <v>932</v>
      </c>
      <c r="B1037" s="86" t="s">
        <v>2051</v>
      </c>
      <c r="C1037" s="86" t="s">
        <v>1627</v>
      </c>
      <c r="D1037" s="79" t="s">
        <v>2052</v>
      </c>
      <c r="E1037" s="79" t="s">
        <v>2019</v>
      </c>
      <c r="F1037" s="79" t="s">
        <v>2019</v>
      </c>
      <c r="G1037" s="191">
        <v>15.6</v>
      </c>
      <c r="H1037" s="94">
        <v>1.9142999999999999</v>
      </c>
      <c r="I1037" s="95">
        <v>1</v>
      </c>
      <c r="J1037" s="89">
        <v>1</v>
      </c>
      <c r="K1037" s="89">
        <v>1</v>
      </c>
      <c r="L1037" s="89">
        <v>1</v>
      </c>
    </row>
    <row r="1038" spans="1:12">
      <c r="A1038" s="86" t="s">
        <v>933</v>
      </c>
      <c r="B1038" s="86" t="s">
        <v>2051</v>
      </c>
      <c r="C1038" s="86" t="s">
        <v>1628</v>
      </c>
      <c r="D1038" s="79" t="s">
        <v>2052</v>
      </c>
      <c r="E1038" s="79" t="s">
        <v>2019</v>
      </c>
      <c r="F1038" s="79" t="s">
        <v>2019</v>
      </c>
      <c r="G1038" s="191">
        <v>22.43</v>
      </c>
      <c r="H1038" s="94">
        <v>2.9121999999999999</v>
      </c>
      <c r="I1038" s="95">
        <v>1</v>
      </c>
      <c r="J1038" s="89">
        <v>1</v>
      </c>
      <c r="K1038" s="89">
        <v>1</v>
      </c>
      <c r="L1038" s="89">
        <v>1</v>
      </c>
    </row>
    <row r="1039" spans="1:12">
      <c r="A1039" s="86" t="s">
        <v>934</v>
      </c>
      <c r="B1039" s="86" t="s">
        <v>2051</v>
      </c>
      <c r="C1039" s="86" t="s">
        <v>1629</v>
      </c>
      <c r="D1039" s="79" t="s">
        <v>2052</v>
      </c>
      <c r="E1039" s="79" t="s">
        <v>2019</v>
      </c>
      <c r="F1039" s="79" t="s">
        <v>2019</v>
      </c>
      <c r="G1039" s="191">
        <v>24.99</v>
      </c>
      <c r="H1039" s="94">
        <v>4.1161000000000003</v>
      </c>
      <c r="I1039" s="95">
        <v>1</v>
      </c>
      <c r="J1039" s="89">
        <v>1</v>
      </c>
      <c r="K1039" s="89">
        <v>1</v>
      </c>
      <c r="L1039" s="89">
        <v>1</v>
      </c>
    </row>
    <row r="1040" spans="1:12">
      <c r="A1040" s="86" t="s">
        <v>935</v>
      </c>
      <c r="B1040" s="86" t="s">
        <v>2053</v>
      </c>
      <c r="C1040" s="86" t="s">
        <v>1625</v>
      </c>
      <c r="D1040" s="79" t="s">
        <v>2054</v>
      </c>
      <c r="E1040" s="79" t="s">
        <v>2019</v>
      </c>
      <c r="F1040" s="79" t="s">
        <v>2019</v>
      </c>
      <c r="G1040" s="191">
        <v>8.61</v>
      </c>
      <c r="H1040" s="94">
        <v>0.80049999999999999</v>
      </c>
      <c r="I1040" s="95">
        <v>1</v>
      </c>
      <c r="J1040" s="89">
        <v>1</v>
      </c>
      <c r="K1040" s="89">
        <v>1</v>
      </c>
      <c r="L1040" s="89">
        <v>1</v>
      </c>
    </row>
    <row r="1041" spans="1:12">
      <c r="A1041" s="86" t="s">
        <v>936</v>
      </c>
      <c r="B1041" s="86" t="s">
        <v>2053</v>
      </c>
      <c r="C1041" s="86" t="s">
        <v>1627</v>
      </c>
      <c r="D1041" s="79" t="s">
        <v>2054</v>
      </c>
      <c r="E1041" s="79" t="s">
        <v>2019</v>
      </c>
      <c r="F1041" s="79" t="s">
        <v>2019</v>
      </c>
      <c r="G1041" s="191">
        <v>13.35</v>
      </c>
      <c r="H1041" s="94">
        <v>1.4882</v>
      </c>
      <c r="I1041" s="95">
        <v>1</v>
      </c>
      <c r="J1041" s="89">
        <v>1</v>
      </c>
      <c r="K1041" s="89">
        <v>1</v>
      </c>
      <c r="L1041" s="89">
        <v>1</v>
      </c>
    </row>
    <row r="1042" spans="1:12">
      <c r="A1042" s="86" t="s">
        <v>937</v>
      </c>
      <c r="B1042" s="86" t="s">
        <v>2053</v>
      </c>
      <c r="C1042" s="86" t="s">
        <v>1628</v>
      </c>
      <c r="D1042" s="79" t="s">
        <v>2054</v>
      </c>
      <c r="E1042" s="79" t="s">
        <v>2019</v>
      </c>
      <c r="F1042" s="79" t="s">
        <v>2019</v>
      </c>
      <c r="G1042" s="191">
        <v>23.3</v>
      </c>
      <c r="H1042" s="94">
        <v>2.9954999999999998</v>
      </c>
      <c r="I1042" s="95">
        <v>1</v>
      </c>
      <c r="J1042" s="89">
        <v>1</v>
      </c>
      <c r="K1042" s="89">
        <v>1</v>
      </c>
      <c r="L1042" s="89">
        <v>1</v>
      </c>
    </row>
    <row r="1043" spans="1:12">
      <c r="A1043" s="86" t="s">
        <v>938</v>
      </c>
      <c r="B1043" s="86" t="s">
        <v>2053</v>
      </c>
      <c r="C1043" s="86" t="s">
        <v>1629</v>
      </c>
      <c r="D1043" s="79" t="s">
        <v>2054</v>
      </c>
      <c r="E1043" s="79" t="s">
        <v>2019</v>
      </c>
      <c r="F1043" s="79" t="s">
        <v>2019</v>
      </c>
      <c r="G1043" s="191">
        <v>32.75</v>
      </c>
      <c r="H1043" s="94">
        <v>3.9565000000000001</v>
      </c>
      <c r="I1043" s="95">
        <v>1</v>
      </c>
      <c r="J1043" s="89">
        <v>1</v>
      </c>
      <c r="K1043" s="89">
        <v>1</v>
      </c>
      <c r="L1043" s="89">
        <v>1</v>
      </c>
    </row>
    <row r="1044" spans="1:12">
      <c r="A1044" s="86" t="s">
        <v>939</v>
      </c>
      <c r="B1044" s="86" t="s">
        <v>2055</v>
      </c>
      <c r="C1044" s="86" t="s">
        <v>1625</v>
      </c>
      <c r="D1044" s="79" t="s">
        <v>2056</v>
      </c>
      <c r="E1044" s="79" t="s">
        <v>2019</v>
      </c>
      <c r="F1044" s="79" t="s">
        <v>2019</v>
      </c>
      <c r="G1044" s="191">
        <v>9.4</v>
      </c>
      <c r="H1044" s="94">
        <v>0.84789999999999999</v>
      </c>
      <c r="I1044" s="95">
        <v>1</v>
      </c>
      <c r="J1044" s="89">
        <v>1</v>
      </c>
      <c r="K1044" s="89">
        <v>1</v>
      </c>
      <c r="L1044" s="89">
        <v>1</v>
      </c>
    </row>
    <row r="1045" spans="1:12">
      <c r="A1045" s="86" t="s">
        <v>940</v>
      </c>
      <c r="B1045" s="86" t="s">
        <v>2055</v>
      </c>
      <c r="C1045" s="86" t="s">
        <v>1627</v>
      </c>
      <c r="D1045" s="79" t="s">
        <v>2056</v>
      </c>
      <c r="E1045" s="79" t="s">
        <v>2019</v>
      </c>
      <c r="F1045" s="79" t="s">
        <v>2019</v>
      </c>
      <c r="G1045" s="191">
        <v>13.37</v>
      </c>
      <c r="H1045" s="94">
        <v>1.2804</v>
      </c>
      <c r="I1045" s="95">
        <v>1</v>
      </c>
      <c r="J1045" s="89">
        <v>1</v>
      </c>
      <c r="K1045" s="89">
        <v>1</v>
      </c>
      <c r="L1045" s="89">
        <v>1</v>
      </c>
    </row>
    <row r="1046" spans="1:12">
      <c r="A1046" s="86" t="s">
        <v>941</v>
      </c>
      <c r="B1046" s="86" t="s">
        <v>2055</v>
      </c>
      <c r="C1046" s="86" t="s">
        <v>1628</v>
      </c>
      <c r="D1046" s="79" t="s">
        <v>2056</v>
      </c>
      <c r="E1046" s="79" t="s">
        <v>2019</v>
      </c>
      <c r="F1046" s="79" t="s">
        <v>2019</v>
      </c>
      <c r="G1046" s="191">
        <v>23.01</v>
      </c>
      <c r="H1046" s="94">
        <v>2.5876000000000001</v>
      </c>
      <c r="I1046" s="95">
        <v>1</v>
      </c>
      <c r="J1046" s="89">
        <v>1</v>
      </c>
      <c r="K1046" s="89">
        <v>1</v>
      </c>
      <c r="L1046" s="89">
        <v>1</v>
      </c>
    </row>
    <row r="1047" spans="1:12">
      <c r="A1047" s="86" t="s">
        <v>942</v>
      </c>
      <c r="B1047" s="86" t="s">
        <v>2055</v>
      </c>
      <c r="C1047" s="86" t="s">
        <v>1629</v>
      </c>
      <c r="D1047" s="79" t="s">
        <v>2056</v>
      </c>
      <c r="E1047" s="79" t="s">
        <v>2019</v>
      </c>
      <c r="F1047" s="79" t="s">
        <v>2019</v>
      </c>
      <c r="G1047" s="191">
        <v>30.8</v>
      </c>
      <c r="H1047" s="94">
        <v>3.7583000000000002</v>
      </c>
      <c r="I1047" s="95">
        <v>1</v>
      </c>
      <c r="J1047" s="89">
        <v>1</v>
      </c>
      <c r="K1047" s="89">
        <v>1</v>
      </c>
      <c r="L1047" s="89">
        <v>1</v>
      </c>
    </row>
    <row r="1048" spans="1:12">
      <c r="A1048" s="86" t="s">
        <v>943</v>
      </c>
      <c r="B1048" s="86" t="s">
        <v>2057</v>
      </c>
      <c r="C1048" s="86" t="s">
        <v>1625</v>
      </c>
      <c r="D1048" s="79" t="s">
        <v>2058</v>
      </c>
      <c r="E1048" s="79" t="s">
        <v>2059</v>
      </c>
      <c r="F1048" s="79" t="s">
        <v>2059</v>
      </c>
      <c r="G1048" s="191">
        <v>2.2400000000000002</v>
      </c>
      <c r="H1048" s="94">
        <v>0.13730000000000001</v>
      </c>
      <c r="I1048" s="95">
        <v>1</v>
      </c>
      <c r="J1048" s="89">
        <v>1.2</v>
      </c>
      <c r="K1048" s="89">
        <v>1.2</v>
      </c>
      <c r="L1048" s="89">
        <v>1.2</v>
      </c>
    </row>
    <row r="1049" spans="1:12">
      <c r="A1049" s="86" t="s">
        <v>944</v>
      </c>
      <c r="B1049" s="86" t="s">
        <v>2057</v>
      </c>
      <c r="C1049" s="86" t="s">
        <v>1627</v>
      </c>
      <c r="D1049" s="79" t="s">
        <v>2058</v>
      </c>
      <c r="E1049" s="79" t="s">
        <v>2059</v>
      </c>
      <c r="F1049" s="79" t="s">
        <v>2059</v>
      </c>
      <c r="G1049" s="191">
        <v>3.47</v>
      </c>
      <c r="H1049" s="94">
        <v>0.2271</v>
      </c>
      <c r="I1049" s="95">
        <v>1</v>
      </c>
      <c r="J1049" s="89">
        <v>1.2</v>
      </c>
      <c r="K1049" s="89">
        <v>1.2</v>
      </c>
      <c r="L1049" s="89">
        <v>1.2</v>
      </c>
    </row>
    <row r="1050" spans="1:12">
      <c r="A1050" s="86" t="s">
        <v>945</v>
      </c>
      <c r="B1050" s="86" t="s">
        <v>2057</v>
      </c>
      <c r="C1050" s="86" t="s">
        <v>1628</v>
      </c>
      <c r="D1050" s="79" t="s">
        <v>2058</v>
      </c>
      <c r="E1050" s="79" t="s">
        <v>2059</v>
      </c>
      <c r="F1050" s="79" t="s">
        <v>2059</v>
      </c>
      <c r="G1050" s="191">
        <v>7.71</v>
      </c>
      <c r="H1050" s="94">
        <v>0.64280000000000004</v>
      </c>
      <c r="I1050" s="95">
        <v>1</v>
      </c>
      <c r="J1050" s="89">
        <v>1.2</v>
      </c>
      <c r="K1050" s="89">
        <v>1.2</v>
      </c>
      <c r="L1050" s="89">
        <v>1.2</v>
      </c>
    </row>
    <row r="1051" spans="1:12">
      <c r="A1051" s="86" t="s">
        <v>946</v>
      </c>
      <c r="B1051" s="86" t="s">
        <v>2057</v>
      </c>
      <c r="C1051" s="86" t="s">
        <v>1629</v>
      </c>
      <c r="D1051" s="79" t="s">
        <v>2058</v>
      </c>
      <c r="E1051" s="79" t="s">
        <v>2059</v>
      </c>
      <c r="F1051" s="79" t="s">
        <v>2059</v>
      </c>
      <c r="G1051" s="191">
        <v>13.75</v>
      </c>
      <c r="H1051" s="94">
        <v>2.0367000000000002</v>
      </c>
      <c r="I1051" s="95">
        <v>1</v>
      </c>
      <c r="J1051" s="89">
        <v>1.2</v>
      </c>
      <c r="K1051" s="89">
        <v>1.2</v>
      </c>
      <c r="L1051" s="89">
        <v>1.2</v>
      </c>
    </row>
    <row r="1052" spans="1:12">
      <c r="A1052" s="86" t="s">
        <v>947</v>
      </c>
      <c r="B1052" s="86" t="s">
        <v>2060</v>
      </c>
      <c r="C1052" s="86" t="s">
        <v>1625</v>
      </c>
      <c r="D1052" s="79" t="s">
        <v>2061</v>
      </c>
      <c r="E1052" s="79" t="s">
        <v>2019</v>
      </c>
      <c r="F1052" s="79" t="s">
        <v>2019</v>
      </c>
      <c r="G1052" s="191">
        <v>4.75</v>
      </c>
      <c r="H1052" s="94">
        <v>2.1435</v>
      </c>
      <c r="I1052" s="95">
        <v>1</v>
      </c>
      <c r="J1052" s="89">
        <v>1</v>
      </c>
      <c r="K1052" s="89">
        <v>1</v>
      </c>
      <c r="L1052" s="89">
        <v>1</v>
      </c>
    </row>
    <row r="1053" spans="1:12">
      <c r="A1053" s="86" t="s">
        <v>948</v>
      </c>
      <c r="B1053" s="86" t="s">
        <v>2060</v>
      </c>
      <c r="C1053" s="86" t="s">
        <v>1627</v>
      </c>
      <c r="D1053" s="79" t="s">
        <v>2061</v>
      </c>
      <c r="E1053" s="79" t="s">
        <v>2019</v>
      </c>
      <c r="F1053" s="79" t="s">
        <v>2019</v>
      </c>
      <c r="G1053" s="191">
        <v>11.46</v>
      </c>
      <c r="H1053" s="94">
        <v>3.7707000000000002</v>
      </c>
      <c r="I1053" s="95">
        <v>1</v>
      </c>
      <c r="J1053" s="89">
        <v>1</v>
      </c>
      <c r="K1053" s="89">
        <v>1</v>
      </c>
      <c r="L1053" s="89">
        <v>1</v>
      </c>
    </row>
    <row r="1054" spans="1:12">
      <c r="A1054" s="86" t="s">
        <v>949</v>
      </c>
      <c r="B1054" s="86" t="s">
        <v>2060</v>
      </c>
      <c r="C1054" s="86" t="s">
        <v>1628</v>
      </c>
      <c r="D1054" s="79" t="s">
        <v>2061</v>
      </c>
      <c r="E1054" s="79" t="s">
        <v>2019</v>
      </c>
      <c r="F1054" s="79" t="s">
        <v>2019</v>
      </c>
      <c r="G1054" s="191">
        <v>24.19</v>
      </c>
      <c r="H1054" s="94">
        <v>9.5726999999999993</v>
      </c>
      <c r="I1054" s="95">
        <v>1</v>
      </c>
      <c r="J1054" s="89">
        <v>1</v>
      </c>
      <c r="K1054" s="89">
        <v>1</v>
      </c>
      <c r="L1054" s="89">
        <v>1</v>
      </c>
    </row>
    <row r="1055" spans="1:12">
      <c r="A1055" s="86" t="s">
        <v>950</v>
      </c>
      <c r="B1055" s="86" t="s">
        <v>2060</v>
      </c>
      <c r="C1055" s="86" t="s">
        <v>1629</v>
      </c>
      <c r="D1055" s="79" t="s">
        <v>2061</v>
      </c>
      <c r="E1055" s="79" t="s">
        <v>2019</v>
      </c>
      <c r="F1055" s="79" t="s">
        <v>2019</v>
      </c>
      <c r="G1055" s="191">
        <v>43.81</v>
      </c>
      <c r="H1055" s="94">
        <v>17.626000000000001</v>
      </c>
      <c r="I1055" s="95">
        <v>1</v>
      </c>
      <c r="J1055" s="89">
        <v>1</v>
      </c>
      <c r="K1055" s="89">
        <v>1</v>
      </c>
      <c r="L1055" s="89">
        <v>1</v>
      </c>
    </row>
    <row r="1056" spans="1:12">
      <c r="A1056" s="86" t="s">
        <v>951</v>
      </c>
      <c r="B1056" s="86" t="s">
        <v>2062</v>
      </c>
      <c r="C1056" s="86" t="s">
        <v>1625</v>
      </c>
      <c r="D1056" s="79" t="s">
        <v>2063</v>
      </c>
      <c r="E1056" s="79" t="s">
        <v>2019</v>
      </c>
      <c r="F1056" s="79" t="s">
        <v>2019</v>
      </c>
      <c r="G1056" s="191">
        <v>4.3</v>
      </c>
      <c r="H1056" s="94">
        <v>0.40899999999999997</v>
      </c>
      <c r="I1056" s="95">
        <v>1</v>
      </c>
      <c r="J1056" s="89">
        <v>1</v>
      </c>
      <c r="K1056" s="89">
        <v>1</v>
      </c>
      <c r="L1056" s="89">
        <v>1</v>
      </c>
    </row>
    <row r="1057" spans="1:12">
      <c r="A1057" s="86" t="s">
        <v>952</v>
      </c>
      <c r="B1057" s="86" t="s">
        <v>2062</v>
      </c>
      <c r="C1057" s="86" t="s">
        <v>1627</v>
      </c>
      <c r="D1057" s="79" t="s">
        <v>2063</v>
      </c>
      <c r="E1057" s="79" t="s">
        <v>2019</v>
      </c>
      <c r="F1057" s="79" t="s">
        <v>2019</v>
      </c>
      <c r="G1057" s="191">
        <v>15.57</v>
      </c>
      <c r="H1057" s="94">
        <v>3.0398000000000001</v>
      </c>
      <c r="I1057" s="95">
        <v>1</v>
      </c>
      <c r="J1057" s="89">
        <v>1</v>
      </c>
      <c r="K1057" s="89">
        <v>1</v>
      </c>
      <c r="L1057" s="89">
        <v>1</v>
      </c>
    </row>
    <row r="1058" spans="1:12">
      <c r="A1058" s="86" t="s">
        <v>953</v>
      </c>
      <c r="B1058" s="86" t="s">
        <v>2062</v>
      </c>
      <c r="C1058" s="86" t="s">
        <v>1628</v>
      </c>
      <c r="D1058" s="79" t="s">
        <v>2063</v>
      </c>
      <c r="E1058" s="79" t="s">
        <v>2019</v>
      </c>
      <c r="F1058" s="79" t="s">
        <v>2019</v>
      </c>
      <c r="G1058" s="191">
        <v>29.18</v>
      </c>
      <c r="H1058" s="94">
        <v>5.7366000000000001</v>
      </c>
      <c r="I1058" s="95">
        <v>1</v>
      </c>
      <c r="J1058" s="89">
        <v>1</v>
      </c>
      <c r="K1058" s="89">
        <v>1</v>
      </c>
      <c r="L1058" s="89">
        <v>1</v>
      </c>
    </row>
    <row r="1059" spans="1:12">
      <c r="A1059" s="86" t="s">
        <v>954</v>
      </c>
      <c r="B1059" s="86" t="s">
        <v>2062</v>
      </c>
      <c r="C1059" s="86" t="s">
        <v>1629</v>
      </c>
      <c r="D1059" s="79" t="s">
        <v>2063</v>
      </c>
      <c r="E1059" s="79" t="s">
        <v>2019</v>
      </c>
      <c r="F1059" s="79" t="s">
        <v>2019</v>
      </c>
      <c r="G1059" s="191">
        <v>81.260000000000005</v>
      </c>
      <c r="H1059" s="94">
        <v>20.742999999999999</v>
      </c>
      <c r="I1059" s="95">
        <v>1</v>
      </c>
      <c r="J1059" s="89">
        <v>1</v>
      </c>
      <c r="K1059" s="89">
        <v>1</v>
      </c>
      <c r="L1059" s="89">
        <v>1</v>
      </c>
    </row>
    <row r="1060" spans="1:12">
      <c r="A1060" s="86" t="s">
        <v>955</v>
      </c>
      <c r="B1060" s="86" t="s">
        <v>2064</v>
      </c>
      <c r="C1060" s="86" t="s">
        <v>1625</v>
      </c>
      <c r="D1060" s="79" t="s">
        <v>2065</v>
      </c>
      <c r="E1060" s="79" t="s">
        <v>2019</v>
      </c>
      <c r="F1060" s="79" t="s">
        <v>2019</v>
      </c>
      <c r="G1060" s="191">
        <v>2.29</v>
      </c>
      <c r="H1060" s="94">
        <v>0.17499999999999999</v>
      </c>
      <c r="I1060" s="95">
        <v>1</v>
      </c>
      <c r="J1060" s="89">
        <v>1</v>
      </c>
      <c r="K1060" s="89">
        <v>1</v>
      </c>
      <c r="L1060" s="89">
        <v>1</v>
      </c>
    </row>
    <row r="1061" spans="1:12">
      <c r="A1061" s="86" t="s">
        <v>956</v>
      </c>
      <c r="B1061" s="86" t="s">
        <v>2064</v>
      </c>
      <c r="C1061" s="86" t="s">
        <v>1627</v>
      </c>
      <c r="D1061" s="79" t="s">
        <v>2065</v>
      </c>
      <c r="E1061" s="79" t="s">
        <v>2019</v>
      </c>
      <c r="F1061" s="79" t="s">
        <v>2019</v>
      </c>
      <c r="G1061" s="191">
        <v>6.68</v>
      </c>
      <c r="H1061" s="94">
        <v>0.60440000000000005</v>
      </c>
      <c r="I1061" s="95">
        <v>1</v>
      </c>
      <c r="J1061" s="89">
        <v>1</v>
      </c>
      <c r="K1061" s="89">
        <v>1</v>
      </c>
      <c r="L1061" s="89">
        <v>1</v>
      </c>
    </row>
    <row r="1062" spans="1:12">
      <c r="A1062" s="86" t="s">
        <v>957</v>
      </c>
      <c r="B1062" s="86" t="s">
        <v>2064</v>
      </c>
      <c r="C1062" s="86" t="s">
        <v>1628</v>
      </c>
      <c r="D1062" s="79" t="s">
        <v>2065</v>
      </c>
      <c r="E1062" s="79" t="s">
        <v>2019</v>
      </c>
      <c r="F1062" s="79" t="s">
        <v>2019</v>
      </c>
      <c r="G1062" s="191">
        <v>15.7</v>
      </c>
      <c r="H1062" s="94">
        <v>2.0356999999999998</v>
      </c>
      <c r="I1062" s="95">
        <v>1</v>
      </c>
      <c r="J1062" s="89">
        <v>1</v>
      </c>
      <c r="K1062" s="89">
        <v>1</v>
      </c>
      <c r="L1062" s="89">
        <v>1</v>
      </c>
    </row>
    <row r="1063" spans="1:12">
      <c r="A1063" s="86" t="s">
        <v>958</v>
      </c>
      <c r="B1063" s="86" t="s">
        <v>2064</v>
      </c>
      <c r="C1063" s="86" t="s">
        <v>1629</v>
      </c>
      <c r="D1063" s="79" t="s">
        <v>2065</v>
      </c>
      <c r="E1063" s="79" t="s">
        <v>2019</v>
      </c>
      <c r="F1063" s="79" t="s">
        <v>2019</v>
      </c>
      <c r="G1063" s="191">
        <v>29.56</v>
      </c>
      <c r="H1063" s="94">
        <v>6.8990999999999998</v>
      </c>
      <c r="I1063" s="95">
        <v>1</v>
      </c>
      <c r="J1063" s="89">
        <v>1</v>
      </c>
      <c r="K1063" s="89">
        <v>1</v>
      </c>
      <c r="L1063" s="89">
        <v>1</v>
      </c>
    </row>
    <row r="1064" spans="1:12">
      <c r="A1064" s="86" t="s">
        <v>959</v>
      </c>
      <c r="B1064" s="86" t="s">
        <v>2066</v>
      </c>
      <c r="C1064" s="86" t="s">
        <v>1625</v>
      </c>
      <c r="D1064" s="79" t="s">
        <v>2067</v>
      </c>
      <c r="E1064" s="79" t="s">
        <v>2019</v>
      </c>
      <c r="F1064" s="79" t="s">
        <v>2019</v>
      </c>
      <c r="G1064" s="191">
        <v>4.3600000000000003</v>
      </c>
      <c r="H1064" s="94">
        <v>0.51419999999999999</v>
      </c>
      <c r="I1064" s="95">
        <v>1</v>
      </c>
      <c r="J1064" s="89">
        <v>1</v>
      </c>
      <c r="K1064" s="89">
        <v>1</v>
      </c>
      <c r="L1064" s="89">
        <v>1</v>
      </c>
    </row>
    <row r="1065" spans="1:12">
      <c r="A1065" s="86" t="s">
        <v>960</v>
      </c>
      <c r="B1065" s="86" t="s">
        <v>2066</v>
      </c>
      <c r="C1065" s="86" t="s">
        <v>1627</v>
      </c>
      <c r="D1065" s="79" t="s">
        <v>2067</v>
      </c>
      <c r="E1065" s="79" t="s">
        <v>2019</v>
      </c>
      <c r="F1065" s="79" t="s">
        <v>2019</v>
      </c>
      <c r="G1065" s="191">
        <v>6.84</v>
      </c>
      <c r="H1065" s="94">
        <v>0.8599</v>
      </c>
      <c r="I1065" s="95">
        <v>1</v>
      </c>
      <c r="J1065" s="89">
        <v>1</v>
      </c>
      <c r="K1065" s="89">
        <v>1</v>
      </c>
      <c r="L1065" s="89">
        <v>1</v>
      </c>
    </row>
    <row r="1066" spans="1:12">
      <c r="A1066" s="86" t="s">
        <v>961</v>
      </c>
      <c r="B1066" s="86" t="s">
        <v>2066</v>
      </c>
      <c r="C1066" s="86" t="s">
        <v>1628</v>
      </c>
      <c r="D1066" s="79" t="s">
        <v>2067</v>
      </c>
      <c r="E1066" s="79" t="s">
        <v>2019</v>
      </c>
      <c r="F1066" s="79" t="s">
        <v>2019</v>
      </c>
      <c r="G1066" s="191">
        <v>12.88</v>
      </c>
      <c r="H1066" s="94">
        <v>1.9221999999999999</v>
      </c>
      <c r="I1066" s="95">
        <v>1</v>
      </c>
      <c r="J1066" s="89">
        <v>1</v>
      </c>
      <c r="K1066" s="89">
        <v>1</v>
      </c>
      <c r="L1066" s="89">
        <v>1</v>
      </c>
    </row>
    <row r="1067" spans="1:12">
      <c r="A1067" s="86" t="s">
        <v>962</v>
      </c>
      <c r="B1067" s="86" t="s">
        <v>2066</v>
      </c>
      <c r="C1067" s="86" t="s">
        <v>1629</v>
      </c>
      <c r="D1067" s="79" t="s">
        <v>2067</v>
      </c>
      <c r="E1067" s="79" t="s">
        <v>2019</v>
      </c>
      <c r="F1067" s="79" t="s">
        <v>2019</v>
      </c>
      <c r="G1067" s="191">
        <v>18.14</v>
      </c>
      <c r="H1067" s="94">
        <v>3.9079999999999999</v>
      </c>
      <c r="I1067" s="95">
        <v>1</v>
      </c>
      <c r="J1067" s="89">
        <v>1</v>
      </c>
      <c r="K1067" s="89">
        <v>1</v>
      </c>
      <c r="L1067" s="89">
        <v>1</v>
      </c>
    </row>
    <row r="1068" spans="1:12">
      <c r="A1068" s="86" t="s">
        <v>963</v>
      </c>
      <c r="B1068" s="86" t="s">
        <v>2068</v>
      </c>
      <c r="C1068" s="86" t="s">
        <v>1625</v>
      </c>
      <c r="D1068" s="79" t="s">
        <v>2069</v>
      </c>
      <c r="E1068" s="79" t="s">
        <v>2019</v>
      </c>
      <c r="F1068" s="79" t="s">
        <v>2019</v>
      </c>
      <c r="G1068" s="191">
        <v>5.55</v>
      </c>
      <c r="H1068" s="94">
        <v>0.504</v>
      </c>
      <c r="I1068" s="95">
        <v>1</v>
      </c>
      <c r="J1068" s="89">
        <v>1</v>
      </c>
      <c r="K1068" s="89">
        <v>1</v>
      </c>
      <c r="L1068" s="89">
        <v>1</v>
      </c>
    </row>
    <row r="1069" spans="1:12">
      <c r="A1069" s="86" t="s">
        <v>964</v>
      </c>
      <c r="B1069" s="86" t="s">
        <v>2068</v>
      </c>
      <c r="C1069" s="86" t="s">
        <v>1627</v>
      </c>
      <c r="D1069" s="79" t="s">
        <v>2069</v>
      </c>
      <c r="E1069" s="79" t="s">
        <v>2019</v>
      </c>
      <c r="F1069" s="79" t="s">
        <v>2019</v>
      </c>
      <c r="G1069" s="191">
        <v>7.84</v>
      </c>
      <c r="H1069" s="94">
        <v>0.79569999999999996</v>
      </c>
      <c r="I1069" s="95">
        <v>1</v>
      </c>
      <c r="J1069" s="89">
        <v>1</v>
      </c>
      <c r="K1069" s="89">
        <v>1</v>
      </c>
      <c r="L1069" s="89">
        <v>1</v>
      </c>
    </row>
    <row r="1070" spans="1:12">
      <c r="A1070" s="86" t="s">
        <v>965</v>
      </c>
      <c r="B1070" s="86" t="s">
        <v>2068</v>
      </c>
      <c r="C1070" s="86" t="s">
        <v>1628</v>
      </c>
      <c r="D1070" s="79" t="s">
        <v>2069</v>
      </c>
      <c r="E1070" s="79" t="s">
        <v>2019</v>
      </c>
      <c r="F1070" s="79" t="s">
        <v>2019</v>
      </c>
      <c r="G1070" s="191">
        <v>16.100000000000001</v>
      </c>
      <c r="H1070" s="94">
        <v>2.0594000000000001</v>
      </c>
      <c r="I1070" s="95">
        <v>1</v>
      </c>
      <c r="J1070" s="89">
        <v>1</v>
      </c>
      <c r="K1070" s="89">
        <v>1</v>
      </c>
      <c r="L1070" s="89">
        <v>1</v>
      </c>
    </row>
    <row r="1071" spans="1:12">
      <c r="A1071" s="86" t="s">
        <v>966</v>
      </c>
      <c r="B1071" s="86" t="s">
        <v>2068</v>
      </c>
      <c r="C1071" s="86" t="s">
        <v>1629</v>
      </c>
      <c r="D1071" s="79" t="s">
        <v>2069</v>
      </c>
      <c r="E1071" s="79" t="s">
        <v>2019</v>
      </c>
      <c r="F1071" s="79" t="s">
        <v>2019</v>
      </c>
      <c r="G1071" s="191">
        <v>18</v>
      </c>
      <c r="H1071" s="94">
        <v>2.5356999999999998</v>
      </c>
      <c r="I1071" s="95">
        <v>1</v>
      </c>
      <c r="J1071" s="89">
        <v>1</v>
      </c>
      <c r="K1071" s="89">
        <v>1</v>
      </c>
      <c r="L1071" s="89">
        <v>1</v>
      </c>
    </row>
    <row r="1072" spans="1:12">
      <c r="A1072" s="86" t="s">
        <v>967</v>
      </c>
      <c r="B1072" s="86" t="s">
        <v>2070</v>
      </c>
      <c r="C1072" s="86" t="s">
        <v>1625</v>
      </c>
      <c r="D1072" s="79" t="s">
        <v>2071</v>
      </c>
      <c r="E1072" s="79" t="s">
        <v>2019</v>
      </c>
      <c r="F1072" s="79" t="s">
        <v>2019</v>
      </c>
      <c r="G1072" s="191">
        <v>2.94</v>
      </c>
      <c r="H1072" s="94">
        <v>0.2445</v>
      </c>
      <c r="I1072" s="95">
        <v>1</v>
      </c>
      <c r="J1072" s="89">
        <v>1</v>
      </c>
      <c r="K1072" s="89">
        <v>1</v>
      </c>
      <c r="L1072" s="89">
        <v>1</v>
      </c>
    </row>
    <row r="1073" spans="1:12">
      <c r="A1073" s="86" t="s">
        <v>968</v>
      </c>
      <c r="B1073" s="86" t="s">
        <v>2070</v>
      </c>
      <c r="C1073" s="86" t="s">
        <v>1627</v>
      </c>
      <c r="D1073" s="79" t="s">
        <v>2071</v>
      </c>
      <c r="E1073" s="79" t="s">
        <v>2019</v>
      </c>
      <c r="F1073" s="79" t="s">
        <v>2019</v>
      </c>
      <c r="G1073" s="191">
        <v>5.67</v>
      </c>
      <c r="H1073" s="94">
        <v>0.435</v>
      </c>
      <c r="I1073" s="95">
        <v>1</v>
      </c>
      <c r="J1073" s="89">
        <v>1</v>
      </c>
      <c r="K1073" s="89">
        <v>1</v>
      </c>
      <c r="L1073" s="89">
        <v>1</v>
      </c>
    </row>
    <row r="1074" spans="1:12">
      <c r="A1074" s="86" t="s">
        <v>969</v>
      </c>
      <c r="B1074" s="86" t="s">
        <v>2070</v>
      </c>
      <c r="C1074" s="86" t="s">
        <v>1628</v>
      </c>
      <c r="D1074" s="79" t="s">
        <v>2071</v>
      </c>
      <c r="E1074" s="79" t="s">
        <v>2019</v>
      </c>
      <c r="F1074" s="79" t="s">
        <v>2019</v>
      </c>
      <c r="G1074" s="191">
        <v>13.69</v>
      </c>
      <c r="H1074" s="94">
        <v>1.5338000000000001</v>
      </c>
      <c r="I1074" s="95">
        <v>1</v>
      </c>
      <c r="J1074" s="89">
        <v>1</v>
      </c>
      <c r="K1074" s="89">
        <v>1</v>
      </c>
      <c r="L1074" s="89">
        <v>1</v>
      </c>
    </row>
    <row r="1075" spans="1:12">
      <c r="A1075" s="86" t="s">
        <v>970</v>
      </c>
      <c r="B1075" s="86" t="s">
        <v>2070</v>
      </c>
      <c r="C1075" s="86" t="s">
        <v>1629</v>
      </c>
      <c r="D1075" s="79" t="s">
        <v>2071</v>
      </c>
      <c r="E1075" s="79" t="s">
        <v>2019</v>
      </c>
      <c r="F1075" s="79" t="s">
        <v>2019</v>
      </c>
      <c r="G1075" s="191">
        <v>14.68</v>
      </c>
      <c r="H1075" s="94">
        <v>2.1983999999999999</v>
      </c>
      <c r="I1075" s="95">
        <v>1</v>
      </c>
      <c r="J1075" s="89">
        <v>1</v>
      </c>
      <c r="K1075" s="89">
        <v>1</v>
      </c>
      <c r="L1075" s="89">
        <v>1</v>
      </c>
    </row>
    <row r="1076" spans="1:12">
      <c r="A1076" s="86" t="s">
        <v>971</v>
      </c>
      <c r="B1076" s="86" t="s">
        <v>2072</v>
      </c>
      <c r="C1076" s="86" t="s">
        <v>1625</v>
      </c>
      <c r="D1076" s="79" t="s">
        <v>2073</v>
      </c>
      <c r="E1076" s="79" t="s">
        <v>2059</v>
      </c>
      <c r="F1076" s="79" t="s">
        <v>2059</v>
      </c>
      <c r="G1076" s="191">
        <v>1.77</v>
      </c>
      <c r="H1076" s="94">
        <v>0.1031</v>
      </c>
      <c r="I1076" s="95">
        <v>1</v>
      </c>
      <c r="J1076" s="89">
        <v>1.2</v>
      </c>
      <c r="K1076" s="89">
        <v>1.2</v>
      </c>
      <c r="L1076" s="89">
        <v>1.2</v>
      </c>
    </row>
    <row r="1077" spans="1:12">
      <c r="A1077" s="86" t="s">
        <v>972</v>
      </c>
      <c r="B1077" s="86" t="s">
        <v>2072</v>
      </c>
      <c r="C1077" s="86" t="s">
        <v>1627</v>
      </c>
      <c r="D1077" s="79" t="s">
        <v>2073</v>
      </c>
      <c r="E1077" s="79" t="s">
        <v>2059</v>
      </c>
      <c r="F1077" s="79" t="s">
        <v>2059</v>
      </c>
      <c r="G1077" s="191">
        <v>2.16</v>
      </c>
      <c r="H1077" s="94">
        <v>0.14149999999999999</v>
      </c>
      <c r="I1077" s="95">
        <v>1</v>
      </c>
      <c r="J1077" s="89">
        <v>1.2</v>
      </c>
      <c r="K1077" s="89">
        <v>1.2</v>
      </c>
      <c r="L1077" s="89">
        <v>1.2</v>
      </c>
    </row>
    <row r="1078" spans="1:12">
      <c r="A1078" s="86" t="s">
        <v>973</v>
      </c>
      <c r="B1078" s="86" t="s">
        <v>2072</v>
      </c>
      <c r="C1078" s="86" t="s">
        <v>1628</v>
      </c>
      <c r="D1078" s="79" t="s">
        <v>2073</v>
      </c>
      <c r="E1078" s="79" t="s">
        <v>2059</v>
      </c>
      <c r="F1078" s="79" t="s">
        <v>2059</v>
      </c>
      <c r="G1078" s="191">
        <v>3.14</v>
      </c>
      <c r="H1078" s="94">
        <v>0.26440000000000002</v>
      </c>
      <c r="I1078" s="95">
        <v>1</v>
      </c>
      <c r="J1078" s="89">
        <v>1.2</v>
      </c>
      <c r="K1078" s="89">
        <v>1.2</v>
      </c>
      <c r="L1078" s="89">
        <v>1.2</v>
      </c>
    </row>
    <row r="1079" spans="1:12">
      <c r="A1079" s="86" t="s">
        <v>974</v>
      </c>
      <c r="B1079" s="86" t="s">
        <v>2072</v>
      </c>
      <c r="C1079" s="86" t="s">
        <v>1629</v>
      </c>
      <c r="D1079" s="79" t="s">
        <v>2073</v>
      </c>
      <c r="E1079" s="79" t="s">
        <v>2059</v>
      </c>
      <c r="F1079" s="79" t="s">
        <v>2059</v>
      </c>
      <c r="G1079" s="191">
        <v>10</v>
      </c>
      <c r="H1079" s="94">
        <v>1.897</v>
      </c>
      <c r="I1079" s="95">
        <v>1</v>
      </c>
      <c r="J1079" s="89">
        <v>1.2</v>
      </c>
      <c r="K1079" s="89">
        <v>1.2</v>
      </c>
      <c r="L1079" s="89">
        <v>1.2</v>
      </c>
    </row>
    <row r="1080" spans="1:12">
      <c r="A1080" s="86" t="s">
        <v>975</v>
      </c>
      <c r="B1080" s="86" t="s">
        <v>2074</v>
      </c>
      <c r="C1080" s="86" t="s">
        <v>1625</v>
      </c>
      <c r="D1080" s="79" t="s">
        <v>2394</v>
      </c>
      <c r="E1080" s="79" t="s">
        <v>1632</v>
      </c>
      <c r="F1080" s="79" t="s">
        <v>1633</v>
      </c>
      <c r="G1080" s="191">
        <v>2.89</v>
      </c>
      <c r="H1080" s="94">
        <v>1.4185000000000001</v>
      </c>
      <c r="I1080" s="95">
        <v>1</v>
      </c>
      <c r="J1080" s="89">
        <v>1</v>
      </c>
      <c r="K1080" s="89">
        <v>1</v>
      </c>
      <c r="L1080" s="89">
        <v>1</v>
      </c>
    </row>
    <row r="1081" spans="1:12">
      <c r="A1081" s="86" t="s">
        <v>976</v>
      </c>
      <c r="B1081" s="86" t="s">
        <v>2074</v>
      </c>
      <c r="C1081" s="86" t="s">
        <v>1627</v>
      </c>
      <c r="D1081" s="79" t="s">
        <v>2394</v>
      </c>
      <c r="E1081" s="79" t="s">
        <v>1632</v>
      </c>
      <c r="F1081" s="79" t="s">
        <v>1633</v>
      </c>
      <c r="G1081" s="191">
        <v>5.15</v>
      </c>
      <c r="H1081" s="94">
        <v>1.9540999999999999</v>
      </c>
      <c r="I1081" s="95">
        <v>1</v>
      </c>
      <c r="J1081" s="89">
        <v>1</v>
      </c>
      <c r="K1081" s="89">
        <v>1</v>
      </c>
      <c r="L1081" s="89">
        <v>1</v>
      </c>
    </row>
    <row r="1082" spans="1:12">
      <c r="A1082" s="86" t="s">
        <v>977</v>
      </c>
      <c r="B1082" s="86" t="s">
        <v>2074</v>
      </c>
      <c r="C1082" s="86" t="s">
        <v>1628</v>
      </c>
      <c r="D1082" s="79" t="s">
        <v>2394</v>
      </c>
      <c r="E1082" s="79" t="s">
        <v>1632</v>
      </c>
      <c r="F1082" s="79" t="s">
        <v>1633</v>
      </c>
      <c r="G1082" s="191">
        <v>7.2</v>
      </c>
      <c r="H1082" s="94">
        <v>2.5632999999999999</v>
      </c>
      <c r="I1082" s="95">
        <v>1</v>
      </c>
      <c r="J1082" s="89">
        <v>1</v>
      </c>
      <c r="K1082" s="89">
        <v>1</v>
      </c>
      <c r="L1082" s="89">
        <v>1</v>
      </c>
    </row>
    <row r="1083" spans="1:12">
      <c r="A1083" s="86" t="s">
        <v>978</v>
      </c>
      <c r="B1083" s="86" t="s">
        <v>2074</v>
      </c>
      <c r="C1083" s="86" t="s">
        <v>1629</v>
      </c>
      <c r="D1083" s="79" t="s">
        <v>2394</v>
      </c>
      <c r="E1083" s="79" t="s">
        <v>1632</v>
      </c>
      <c r="F1083" s="79" t="s">
        <v>1633</v>
      </c>
      <c r="G1083" s="191">
        <v>11.16</v>
      </c>
      <c r="H1083" s="94">
        <v>4.0526999999999997</v>
      </c>
      <c r="I1083" s="95">
        <v>1</v>
      </c>
      <c r="J1083" s="89">
        <v>1</v>
      </c>
      <c r="K1083" s="89">
        <v>1</v>
      </c>
      <c r="L1083" s="89">
        <v>1</v>
      </c>
    </row>
    <row r="1084" spans="1:12">
      <c r="A1084" s="86" t="s">
        <v>979</v>
      </c>
      <c r="B1084" s="86" t="s">
        <v>2075</v>
      </c>
      <c r="C1084" s="86" t="s">
        <v>1625</v>
      </c>
      <c r="D1084" s="79" t="s">
        <v>2076</v>
      </c>
      <c r="E1084" s="79" t="s">
        <v>1632</v>
      </c>
      <c r="F1084" s="79" t="s">
        <v>1633</v>
      </c>
      <c r="G1084" s="191">
        <v>2.5099999999999998</v>
      </c>
      <c r="H1084" s="94">
        <v>1.0973999999999999</v>
      </c>
      <c r="I1084" s="95">
        <v>1</v>
      </c>
      <c r="J1084" s="89">
        <v>1</v>
      </c>
      <c r="K1084" s="89">
        <v>1</v>
      </c>
      <c r="L1084" s="89">
        <v>1</v>
      </c>
    </row>
    <row r="1085" spans="1:12">
      <c r="A1085" s="86" t="s">
        <v>980</v>
      </c>
      <c r="B1085" s="86" t="s">
        <v>2075</v>
      </c>
      <c r="C1085" s="86" t="s">
        <v>1627</v>
      </c>
      <c r="D1085" s="79" t="s">
        <v>2076</v>
      </c>
      <c r="E1085" s="79" t="s">
        <v>1632</v>
      </c>
      <c r="F1085" s="79" t="s">
        <v>1633</v>
      </c>
      <c r="G1085" s="191">
        <v>4.8</v>
      </c>
      <c r="H1085" s="94">
        <v>1.5894999999999999</v>
      </c>
      <c r="I1085" s="95">
        <v>1</v>
      </c>
      <c r="J1085" s="89">
        <v>1</v>
      </c>
      <c r="K1085" s="89">
        <v>1</v>
      </c>
      <c r="L1085" s="89">
        <v>1</v>
      </c>
    </row>
    <row r="1086" spans="1:12">
      <c r="A1086" s="86" t="s">
        <v>981</v>
      </c>
      <c r="B1086" s="86" t="s">
        <v>2075</v>
      </c>
      <c r="C1086" s="86" t="s">
        <v>1628</v>
      </c>
      <c r="D1086" s="79" t="s">
        <v>2076</v>
      </c>
      <c r="E1086" s="79" t="s">
        <v>1632</v>
      </c>
      <c r="F1086" s="79" t="s">
        <v>1633</v>
      </c>
      <c r="G1086" s="191">
        <v>8.0299999999999994</v>
      </c>
      <c r="H1086" s="94">
        <v>2.1013000000000002</v>
      </c>
      <c r="I1086" s="95">
        <v>1</v>
      </c>
      <c r="J1086" s="89">
        <v>1</v>
      </c>
      <c r="K1086" s="89">
        <v>1</v>
      </c>
      <c r="L1086" s="89">
        <v>1</v>
      </c>
    </row>
    <row r="1087" spans="1:12">
      <c r="A1087" s="86" t="s">
        <v>982</v>
      </c>
      <c r="B1087" s="86" t="s">
        <v>2075</v>
      </c>
      <c r="C1087" s="86" t="s">
        <v>1629</v>
      </c>
      <c r="D1087" s="79" t="s">
        <v>2076</v>
      </c>
      <c r="E1087" s="79" t="s">
        <v>1632</v>
      </c>
      <c r="F1087" s="79" t="s">
        <v>1633</v>
      </c>
      <c r="G1087" s="191">
        <v>16.54</v>
      </c>
      <c r="H1087" s="94">
        <v>4.4545000000000003</v>
      </c>
      <c r="I1087" s="95">
        <v>1</v>
      </c>
      <c r="J1087" s="89">
        <v>1</v>
      </c>
      <c r="K1087" s="89">
        <v>1</v>
      </c>
      <c r="L1087" s="89">
        <v>1</v>
      </c>
    </row>
    <row r="1088" spans="1:12">
      <c r="A1088" s="86" t="s">
        <v>983</v>
      </c>
      <c r="B1088" s="86" t="s">
        <v>2077</v>
      </c>
      <c r="C1088" s="86" t="s">
        <v>1625</v>
      </c>
      <c r="D1088" s="79" t="s">
        <v>2078</v>
      </c>
      <c r="E1088" s="79" t="s">
        <v>1632</v>
      </c>
      <c r="F1088" s="79" t="s">
        <v>1633</v>
      </c>
      <c r="G1088" s="191">
        <v>2.81</v>
      </c>
      <c r="H1088" s="94">
        <v>0.57030000000000003</v>
      </c>
      <c r="I1088" s="95">
        <v>1</v>
      </c>
      <c r="J1088" s="89">
        <v>1</v>
      </c>
      <c r="K1088" s="89">
        <v>1</v>
      </c>
      <c r="L1088" s="89">
        <v>1</v>
      </c>
    </row>
    <row r="1089" spans="1:12">
      <c r="A1089" s="86" t="s">
        <v>984</v>
      </c>
      <c r="B1089" s="86" t="s">
        <v>2077</v>
      </c>
      <c r="C1089" s="86" t="s">
        <v>1627</v>
      </c>
      <c r="D1089" s="79" t="s">
        <v>2078</v>
      </c>
      <c r="E1089" s="79" t="s">
        <v>1632</v>
      </c>
      <c r="F1089" s="79" t="s">
        <v>1633</v>
      </c>
      <c r="G1089" s="191">
        <v>3.73</v>
      </c>
      <c r="H1089" s="94">
        <v>0.7389</v>
      </c>
      <c r="I1089" s="95">
        <v>1</v>
      </c>
      <c r="J1089" s="89">
        <v>1</v>
      </c>
      <c r="K1089" s="89">
        <v>1</v>
      </c>
      <c r="L1089" s="89">
        <v>1</v>
      </c>
    </row>
    <row r="1090" spans="1:12">
      <c r="A1090" s="86" t="s">
        <v>985</v>
      </c>
      <c r="B1090" s="86" t="s">
        <v>2077</v>
      </c>
      <c r="C1090" s="86" t="s">
        <v>1628</v>
      </c>
      <c r="D1090" s="79" t="s">
        <v>2078</v>
      </c>
      <c r="E1090" s="79" t="s">
        <v>1632</v>
      </c>
      <c r="F1090" s="79" t="s">
        <v>1633</v>
      </c>
      <c r="G1090" s="191">
        <v>5.79</v>
      </c>
      <c r="H1090" s="94">
        <v>1.1469</v>
      </c>
      <c r="I1090" s="95">
        <v>1</v>
      </c>
      <c r="J1090" s="89">
        <v>1</v>
      </c>
      <c r="K1090" s="89">
        <v>1</v>
      </c>
      <c r="L1090" s="89">
        <v>1</v>
      </c>
    </row>
    <row r="1091" spans="1:12">
      <c r="A1091" s="86" t="s">
        <v>986</v>
      </c>
      <c r="B1091" s="86" t="s">
        <v>2077</v>
      </c>
      <c r="C1091" s="86" t="s">
        <v>1629</v>
      </c>
      <c r="D1091" s="79" t="s">
        <v>2078</v>
      </c>
      <c r="E1091" s="79" t="s">
        <v>1632</v>
      </c>
      <c r="F1091" s="79" t="s">
        <v>1633</v>
      </c>
      <c r="G1091" s="191">
        <v>9.92</v>
      </c>
      <c r="H1091" s="94">
        <v>2.0985999999999998</v>
      </c>
      <c r="I1091" s="95">
        <v>1</v>
      </c>
      <c r="J1091" s="89">
        <v>1</v>
      </c>
      <c r="K1091" s="89">
        <v>1</v>
      </c>
      <c r="L1091" s="89">
        <v>1</v>
      </c>
    </row>
    <row r="1092" spans="1:12">
      <c r="A1092" s="86" t="s">
        <v>987</v>
      </c>
      <c r="B1092" s="86" t="s">
        <v>2079</v>
      </c>
      <c r="C1092" s="86" t="s">
        <v>1625</v>
      </c>
      <c r="D1092" s="79" t="s">
        <v>2080</v>
      </c>
      <c r="E1092" s="79" t="s">
        <v>1632</v>
      </c>
      <c r="F1092" s="79" t="s">
        <v>1633</v>
      </c>
      <c r="G1092" s="191">
        <v>3.49</v>
      </c>
      <c r="H1092" s="94">
        <v>0.70289999999999997</v>
      </c>
      <c r="I1092" s="95">
        <v>1</v>
      </c>
      <c r="J1092" s="89">
        <v>1</v>
      </c>
      <c r="K1092" s="89">
        <v>1</v>
      </c>
      <c r="L1092" s="89">
        <v>1</v>
      </c>
    </row>
    <row r="1093" spans="1:12">
      <c r="A1093" s="86" t="s">
        <v>988</v>
      </c>
      <c r="B1093" s="86" t="s">
        <v>2079</v>
      </c>
      <c r="C1093" s="86" t="s">
        <v>1627</v>
      </c>
      <c r="D1093" s="79" t="s">
        <v>2080</v>
      </c>
      <c r="E1093" s="79" t="s">
        <v>1632</v>
      </c>
      <c r="F1093" s="79" t="s">
        <v>1633</v>
      </c>
      <c r="G1093" s="191">
        <v>3.5</v>
      </c>
      <c r="H1093" s="94">
        <v>0.89200000000000002</v>
      </c>
      <c r="I1093" s="95">
        <v>1</v>
      </c>
      <c r="J1093" s="89">
        <v>1</v>
      </c>
      <c r="K1093" s="89">
        <v>1</v>
      </c>
      <c r="L1093" s="89">
        <v>1</v>
      </c>
    </row>
    <row r="1094" spans="1:12">
      <c r="A1094" s="86" t="s">
        <v>989</v>
      </c>
      <c r="B1094" s="86" t="s">
        <v>2079</v>
      </c>
      <c r="C1094" s="86" t="s">
        <v>1628</v>
      </c>
      <c r="D1094" s="79" t="s">
        <v>2080</v>
      </c>
      <c r="E1094" s="79" t="s">
        <v>1632</v>
      </c>
      <c r="F1094" s="79" t="s">
        <v>1633</v>
      </c>
      <c r="G1094" s="191">
        <v>5.17</v>
      </c>
      <c r="H1094" s="94">
        <v>1.2961</v>
      </c>
      <c r="I1094" s="95">
        <v>1</v>
      </c>
      <c r="J1094" s="89">
        <v>1</v>
      </c>
      <c r="K1094" s="89">
        <v>1</v>
      </c>
      <c r="L1094" s="89">
        <v>1</v>
      </c>
    </row>
    <row r="1095" spans="1:12">
      <c r="A1095" s="86" t="s">
        <v>990</v>
      </c>
      <c r="B1095" s="86" t="s">
        <v>2079</v>
      </c>
      <c r="C1095" s="86" t="s">
        <v>1629</v>
      </c>
      <c r="D1095" s="79" t="s">
        <v>2080</v>
      </c>
      <c r="E1095" s="79" t="s">
        <v>1632</v>
      </c>
      <c r="F1095" s="79" t="s">
        <v>1633</v>
      </c>
      <c r="G1095" s="191">
        <v>9.52</v>
      </c>
      <c r="H1095" s="94">
        <v>2.2313999999999998</v>
      </c>
      <c r="I1095" s="95">
        <v>1</v>
      </c>
      <c r="J1095" s="89">
        <v>1</v>
      </c>
      <c r="K1095" s="89">
        <v>1</v>
      </c>
      <c r="L1095" s="89">
        <v>1</v>
      </c>
    </row>
    <row r="1096" spans="1:12">
      <c r="A1096" s="86" t="s">
        <v>991</v>
      </c>
      <c r="B1096" s="86" t="s">
        <v>2081</v>
      </c>
      <c r="C1096" s="86" t="s">
        <v>1625</v>
      </c>
      <c r="D1096" s="79" t="s">
        <v>1516</v>
      </c>
      <c r="E1096" s="79" t="s">
        <v>1632</v>
      </c>
      <c r="F1096" s="79" t="s">
        <v>1633</v>
      </c>
      <c r="G1096" s="191">
        <v>4</v>
      </c>
      <c r="H1096" s="94">
        <v>0.52100000000000002</v>
      </c>
      <c r="I1096" s="95">
        <v>1</v>
      </c>
      <c r="J1096" s="89">
        <v>1</v>
      </c>
      <c r="K1096" s="89">
        <v>1</v>
      </c>
      <c r="L1096" s="89">
        <v>1</v>
      </c>
    </row>
    <row r="1097" spans="1:12">
      <c r="A1097" s="86" t="s">
        <v>992</v>
      </c>
      <c r="B1097" s="86" t="s">
        <v>2081</v>
      </c>
      <c r="C1097" s="86" t="s">
        <v>1627</v>
      </c>
      <c r="D1097" s="79" t="s">
        <v>1516</v>
      </c>
      <c r="E1097" s="79" t="s">
        <v>1632</v>
      </c>
      <c r="F1097" s="79" t="s">
        <v>1633</v>
      </c>
      <c r="G1097" s="191">
        <v>5.18</v>
      </c>
      <c r="H1097" s="94">
        <v>0.70009999999999994</v>
      </c>
      <c r="I1097" s="95">
        <v>1</v>
      </c>
      <c r="J1097" s="89">
        <v>1</v>
      </c>
      <c r="K1097" s="89">
        <v>1</v>
      </c>
      <c r="L1097" s="89">
        <v>1</v>
      </c>
    </row>
    <row r="1098" spans="1:12">
      <c r="A1098" s="86" t="s">
        <v>993</v>
      </c>
      <c r="B1098" s="86" t="s">
        <v>2081</v>
      </c>
      <c r="C1098" s="86" t="s">
        <v>1628</v>
      </c>
      <c r="D1098" s="79" t="s">
        <v>1516</v>
      </c>
      <c r="E1098" s="79" t="s">
        <v>1632</v>
      </c>
      <c r="F1098" s="79" t="s">
        <v>1633</v>
      </c>
      <c r="G1098" s="191">
        <v>7.16</v>
      </c>
      <c r="H1098" s="94">
        <v>1.0972</v>
      </c>
      <c r="I1098" s="95">
        <v>1</v>
      </c>
      <c r="J1098" s="89">
        <v>1</v>
      </c>
      <c r="K1098" s="89">
        <v>1</v>
      </c>
      <c r="L1098" s="89">
        <v>1</v>
      </c>
    </row>
    <row r="1099" spans="1:12">
      <c r="A1099" s="86" t="s">
        <v>994</v>
      </c>
      <c r="B1099" s="86" t="s">
        <v>2081</v>
      </c>
      <c r="C1099" s="86" t="s">
        <v>1629</v>
      </c>
      <c r="D1099" s="79" t="s">
        <v>1516</v>
      </c>
      <c r="E1099" s="79" t="s">
        <v>1632</v>
      </c>
      <c r="F1099" s="79" t="s">
        <v>1633</v>
      </c>
      <c r="G1099" s="191">
        <v>10.51</v>
      </c>
      <c r="H1099" s="94">
        <v>2.0539000000000001</v>
      </c>
      <c r="I1099" s="95">
        <v>1</v>
      </c>
      <c r="J1099" s="89">
        <v>1</v>
      </c>
      <c r="K1099" s="89">
        <v>1</v>
      </c>
      <c r="L1099" s="89">
        <v>1</v>
      </c>
    </row>
    <row r="1100" spans="1:12">
      <c r="A1100" s="86" t="s">
        <v>995</v>
      </c>
      <c r="B1100" s="86" t="s">
        <v>2082</v>
      </c>
      <c r="C1100" s="86" t="s">
        <v>1625</v>
      </c>
      <c r="D1100" s="79" t="s">
        <v>2083</v>
      </c>
      <c r="E1100" s="79" t="s">
        <v>1632</v>
      </c>
      <c r="F1100" s="79" t="s">
        <v>1633</v>
      </c>
      <c r="G1100" s="191">
        <v>2.21</v>
      </c>
      <c r="H1100" s="94">
        <v>0.47670000000000001</v>
      </c>
      <c r="I1100" s="95">
        <v>1</v>
      </c>
      <c r="J1100" s="89">
        <v>1</v>
      </c>
      <c r="K1100" s="89">
        <v>1</v>
      </c>
      <c r="L1100" s="89">
        <v>1</v>
      </c>
    </row>
    <row r="1101" spans="1:12">
      <c r="A1101" s="86" t="s">
        <v>996</v>
      </c>
      <c r="B1101" s="86" t="s">
        <v>2082</v>
      </c>
      <c r="C1101" s="86" t="s">
        <v>1627</v>
      </c>
      <c r="D1101" s="79" t="s">
        <v>2083</v>
      </c>
      <c r="E1101" s="79" t="s">
        <v>1632</v>
      </c>
      <c r="F1101" s="79" t="s">
        <v>1633</v>
      </c>
      <c r="G1101" s="191">
        <v>3.03</v>
      </c>
      <c r="H1101" s="94">
        <v>0.67830000000000001</v>
      </c>
      <c r="I1101" s="95">
        <v>1</v>
      </c>
      <c r="J1101" s="89">
        <v>1</v>
      </c>
      <c r="K1101" s="89">
        <v>1</v>
      </c>
      <c r="L1101" s="89">
        <v>1</v>
      </c>
    </row>
    <row r="1102" spans="1:12">
      <c r="A1102" s="86" t="s">
        <v>997</v>
      </c>
      <c r="B1102" s="86" t="s">
        <v>2082</v>
      </c>
      <c r="C1102" s="86" t="s">
        <v>1628</v>
      </c>
      <c r="D1102" s="79" t="s">
        <v>2083</v>
      </c>
      <c r="E1102" s="79" t="s">
        <v>1632</v>
      </c>
      <c r="F1102" s="79" t="s">
        <v>1633</v>
      </c>
      <c r="G1102" s="191">
        <v>4.53</v>
      </c>
      <c r="H1102" s="94">
        <v>0.94489999999999996</v>
      </c>
      <c r="I1102" s="95">
        <v>1</v>
      </c>
      <c r="J1102" s="89">
        <v>1</v>
      </c>
      <c r="K1102" s="89">
        <v>1</v>
      </c>
      <c r="L1102" s="89">
        <v>1</v>
      </c>
    </row>
    <row r="1103" spans="1:12">
      <c r="A1103" s="86" t="s">
        <v>998</v>
      </c>
      <c r="B1103" s="86" t="s">
        <v>2082</v>
      </c>
      <c r="C1103" s="86" t="s">
        <v>1629</v>
      </c>
      <c r="D1103" s="79" t="s">
        <v>2083</v>
      </c>
      <c r="E1103" s="79" t="s">
        <v>1632</v>
      </c>
      <c r="F1103" s="79" t="s">
        <v>1633</v>
      </c>
      <c r="G1103" s="191">
        <v>8.24</v>
      </c>
      <c r="H1103" s="94">
        <v>1.6189</v>
      </c>
      <c r="I1103" s="95">
        <v>1</v>
      </c>
      <c r="J1103" s="89">
        <v>1</v>
      </c>
      <c r="K1103" s="89">
        <v>1</v>
      </c>
      <c r="L1103" s="89">
        <v>1</v>
      </c>
    </row>
    <row r="1104" spans="1:12">
      <c r="A1104" s="86" t="s">
        <v>999</v>
      </c>
      <c r="B1104" s="86" t="s">
        <v>2084</v>
      </c>
      <c r="C1104" s="86" t="s">
        <v>1625</v>
      </c>
      <c r="D1104" s="79" t="s">
        <v>2085</v>
      </c>
      <c r="E1104" s="79" t="s">
        <v>1632</v>
      </c>
      <c r="F1104" s="79" t="s">
        <v>1633</v>
      </c>
      <c r="G1104" s="191">
        <v>3.13</v>
      </c>
      <c r="H1104" s="94">
        <v>1.4979</v>
      </c>
      <c r="I1104" s="95">
        <v>1</v>
      </c>
      <c r="J1104" s="89">
        <v>1</v>
      </c>
      <c r="K1104" s="89">
        <v>1</v>
      </c>
      <c r="L1104" s="89">
        <v>1</v>
      </c>
    </row>
    <row r="1105" spans="1:12">
      <c r="A1105" s="86" t="s">
        <v>1000</v>
      </c>
      <c r="B1105" s="86" t="s">
        <v>2084</v>
      </c>
      <c r="C1105" s="86" t="s">
        <v>1627</v>
      </c>
      <c r="D1105" s="79" t="s">
        <v>2085</v>
      </c>
      <c r="E1105" s="79" t="s">
        <v>1632</v>
      </c>
      <c r="F1105" s="79" t="s">
        <v>1633</v>
      </c>
      <c r="G1105" s="191">
        <v>5.39</v>
      </c>
      <c r="H1105" s="94">
        <v>2.0518000000000001</v>
      </c>
      <c r="I1105" s="95">
        <v>1</v>
      </c>
      <c r="J1105" s="89">
        <v>1</v>
      </c>
      <c r="K1105" s="89">
        <v>1</v>
      </c>
      <c r="L1105" s="89">
        <v>1</v>
      </c>
    </row>
    <row r="1106" spans="1:12">
      <c r="A1106" s="86" t="s">
        <v>1001</v>
      </c>
      <c r="B1106" s="86" t="s">
        <v>2084</v>
      </c>
      <c r="C1106" s="86" t="s">
        <v>1628</v>
      </c>
      <c r="D1106" s="79" t="s">
        <v>2085</v>
      </c>
      <c r="E1106" s="79" t="s">
        <v>1632</v>
      </c>
      <c r="F1106" s="79" t="s">
        <v>1633</v>
      </c>
      <c r="G1106" s="191">
        <v>10.52</v>
      </c>
      <c r="H1106" s="94">
        <v>3.2528999999999999</v>
      </c>
      <c r="I1106" s="95">
        <v>1</v>
      </c>
      <c r="J1106" s="89">
        <v>1</v>
      </c>
      <c r="K1106" s="89">
        <v>1</v>
      </c>
      <c r="L1106" s="89">
        <v>1</v>
      </c>
    </row>
    <row r="1107" spans="1:12">
      <c r="A1107" s="86" t="s">
        <v>1002</v>
      </c>
      <c r="B1107" s="86" t="s">
        <v>2084</v>
      </c>
      <c r="C1107" s="86" t="s">
        <v>1629</v>
      </c>
      <c r="D1107" s="79" t="s">
        <v>2085</v>
      </c>
      <c r="E1107" s="79" t="s">
        <v>1632</v>
      </c>
      <c r="F1107" s="79" t="s">
        <v>1633</v>
      </c>
      <c r="G1107" s="191">
        <v>20.260000000000002</v>
      </c>
      <c r="H1107" s="94">
        <v>6.1275000000000004</v>
      </c>
      <c r="I1107" s="95">
        <v>1</v>
      </c>
      <c r="J1107" s="89">
        <v>1</v>
      </c>
      <c r="K1107" s="89">
        <v>1</v>
      </c>
      <c r="L1107" s="89">
        <v>1</v>
      </c>
    </row>
    <row r="1108" spans="1:12">
      <c r="A1108" s="86" t="s">
        <v>1003</v>
      </c>
      <c r="B1108" s="86" t="s">
        <v>2086</v>
      </c>
      <c r="C1108" s="86" t="s">
        <v>1625</v>
      </c>
      <c r="D1108" s="79" t="s">
        <v>2087</v>
      </c>
      <c r="E1108" s="79" t="s">
        <v>1632</v>
      </c>
      <c r="F1108" s="79" t="s">
        <v>1633</v>
      </c>
      <c r="G1108" s="191">
        <v>2.2999999999999998</v>
      </c>
      <c r="H1108" s="94">
        <v>1.1639999999999999</v>
      </c>
      <c r="I1108" s="95">
        <v>1</v>
      </c>
      <c r="J1108" s="89">
        <v>1</v>
      </c>
      <c r="K1108" s="89">
        <v>1</v>
      </c>
      <c r="L1108" s="89">
        <v>1</v>
      </c>
    </row>
    <row r="1109" spans="1:12">
      <c r="A1109" s="86" t="s">
        <v>1004</v>
      </c>
      <c r="B1109" s="86" t="s">
        <v>2086</v>
      </c>
      <c r="C1109" s="86" t="s">
        <v>1627</v>
      </c>
      <c r="D1109" s="79" t="s">
        <v>2087</v>
      </c>
      <c r="E1109" s="79" t="s">
        <v>1632</v>
      </c>
      <c r="F1109" s="79" t="s">
        <v>1633</v>
      </c>
      <c r="G1109" s="191">
        <v>4.9800000000000004</v>
      </c>
      <c r="H1109" s="94">
        <v>1.5301</v>
      </c>
      <c r="I1109" s="95">
        <v>1</v>
      </c>
      <c r="J1109" s="89">
        <v>1</v>
      </c>
      <c r="K1109" s="89">
        <v>1</v>
      </c>
      <c r="L1109" s="89">
        <v>1</v>
      </c>
    </row>
    <row r="1110" spans="1:12">
      <c r="A1110" s="86" t="s">
        <v>1005</v>
      </c>
      <c r="B1110" s="86" t="s">
        <v>2086</v>
      </c>
      <c r="C1110" s="86" t="s">
        <v>1628</v>
      </c>
      <c r="D1110" s="79" t="s">
        <v>2087</v>
      </c>
      <c r="E1110" s="79" t="s">
        <v>1632</v>
      </c>
      <c r="F1110" s="79" t="s">
        <v>1633</v>
      </c>
      <c r="G1110" s="191">
        <v>9.56</v>
      </c>
      <c r="H1110" s="94">
        <v>2.3852000000000002</v>
      </c>
      <c r="I1110" s="95">
        <v>1</v>
      </c>
      <c r="J1110" s="89">
        <v>1</v>
      </c>
      <c r="K1110" s="89">
        <v>1</v>
      </c>
      <c r="L1110" s="89">
        <v>1</v>
      </c>
    </row>
    <row r="1111" spans="1:12">
      <c r="A1111" s="86" t="s">
        <v>1006</v>
      </c>
      <c r="B1111" s="86" t="s">
        <v>2086</v>
      </c>
      <c r="C1111" s="86" t="s">
        <v>1629</v>
      </c>
      <c r="D1111" s="79" t="s">
        <v>2087</v>
      </c>
      <c r="E1111" s="79" t="s">
        <v>1632</v>
      </c>
      <c r="F1111" s="79" t="s">
        <v>1633</v>
      </c>
      <c r="G1111" s="191">
        <v>20.100000000000001</v>
      </c>
      <c r="H1111" s="94">
        <v>4.9531000000000001</v>
      </c>
      <c r="I1111" s="95">
        <v>1</v>
      </c>
      <c r="J1111" s="89">
        <v>1</v>
      </c>
      <c r="K1111" s="89">
        <v>1</v>
      </c>
      <c r="L1111" s="89">
        <v>1</v>
      </c>
    </row>
    <row r="1112" spans="1:12">
      <c r="A1112" s="86" t="s">
        <v>1007</v>
      </c>
      <c r="B1112" s="86" t="s">
        <v>2088</v>
      </c>
      <c r="C1112" s="86" t="s">
        <v>1625</v>
      </c>
      <c r="D1112" s="79" t="s">
        <v>1517</v>
      </c>
      <c r="E1112" s="79" t="s">
        <v>1632</v>
      </c>
      <c r="F1112" s="79" t="s">
        <v>1633</v>
      </c>
      <c r="G1112" s="191">
        <v>4.7300000000000004</v>
      </c>
      <c r="H1112" s="94">
        <v>0.99370000000000003</v>
      </c>
      <c r="I1112" s="95">
        <v>1</v>
      </c>
      <c r="J1112" s="89">
        <v>1</v>
      </c>
      <c r="K1112" s="89">
        <v>1</v>
      </c>
      <c r="L1112" s="89">
        <v>1</v>
      </c>
    </row>
    <row r="1113" spans="1:12">
      <c r="A1113" s="86" t="s">
        <v>1008</v>
      </c>
      <c r="B1113" s="86" t="s">
        <v>2088</v>
      </c>
      <c r="C1113" s="86" t="s">
        <v>1627</v>
      </c>
      <c r="D1113" s="79" t="s">
        <v>1517</v>
      </c>
      <c r="E1113" s="79" t="s">
        <v>1632</v>
      </c>
      <c r="F1113" s="79" t="s">
        <v>1633</v>
      </c>
      <c r="G1113" s="191">
        <v>8.9</v>
      </c>
      <c r="H1113" s="94">
        <v>1.7588999999999999</v>
      </c>
      <c r="I1113" s="95">
        <v>1</v>
      </c>
      <c r="J1113" s="89">
        <v>1</v>
      </c>
      <c r="K1113" s="89">
        <v>1</v>
      </c>
      <c r="L1113" s="89">
        <v>1</v>
      </c>
    </row>
    <row r="1114" spans="1:12">
      <c r="A1114" s="86" t="s">
        <v>1009</v>
      </c>
      <c r="B1114" s="86" t="s">
        <v>2088</v>
      </c>
      <c r="C1114" s="86" t="s">
        <v>1628</v>
      </c>
      <c r="D1114" s="79" t="s">
        <v>1517</v>
      </c>
      <c r="E1114" s="79" t="s">
        <v>1632</v>
      </c>
      <c r="F1114" s="79" t="s">
        <v>1633</v>
      </c>
      <c r="G1114" s="191">
        <v>15.26</v>
      </c>
      <c r="H1114" s="94">
        <v>2.9771000000000001</v>
      </c>
      <c r="I1114" s="95">
        <v>1</v>
      </c>
      <c r="J1114" s="89">
        <v>1</v>
      </c>
      <c r="K1114" s="89">
        <v>1</v>
      </c>
      <c r="L1114" s="89">
        <v>1</v>
      </c>
    </row>
    <row r="1115" spans="1:12">
      <c r="A1115" s="86" t="s">
        <v>1010</v>
      </c>
      <c r="B1115" s="86" t="s">
        <v>2088</v>
      </c>
      <c r="C1115" s="86" t="s">
        <v>1629</v>
      </c>
      <c r="D1115" s="79" t="s">
        <v>1517</v>
      </c>
      <c r="E1115" s="79" t="s">
        <v>1632</v>
      </c>
      <c r="F1115" s="79" t="s">
        <v>1633</v>
      </c>
      <c r="G1115" s="191">
        <v>21.05</v>
      </c>
      <c r="H1115" s="94">
        <v>5.2123999999999997</v>
      </c>
      <c r="I1115" s="95">
        <v>1</v>
      </c>
      <c r="J1115" s="89">
        <v>1</v>
      </c>
      <c r="K1115" s="89">
        <v>1</v>
      </c>
      <c r="L1115" s="89">
        <v>1</v>
      </c>
    </row>
    <row r="1116" spans="1:12">
      <c r="A1116" s="86" t="s">
        <v>1011</v>
      </c>
      <c r="B1116" s="86" t="s">
        <v>2089</v>
      </c>
      <c r="C1116" s="86" t="s">
        <v>1625</v>
      </c>
      <c r="D1116" s="79" t="s">
        <v>2090</v>
      </c>
      <c r="E1116" s="79" t="s">
        <v>1632</v>
      </c>
      <c r="F1116" s="79" t="s">
        <v>1633</v>
      </c>
      <c r="G1116" s="191">
        <v>3.5</v>
      </c>
      <c r="H1116" s="94">
        <v>0.83260000000000001</v>
      </c>
      <c r="I1116" s="95">
        <v>1</v>
      </c>
      <c r="J1116" s="89">
        <v>1</v>
      </c>
      <c r="K1116" s="89">
        <v>1</v>
      </c>
      <c r="L1116" s="89">
        <v>1</v>
      </c>
    </row>
    <row r="1117" spans="1:12">
      <c r="A1117" s="86" t="s">
        <v>1012</v>
      </c>
      <c r="B1117" s="86" t="s">
        <v>2089</v>
      </c>
      <c r="C1117" s="86" t="s">
        <v>1627</v>
      </c>
      <c r="D1117" s="79" t="s">
        <v>2090</v>
      </c>
      <c r="E1117" s="79" t="s">
        <v>1632</v>
      </c>
      <c r="F1117" s="79" t="s">
        <v>1633</v>
      </c>
      <c r="G1117" s="191">
        <v>5.2</v>
      </c>
      <c r="H1117" s="94">
        <v>1.1529</v>
      </c>
      <c r="I1117" s="95">
        <v>1</v>
      </c>
      <c r="J1117" s="89">
        <v>1</v>
      </c>
      <c r="K1117" s="89">
        <v>1</v>
      </c>
      <c r="L1117" s="89">
        <v>1</v>
      </c>
    </row>
    <row r="1118" spans="1:12">
      <c r="A1118" s="86" t="s">
        <v>1013</v>
      </c>
      <c r="B1118" s="86" t="s">
        <v>2089</v>
      </c>
      <c r="C1118" s="86" t="s">
        <v>1628</v>
      </c>
      <c r="D1118" s="79" t="s">
        <v>2090</v>
      </c>
      <c r="E1118" s="79" t="s">
        <v>1632</v>
      </c>
      <c r="F1118" s="79" t="s">
        <v>1633</v>
      </c>
      <c r="G1118" s="191">
        <v>8.43</v>
      </c>
      <c r="H1118" s="94">
        <v>1.7396</v>
      </c>
      <c r="I1118" s="95">
        <v>1</v>
      </c>
      <c r="J1118" s="89">
        <v>1</v>
      </c>
      <c r="K1118" s="89">
        <v>1</v>
      </c>
      <c r="L1118" s="89">
        <v>1</v>
      </c>
    </row>
    <row r="1119" spans="1:12">
      <c r="A1119" s="86" t="s">
        <v>1014</v>
      </c>
      <c r="B1119" s="86" t="s">
        <v>2089</v>
      </c>
      <c r="C1119" s="86" t="s">
        <v>1629</v>
      </c>
      <c r="D1119" s="79" t="s">
        <v>2090</v>
      </c>
      <c r="E1119" s="79" t="s">
        <v>1632</v>
      </c>
      <c r="F1119" s="79" t="s">
        <v>1633</v>
      </c>
      <c r="G1119" s="191">
        <v>13.82</v>
      </c>
      <c r="H1119" s="94">
        <v>3.0752999999999999</v>
      </c>
      <c r="I1119" s="95">
        <v>1</v>
      </c>
      <c r="J1119" s="89">
        <v>1</v>
      </c>
      <c r="K1119" s="89">
        <v>1</v>
      </c>
      <c r="L1119" s="89">
        <v>1</v>
      </c>
    </row>
    <row r="1120" spans="1:12">
      <c r="A1120" s="86" t="s">
        <v>1015</v>
      </c>
      <c r="B1120" s="86" t="s">
        <v>2091</v>
      </c>
      <c r="C1120" s="86" t="s">
        <v>1625</v>
      </c>
      <c r="D1120" s="79" t="s">
        <v>1518</v>
      </c>
      <c r="E1120" s="79" t="s">
        <v>1632</v>
      </c>
      <c r="F1120" s="79" t="s">
        <v>1633</v>
      </c>
      <c r="G1120" s="191">
        <v>3.78</v>
      </c>
      <c r="H1120" s="94">
        <v>0.65529999999999999</v>
      </c>
      <c r="I1120" s="95">
        <v>1</v>
      </c>
      <c r="J1120" s="89">
        <v>1</v>
      </c>
      <c r="K1120" s="89">
        <v>1</v>
      </c>
      <c r="L1120" s="89">
        <v>1</v>
      </c>
    </row>
    <row r="1121" spans="1:12">
      <c r="A1121" s="86" t="s">
        <v>1016</v>
      </c>
      <c r="B1121" s="86" t="s">
        <v>2091</v>
      </c>
      <c r="C1121" s="86" t="s">
        <v>1627</v>
      </c>
      <c r="D1121" s="79" t="s">
        <v>1518</v>
      </c>
      <c r="E1121" s="79" t="s">
        <v>1632</v>
      </c>
      <c r="F1121" s="79" t="s">
        <v>1633</v>
      </c>
      <c r="G1121" s="191">
        <v>5.89</v>
      </c>
      <c r="H1121" s="94">
        <v>1.3307</v>
      </c>
      <c r="I1121" s="95">
        <v>1</v>
      </c>
      <c r="J1121" s="89">
        <v>1</v>
      </c>
      <c r="K1121" s="89">
        <v>1</v>
      </c>
      <c r="L1121" s="89">
        <v>1</v>
      </c>
    </row>
    <row r="1122" spans="1:12">
      <c r="A1122" s="86" t="s">
        <v>1017</v>
      </c>
      <c r="B1122" s="86" t="s">
        <v>2091</v>
      </c>
      <c r="C1122" s="86" t="s">
        <v>1628</v>
      </c>
      <c r="D1122" s="79" t="s">
        <v>1518</v>
      </c>
      <c r="E1122" s="79" t="s">
        <v>1632</v>
      </c>
      <c r="F1122" s="79" t="s">
        <v>1633</v>
      </c>
      <c r="G1122" s="191">
        <v>9.43</v>
      </c>
      <c r="H1122" s="94">
        <v>2.1667000000000001</v>
      </c>
      <c r="I1122" s="95">
        <v>1</v>
      </c>
      <c r="J1122" s="89">
        <v>1</v>
      </c>
      <c r="K1122" s="89">
        <v>1</v>
      </c>
      <c r="L1122" s="89">
        <v>1</v>
      </c>
    </row>
    <row r="1123" spans="1:12">
      <c r="A1123" s="86" t="s">
        <v>1018</v>
      </c>
      <c r="B1123" s="86" t="s">
        <v>2091</v>
      </c>
      <c r="C1123" s="86" t="s">
        <v>1629</v>
      </c>
      <c r="D1123" s="79" t="s">
        <v>1518</v>
      </c>
      <c r="E1123" s="79" t="s">
        <v>1632</v>
      </c>
      <c r="F1123" s="79" t="s">
        <v>1633</v>
      </c>
      <c r="G1123" s="191">
        <v>13.14</v>
      </c>
      <c r="H1123" s="94">
        <v>2.7688999999999999</v>
      </c>
      <c r="I1123" s="95">
        <v>1</v>
      </c>
      <c r="J1123" s="89">
        <v>1</v>
      </c>
      <c r="K1123" s="89">
        <v>1</v>
      </c>
      <c r="L1123" s="89">
        <v>1</v>
      </c>
    </row>
    <row r="1124" spans="1:12">
      <c r="A1124" s="86" t="s">
        <v>1019</v>
      </c>
      <c r="B1124" s="86" t="s">
        <v>2092</v>
      </c>
      <c r="C1124" s="86" t="s">
        <v>1625</v>
      </c>
      <c r="D1124" s="79" t="s">
        <v>2093</v>
      </c>
      <c r="E1124" s="79" t="s">
        <v>1632</v>
      </c>
      <c r="F1124" s="79" t="s">
        <v>1633</v>
      </c>
      <c r="G1124" s="191">
        <v>2.46</v>
      </c>
      <c r="H1124" s="94">
        <v>0.57240000000000002</v>
      </c>
      <c r="I1124" s="95">
        <v>1</v>
      </c>
      <c r="J1124" s="89">
        <v>1</v>
      </c>
      <c r="K1124" s="89">
        <v>1</v>
      </c>
      <c r="L1124" s="89">
        <v>1</v>
      </c>
    </row>
    <row r="1125" spans="1:12">
      <c r="A1125" s="86" t="s">
        <v>1020</v>
      </c>
      <c r="B1125" s="86" t="s">
        <v>2092</v>
      </c>
      <c r="C1125" s="86" t="s">
        <v>1627</v>
      </c>
      <c r="D1125" s="79" t="s">
        <v>2093</v>
      </c>
      <c r="E1125" s="79" t="s">
        <v>1632</v>
      </c>
      <c r="F1125" s="79" t="s">
        <v>1633</v>
      </c>
      <c r="G1125" s="191">
        <v>3.88</v>
      </c>
      <c r="H1125" s="94">
        <v>0.78380000000000005</v>
      </c>
      <c r="I1125" s="95">
        <v>1</v>
      </c>
      <c r="J1125" s="89">
        <v>1</v>
      </c>
      <c r="K1125" s="89">
        <v>1</v>
      </c>
      <c r="L1125" s="89">
        <v>1</v>
      </c>
    </row>
    <row r="1126" spans="1:12">
      <c r="A1126" s="86" t="s">
        <v>1021</v>
      </c>
      <c r="B1126" s="86" t="s">
        <v>2092</v>
      </c>
      <c r="C1126" s="86" t="s">
        <v>1628</v>
      </c>
      <c r="D1126" s="79" t="s">
        <v>2093</v>
      </c>
      <c r="E1126" s="79" t="s">
        <v>1632</v>
      </c>
      <c r="F1126" s="79" t="s">
        <v>1633</v>
      </c>
      <c r="G1126" s="191">
        <v>6.22</v>
      </c>
      <c r="H1126" s="94">
        <v>1.1588000000000001</v>
      </c>
      <c r="I1126" s="95">
        <v>1</v>
      </c>
      <c r="J1126" s="89">
        <v>1</v>
      </c>
      <c r="K1126" s="89">
        <v>1</v>
      </c>
      <c r="L1126" s="89">
        <v>1</v>
      </c>
    </row>
    <row r="1127" spans="1:12">
      <c r="A1127" s="86" t="s">
        <v>1022</v>
      </c>
      <c r="B1127" s="86" t="s">
        <v>2092</v>
      </c>
      <c r="C1127" s="86" t="s">
        <v>1629</v>
      </c>
      <c r="D1127" s="79" t="s">
        <v>2093</v>
      </c>
      <c r="E1127" s="79" t="s">
        <v>1632</v>
      </c>
      <c r="F1127" s="79" t="s">
        <v>1633</v>
      </c>
      <c r="G1127" s="191">
        <v>9.85</v>
      </c>
      <c r="H1127" s="94">
        <v>1.9064000000000001</v>
      </c>
      <c r="I1127" s="95">
        <v>1</v>
      </c>
      <c r="J1127" s="89">
        <v>1</v>
      </c>
      <c r="K1127" s="89">
        <v>1</v>
      </c>
      <c r="L1127" s="89">
        <v>1</v>
      </c>
    </row>
    <row r="1128" spans="1:12">
      <c r="A1128" s="86" t="s">
        <v>1519</v>
      </c>
      <c r="B1128" s="86" t="s">
        <v>2094</v>
      </c>
      <c r="C1128" s="86" t="s">
        <v>1625</v>
      </c>
      <c r="D1128" s="79" t="s">
        <v>1520</v>
      </c>
      <c r="E1128" s="79" t="s">
        <v>1632</v>
      </c>
      <c r="F1128" s="79" t="s">
        <v>1633</v>
      </c>
      <c r="G1128" s="191">
        <v>3.66</v>
      </c>
      <c r="H1128" s="94">
        <v>0.67600000000000005</v>
      </c>
      <c r="I1128" s="95">
        <v>1</v>
      </c>
      <c r="J1128" s="89">
        <v>1</v>
      </c>
      <c r="K1128" s="89">
        <v>1</v>
      </c>
      <c r="L1128" s="89">
        <v>1</v>
      </c>
    </row>
    <row r="1129" spans="1:12">
      <c r="A1129" s="86" t="s">
        <v>1521</v>
      </c>
      <c r="B1129" s="86" t="s">
        <v>2094</v>
      </c>
      <c r="C1129" s="86" t="s">
        <v>1627</v>
      </c>
      <c r="D1129" s="79" t="s">
        <v>1520</v>
      </c>
      <c r="E1129" s="79" t="s">
        <v>1632</v>
      </c>
      <c r="F1129" s="79" t="s">
        <v>1633</v>
      </c>
      <c r="G1129" s="191">
        <v>5.62</v>
      </c>
      <c r="H1129" s="94">
        <v>0.97819999999999996</v>
      </c>
      <c r="I1129" s="95">
        <v>1</v>
      </c>
      <c r="J1129" s="89">
        <v>1</v>
      </c>
      <c r="K1129" s="89">
        <v>1</v>
      </c>
      <c r="L1129" s="89">
        <v>1</v>
      </c>
    </row>
    <row r="1130" spans="1:12">
      <c r="A1130" s="86" t="s">
        <v>1522</v>
      </c>
      <c r="B1130" s="86" t="s">
        <v>2094</v>
      </c>
      <c r="C1130" s="86" t="s">
        <v>1628</v>
      </c>
      <c r="D1130" s="79" t="s">
        <v>1520</v>
      </c>
      <c r="E1130" s="79" t="s">
        <v>1632</v>
      </c>
      <c r="F1130" s="79" t="s">
        <v>1633</v>
      </c>
      <c r="G1130" s="191">
        <v>11.48</v>
      </c>
      <c r="H1130" s="94">
        <v>1.9228000000000001</v>
      </c>
      <c r="I1130" s="95">
        <v>1</v>
      </c>
      <c r="J1130" s="89">
        <v>1</v>
      </c>
      <c r="K1130" s="89">
        <v>1</v>
      </c>
      <c r="L1130" s="89">
        <v>1</v>
      </c>
    </row>
    <row r="1131" spans="1:12">
      <c r="A1131" s="86" t="s">
        <v>1523</v>
      </c>
      <c r="B1131" s="86" t="s">
        <v>2094</v>
      </c>
      <c r="C1131" s="86" t="s">
        <v>1629</v>
      </c>
      <c r="D1131" s="79" t="s">
        <v>1520</v>
      </c>
      <c r="E1131" s="79" t="s">
        <v>1632</v>
      </c>
      <c r="F1131" s="79" t="s">
        <v>1633</v>
      </c>
      <c r="G1131" s="191">
        <v>22.56</v>
      </c>
      <c r="H1131" s="94">
        <v>4.5125000000000002</v>
      </c>
      <c r="I1131" s="95">
        <v>1</v>
      </c>
      <c r="J1131" s="89">
        <v>1</v>
      </c>
      <c r="K1131" s="89">
        <v>1</v>
      </c>
      <c r="L1131" s="89">
        <v>1</v>
      </c>
    </row>
    <row r="1132" spans="1:12">
      <c r="A1132" s="86" t="s">
        <v>1524</v>
      </c>
      <c r="B1132" s="86" t="s">
        <v>2095</v>
      </c>
      <c r="C1132" s="86" t="s">
        <v>1625</v>
      </c>
      <c r="D1132" s="79" t="s">
        <v>1525</v>
      </c>
      <c r="E1132" s="79" t="s">
        <v>1632</v>
      </c>
      <c r="F1132" s="79" t="s">
        <v>1633</v>
      </c>
      <c r="G1132" s="191">
        <v>3.02</v>
      </c>
      <c r="H1132" s="94">
        <v>0.60809999999999997</v>
      </c>
      <c r="I1132" s="95">
        <v>1</v>
      </c>
      <c r="J1132" s="89">
        <v>1</v>
      </c>
      <c r="K1132" s="89">
        <v>1</v>
      </c>
      <c r="L1132" s="89">
        <v>1</v>
      </c>
    </row>
    <row r="1133" spans="1:12">
      <c r="A1133" s="86" t="s">
        <v>1526</v>
      </c>
      <c r="B1133" s="86" t="s">
        <v>2095</v>
      </c>
      <c r="C1133" s="86" t="s">
        <v>1627</v>
      </c>
      <c r="D1133" s="79" t="s">
        <v>1525</v>
      </c>
      <c r="E1133" s="79" t="s">
        <v>1632</v>
      </c>
      <c r="F1133" s="79" t="s">
        <v>1633</v>
      </c>
      <c r="G1133" s="191">
        <v>3.66</v>
      </c>
      <c r="H1133" s="94">
        <v>0.7772</v>
      </c>
      <c r="I1133" s="95">
        <v>1</v>
      </c>
      <c r="J1133" s="89">
        <v>1</v>
      </c>
      <c r="K1133" s="89">
        <v>1</v>
      </c>
      <c r="L1133" s="89">
        <v>1</v>
      </c>
    </row>
    <row r="1134" spans="1:12">
      <c r="A1134" s="86" t="s">
        <v>1527</v>
      </c>
      <c r="B1134" s="86" t="s">
        <v>2095</v>
      </c>
      <c r="C1134" s="86" t="s">
        <v>1628</v>
      </c>
      <c r="D1134" s="79" t="s">
        <v>1525</v>
      </c>
      <c r="E1134" s="79" t="s">
        <v>1632</v>
      </c>
      <c r="F1134" s="79" t="s">
        <v>1633</v>
      </c>
      <c r="G1134" s="191">
        <v>5.19</v>
      </c>
      <c r="H1134" s="94">
        <v>1.1706000000000001</v>
      </c>
      <c r="I1134" s="95">
        <v>1</v>
      </c>
      <c r="J1134" s="89">
        <v>1</v>
      </c>
      <c r="K1134" s="89">
        <v>1</v>
      </c>
      <c r="L1134" s="89">
        <v>1</v>
      </c>
    </row>
    <row r="1135" spans="1:12">
      <c r="A1135" s="86" t="s">
        <v>1528</v>
      </c>
      <c r="B1135" s="86" t="s">
        <v>2095</v>
      </c>
      <c r="C1135" s="86" t="s">
        <v>1629</v>
      </c>
      <c r="D1135" s="79" t="s">
        <v>1525</v>
      </c>
      <c r="E1135" s="79" t="s">
        <v>1632</v>
      </c>
      <c r="F1135" s="79" t="s">
        <v>1633</v>
      </c>
      <c r="G1135" s="191">
        <v>10.53</v>
      </c>
      <c r="H1135" s="94">
        <v>2.1922999999999999</v>
      </c>
      <c r="I1135" s="95">
        <v>1</v>
      </c>
      <c r="J1135" s="89">
        <v>1</v>
      </c>
      <c r="K1135" s="89">
        <v>1</v>
      </c>
      <c r="L1135" s="89">
        <v>1</v>
      </c>
    </row>
    <row r="1136" spans="1:12">
      <c r="A1136" s="86" t="s">
        <v>1023</v>
      </c>
      <c r="B1136" s="86" t="s">
        <v>2096</v>
      </c>
      <c r="C1136" s="86" t="s">
        <v>1625</v>
      </c>
      <c r="D1136" s="79" t="s">
        <v>2097</v>
      </c>
      <c r="E1136" s="79" t="s">
        <v>1632</v>
      </c>
      <c r="F1136" s="79" t="s">
        <v>1633</v>
      </c>
      <c r="G1136" s="191">
        <v>4.43</v>
      </c>
      <c r="H1136" s="94">
        <v>1.1629</v>
      </c>
      <c r="I1136" s="95">
        <v>1</v>
      </c>
      <c r="J1136" s="89">
        <v>1</v>
      </c>
      <c r="K1136" s="89">
        <v>1</v>
      </c>
      <c r="L1136" s="89">
        <v>1</v>
      </c>
    </row>
    <row r="1137" spans="1:12">
      <c r="A1137" s="86" t="s">
        <v>1024</v>
      </c>
      <c r="B1137" s="86" t="s">
        <v>2096</v>
      </c>
      <c r="C1137" s="86" t="s">
        <v>1627</v>
      </c>
      <c r="D1137" s="79" t="s">
        <v>2097</v>
      </c>
      <c r="E1137" s="79" t="s">
        <v>1632</v>
      </c>
      <c r="F1137" s="79" t="s">
        <v>1633</v>
      </c>
      <c r="G1137" s="191">
        <v>7.34</v>
      </c>
      <c r="H1137" s="94">
        <v>1.7989999999999999</v>
      </c>
      <c r="I1137" s="95">
        <v>1</v>
      </c>
      <c r="J1137" s="89">
        <v>1</v>
      </c>
      <c r="K1137" s="89">
        <v>1</v>
      </c>
      <c r="L1137" s="89">
        <v>1</v>
      </c>
    </row>
    <row r="1138" spans="1:12">
      <c r="A1138" s="86" t="s">
        <v>1025</v>
      </c>
      <c r="B1138" s="86" t="s">
        <v>2096</v>
      </c>
      <c r="C1138" s="86" t="s">
        <v>1628</v>
      </c>
      <c r="D1138" s="79" t="s">
        <v>2097</v>
      </c>
      <c r="E1138" s="79" t="s">
        <v>1632</v>
      </c>
      <c r="F1138" s="79" t="s">
        <v>1633</v>
      </c>
      <c r="G1138" s="191">
        <v>11.32</v>
      </c>
      <c r="H1138" s="94">
        <v>2.6867999999999999</v>
      </c>
      <c r="I1138" s="95">
        <v>1</v>
      </c>
      <c r="J1138" s="89">
        <v>1</v>
      </c>
      <c r="K1138" s="89">
        <v>1</v>
      </c>
      <c r="L1138" s="89">
        <v>1</v>
      </c>
    </row>
    <row r="1139" spans="1:12">
      <c r="A1139" s="86" t="s">
        <v>1026</v>
      </c>
      <c r="B1139" s="86" t="s">
        <v>2096</v>
      </c>
      <c r="C1139" s="86" t="s">
        <v>1629</v>
      </c>
      <c r="D1139" s="79" t="s">
        <v>2097</v>
      </c>
      <c r="E1139" s="79" t="s">
        <v>1632</v>
      </c>
      <c r="F1139" s="79" t="s">
        <v>1633</v>
      </c>
      <c r="G1139" s="191">
        <v>15.78</v>
      </c>
      <c r="H1139" s="94">
        <v>4.2668999999999997</v>
      </c>
      <c r="I1139" s="95">
        <v>1</v>
      </c>
      <c r="J1139" s="89">
        <v>1</v>
      </c>
      <c r="K1139" s="89">
        <v>1</v>
      </c>
      <c r="L1139" s="89">
        <v>1</v>
      </c>
    </row>
    <row r="1140" spans="1:12">
      <c r="A1140" s="86" t="s">
        <v>1027</v>
      </c>
      <c r="B1140" s="86" t="s">
        <v>2098</v>
      </c>
      <c r="C1140" s="86" t="s">
        <v>1625</v>
      </c>
      <c r="D1140" s="79" t="s">
        <v>2099</v>
      </c>
      <c r="E1140" s="79" t="s">
        <v>1632</v>
      </c>
      <c r="F1140" s="79" t="s">
        <v>1633</v>
      </c>
      <c r="G1140" s="191">
        <v>4.0999999999999996</v>
      </c>
      <c r="H1140" s="94">
        <v>1.0023</v>
      </c>
      <c r="I1140" s="95">
        <v>1</v>
      </c>
      <c r="J1140" s="89">
        <v>1</v>
      </c>
      <c r="K1140" s="89">
        <v>1</v>
      </c>
      <c r="L1140" s="89">
        <v>1</v>
      </c>
    </row>
    <row r="1141" spans="1:12">
      <c r="A1141" s="86" t="s">
        <v>1028</v>
      </c>
      <c r="B1141" s="86" t="s">
        <v>2098</v>
      </c>
      <c r="C1141" s="86" t="s">
        <v>1627</v>
      </c>
      <c r="D1141" s="79" t="s">
        <v>2099</v>
      </c>
      <c r="E1141" s="79" t="s">
        <v>1632</v>
      </c>
      <c r="F1141" s="79" t="s">
        <v>1633</v>
      </c>
      <c r="G1141" s="191">
        <v>6.22</v>
      </c>
      <c r="H1141" s="94">
        <v>1.4530000000000001</v>
      </c>
      <c r="I1141" s="95">
        <v>1</v>
      </c>
      <c r="J1141" s="89">
        <v>1</v>
      </c>
      <c r="K1141" s="89">
        <v>1</v>
      </c>
      <c r="L1141" s="89">
        <v>1</v>
      </c>
    </row>
    <row r="1142" spans="1:12">
      <c r="A1142" s="86" t="s">
        <v>1029</v>
      </c>
      <c r="B1142" s="86" t="s">
        <v>2098</v>
      </c>
      <c r="C1142" s="86" t="s">
        <v>1628</v>
      </c>
      <c r="D1142" s="79" t="s">
        <v>2099</v>
      </c>
      <c r="E1142" s="79" t="s">
        <v>1632</v>
      </c>
      <c r="F1142" s="79" t="s">
        <v>1633</v>
      </c>
      <c r="G1142" s="191">
        <v>10.25</v>
      </c>
      <c r="H1142" s="94">
        <v>2.3079000000000001</v>
      </c>
      <c r="I1142" s="95">
        <v>1</v>
      </c>
      <c r="J1142" s="89">
        <v>1</v>
      </c>
      <c r="K1142" s="89">
        <v>1</v>
      </c>
      <c r="L1142" s="89">
        <v>1</v>
      </c>
    </row>
    <row r="1143" spans="1:12">
      <c r="A1143" s="86" t="s">
        <v>1030</v>
      </c>
      <c r="B1143" s="86" t="s">
        <v>2098</v>
      </c>
      <c r="C1143" s="86" t="s">
        <v>1629</v>
      </c>
      <c r="D1143" s="79" t="s">
        <v>2099</v>
      </c>
      <c r="E1143" s="79" t="s">
        <v>1632</v>
      </c>
      <c r="F1143" s="79" t="s">
        <v>1633</v>
      </c>
      <c r="G1143" s="191">
        <v>16.420000000000002</v>
      </c>
      <c r="H1143" s="94">
        <v>4.1250999999999998</v>
      </c>
      <c r="I1143" s="95">
        <v>1</v>
      </c>
      <c r="J1143" s="89">
        <v>1</v>
      </c>
      <c r="K1143" s="89">
        <v>1</v>
      </c>
      <c r="L1143" s="89">
        <v>1</v>
      </c>
    </row>
    <row r="1144" spans="1:12">
      <c r="A1144" s="86" t="s">
        <v>1031</v>
      </c>
      <c r="B1144" s="86" t="s">
        <v>2100</v>
      </c>
      <c r="C1144" s="86" t="s">
        <v>1625</v>
      </c>
      <c r="D1144" s="79" t="s">
        <v>2101</v>
      </c>
      <c r="E1144" s="79" t="s">
        <v>1632</v>
      </c>
      <c r="F1144" s="79" t="s">
        <v>1633</v>
      </c>
      <c r="G1144" s="191">
        <v>3.04</v>
      </c>
      <c r="H1144" s="94">
        <v>0.59960000000000002</v>
      </c>
      <c r="I1144" s="95">
        <v>1</v>
      </c>
      <c r="J1144" s="89">
        <v>1</v>
      </c>
      <c r="K1144" s="89">
        <v>1</v>
      </c>
      <c r="L1144" s="89">
        <v>1</v>
      </c>
    </row>
    <row r="1145" spans="1:12">
      <c r="A1145" s="86" t="s">
        <v>1032</v>
      </c>
      <c r="B1145" s="86" t="s">
        <v>2100</v>
      </c>
      <c r="C1145" s="86" t="s">
        <v>1627</v>
      </c>
      <c r="D1145" s="79" t="s">
        <v>2101</v>
      </c>
      <c r="E1145" s="79" t="s">
        <v>1632</v>
      </c>
      <c r="F1145" s="79" t="s">
        <v>1633</v>
      </c>
      <c r="G1145" s="191">
        <v>4.3899999999999997</v>
      </c>
      <c r="H1145" s="94">
        <v>0.82120000000000004</v>
      </c>
      <c r="I1145" s="95">
        <v>1</v>
      </c>
      <c r="J1145" s="89">
        <v>1</v>
      </c>
      <c r="K1145" s="89">
        <v>1</v>
      </c>
      <c r="L1145" s="89">
        <v>1</v>
      </c>
    </row>
    <row r="1146" spans="1:12">
      <c r="A1146" s="86" t="s">
        <v>1033</v>
      </c>
      <c r="B1146" s="86" t="s">
        <v>2100</v>
      </c>
      <c r="C1146" s="86" t="s">
        <v>1628</v>
      </c>
      <c r="D1146" s="79" t="s">
        <v>2101</v>
      </c>
      <c r="E1146" s="79" t="s">
        <v>1632</v>
      </c>
      <c r="F1146" s="79" t="s">
        <v>1633</v>
      </c>
      <c r="G1146" s="191">
        <v>6.52</v>
      </c>
      <c r="H1146" s="94">
        <v>1.2451000000000001</v>
      </c>
      <c r="I1146" s="95">
        <v>1</v>
      </c>
      <c r="J1146" s="89">
        <v>1</v>
      </c>
      <c r="K1146" s="89">
        <v>1</v>
      </c>
      <c r="L1146" s="89">
        <v>1</v>
      </c>
    </row>
    <row r="1147" spans="1:12">
      <c r="A1147" s="86" t="s">
        <v>1034</v>
      </c>
      <c r="B1147" s="86" t="s">
        <v>2100</v>
      </c>
      <c r="C1147" s="86" t="s">
        <v>1629</v>
      </c>
      <c r="D1147" s="79" t="s">
        <v>2101</v>
      </c>
      <c r="E1147" s="79" t="s">
        <v>1632</v>
      </c>
      <c r="F1147" s="79" t="s">
        <v>1633</v>
      </c>
      <c r="G1147" s="191">
        <v>9.7100000000000009</v>
      </c>
      <c r="H1147" s="94">
        <v>2.2671000000000001</v>
      </c>
      <c r="I1147" s="95">
        <v>1</v>
      </c>
      <c r="J1147" s="89">
        <v>1</v>
      </c>
      <c r="K1147" s="89">
        <v>1</v>
      </c>
      <c r="L1147" s="89">
        <v>1</v>
      </c>
    </row>
    <row r="1148" spans="1:12">
      <c r="A1148" s="86" t="s">
        <v>1035</v>
      </c>
      <c r="B1148" s="86" t="s">
        <v>2102</v>
      </c>
      <c r="C1148" s="86" t="s">
        <v>1625</v>
      </c>
      <c r="D1148" s="79" t="s">
        <v>1529</v>
      </c>
      <c r="E1148" s="79" t="s">
        <v>1632</v>
      </c>
      <c r="F1148" s="79" t="s">
        <v>1633</v>
      </c>
      <c r="G1148" s="191">
        <v>3.25</v>
      </c>
      <c r="H1148" s="94">
        <v>0.55820000000000003</v>
      </c>
      <c r="I1148" s="95">
        <v>1</v>
      </c>
      <c r="J1148" s="89">
        <v>1</v>
      </c>
      <c r="K1148" s="89">
        <v>1</v>
      </c>
      <c r="L1148" s="89">
        <v>1</v>
      </c>
    </row>
    <row r="1149" spans="1:12">
      <c r="A1149" s="86" t="s">
        <v>1036</v>
      </c>
      <c r="B1149" s="86" t="s">
        <v>2102</v>
      </c>
      <c r="C1149" s="86" t="s">
        <v>1627</v>
      </c>
      <c r="D1149" s="79" t="s">
        <v>1529</v>
      </c>
      <c r="E1149" s="79" t="s">
        <v>1632</v>
      </c>
      <c r="F1149" s="79" t="s">
        <v>1633</v>
      </c>
      <c r="G1149" s="191">
        <v>4.45</v>
      </c>
      <c r="H1149" s="94">
        <v>0.77470000000000006</v>
      </c>
      <c r="I1149" s="95">
        <v>1</v>
      </c>
      <c r="J1149" s="89">
        <v>1</v>
      </c>
      <c r="K1149" s="89">
        <v>1</v>
      </c>
      <c r="L1149" s="89">
        <v>1</v>
      </c>
    </row>
    <row r="1150" spans="1:12">
      <c r="A1150" s="86" t="s">
        <v>1037</v>
      </c>
      <c r="B1150" s="86" t="s">
        <v>2102</v>
      </c>
      <c r="C1150" s="86" t="s">
        <v>1628</v>
      </c>
      <c r="D1150" s="79" t="s">
        <v>1529</v>
      </c>
      <c r="E1150" s="79" t="s">
        <v>1632</v>
      </c>
      <c r="F1150" s="79" t="s">
        <v>1633</v>
      </c>
      <c r="G1150" s="191">
        <v>7.04</v>
      </c>
      <c r="H1150" s="94">
        <v>1.274</v>
      </c>
      <c r="I1150" s="95">
        <v>1</v>
      </c>
      <c r="J1150" s="89">
        <v>1</v>
      </c>
      <c r="K1150" s="89">
        <v>1</v>
      </c>
      <c r="L1150" s="89">
        <v>1</v>
      </c>
    </row>
    <row r="1151" spans="1:12">
      <c r="A1151" s="86" t="s">
        <v>1038</v>
      </c>
      <c r="B1151" s="86" t="s">
        <v>2102</v>
      </c>
      <c r="C1151" s="86" t="s">
        <v>1629</v>
      </c>
      <c r="D1151" s="79" t="s">
        <v>1529</v>
      </c>
      <c r="E1151" s="79" t="s">
        <v>1632</v>
      </c>
      <c r="F1151" s="79" t="s">
        <v>1633</v>
      </c>
      <c r="G1151" s="191">
        <v>10.86</v>
      </c>
      <c r="H1151" s="94">
        <v>2.2288000000000001</v>
      </c>
      <c r="I1151" s="95">
        <v>1</v>
      </c>
      <c r="J1151" s="89">
        <v>1</v>
      </c>
      <c r="K1151" s="89">
        <v>1</v>
      </c>
      <c r="L1151" s="89">
        <v>1</v>
      </c>
    </row>
    <row r="1152" spans="1:12">
      <c r="A1152" s="86" t="s">
        <v>1039</v>
      </c>
      <c r="B1152" s="86" t="s">
        <v>2103</v>
      </c>
      <c r="C1152" s="86" t="s">
        <v>1625</v>
      </c>
      <c r="D1152" s="79" t="s">
        <v>2104</v>
      </c>
      <c r="E1152" s="79" t="s">
        <v>1632</v>
      </c>
      <c r="F1152" s="79" t="s">
        <v>1633</v>
      </c>
      <c r="G1152" s="191">
        <v>2.2000000000000002</v>
      </c>
      <c r="H1152" s="94">
        <v>0.3916</v>
      </c>
      <c r="I1152" s="95">
        <v>1</v>
      </c>
      <c r="J1152" s="89">
        <v>1</v>
      </c>
      <c r="K1152" s="89">
        <v>1</v>
      </c>
      <c r="L1152" s="89">
        <v>1</v>
      </c>
    </row>
    <row r="1153" spans="1:15">
      <c r="A1153" s="86" t="s">
        <v>1040</v>
      </c>
      <c r="B1153" s="86" t="s">
        <v>2103</v>
      </c>
      <c r="C1153" s="86" t="s">
        <v>1627</v>
      </c>
      <c r="D1153" s="79" t="s">
        <v>2104</v>
      </c>
      <c r="E1153" s="79" t="s">
        <v>1632</v>
      </c>
      <c r="F1153" s="79" t="s">
        <v>1633</v>
      </c>
      <c r="G1153" s="191">
        <v>2.78</v>
      </c>
      <c r="H1153" s="94">
        <v>0.54910000000000003</v>
      </c>
      <c r="I1153" s="95">
        <v>1</v>
      </c>
      <c r="J1153" s="89">
        <v>1</v>
      </c>
      <c r="K1153" s="89">
        <v>1</v>
      </c>
      <c r="L1153" s="89">
        <v>1</v>
      </c>
    </row>
    <row r="1154" spans="1:15">
      <c r="A1154" s="86" t="s">
        <v>1041</v>
      </c>
      <c r="B1154" s="86" t="s">
        <v>2103</v>
      </c>
      <c r="C1154" s="86" t="s">
        <v>1628</v>
      </c>
      <c r="D1154" s="79" t="s">
        <v>2104</v>
      </c>
      <c r="E1154" s="79" t="s">
        <v>1632</v>
      </c>
      <c r="F1154" s="79" t="s">
        <v>1633</v>
      </c>
      <c r="G1154" s="191">
        <v>3.79</v>
      </c>
      <c r="H1154" s="94">
        <v>0.74519999999999997</v>
      </c>
      <c r="I1154" s="95">
        <v>1</v>
      </c>
      <c r="J1154" s="89">
        <v>1</v>
      </c>
      <c r="K1154" s="89">
        <v>1</v>
      </c>
      <c r="L1154" s="89">
        <v>1</v>
      </c>
    </row>
    <row r="1155" spans="1:15">
      <c r="A1155" s="86" t="s">
        <v>1042</v>
      </c>
      <c r="B1155" s="86" t="s">
        <v>2103</v>
      </c>
      <c r="C1155" s="86" t="s">
        <v>1629</v>
      </c>
      <c r="D1155" s="79" t="s">
        <v>2104</v>
      </c>
      <c r="E1155" s="79" t="s">
        <v>1632</v>
      </c>
      <c r="F1155" s="79" t="s">
        <v>1633</v>
      </c>
      <c r="G1155" s="191">
        <v>5.53</v>
      </c>
      <c r="H1155" s="94">
        <v>1.0311999999999999</v>
      </c>
      <c r="I1155" s="95">
        <v>1</v>
      </c>
      <c r="J1155" s="89">
        <v>1</v>
      </c>
      <c r="K1155" s="89">
        <v>1</v>
      </c>
      <c r="L1155" s="89">
        <v>1</v>
      </c>
    </row>
    <row r="1156" spans="1:15">
      <c r="A1156" s="86" t="s">
        <v>1043</v>
      </c>
      <c r="B1156" s="86" t="s">
        <v>2105</v>
      </c>
      <c r="C1156" s="86" t="s">
        <v>1625</v>
      </c>
      <c r="D1156" s="79" t="s">
        <v>1530</v>
      </c>
      <c r="E1156" s="79" t="s">
        <v>1632</v>
      </c>
      <c r="F1156" s="79" t="s">
        <v>1633</v>
      </c>
      <c r="G1156" s="191">
        <v>2.0099999999999998</v>
      </c>
      <c r="H1156" s="94">
        <v>0.36059999999999998</v>
      </c>
      <c r="I1156" s="95">
        <v>1</v>
      </c>
      <c r="J1156" s="89">
        <v>1</v>
      </c>
      <c r="K1156" s="89">
        <v>1</v>
      </c>
      <c r="L1156" s="89">
        <v>1</v>
      </c>
    </row>
    <row r="1157" spans="1:15">
      <c r="A1157" s="86" t="s">
        <v>1044</v>
      </c>
      <c r="B1157" s="86" t="s">
        <v>2105</v>
      </c>
      <c r="C1157" s="86" t="s">
        <v>1627</v>
      </c>
      <c r="D1157" s="79" t="s">
        <v>1530</v>
      </c>
      <c r="E1157" s="79" t="s">
        <v>1632</v>
      </c>
      <c r="F1157" s="79" t="s">
        <v>1633</v>
      </c>
      <c r="G1157" s="191">
        <v>2.87</v>
      </c>
      <c r="H1157" s="94">
        <v>0.52990000000000004</v>
      </c>
      <c r="I1157" s="95">
        <v>1</v>
      </c>
      <c r="J1157" s="89">
        <v>1</v>
      </c>
      <c r="K1157" s="89">
        <v>1</v>
      </c>
      <c r="L1157" s="89">
        <v>1</v>
      </c>
    </row>
    <row r="1158" spans="1:15">
      <c r="A1158" s="86" t="s">
        <v>1045</v>
      </c>
      <c r="B1158" s="86" t="s">
        <v>2105</v>
      </c>
      <c r="C1158" s="86" t="s">
        <v>1628</v>
      </c>
      <c r="D1158" s="79" t="s">
        <v>1530</v>
      </c>
      <c r="E1158" s="79" t="s">
        <v>1632</v>
      </c>
      <c r="F1158" s="79" t="s">
        <v>1633</v>
      </c>
      <c r="G1158" s="191">
        <v>4.67</v>
      </c>
      <c r="H1158" s="94">
        <v>0.82450000000000001</v>
      </c>
      <c r="I1158" s="95">
        <v>1</v>
      </c>
      <c r="J1158" s="89">
        <v>1</v>
      </c>
      <c r="K1158" s="89">
        <v>1</v>
      </c>
      <c r="L1158" s="89">
        <v>1</v>
      </c>
    </row>
    <row r="1159" spans="1:15">
      <c r="A1159" s="86" t="s">
        <v>1046</v>
      </c>
      <c r="B1159" s="86" t="s">
        <v>2105</v>
      </c>
      <c r="C1159" s="86" t="s">
        <v>1629</v>
      </c>
      <c r="D1159" s="79" t="s">
        <v>1530</v>
      </c>
      <c r="E1159" s="79" t="s">
        <v>1632</v>
      </c>
      <c r="F1159" s="79" t="s">
        <v>1633</v>
      </c>
      <c r="G1159" s="191">
        <v>8.49</v>
      </c>
      <c r="H1159" s="94">
        <v>1.5138</v>
      </c>
      <c r="I1159" s="95">
        <v>1</v>
      </c>
      <c r="J1159" s="89">
        <v>1</v>
      </c>
      <c r="K1159" s="89">
        <v>1</v>
      </c>
      <c r="L1159" s="89">
        <v>1</v>
      </c>
    </row>
    <row r="1160" spans="1:15">
      <c r="A1160" s="86" t="s">
        <v>1047</v>
      </c>
      <c r="B1160" s="86" t="s">
        <v>2106</v>
      </c>
      <c r="C1160" s="86" t="s">
        <v>1625</v>
      </c>
      <c r="D1160" s="79" t="s">
        <v>2107</v>
      </c>
      <c r="E1160" s="79" t="s">
        <v>1632</v>
      </c>
      <c r="F1160" s="79" t="s">
        <v>1633</v>
      </c>
      <c r="G1160" s="191">
        <v>3.08</v>
      </c>
      <c r="H1160" s="94">
        <v>0.48320000000000002</v>
      </c>
      <c r="I1160" s="95">
        <v>1</v>
      </c>
      <c r="J1160" s="89">
        <v>1</v>
      </c>
      <c r="K1160" s="89">
        <v>1</v>
      </c>
      <c r="L1160" s="89">
        <v>1</v>
      </c>
    </row>
    <row r="1161" spans="1:15">
      <c r="A1161" s="86" t="s">
        <v>1048</v>
      </c>
      <c r="B1161" s="86" t="s">
        <v>2106</v>
      </c>
      <c r="C1161" s="86" t="s">
        <v>1627</v>
      </c>
      <c r="D1161" s="79" t="s">
        <v>2107</v>
      </c>
      <c r="E1161" s="79" t="s">
        <v>1632</v>
      </c>
      <c r="F1161" s="79" t="s">
        <v>1633</v>
      </c>
      <c r="G1161" s="191">
        <v>4.32</v>
      </c>
      <c r="H1161" s="94">
        <v>0.71060000000000001</v>
      </c>
      <c r="I1161" s="95">
        <v>1</v>
      </c>
      <c r="J1161" s="89">
        <v>1</v>
      </c>
      <c r="K1161" s="89">
        <v>1</v>
      </c>
      <c r="L1161" s="89">
        <v>1</v>
      </c>
    </row>
    <row r="1162" spans="1:15">
      <c r="A1162" s="86" t="s">
        <v>1049</v>
      </c>
      <c r="B1162" s="86" t="s">
        <v>2106</v>
      </c>
      <c r="C1162" s="86" t="s">
        <v>1628</v>
      </c>
      <c r="D1162" s="79" t="s">
        <v>2107</v>
      </c>
      <c r="E1162" s="79" t="s">
        <v>1632</v>
      </c>
      <c r="F1162" s="79" t="s">
        <v>1633</v>
      </c>
      <c r="G1162" s="191">
        <v>6.44</v>
      </c>
      <c r="H1162" s="94">
        <v>1.1181000000000001</v>
      </c>
      <c r="I1162" s="95">
        <v>1</v>
      </c>
      <c r="J1162" s="89">
        <v>1</v>
      </c>
      <c r="K1162" s="89">
        <v>1</v>
      </c>
      <c r="L1162" s="89">
        <v>1</v>
      </c>
    </row>
    <row r="1163" spans="1:15">
      <c r="A1163" s="86" t="s">
        <v>1050</v>
      </c>
      <c r="B1163" s="86" t="s">
        <v>2106</v>
      </c>
      <c r="C1163" s="86" t="s">
        <v>1629</v>
      </c>
      <c r="D1163" s="79" t="s">
        <v>2107</v>
      </c>
      <c r="E1163" s="79" t="s">
        <v>1632</v>
      </c>
      <c r="F1163" s="79" t="s">
        <v>1633</v>
      </c>
      <c r="G1163" s="191">
        <v>11.3</v>
      </c>
      <c r="H1163" s="94">
        <v>2.1017999999999999</v>
      </c>
      <c r="I1163" s="95">
        <v>1</v>
      </c>
      <c r="J1163" s="89">
        <v>1</v>
      </c>
      <c r="K1163" s="89">
        <v>1</v>
      </c>
      <c r="L1163" s="89">
        <v>1</v>
      </c>
    </row>
    <row r="1164" spans="1:15">
      <c r="A1164" s="86" t="s">
        <v>1051</v>
      </c>
      <c r="B1164" s="86" t="s">
        <v>2108</v>
      </c>
      <c r="C1164" s="86" t="s">
        <v>1625</v>
      </c>
      <c r="D1164" s="79" t="s">
        <v>2109</v>
      </c>
      <c r="E1164" s="194" t="s">
        <v>2110</v>
      </c>
      <c r="F1164" s="194" t="s">
        <v>2110</v>
      </c>
      <c r="G1164" s="191">
        <v>5.05</v>
      </c>
      <c r="H1164" s="94">
        <v>0.7369</v>
      </c>
      <c r="I1164" s="95">
        <v>1</v>
      </c>
      <c r="J1164" s="195">
        <v>2.54</v>
      </c>
      <c r="K1164" s="195">
        <v>2.54</v>
      </c>
      <c r="L1164" s="195">
        <v>2.54</v>
      </c>
      <c r="M1164" s="193"/>
      <c r="N1164" s="193"/>
      <c r="O1164" s="193"/>
    </row>
    <row r="1165" spans="1:15">
      <c r="A1165" s="86" t="s">
        <v>1052</v>
      </c>
      <c r="B1165" s="86" t="s">
        <v>2108</v>
      </c>
      <c r="C1165" s="86" t="s">
        <v>1627</v>
      </c>
      <c r="D1165" s="79" t="s">
        <v>2109</v>
      </c>
      <c r="E1165" s="194" t="s">
        <v>2111</v>
      </c>
      <c r="F1165" s="194" t="s">
        <v>2111</v>
      </c>
      <c r="G1165" s="191">
        <v>10.84</v>
      </c>
      <c r="H1165" s="94">
        <v>1.2613000000000001</v>
      </c>
      <c r="I1165" s="95">
        <v>1</v>
      </c>
      <c r="J1165" s="195">
        <v>2.62</v>
      </c>
      <c r="K1165" s="195">
        <v>2.62</v>
      </c>
      <c r="L1165" s="195">
        <v>2.62</v>
      </c>
      <c r="M1165" s="193"/>
      <c r="N1165" s="193"/>
      <c r="O1165" s="193"/>
    </row>
    <row r="1166" spans="1:15">
      <c r="A1166" s="86" t="s">
        <v>1053</v>
      </c>
      <c r="B1166" s="86" t="s">
        <v>2108</v>
      </c>
      <c r="C1166" s="86" t="s">
        <v>1628</v>
      </c>
      <c r="D1166" s="79" t="s">
        <v>2109</v>
      </c>
      <c r="E1166" s="194" t="s">
        <v>2112</v>
      </c>
      <c r="F1166" s="194" t="s">
        <v>2112</v>
      </c>
      <c r="G1166" s="191">
        <v>17.920000000000002</v>
      </c>
      <c r="H1166" s="94">
        <v>2.2591000000000001</v>
      </c>
      <c r="I1166" s="95">
        <v>1</v>
      </c>
      <c r="J1166" s="195">
        <v>2</v>
      </c>
      <c r="K1166" s="195">
        <v>2</v>
      </c>
      <c r="L1166" s="195">
        <v>2</v>
      </c>
      <c r="M1166" s="193"/>
      <c r="N1166" s="193"/>
      <c r="O1166" s="193"/>
    </row>
    <row r="1167" spans="1:15">
      <c r="A1167" s="86" t="s">
        <v>1054</v>
      </c>
      <c r="B1167" s="86" t="s">
        <v>2108</v>
      </c>
      <c r="C1167" s="86" t="s">
        <v>1629</v>
      </c>
      <c r="D1167" s="79" t="s">
        <v>2109</v>
      </c>
      <c r="E1167" s="194" t="s">
        <v>2113</v>
      </c>
      <c r="F1167" s="194" t="s">
        <v>2113</v>
      </c>
      <c r="G1167" s="191">
        <v>41.85</v>
      </c>
      <c r="H1167" s="94">
        <v>5.2651000000000003</v>
      </c>
      <c r="I1167" s="95">
        <v>1</v>
      </c>
      <c r="J1167" s="195">
        <v>1.7</v>
      </c>
      <c r="K1167" s="195">
        <v>1.7</v>
      </c>
      <c r="L1167" s="195">
        <v>1.7</v>
      </c>
      <c r="M1167" s="193"/>
      <c r="N1167" s="193"/>
      <c r="O1167" s="193"/>
    </row>
    <row r="1168" spans="1:15">
      <c r="A1168" s="86" t="s">
        <v>1055</v>
      </c>
      <c r="B1168" s="86" t="s">
        <v>2114</v>
      </c>
      <c r="C1168" s="86" t="s">
        <v>1625</v>
      </c>
      <c r="D1168" s="79" t="s">
        <v>2395</v>
      </c>
      <c r="E1168" s="194" t="s">
        <v>2110</v>
      </c>
      <c r="F1168" s="194" t="s">
        <v>2110</v>
      </c>
      <c r="G1168" s="191">
        <v>7.3</v>
      </c>
      <c r="H1168" s="94">
        <v>0.50370000000000004</v>
      </c>
      <c r="I1168" s="95">
        <v>1</v>
      </c>
      <c r="J1168" s="195">
        <v>2.54</v>
      </c>
      <c r="K1168" s="195">
        <v>2.54</v>
      </c>
      <c r="L1168" s="195">
        <v>2.54</v>
      </c>
      <c r="M1168" s="193"/>
      <c r="N1168" s="193"/>
      <c r="O1168" s="193"/>
    </row>
    <row r="1169" spans="1:15">
      <c r="A1169" s="86" t="s">
        <v>1056</v>
      </c>
      <c r="B1169" s="86" t="s">
        <v>2114</v>
      </c>
      <c r="C1169" s="86" t="s">
        <v>1627</v>
      </c>
      <c r="D1169" s="79" t="s">
        <v>2395</v>
      </c>
      <c r="E1169" s="194" t="s">
        <v>2111</v>
      </c>
      <c r="F1169" s="194" t="s">
        <v>2111</v>
      </c>
      <c r="G1169" s="191">
        <v>9.6999999999999993</v>
      </c>
      <c r="H1169" s="94">
        <v>0.65339999999999998</v>
      </c>
      <c r="I1169" s="95">
        <v>1</v>
      </c>
      <c r="J1169" s="195">
        <v>2.62</v>
      </c>
      <c r="K1169" s="195">
        <v>2.62</v>
      </c>
      <c r="L1169" s="195">
        <v>2.62</v>
      </c>
      <c r="M1169" s="193"/>
      <c r="N1169" s="193"/>
      <c r="O1169" s="193"/>
    </row>
    <row r="1170" spans="1:15">
      <c r="A1170" s="86" t="s">
        <v>1057</v>
      </c>
      <c r="B1170" s="86" t="s">
        <v>2114</v>
      </c>
      <c r="C1170" s="86" t="s">
        <v>1628</v>
      </c>
      <c r="D1170" s="79" t="s">
        <v>2395</v>
      </c>
      <c r="E1170" s="194" t="s">
        <v>2112</v>
      </c>
      <c r="F1170" s="194" t="s">
        <v>2112</v>
      </c>
      <c r="G1170" s="191">
        <v>13.07</v>
      </c>
      <c r="H1170" s="94">
        <v>0.97629999999999995</v>
      </c>
      <c r="I1170" s="95">
        <v>1</v>
      </c>
      <c r="J1170" s="195">
        <v>2</v>
      </c>
      <c r="K1170" s="195">
        <v>2</v>
      </c>
      <c r="L1170" s="195">
        <v>2</v>
      </c>
      <c r="M1170" s="193"/>
      <c r="N1170" s="193"/>
      <c r="O1170" s="193"/>
    </row>
    <row r="1171" spans="1:15">
      <c r="A1171" s="86" t="s">
        <v>1058</v>
      </c>
      <c r="B1171" s="86" t="s">
        <v>2114</v>
      </c>
      <c r="C1171" s="86" t="s">
        <v>1629</v>
      </c>
      <c r="D1171" s="79" t="s">
        <v>2395</v>
      </c>
      <c r="E1171" s="194" t="s">
        <v>2113</v>
      </c>
      <c r="F1171" s="194" t="s">
        <v>2113</v>
      </c>
      <c r="G1171" s="191">
        <v>24.65</v>
      </c>
      <c r="H1171" s="94">
        <v>2.0554999999999999</v>
      </c>
      <c r="I1171" s="95">
        <v>1</v>
      </c>
      <c r="J1171" s="195">
        <v>1.7</v>
      </c>
      <c r="K1171" s="195">
        <v>1.7</v>
      </c>
      <c r="L1171" s="195">
        <v>1.7</v>
      </c>
      <c r="M1171" s="193"/>
      <c r="N1171" s="193"/>
      <c r="O1171" s="193"/>
    </row>
    <row r="1172" spans="1:15">
      <c r="A1172" s="86" t="s">
        <v>1059</v>
      </c>
      <c r="B1172" s="86" t="s">
        <v>2115</v>
      </c>
      <c r="C1172" s="86" t="s">
        <v>1625</v>
      </c>
      <c r="D1172" s="79" t="s">
        <v>2396</v>
      </c>
      <c r="E1172" s="194" t="s">
        <v>2110</v>
      </c>
      <c r="F1172" s="194" t="s">
        <v>2110</v>
      </c>
      <c r="G1172" s="191">
        <v>4.7300000000000004</v>
      </c>
      <c r="H1172" s="94">
        <v>0.35149999999999998</v>
      </c>
      <c r="I1172" s="95">
        <v>1</v>
      </c>
      <c r="J1172" s="195">
        <v>2.54</v>
      </c>
      <c r="K1172" s="195">
        <v>2.54</v>
      </c>
      <c r="L1172" s="195">
        <v>2.54</v>
      </c>
      <c r="M1172" s="193"/>
      <c r="N1172" s="193"/>
      <c r="O1172" s="193"/>
    </row>
    <row r="1173" spans="1:15">
      <c r="A1173" s="86" t="s">
        <v>1060</v>
      </c>
      <c r="B1173" s="86" t="s">
        <v>2115</v>
      </c>
      <c r="C1173" s="86" t="s">
        <v>1627</v>
      </c>
      <c r="D1173" s="79" t="s">
        <v>2396</v>
      </c>
      <c r="E1173" s="194" t="s">
        <v>2111</v>
      </c>
      <c r="F1173" s="194" t="s">
        <v>2111</v>
      </c>
      <c r="G1173" s="191">
        <v>6.03</v>
      </c>
      <c r="H1173" s="94">
        <v>0.44719999999999999</v>
      </c>
      <c r="I1173" s="95">
        <v>1</v>
      </c>
      <c r="J1173" s="195">
        <v>2.62</v>
      </c>
      <c r="K1173" s="195">
        <v>2.62</v>
      </c>
      <c r="L1173" s="195">
        <v>2.62</v>
      </c>
      <c r="M1173" s="193"/>
      <c r="N1173" s="193"/>
      <c r="O1173" s="193"/>
    </row>
    <row r="1174" spans="1:15">
      <c r="A1174" s="86" t="s">
        <v>1061</v>
      </c>
      <c r="B1174" s="86" t="s">
        <v>2115</v>
      </c>
      <c r="C1174" s="86" t="s">
        <v>1628</v>
      </c>
      <c r="D1174" s="79" t="s">
        <v>2396</v>
      </c>
      <c r="E1174" s="194" t="s">
        <v>2112</v>
      </c>
      <c r="F1174" s="194" t="s">
        <v>2112</v>
      </c>
      <c r="G1174" s="191">
        <v>10.210000000000001</v>
      </c>
      <c r="H1174" s="94">
        <v>0.81830000000000003</v>
      </c>
      <c r="I1174" s="95">
        <v>1</v>
      </c>
      <c r="J1174" s="195">
        <v>2</v>
      </c>
      <c r="K1174" s="195">
        <v>2</v>
      </c>
      <c r="L1174" s="195">
        <v>2</v>
      </c>
      <c r="M1174" s="193"/>
      <c r="N1174" s="193"/>
      <c r="O1174" s="193"/>
    </row>
    <row r="1175" spans="1:15">
      <c r="A1175" s="86" t="s">
        <v>1062</v>
      </c>
      <c r="B1175" s="86" t="s">
        <v>2115</v>
      </c>
      <c r="C1175" s="86" t="s">
        <v>1629</v>
      </c>
      <c r="D1175" s="79" t="s">
        <v>2396</v>
      </c>
      <c r="E1175" s="194" t="s">
        <v>2113</v>
      </c>
      <c r="F1175" s="194" t="s">
        <v>2113</v>
      </c>
      <c r="G1175" s="191">
        <v>20.22</v>
      </c>
      <c r="H1175" s="94">
        <v>1.7223999999999999</v>
      </c>
      <c r="I1175" s="95">
        <v>1</v>
      </c>
      <c r="J1175" s="195">
        <v>1.7</v>
      </c>
      <c r="K1175" s="195">
        <v>1.7</v>
      </c>
      <c r="L1175" s="195">
        <v>1.7</v>
      </c>
      <c r="M1175" s="193"/>
      <c r="N1175" s="193"/>
      <c r="O1175" s="193"/>
    </row>
    <row r="1176" spans="1:15">
      <c r="A1176" s="86" t="s">
        <v>1063</v>
      </c>
      <c r="B1176" s="86" t="s">
        <v>2116</v>
      </c>
      <c r="C1176" s="86" t="s">
        <v>1625</v>
      </c>
      <c r="D1176" s="79" t="s">
        <v>2397</v>
      </c>
      <c r="E1176" s="194" t="s">
        <v>2110</v>
      </c>
      <c r="F1176" s="194" t="s">
        <v>2110</v>
      </c>
      <c r="G1176" s="191">
        <v>4.2</v>
      </c>
      <c r="H1176" s="94">
        <v>0.32579999999999998</v>
      </c>
      <c r="I1176" s="95">
        <v>1</v>
      </c>
      <c r="J1176" s="195">
        <v>2.54</v>
      </c>
      <c r="K1176" s="195">
        <v>2.54</v>
      </c>
      <c r="L1176" s="195">
        <v>2.54</v>
      </c>
      <c r="M1176" s="193"/>
      <c r="N1176" s="193"/>
      <c r="O1176" s="193"/>
    </row>
    <row r="1177" spans="1:15">
      <c r="A1177" s="86" t="s">
        <v>1064</v>
      </c>
      <c r="B1177" s="86" t="s">
        <v>2116</v>
      </c>
      <c r="C1177" s="86" t="s">
        <v>1627</v>
      </c>
      <c r="D1177" s="79" t="s">
        <v>2397</v>
      </c>
      <c r="E1177" s="194" t="s">
        <v>2111</v>
      </c>
      <c r="F1177" s="194" t="s">
        <v>2111</v>
      </c>
      <c r="G1177" s="191">
        <v>5.47</v>
      </c>
      <c r="H1177" s="94">
        <v>0.42449999999999999</v>
      </c>
      <c r="I1177" s="95">
        <v>1</v>
      </c>
      <c r="J1177" s="195">
        <v>2.62</v>
      </c>
      <c r="K1177" s="195">
        <v>2.62</v>
      </c>
      <c r="L1177" s="195">
        <v>2.62</v>
      </c>
      <c r="M1177" s="193"/>
      <c r="N1177" s="193"/>
      <c r="O1177" s="193"/>
    </row>
    <row r="1178" spans="1:15">
      <c r="A1178" s="86" t="s">
        <v>1065</v>
      </c>
      <c r="B1178" s="86" t="s">
        <v>2116</v>
      </c>
      <c r="C1178" s="86" t="s">
        <v>1628</v>
      </c>
      <c r="D1178" s="79" t="s">
        <v>2397</v>
      </c>
      <c r="E1178" s="194" t="s">
        <v>2112</v>
      </c>
      <c r="F1178" s="194" t="s">
        <v>2112</v>
      </c>
      <c r="G1178" s="191">
        <v>10.99</v>
      </c>
      <c r="H1178" s="94">
        <v>0.88100000000000001</v>
      </c>
      <c r="I1178" s="95">
        <v>1</v>
      </c>
      <c r="J1178" s="195">
        <v>2</v>
      </c>
      <c r="K1178" s="195">
        <v>2</v>
      </c>
      <c r="L1178" s="195">
        <v>2</v>
      </c>
      <c r="M1178" s="193"/>
      <c r="N1178" s="193"/>
      <c r="O1178" s="193"/>
    </row>
    <row r="1179" spans="1:15">
      <c r="A1179" s="86" t="s">
        <v>1066</v>
      </c>
      <c r="B1179" s="86" t="s">
        <v>2116</v>
      </c>
      <c r="C1179" s="86" t="s">
        <v>1629</v>
      </c>
      <c r="D1179" s="79" t="s">
        <v>2397</v>
      </c>
      <c r="E1179" s="194" t="s">
        <v>2113</v>
      </c>
      <c r="F1179" s="194" t="s">
        <v>2113</v>
      </c>
      <c r="G1179" s="191">
        <v>11.5</v>
      </c>
      <c r="H1179" s="94">
        <v>3.8519999999999999</v>
      </c>
      <c r="I1179" s="95">
        <v>1</v>
      </c>
      <c r="J1179" s="195">
        <v>1.7</v>
      </c>
      <c r="K1179" s="195">
        <v>1.7</v>
      </c>
      <c r="L1179" s="195">
        <v>1.7</v>
      </c>
      <c r="M1179" s="193"/>
      <c r="N1179" s="193"/>
      <c r="O1179" s="193"/>
    </row>
    <row r="1180" spans="1:15">
      <c r="A1180" s="86" t="s">
        <v>1067</v>
      </c>
      <c r="B1180" s="86" t="s">
        <v>2117</v>
      </c>
      <c r="C1180" s="86" t="s">
        <v>1625</v>
      </c>
      <c r="D1180" s="79" t="s">
        <v>1531</v>
      </c>
      <c r="E1180" s="194" t="s">
        <v>2110</v>
      </c>
      <c r="F1180" s="194" t="s">
        <v>2110</v>
      </c>
      <c r="G1180" s="191">
        <v>5.37</v>
      </c>
      <c r="H1180" s="94">
        <v>0.39389999999999997</v>
      </c>
      <c r="I1180" s="95">
        <v>1</v>
      </c>
      <c r="J1180" s="195">
        <v>2.54</v>
      </c>
      <c r="K1180" s="195">
        <v>2.54</v>
      </c>
      <c r="L1180" s="195">
        <v>2.54</v>
      </c>
      <c r="M1180" s="193"/>
      <c r="N1180" s="193"/>
      <c r="O1180" s="193"/>
    </row>
    <row r="1181" spans="1:15">
      <c r="A1181" s="86" t="s">
        <v>1068</v>
      </c>
      <c r="B1181" s="86" t="s">
        <v>2117</v>
      </c>
      <c r="C1181" s="86" t="s">
        <v>1627</v>
      </c>
      <c r="D1181" s="79" t="s">
        <v>1531</v>
      </c>
      <c r="E1181" s="194" t="s">
        <v>2111</v>
      </c>
      <c r="F1181" s="194" t="s">
        <v>2111</v>
      </c>
      <c r="G1181" s="191">
        <v>6.83</v>
      </c>
      <c r="H1181" s="94">
        <v>0.49419999999999997</v>
      </c>
      <c r="I1181" s="95">
        <v>1</v>
      </c>
      <c r="J1181" s="195">
        <v>2.62</v>
      </c>
      <c r="K1181" s="195">
        <v>2.62</v>
      </c>
      <c r="L1181" s="195">
        <v>2.62</v>
      </c>
      <c r="M1181" s="193"/>
      <c r="N1181" s="193"/>
      <c r="O1181" s="193"/>
    </row>
    <row r="1182" spans="1:15">
      <c r="A1182" s="86" t="s">
        <v>1069</v>
      </c>
      <c r="B1182" s="86" t="s">
        <v>2117</v>
      </c>
      <c r="C1182" s="86" t="s">
        <v>1628</v>
      </c>
      <c r="D1182" s="79" t="s">
        <v>1531</v>
      </c>
      <c r="E1182" s="194" t="s">
        <v>2112</v>
      </c>
      <c r="F1182" s="194" t="s">
        <v>2112</v>
      </c>
      <c r="G1182" s="191">
        <v>10.91</v>
      </c>
      <c r="H1182" s="94">
        <v>0.84599999999999997</v>
      </c>
      <c r="I1182" s="95">
        <v>1</v>
      </c>
      <c r="J1182" s="195">
        <v>2</v>
      </c>
      <c r="K1182" s="195">
        <v>2</v>
      </c>
      <c r="L1182" s="195">
        <v>2</v>
      </c>
      <c r="M1182" s="193"/>
      <c r="N1182" s="193"/>
      <c r="O1182" s="193"/>
    </row>
    <row r="1183" spans="1:15">
      <c r="A1183" s="86" t="s">
        <v>1070</v>
      </c>
      <c r="B1183" s="86" t="s">
        <v>2117</v>
      </c>
      <c r="C1183" s="86" t="s">
        <v>1629</v>
      </c>
      <c r="D1183" s="79" t="s">
        <v>1531</v>
      </c>
      <c r="E1183" s="194" t="s">
        <v>2113</v>
      </c>
      <c r="F1183" s="194" t="s">
        <v>2113</v>
      </c>
      <c r="G1183" s="191">
        <v>19.29</v>
      </c>
      <c r="H1183" s="94">
        <v>1.5790999999999999</v>
      </c>
      <c r="I1183" s="95">
        <v>1</v>
      </c>
      <c r="J1183" s="195">
        <v>1.7</v>
      </c>
      <c r="K1183" s="195">
        <v>1.7</v>
      </c>
      <c r="L1183" s="195">
        <v>1.7</v>
      </c>
      <c r="M1183" s="193"/>
      <c r="N1183" s="193"/>
      <c r="O1183" s="193"/>
    </row>
    <row r="1184" spans="1:15">
      <c r="A1184" s="86" t="s">
        <v>1071</v>
      </c>
      <c r="B1184" s="86" t="s">
        <v>2118</v>
      </c>
      <c r="C1184" s="86" t="s">
        <v>1625</v>
      </c>
      <c r="D1184" s="79" t="s">
        <v>2398</v>
      </c>
      <c r="E1184" s="194" t="s">
        <v>2110</v>
      </c>
      <c r="F1184" s="194" t="s">
        <v>2110</v>
      </c>
      <c r="G1184" s="191">
        <v>3.16</v>
      </c>
      <c r="H1184" s="94">
        <v>0.25209999999999999</v>
      </c>
      <c r="I1184" s="95">
        <v>1</v>
      </c>
      <c r="J1184" s="195">
        <v>2.54</v>
      </c>
      <c r="K1184" s="195">
        <v>2.54</v>
      </c>
      <c r="L1184" s="195">
        <v>2.54</v>
      </c>
      <c r="M1184" s="193"/>
      <c r="N1184" s="193"/>
      <c r="O1184" s="193"/>
    </row>
    <row r="1185" spans="1:15">
      <c r="A1185" s="86" t="s">
        <v>1072</v>
      </c>
      <c r="B1185" s="86" t="s">
        <v>2118</v>
      </c>
      <c r="C1185" s="86" t="s">
        <v>1627</v>
      </c>
      <c r="D1185" s="79" t="s">
        <v>2398</v>
      </c>
      <c r="E1185" s="194" t="s">
        <v>2111</v>
      </c>
      <c r="F1185" s="194" t="s">
        <v>2111</v>
      </c>
      <c r="G1185" s="191">
        <v>4.18</v>
      </c>
      <c r="H1185" s="94">
        <v>0.33950000000000002</v>
      </c>
      <c r="I1185" s="95">
        <v>1</v>
      </c>
      <c r="J1185" s="195">
        <v>2.62</v>
      </c>
      <c r="K1185" s="195">
        <v>2.62</v>
      </c>
      <c r="L1185" s="195">
        <v>2.62</v>
      </c>
      <c r="M1185" s="193"/>
      <c r="N1185" s="193"/>
      <c r="O1185" s="193"/>
    </row>
    <row r="1186" spans="1:15">
      <c r="A1186" s="86" t="s">
        <v>1073</v>
      </c>
      <c r="B1186" s="86" t="s">
        <v>2118</v>
      </c>
      <c r="C1186" s="86" t="s">
        <v>1628</v>
      </c>
      <c r="D1186" s="79" t="s">
        <v>2398</v>
      </c>
      <c r="E1186" s="194" t="s">
        <v>2112</v>
      </c>
      <c r="F1186" s="194" t="s">
        <v>2112</v>
      </c>
      <c r="G1186" s="191">
        <v>6.78</v>
      </c>
      <c r="H1186" s="94">
        <v>0.62929999999999997</v>
      </c>
      <c r="I1186" s="95">
        <v>1</v>
      </c>
      <c r="J1186" s="195">
        <v>2</v>
      </c>
      <c r="K1186" s="195">
        <v>2</v>
      </c>
      <c r="L1186" s="195">
        <v>2</v>
      </c>
      <c r="M1186" s="193"/>
      <c r="N1186" s="193"/>
      <c r="O1186" s="193"/>
    </row>
    <row r="1187" spans="1:15">
      <c r="A1187" s="86" t="s">
        <v>1074</v>
      </c>
      <c r="B1187" s="86" t="s">
        <v>2118</v>
      </c>
      <c r="C1187" s="86" t="s">
        <v>1629</v>
      </c>
      <c r="D1187" s="79" t="s">
        <v>2398</v>
      </c>
      <c r="E1187" s="194" t="s">
        <v>2113</v>
      </c>
      <c r="F1187" s="194" t="s">
        <v>2113</v>
      </c>
      <c r="G1187" s="191">
        <v>9.7100000000000009</v>
      </c>
      <c r="H1187" s="94">
        <v>0.99890000000000001</v>
      </c>
      <c r="I1187" s="95">
        <v>1</v>
      </c>
      <c r="J1187" s="195">
        <v>1.7</v>
      </c>
      <c r="K1187" s="195">
        <v>1.7</v>
      </c>
      <c r="L1187" s="195">
        <v>1.7</v>
      </c>
      <c r="M1187" s="193"/>
      <c r="N1187" s="193"/>
      <c r="O1187" s="193"/>
    </row>
    <row r="1188" spans="1:15">
      <c r="A1188" s="86" t="s">
        <v>1075</v>
      </c>
      <c r="B1188" s="86" t="s">
        <v>2119</v>
      </c>
      <c r="C1188" s="86" t="s">
        <v>1625</v>
      </c>
      <c r="D1188" s="79" t="s">
        <v>2399</v>
      </c>
      <c r="E1188" s="194" t="s">
        <v>2110</v>
      </c>
      <c r="F1188" s="194" t="s">
        <v>2110</v>
      </c>
      <c r="G1188" s="191">
        <v>3.58</v>
      </c>
      <c r="H1188" s="94">
        <v>0.38529999999999998</v>
      </c>
      <c r="I1188" s="95">
        <v>1</v>
      </c>
      <c r="J1188" s="195">
        <v>2.54</v>
      </c>
      <c r="K1188" s="195">
        <v>2.54</v>
      </c>
      <c r="L1188" s="195">
        <v>2.54</v>
      </c>
      <c r="M1188" s="193"/>
      <c r="N1188" s="193"/>
      <c r="O1188" s="193"/>
    </row>
    <row r="1189" spans="1:15">
      <c r="A1189" s="86" t="s">
        <v>1076</v>
      </c>
      <c r="B1189" s="86" t="s">
        <v>2119</v>
      </c>
      <c r="C1189" s="86" t="s">
        <v>1627</v>
      </c>
      <c r="D1189" s="79" t="s">
        <v>2399</v>
      </c>
      <c r="E1189" s="194" t="s">
        <v>2111</v>
      </c>
      <c r="F1189" s="194" t="s">
        <v>2111</v>
      </c>
      <c r="G1189" s="191">
        <v>4.05</v>
      </c>
      <c r="H1189" s="94">
        <v>0.5746</v>
      </c>
      <c r="I1189" s="95">
        <v>1</v>
      </c>
      <c r="J1189" s="195">
        <v>2.62</v>
      </c>
      <c r="K1189" s="195">
        <v>2.62</v>
      </c>
      <c r="L1189" s="195">
        <v>2.62</v>
      </c>
      <c r="M1189" s="193"/>
      <c r="N1189" s="193"/>
      <c r="O1189" s="193"/>
    </row>
    <row r="1190" spans="1:15">
      <c r="A1190" s="86" t="s">
        <v>1077</v>
      </c>
      <c r="B1190" s="86" t="s">
        <v>2119</v>
      </c>
      <c r="C1190" s="86" t="s">
        <v>1628</v>
      </c>
      <c r="D1190" s="79" t="s">
        <v>2399</v>
      </c>
      <c r="E1190" s="194" t="s">
        <v>2112</v>
      </c>
      <c r="F1190" s="194" t="s">
        <v>2112</v>
      </c>
      <c r="G1190" s="191">
        <v>4.5999999999999996</v>
      </c>
      <c r="H1190" s="94">
        <v>0.81279999999999997</v>
      </c>
      <c r="I1190" s="95">
        <v>1</v>
      </c>
      <c r="J1190" s="195">
        <v>2</v>
      </c>
      <c r="K1190" s="195">
        <v>2</v>
      </c>
      <c r="L1190" s="195">
        <v>2</v>
      </c>
      <c r="M1190" s="193"/>
      <c r="N1190" s="193"/>
      <c r="O1190" s="193"/>
    </row>
    <row r="1191" spans="1:15">
      <c r="A1191" s="86" t="s">
        <v>1078</v>
      </c>
      <c r="B1191" s="86" t="s">
        <v>2119</v>
      </c>
      <c r="C1191" s="86" t="s">
        <v>1629</v>
      </c>
      <c r="D1191" s="79" t="s">
        <v>2399</v>
      </c>
      <c r="E1191" s="194" t="s">
        <v>2113</v>
      </c>
      <c r="F1191" s="194" t="s">
        <v>2113</v>
      </c>
      <c r="G1191" s="191">
        <v>7.45</v>
      </c>
      <c r="H1191" s="94">
        <v>1.2690999999999999</v>
      </c>
      <c r="I1191" s="95">
        <v>1</v>
      </c>
      <c r="J1191" s="195">
        <v>1.7</v>
      </c>
      <c r="K1191" s="195">
        <v>1.7</v>
      </c>
      <c r="L1191" s="195">
        <v>1.7</v>
      </c>
      <c r="M1191" s="193"/>
      <c r="N1191" s="193"/>
      <c r="O1191" s="193"/>
    </row>
    <row r="1192" spans="1:15">
      <c r="A1192" s="86" t="s">
        <v>1079</v>
      </c>
      <c r="B1192" s="86" t="s">
        <v>2120</v>
      </c>
      <c r="C1192" s="86" t="s">
        <v>1625</v>
      </c>
      <c r="D1192" s="79" t="s">
        <v>2400</v>
      </c>
      <c r="E1192" s="194" t="s">
        <v>2110</v>
      </c>
      <c r="F1192" s="194" t="s">
        <v>2110</v>
      </c>
      <c r="G1192" s="191">
        <v>5.63</v>
      </c>
      <c r="H1192" s="94">
        <v>0.42720000000000002</v>
      </c>
      <c r="I1192" s="95">
        <v>1</v>
      </c>
      <c r="J1192" s="195">
        <v>2.54</v>
      </c>
      <c r="K1192" s="195">
        <v>2.54</v>
      </c>
      <c r="L1192" s="195">
        <v>2.54</v>
      </c>
      <c r="M1192" s="193"/>
      <c r="N1192" s="193"/>
      <c r="O1192" s="193"/>
    </row>
    <row r="1193" spans="1:15">
      <c r="A1193" s="86" t="s">
        <v>1080</v>
      </c>
      <c r="B1193" s="86" t="s">
        <v>2120</v>
      </c>
      <c r="C1193" s="86" t="s">
        <v>1627</v>
      </c>
      <c r="D1193" s="79" t="s">
        <v>2400</v>
      </c>
      <c r="E1193" s="194" t="s">
        <v>2111</v>
      </c>
      <c r="F1193" s="194" t="s">
        <v>2111</v>
      </c>
      <c r="G1193" s="191">
        <v>7.92</v>
      </c>
      <c r="H1193" s="94">
        <v>0.64859999999999995</v>
      </c>
      <c r="I1193" s="95">
        <v>1</v>
      </c>
      <c r="J1193" s="195">
        <v>2.62</v>
      </c>
      <c r="K1193" s="195">
        <v>2.62</v>
      </c>
      <c r="L1193" s="195">
        <v>2.62</v>
      </c>
      <c r="M1193" s="193"/>
      <c r="N1193" s="193"/>
      <c r="O1193" s="193"/>
    </row>
    <row r="1194" spans="1:15">
      <c r="A1194" s="86" t="s">
        <v>1081</v>
      </c>
      <c r="B1194" s="86" t="s">
        <v>2120</v>
      </c>
      <c r="C1194" s="86" t="s">
        <v>1628</v>
      </c>
      <c r="D1194" s="79" t="s">
        <v>2400</v>
      </c>
      <c r="E1194" s="194" t="s">
        <v>2112</v>
      </c>
      <c r="F1194" s="194" t="s">
        <v>2112</v>
      </c>
      <c r="G1194" s="191">
        <v>9.35</v>
      </c>
      <c r="H1194" s="94">
        <v>0.93669999999999998</v>
      </c>
      <c r="I1194" s="95">
        <v>1</v>
      </c>
      <c r="J1194" s="195">
        <v>2</v>
      </c>
      <c r="K1194" s="195">
        <v>2</v>
      </c>
      <c r="L1194" s="195">
        <v>2</v>
      </c>
      <c r="M1194" s="193"/>
      <c r="N1194" s="193"/>
      <c r="O1194" s="193"/>
    </row>
    <row r="1195" spans="1:15">
      <c r="A1195" s="86" t="s">
        <v>1082</v>
      </c>
      <c r="B1195" s="86" t="s">
        <v>2120</v>
      </c>
      <c r="C1195" s="86" t="s">
        <v>1629</v>
      </c>
      <c r="D1195" s="79" t="s">
        <v>2400</v>
      </c>
      <c r="E1195" s="194" t="s">
        <v>2113</v>
      </c>
      <c r="F1195" s="194" t="s">
        <v>2113</v>
      </c>
      <c r="G1195" s="191">
        <v>23.31</v>
      </c>
      <c r="H1195" s="94">
        <v>2.2498</v>
      </c>
      <c r="I1195" s="95">
        <v>1</v>
      </c>
      <c r="J1195" s="195">
        <v>1.7</v>
      </c>
      <c r="K1195" s="195">
        <v>1.7</v>
      </c>
      <c r="L1195" s="195">
        <v>1.7</v>
      </c>
      <c r="M1195" s="193"/>
      <c r="N1195" s="193"/>
      <c r="O1195" s="193"/>
    </row>
    <row r="1196" spans="1:15">
      <c r="A1196" s="86" t="s">
        <v>1083</v>
      </c>
      <c r="B1196" s="86" t="s">
        <v>2121</v>
      </c>
      <c r="C1196" s="86" t="s">
        <v>1625</v>
      </c>
      <c r="D1196" s="79" t="s">
        <v>2401</v>
      </c>
      <c r="E1196" s="194" t="s">
        <v>2110</v>
      </c>
      <c r="F1196" s="194" t="s">
        <v>2110</v>
      </c>
      <c r="G1196" s="191">
        <v>5.55</v>
      </c>
      <c r="H1196" s="94">
        <v>0.38979999999999998</v>
      </c>
      <c r="I1196" s="95">
        <v>1</v>
      </c>
      <c r="J1196" s="195">
        <v>2.54</v>
      </c>
      <c r="K1196" s="195">
        <v>2.54</v>
      </c>
      <c r="L1196" s="195">
        <v>2.54</v>
      </c>
      <c r="M1196" s="193"/>
      <c r="N1196" s="193"/>
      <c r="O1196" s="193"/>
    </row>
    <row r="1197" spans="1:15">
      <c r="A1197" s="86" t="s">
        <v>1084</v>
      </c>
      <c r="B1197" s="86" t="s">
        <v>2121</v>
      </c>
      <c r="C1197" s="86" t="s">
        <v>1627</v>
      </c>
      <c r="D1197" s="79" t="s">
        <v>2401</v>
      </c>
      <c r="E1197" s="194" t="s">
        <v>2111</v>
      </c>
      <c r="F1197" s="194" t="s">
        <v>2111</v>
      </c>
      <c r="G1197" s="191">
        <v>7.24</v>
      </c>
      <c r="H1197" s="94">
        <v>0.48270000000000002</v>
      </c>
      <c r="I1197" s="95">
        <v>1</v>
      </c>
      <c r="J1197" s="195">
        <v>2.62</v>
      </c>
      <c r="K1197" s="195">
        <v>2.62</v>
      </c>
      <c r="L1197" s="195">
        <v>2.62</v>
      </c>
      <c r="M1197" s="193"/>
      <c r="N1197" s="193"/>
      <c r="O1197" s="193"/>
    </row>
    <row r="1198" spans="1:15">
      <c r="A1198" s="86" t="s">
        <v>1085</v>
      </c>
      <c r="B1198" s="86" t="s">
        <v>2121</v>
      </c>
      <c r="C1198" s="86" t="s">
        <v>1628</v>
      </c>
      <c r="D1198" s="79" t="s">
        <v>2401</v>
      </c>
      <c r="E1198" s="194" t="s">
        <v>2112</v>
      </c>
      <c r="F1198" s="194" t="s">
        <v>2112</v>
      </c>
      <c r="G1198" s="191">
        <v>10.5</v>
      </c>
      <c r="H1198" s="94">
        <v>0.78549999999999998</v>
      </c>
      <c r="I1198" s="95">
        <v>1</v>
      </c>
      <c r="J1198" s="195">
        <v>2</v>
      </c>
      <c r="K1198" s="195">
        <v>2</v>
      </c>
      <c r="L1198" s="195">
        <v>2</v>
      </c>
      <c r="M1198" s="193"/>
      <c r="N1198" s="193"/>
      <c r="O1198" s="193"/>
    </row>
    <row r="1199" spans="1:15">
      <c r="A1199" s="86" t="s">
        <v>1086</v>
      </c>
      <c r="B1199" s="86" t="s">
        <v>2121</v>
      </c>
      <c r="C1199" s="86" t="s">
        <v>1629</v>
      </c>
      <c r="D1199" s="79" t="s">
        <v>2401</v>
      </c>
      <c r="E1199" s="194" t="s">
        <v>2113</v>
      </c>
      <c r="F1199" s="194" t="s">
        <v>2113</v>
      </c>
      <c r="G1199" s="191">
        <v>25.55</v>
      </c>
      <c r="H1199" s="94">
        <v>2.6339000000000001</v>
      </c>
      <c r="I1199" s="95">
        <v>1</v>
      </c>
      <c r="J1199" s="195">
        <v>1.7</v>
      </c>
      <c r="K1199" s="195">
        <v>1.7</v>
      </c>
      <c r="L1199" s="195">
        <v>1.7</v>
      </c>
      <c r="M1199" s="193"/>
      <c r="N1199" s="193"/>
      <c r="O1199" s="193"/>
    </row>
    <row r="1200" spans="1:15">
      <c r="A1200" s="86" t="s">
        <v>1087</v>
      </c>
      <c r="B1200" s="86" t="s">
        <v>2122</v>
      </c>
      <c r="C1200" s="86" t="s">
        <v>1625</v>
      </c>
      <c r="D1200" s="79" t="s">
        <v>1532</v>
      </c>
      <c r="E1200" s="194" t="s">
        <v>2110</v>
      </c>
      <c r="F1200" s="194" t="s">
        <v>2110</v>
      </c>
      <c r="G1200" s="191">
        <v>9.75</v>
      </c>
      <c r="H1200" s="94">
        <v>0.71389999999999998</v>
      </c>
      <c r="I1200" s="95">
        <v>1</v>
      </c>
      <c r="J1200" s="195">
        <v>2.54</v>
      </c>
      <c r="K1200" s="195">
        <v>2.54</v>
      </c>
      <c r="L1200" s="195">
        <v>2.54</v>
      </c>
      <c r="M1200" s="193"/>
      <c r="N1200" s="193"/>
      <c r="O1200" s="193"/>
    </row>
    <row r="1201" spans="1:15">
      <c r="A1201" s="86" t="s">
        <v>1088</v>
      </c>
      <c r="B1201" s="86" t="s">
        <v>2122</v>
      </c>
      <c r="C1201" s="86" t="s">
        <v>1627</v>
      </c>
      <c r="D1201" s="79" t="s">
        <v>1532</v>
      </c>
      <c r="E1201" s="194" t="s">
        <v>2111</v>
      </c>
      <c r="F1201" s="194" t="s">
        <v>2111</v>
      </c>
      <c r="G1201" s="191">
        <v>10.6</v>
      </c>
      <c r="H1201" s="94">
        <v>0.97209999999999996</v>
      </c>
      <c r="I1201" s="95">
        <v>1</v>
      </c>
      <c r="J1201" s="195">
        <v>2.62</v>
      </c>
      <c r="K1201" s="195">
        <v>2.62</v>
      </c>
      <c r="L1201" s="195">
        <v>2.62</v>
      </c>
      <c r="M1201" s="193"/>
      <c r="N1201" s="193"/>
      <c r="O1201" s="193"/>
    </row>
    <row r="1202" spans="1:15">
      <c r="A1202" s="86" t="s">
        <v>1089</v>
      </c>
      <c r="B1202" s="86" t="s">
        <v>2122</v>
      </c>
      <c r="C1202" s="86" t="s">
        <v>1628</v>
      </c>
      <c r="D1202" s="79" t="s">
        <v>1532</v>
      </c>
      <c r="E1202" s="194" t="s">
        <v>2112</v>
      </c>
      <c r="F1202" s="194" t="s">
        <v>2112</v>
      </c>
      <c r="G1202" s="191">
        <v>15.39</v>
      </c>
      <c r="H1202" s="94">
        <v>1.5085999999999999</v>
      </c>
      <c r="I1202" s="95">
        <v>1</v>
      </c>
      <c r="J1202" s="195">
        <v>2</v>
      </c>
      <c r="K1202" s="195">
        <v>2</v>
      </c>
      <c r="L1202" s="195">
        <v>2</v>
      </c>
      <c r="M1202" s="193"/>
      <c r="N1202" s="193"/>
      <c r="O1202" s="193"/>
    </row>
    <row r="1203" spans="1:15">
      <c r="A1203" s="86" t="s">
        <v>1090</v>
      </c>
      <c r="B1203" s="86" t="s">
        <v>2122</v>
      </c>
      <c r="C1203" s="86" t="s">
        <v>1629</v>
      </c>
      <c r="D1203" s="79" t="s">
        <v>1532</v>
      </c>
      <c r="E1203" s="194" t="s">
        <v>2113</v>
      </c>
      <c r="F1203" s="194" t="s">
        <v>2113</v>
      </c>
      <c r="G1203" s="191">
        <v>30.41</v>
      </c>
      <c r="H1203" s="94">
        <v>2.7694999999999999</v>
      </c>
      <c r="I1203" s="95">
        <v>1</v>
      </c>
      <c r="J1203" s="195">
        <v>1.7</v>
      </c>
      <c r="K1203" s="195">
        <v>1.7</v>
      </c>
      <c r="L1203" s="195">
        <v>1.7</v>
      </c>
      <c r="M1203" s="193"/>
      <c r="N1203" s="193"/>
      <c r="O1203" s="193"/>
    </row>
    <row r="1204" spans="1:15">
      <c r="A1204" s="86" t="s">
        <v>1091</v>
      </c>
      <c r="B1204" s="86" t="s">
        <v>2123</v>
      </c>
      <c r="C1204" s="86" t="s">
        <v>1625</v>
      </c>
      <c r="D1204" s="79" t="s">
        <v>2402</v>
      </c>
      <c r="E1204" s="194" t="s">
        <v>2110</v>
      </c>
      <c r="F1204" s="194" t="s">
        <v>2110</v>
      </c>
      <c r="G1204" s="191">
        <v>3.7</v>
      </c>
      <c r="H1204" s="94">
        <v>0.37069999999999997</v>
      </c>
      <c r="I1204" s="95">
        <v>1</v>
      </c>
      <c r="J1204" s="195">
        <v>2.54</v>
      </c>
      <c r="K1204" s="195">
        <v>2.54</v>
      </c>
      <c r="L1204" s="195">
        <v>2.54</v>
      </c>
      <c r="M1204" s="193"/>
      <c r="N1204" s="193"/>
      <c r="O1204" s="193"/>
    </row>
    <row r="1205" spans="1:15">
      <c r="A1205" s="86" t="s">
        <v>1092</v>
      </c>
      <c r="B1205" s="86" t="s">
        <v>2123</v>
      </c>
      <c r="C1205" s="86" t="s">
        <v>1627</v>
      </c>
      <c r="D1205" s="79" t="s">
        <v>2402</v>
      </c>
      <c r="E1205" s="194" t="s">
        <v>2111</v>
      </c>
      <c r="F1205" s="194" t="s">
        <v>2111</v>
      </c>
      <c r="G1205" s="191">
        <v>4.5199999999999996</v>
      </c>
      <c r="H1205" s="94">
        <v>0.50419999999999998</v>
      </c>
      <c r="I1205" s="95">
        <v>1</v>
      </c>
      <c r="J1205" s="195">
        <v>2.62</v>
      </c>
      <c r="K1205" s="195">
        <v>2.62</v>
      </c>
      <c r="L1205" s="195">
        <v>2.62</v>
      </c>
      <c r="M1205" s="193"/>
      <c r="N1205" s="193"/>
      <c r="O1205" s="193"/>
    </row>
    <row r="1206" spans="1:15">
      <c r="A1206" s="86" t="s">
        <v>1093</v>
      </c>
      <c r="B1206" s="86" t="s">
        <v>2123</v>
      </c>
      <c r="C1206" s="86" t="s">
        <v>1628</v>
      </c>
      <c r="D1206" s="79" t="s">
        <v>2402</v>
      </c>
      <c r="E1206" s="194" t="s">
        <v>2112</v>
      </c>
      <c r="F1206" s="194" t="s">
        <v>2112</v>
      </c>
      <c r="G1206" s="191">
        <v>6.12</v>
      </c>
      <c r="H1206" s="94">
        <v>0.68559999999999999</v>
      </c>
      <c r="I1206" s="95">
        <v>1</v>
      </c>
      <c r="J1206" s="195">
        <v>2</v>
      </c>
      <c r="K1206" s="195">
        <v>2</v>
      </c>
      <c r="L1206" s="195">
        <v>2</v>
      </c>
      <c r="M1206" s="193"/>
      <c r="N1206" s="193"/>
      <c r="O1206" s="193"/>
    </row>
    <row r="1207" spans="1:15">
      <c r="A1207" s="86" t="s">
        <v>1094</v>
      </c>
      <c r="B1207" s="86" t="s">
        <v>2123</v>
      </c>
      <c r="C1207" s="86" t="s">
        <v>1629</v>
      </c>
      <c r="D1207" s="79" t="s">
        <v>2402</v>
      </c>
      <c r="E1207" s="194" t="s">
        <v>2113</v>
      </c>
      <c r="F1207" s="194" t="s">
        <v>2113</v>
      </c>
      <c r="G1207" s="191">
        <v>9</v>
      </c>
      <c r="H1207" s="94">
        <v>1.3801000000000001</v>
      </c>
      <c r="I1207" s="95">
        <v>1</v>
      </c>
      <c r="J1207" s="195">
        <v>1.7</v>
      </c>
      <c r="K1207" s="195">
        <v>1.7</v>
      </c>
      <c r="L1207" s="195">
        <v>1.7</v>
      </c>
      <c r="M1207" s="193"/>
      <c r="N1207" s="193"/>
      <c r="O1207" s="193"/>
    </row>
    <row r="1208" spans="1:15">
      <c r="A1208" s="86" t="s">
        <v>2354</v>
      </c>
      <c r="B1208" s="86" t="s">
        <v>2372</v>
      </c>
      <c r="C1208" s="86" t="s">
        <v>1625</v>
      </c>
      <c r="D1208" s="79" t="s">
        <v>2403</v>
      </c>
      <c r="E1208" s="194" t="s">
        <v>2110</v>
      </c>
      <c r="F1208" s="194" t="s">
        <v>2110</v>
      </c>
      <c r="G1208" s="191">
        <v>9.32</v>
      </c>
      <c r="H1208" s="94">
        <v>0.60170000000000001</v>
      </c>
      <c r="I1208" s="95">
        <v>1</v>
      </c>
      <c r="J1208" s="195">
        <v>2.54</v>
      </c>
      <c r="K1208" s="195">
        <v>2.54</v>
      </c>
      <c r="L1208" s="195">
        <v>2.54</v>
      </c>
      <c r="M1208" s="193"/>
      <c r="N1208" s="193"/>
      <c r="O1208" s="193"/>
    </row>
    <row r="1209" spans="1:15">
      <c r="A1209" s="86" t="s">
        <v>2355</v>
      </c>
      <c r="B1209" s="86" t="s">
        <v>2372</v>
      </c>
      <c r="C1209" s="86" t="s">
        <v>1627</v>
      </c>
      <c r="D1209" s="79" t="s">
        <v>2403</v>
      </c>
      <c r="E1209" s="194" t="s">
        <v>2111</v>
      </c>
      <c r="F1209" s="194" t="s">
        <v>2111</v>
      </c>
      <c r="G1209" s="191">
        <v>9.6</v>
      </c>
      <c r="H1209" s="94">
        <v>0.621</v>
      </c>
      <c r="I1209" s="95">
        <v>1</v>
      </c>
      <c r="J1209" s="195">
        <v>2.62</v>
      </c>
      <c r="K1209" s="195">
        <v>2.62</v>
      </c>
      <c r="L1209" s="195">
        <v>2.62</v>
      </c>
      <c r="M1209" s="193"/>
      <c r="N1209" s="193"/>
      <c r="O1209" s="193"/>
    </row>
    <row r="1210" spans="1:15">
      <c r="A1210" s="86" t="s">
        <v>2356</v>
      </c>
      <c r="B1210" s="86" t="s">
        <v>2372</v>
      </c>
      <c r="C1210" s="86" t="s">
        <v>1628</v>
      </c>
      <c r="D1210" s="79" t="s">
        <v>2403</v>
      </c>
      <c r="E1210" s="194" t="s">
        <v>2112</v>
      </c>
      <c r="F1210" s="194" t="s">
        <v>2112</v>
      </c>
      <c r="G1210" s="191">
        <v>17.420000000000002</v>
      </c>
      <c r="H1210" s="94">
        <v>1.1140000000000001</v>
      </c>
      <c r="I1210" s="95">
        <v>1</v>
      </c>
      <c r="J1210" s="195">
        <v>2</v>
      </c>
      <c r="K1210" s="195">
        <v>2</v>
      </c>
      <c r="L1210" s="195">
        <v>2</v>
      </c>
      <c r="M1210" s="193"/>
      <c r="N1210" s="193"/>
      <c r="O1210" s="193"/>
    </row>
    <row r="1211" spans="1:15">
      <c r="A1211" s="86" t="s">
        <v>2357</v>
      </c>
      <c r="B1211" s="86" t="s">
        <v>2372</v>
      </c>
      <c r="C1211" s="86" t="s">
        <v>1629</v>
      </c>
      <c r="D1211" s="79" t="s">
        <v>2403</v>
      </c>
      <c r="E1211" s="194" t="s">
        <v>2113</v>
      </c>
      <c r="F1211" s="194" t="s">
        <v>2113</v>
      </c>
      <c r="G1211" s="191">
        <v>26.07</v>
      </c>
      <c r="H1211" s="94">
        <v>2.2401</v>
      </c>
      <c r="I1211" s="95">
        <v>1</v>
      </c>
      <c r="J1211" s="195">
        <v>1.7</v>
      </c>
      <c r="K1211" s="195">
        <v>1.7</v>
      </c>
      <c r="L1211" s="195">
        <v>1.7</v>
      </c>
      <c r="M1211" s="193"/>
      <c r="N1211" s="193"/>
      <c r="O1211" s="193"/>
    </row>
    <row r="1212" spans="1:15">
      <c r="A1212" s="86" t="s">
        <v>2358</v>
      </c>
      <c r="B1212" s="86" t="s">
        <v>2373</v>
      </c>
      <c r="C1212" s="86" t="s">
        <v>1625</v>
      </c>
      <c r="D1212" s="79" t="s">
        <v>2404</v>
      </c>
      <c r="E1212" s="194" t="s">
        <v>2110</v>
      </c>
      <c r="F1212" s="194" t="s">
        <v>2110</v>
      </c>
      <c r="G1212" s="191">
        <v>4.78</v>
      </c>
      <c r="H1212" s="94">
        <v>0.51359999999999995</v>
      </c>
      <c r="I1212" s="95">
        <v>1</v>
      </c>
      <c r="J1212" s="195">
        <v>2.54</v>
      </c>
      <c r="K1212" s="195">
        <v>2.54</v>
      </c>
      <c r="L1212" s="195">
        <v>2.54</v>
      </c>
      <c r="M1212" s="193"/>
      <c r="N1212" s="193"/>
      <c r="O1212" s="193"/>
    </row>
    <row r="1213" spans="1:15">
      <c r="A1213" s="86" t="s">
        <v>2359</v>
      </c>
      <c r="B1213" s="86" t="s">
        <v>2373</v>
      </c>
      <c r="C1213" s="86" t="s">
        <v>1627</v>
      </c>
      <c r="D1213" s="79" t="s">
        <v>2404</v>
      </c>
      <c r="E1213" s="194" t="s">
        <v>2111</v>
      </c>
      <c r="F1213" s="194" t="s">
        <v>2111</v>
      </c>
      <c r="G1213" s="191">
        <v>5.65</v>
      </c>
      <c r="H1213" s="94">
        <v>0.59889999999999999</v>
      </c>
      <c r="I1213" s="95">
        <v>1</v>
      </c>
      <c r="J1213" s="195">
        <v>2.62</v>
      </c>
      <c r="K1213" s="195">
        <v>2.62</v>
      </c>
      <c r="L1213" s="195">
        <v>2.62</v>
      </c>
      <c r="M1213" s="193"/>
      <c r="N1213" s="193"/>
      <c r="O1213" s="193"/>
    </row>
    <row r="1214" spans="1:15">
      <c r="A1214" s="86" t="s">
        <v>2360</v>
      </c>
      <c r="B1214" s="86" t="s">
        <v>2373</v>
      </c>
      <c r="C1214" s="86" t="s">
        <v>1628</v>
      </c>
      <c r="D1214" s="79" t="s">
        <v>2404</v>
      </c>
      <c r="E1214" s="194" t="s">
        <v>2112</v>
      </c>
      <c r="F1214" s="194" t="s">
        <v>2112</v>
      </c>
      <c r="G1214" s="191">
        <v>6.58</v>
      </c>
      <c r="H1214" s="94">
        <v>0.97709999999999997</v>
      </c>
      <c r="I1214" s="95">
        <v>1</v>
      </c>
      <c r="J1214" s="195">
        <v>2</v>
      </c>
      <c r="K1214" s="195">
        <v>2</v>
      </c>
      <c r="L1214" s="195">
        <v>2</v>
      </c>
      <c r="M1214" s="193"/>
      <c r="N1214" s="193"/>
      <c r="O1214" s="193"/>
    </row>
    <row r="1215" spans="1:15">
      <c r="A1215" s="86" t="s">
        <v>2361</v>
      </c>
      <c r="B1215" s="86" t="s">
        <v>2373</v>
      </c>
      <c r="C1215" s="86" t="s">
        <v>1629</v>
      </c>
      <c r="D1215" s="79" t="s">
        <v>2404</v>
      </c>
      <c r="E1215" s="194" t="s">
        <v>2113</v>
      </c>
      <c r="F1215" s="194" t="s">
        <v>2113</v>
      </c>
      <c r="G1215" s="191">
        <v>6.58</v>
      </c>
      <c r="H1215" s="94">
        <v>1.5027999999999999</v>
      </c>
      <c r="I1215" s="95">
        <v>1</v>
      </c>
      <c r="J1215" s="195">
        <v>1.7</v>
      </c>
      <c r="K1215" s="195">
        <v>1.7</v>
      </c>
      <c r="L1215" s="195">
        <v>1.7</v>
      </c>
      <c r="M1215" s="193"/>
      <c r="N1215" s="193"/>
      <c r="O1215" s="193"/>
    </row>
    <row r="1216" spans="1:15">
      <c r="A1216" s="86" t="s">
        <v>1095</v>
      </c>
      <c r="B1216" s="86" t="s">
        <v>2124</v>
      </c>
      <c r="C1216" s="86" t="s">
        <v>1625</v>
      </c>
      <c r="D1216" s="79" t="s">
        <v>2125</v>
      </c>
      <c r="E1216" s="79" t="s">
        <v>1632</v>
      </c>
      <c r="F1216" s="79" t="s">
        <v>1633</v>
      </c>
      <c r="G1216" s="191">
        <v>1.92</v>
      </c>
      <c r="H1216" s="94">
        <v>0.2492</v>
      </c>
      <c r="I1216" s="95">
        <v>1</v>
      </c>
      <c r="J1216" s="89">
        <v>1</v>
      </c>
      <c r="K1216" s="89">
        <v>1</v>
      </c>
      <c r="L1216" s="89">
        <v>1</v>
      </c>
    </row>
    <row r="1217" spans="1:12">
      <c r="A1217" s="86" t="s">
        <v>1096</v>
      </c>
      <c r="B1217" s="86" t="s">
        <v>2124</v>
      </c>
      <c r="C1217" s="86" t="s">
        <v>1627</v>
      </c>
      <c r="D1217" s="79" t="s">
        <v>2125</v>
      </c>
      <c r="E1217" s="79" t="s">
        <v>1632</v>
      </c>
      <c r="F1217" s="79" t="s">
        <v>1633</v>
      </c>
      <c r="G1217" s="191">
        <v>2.02</v>
      </c>
      <c r="H1217" s="94">
        <v>0.3906</v>
      </c>
      <c r="I1217" s="95">
        <v>1</v>
      </c>
      <c r="J1217" s="89">
        <v>1</v>
      </c>
      <c r="K1217" s="89">
        <v>1</v>
      </c>
      <c r="L1217" s="89">
        <v>1</v>
      </c>
    </row>
    <row r="1218" spans="1:12">
      <c r="A1218" s="86" t="s">
        <v>1097</v>
      </c>
      <c r="B1218" s="86" t="s">
        <v>2124</v>
      </c>
      <c r="C1218" s="86" t="s">
        <v>1628</v>
      </c>
      <c r="D1218" s="79" t="s">
        <v>2125</v>
      </c>
      <c r="E1218" s="79" t="s">
        <v>1632</v>
      </c>
      <c r="F1218" s="79" t="s">
        <v>1633</v>
      </c>
      <c r="G1218" s="191">
        <v>2.82</v>
      </c>
      <c r="H1218" s="94">
        <v>0.63390000000000002</v>
      </c>
      <c r="I1218" s="95">
        <v>1</v>
      </c>
      <c r="J1218" s="89">
        <v>1</v>
      </c>
      <c r="K1218" s="89">
        <v>1</v>
      </c>
      <c r="L1218" s="89">
        <v>1</v>
      </c>
    </row>
    <row r="1219" spans="1:12">
      <c r="A1219" s="86" t="s">
        <v>1098</v>
      </c>
      <c r="B1219" s="86" t="s">
        <v>2124</v>
      </c>
      <c r="C1219" s="86" t="s">
        <v>1629</v>
      </c>
      <c r="D1219" s="79" t="s">
        <v>2125</v>
      </c>
      <c r="E1219" s="79" t="s">
        <v>1632</v>
      </c>
      <c r="F1219" s="79" t="s">
        <v>1633</v>
      </c>
      <c r="G1219" s="191">
        <v>6.45</v>
      </c>
      <c r="H1219" s="94">
        <v>1.2718</v>
      </c>
      <c r="I1219" s="95">
        <v>1</v>
      </c>
      <c r="J1219" s="89">
        <v>1</v>
      </c>
      <c r="K1219" s="89">
        <v>1</v>
      </c>
      <c r="L1219" s="89">
        <v>1</v>
      </c>
    </row>
    <row r="1220" spans="1:12">
      <c r="A1220" s="86" t="s">
        <v>1099</v>
      </c>
      <c r="B1220" s="86" t="s">
        <v>2126</v>
      </c>
      <c r="C1220" s="86" t="s">
        <v>1625</v>
      </c>
      <c r="D1220" s="79" t="s">
        <v>2127</v>
      </c>
      <c r="E1220" s="79" t="s">
        <v>1632</v>
      </c>
      <c r="F1220" s="79" t="s">
        <v>1633</v>
      </c>
      <c r="G1220" s="191">
        <v>8.01</v>
      </c>
      <c r="H1220" s="94">
        <v>0.44590000000000002</v>
      </c>
      <c r="I1220" s="95">
        <v>1</v>
      </c>
      <c r="J1220" s="89">
        <v>1</v>
      </c>
      <c r="K1220" s="89">
        <v>1</v>
      </c>
      <c r="L1220" s="89">
        <v>1</v>
      </c>
    </row>
    <row r="1221" spans="1:12">
      <c r="A1221" s="86" t="s">
        <v>1100</v>
      </c>
      <c r="B1221" s="86" t="s">
        <v>2126</v>
      </c>
      <c r="C1221" s="86" t="s">
        <v>1627</v>
      </c>
      <c r="D1221" s="79" t="s">
        <v>2127</v>
      </c>
      <c r="E1221" s="79" t="s">
        <v>1632</v>
      </c>
      <c r="F1221" s="79" t="s">
        <v>1633</v>
      </c>
      <c r="G1221" s="191">
        <v>8.1300000000000008</v>
      </c>
      <c r="H1221" s="94">
        <v>0.5242</v>
      </c>
      <c r="I1221" s="95">
        <v>1</v>
      </c>
      <c r="J1221" s="89">
        <v>1</v>
      </c>
      <c r="K1221" s="89">
        <v>1</v>
      </c>
      <c r="L1221" s="89">
        <v>1</v>
      </c>
    </row>
    <row r="1222" spans="1:12">
      <c r="A1222" s="86" t="s">
        <v>1101</v>
      </c>
      <c r="B1222" s="86" t="s">
        <v>2126</v>
      </c>
      <c r="C1222" s="86" t="s">
        <v>1628</v>
      </c>
      <c r="D1222" s="79" t="s">
        <v>2127</v>
      </c>
      <c r="E1222" s="79" t="s">
        <v>1632</v>
      </c>
      <c r="F1222" s="79" t="s">
        <v>1633</v>
      </c>
      <c r="G1222" s="191">
        <v>18.09</v>
      </c>
      <c r="H1222" s="94">
        <v>0.79330000000000001</v>
      </c>
      <c r="I1222" s="95">
        <v>1</v>
      </c>
      <c r="J1222" s="89">
        <v>1</v>
      </c>
      <c r="K1222" s="89">
        <v>1</v>
      </c>
      <c r="L1222" s="89">
        <v>1</v>
      </c>
    </row>
    <row r="1223" spans="1:12">
      <c r="A1223" s="86" t="s">
        <v>1102</v>
      </c>
      <c r="B1223" s="86" t="s">
        <v>2126</v>
      </c>
      <c r="C1223" s="86" t="s">
        <v>1629</v>
      </c>
      <c r="D1223" s="79" t="s">
        <v>2127</v>
      </c>
      <c r="E1223" s="79" t="s">
        <v>1632</v>
      </c>
      <c r="F1223" s="79" t="s">
        <v>1633</v>
      </c>
      <c r="G1223" s="191">
        <v>18.09</v>
      </c>
      <c r="H1223" s="94">
        <v>2.1909000000000001</v>
      </c>
      <c r="I1223" s="95">
        <v>1</v>
      </c>
      <c r="J1223" s="89">
        <v>1</v>
      </c>
      <c r="K1223" s="89">
        <v>1</v>
      </c>
      <c r="L1223" s="89">
        <v>1</v>
      </c>
    </row>
    <row r="1224" spans="1:12">
      <c r="A1224" s="86" t="s">
        <v>1103</v>
      </c>
      <c r="B1224" s="86" t="s">
        <v>2128</v>
      </c>
      <c r="C1224" s="86" t="s">
        <v>1625</v>
      </c>
      <c r="D1224" s="79" t="s">
        <v>2129</v>
      </c>
      <c r="E1224" s="79" t="s">
        <v>1632</v>
      </c>
      <c r="F1224" s="79" t="s">
        <v>1633</v>
      </c>
      <c r="G1224" s="191">
        <v>3.67</v>
      </c>
      <c r="H1224" s="94">
        <v>0.30280000000000001</v>
      </c>
      <c r="I1224" s="95">
        <v>1</v>
      </c>
      <c r="J1224" s="89">
        <v>1</v>
      </c>
      <c r="K1224" s="89">
        <v>1</v>
      </c>
      <c r="L1224" s="89">
        <v>1</v>
      </c>
    </row>
    <row r="1225" spans="1:12">
      <c r="A1225" s="86" t="s">
        <v>1104</v>
      </c>
      <c r="B1225" s="86" t="s">
        <v>2128</v>
      </c>
      <c r="C1225" s="86" t="s">
        <v>1627</v>
      </c>
      <c r="D1225" s="79" t="s">
        <v>2129</v>
      </c>
      <c r="E1225" s="79" t="s">
        <v>1632</v>
      </c>
      <c r="F1225" s="79" t="s">
        <v>1633</v>
      </c>
      <c r="G1225" s="191">
        <v>4.0999999999999996</v>
      </c>
      <c r="H1225" s="94">
        <v>0.42630000000000001</v>
      </c>
      <c r="I1225" s="95">
        <v>1</v>
      </c>
      <c r="J1225" s="89">
        <v>1</v>
      </c>
      <c r="K1225" s="89">
        <v>1</v>
      </c>
      <c r="L1225" s="89">
        <v>1</v>
      </c>
    </row>
    <row r="1226" spans="1:12">
      <c r="A1226" s="86" t="s">
        <v>1105</v>
      </c>
      <c r="B1226" s="86" t="s">
        <v>2128</v>
      </c>
      <c r="C1226" s="86" t="s">
        <v>1628</v>
      </c>
      <c r="D1226" s="79" t="s">
        <v>2129</v>
      </c>
      <c r="E1226" s="79" t="s">
        <v>1632</v>
      </c>
      <c r="F1226" s="79" t="s">
        <v>1633</v>
      </c>
      <c r="G1226" s="191">
        <v>5.01</v>
      </c>
      <c r="H1226" s="94">
        <v>0.79469999999999996</v>
      </c>
      <c r="I1226" s="95">
        <v>1</v>
      </c>
      <c r="J1226" s="89">
        <v>1</v>
      </c>
      <c r="K1226" s="89">
        <v>1</v>
      </c>
      <c r="L1226" s="89">
        <v>1</v>
      </c>
    </row>
    <row r="1227" spans="1:12">
      <c r="A1227" s="86" t="s">
        <v>1106</v>
      </c>
      <c r="B1227" s="86" t="s">
        <v>2128</v>
      </c>
      <c r="C1227" s="86" t="s">
        <v>1629</v>
      </c>
      <c r="D1227" s="79" t="s">
        <v>2129</v>
      </c>
      <c r="E1227" s="79" t="s">
        <v>1632</v>
      </c>
      <c r="F1227" s="79" t="s">
        <v>1633</v>
      </c>
      <c r="G1227" s="191">
        <v>8.93</v>
      </c>
      <c r="H1227" s="94">
        <v>1.7103999999999999</v>
      </c>
      <c r="I1227" s="95">
        <v>1</v>
      </c>
      <c r="J1227" s="89">
        <v>1</v>
      </c>
      <c r="K1227" s="89">
        <v>1</v>
      </c>
      <c r="L1227" s="89">
        <v>1</v>
      </c>
    </row>
    <row r="1228" spans="1:12">
      <c r="A1228" s="86" t="s">
        <v>1107</v>
      </c>
      <c r="B1228" s="86" t="s">
        <v>2130</v>
      </c>
      <c r="C1228" s="86" t="s">
        <v>1625</v>
      </c>
      <c r="D1228" s="79" t="s">
        <v>2131</v>
      </c>
      <c r="E1228" s="79" t="s">
        <v>1632</v>
      </c>
      <c r="F1228" s="79" t="s">
        <v>1633</v>
      </c>
      <c r="G1228" s="191">
        <v>3.54</v>
      </c>
      <c r="H1228" s="94">
        <v>0.318</v>
      </c>
      <c r="I1228" s="95">
        <v>1</v>
      </c>
      <c r="J1228" s="89">
        <v>1</v>
      </c>
      <c r="K1228" s="89">
        <v>1</v>
      </c>
      <c r="L1228" s="89">
        <v>1</v>
      </c>
    </row>
    <row r="1229" spans="1:12">
      <c r="A1229" s="86" t="s">
        <v>1108</v>
      </c>
      <c r="B1229" s="86" t="s">
        <v>2130</v>
      </c>
      <c r="C1229" s="86" t="s">
        <v>1627</v>
      </c>
      <c r="D1229" s="79" t="s">
        <v>2131</v>
      </c>
      <c r="E1229" s="79" t="s">
        <v>1632</v>
      </c>
      <c r="F1229" s="79" t="s">
        <v>1633</v>
      </c>
      <c r="G1229" s="191">
        <v>3.92</v>
      </c>
      <c r="H1229" s="94">
        <v>0.40260000000000001</v>
      </c>
      <c r="I1229" s="95">
        <v>1</v>
      </c>
      <c r="J1229" s="89">
        <v>1</v>
      </c>
      <c r="K1229" s="89">
        <v>1</v>
      </c>
      <c r="L1229" s="89">
        <v>1</v>
      </c>
    </row>
    <row r="1230" spans="1:12">
      <c r="A1230" s="86" t="s">
        <v>1109</v>
      </c>
      <c r="B1230" s="86" t="s">
        <v>2130</v>
      </c>
      <c r="C1230" s="86" t="s">
        <v>1628</v>
      </c>
      <c r="D1230" s="79" t="s">
        <v>2131</v>
      </c>
      <c r="E1230" s="79" t="s">
        <v>1632</v>
      </c>
      <c r="F1230" s="79" t="s">
        <v>1633</v>
      </c>
      <c r="G1230" s="191">
        <v>4.41</v>
      </c>
      <c r="H1230" s="94">
        <v>0.68910000000000005</v>
      </c>
      <c r="I1230" s="95">
        <v>1</v>
      </c>
      <c r="J1230" s="89">
        <v>1</v>
      </c>
      <c r="K1230" s="89">
        <v>1</v>
      </c>
      <c r="L1230" s="89">
        <v>1</v>
      </c>
    </row>
    <row r="1231" spans="1:12">
      <c r="A1231" s="86" t="s">
        <v>1110</v>
      </c>
      <c r="B1231" s="86" t="s">
        <v>2130</v>
      </c>
      <c r="C1231" s="86" t="s">
        <v>1629</v>
      </c>
      <c r="D1231" s="79" t="s">
        <v>2131</v>
      </c>
      <c r="E1231" s="79" t="s">
        <v>1632</v>
      </c>
      <c r="F1231" s="79" t="s">
        <v>1633</v>
      </c>
      <c r="G1231" s="191">
        <v>8.44</v>
      </c>
      <c r="H1231" s="94">
        <v>1.7450000000000001</v>
      </c>
      <c r="I1231" s="95">
        <v>1</v>
      </c>
      <c r="J1231" s="89">
        <v>1</v>
      </c>
      <c r="K1231" s="89">
        <v>1</v>
      </c>
      <c r="L1231" s="89">
        <v>1</v>
      </c>
    </row>
    <row r="1232" spans="1:12">
      <c r="A1232" s="86" t="s">
        <v>1111</v>
      </c>
      <c r="B1232" s="86" t="s">
        <v>2132</v>
      </c>
      <c r="C1232" s="86" t="s">
        <v>1625</v>
      </c>
      <c r="D1232" s="79" t="s">
        <v>2133</v>
      </c>
      <c r="E1232" s="79" t="s">
        <v>1632</v>
      </c>
      <c r="F1232" s="79" t="s">
        <v>1633</v>
      </c>
      <c r="G1232" s="191">
        <v>3.07</v>
      </c>
      <c r="H1232" s="94">
        <v>0.38019999999999998</v>
      </c>
      <c r="I1232" s="95">
        <v>1</v>
      </c>
      <c r="J1232" s="89">
        <v>1</v>
      </c>
      <c r="K1232" s="89">
        <v>1</v>
      </c>
      <c r="L1232" s="89">
        <v>1</v>
      </c>
    </row>
    <row r="1233" spans="1:12">
      <c r="A1233" s="86" t="s">
        <v>1112</v>
      </c>
      <c r="B1233" s="86" t="s">
        <v>2132</v>
      </c>
      <c r="C1233" s="86" t="s">
        <v>1627</v>
      </c>
      <c r="D1233" s="79" t="s">
        <v>2133</v>
      </c>
      <c r="E1233" s="79" t="s">
        <v>1632</v>
      </c>
      <c r="F1233" s="79" t="s">
        <v>1633</v>
      </c>
      <c r="G1233" s="191">
        <v>3.57</v>
      </c>
      <c r="H1233" s="94">
        <v>0.54879999999999995</v>
      </c>
      <c r="I1233" s="95">
        <v>1</v>
      </c>
      <c r="J1233" s="89">
        <v>1</v>
      </c>
      <c r="K1233" s="89">
        <v>1</v>
      </c>
      <c r="L1233" s="89">
        <v>1</v>
      </c>
    </row>
    <row r="1234" spans="1:12">
      <c r="A1234" s="86" t="s">
        <v>1113</v>
      </c>
      <c r="B1234" s="86" t="s">
        <v>2132</v>
      </c>
      <c r="C1234" s="86" t="s">
        <v>1628</v>
      </c>
      <c r="D1234" s="79" t="s">
        <v>2133</v>
      </c>
      <c r="E1234" s="79" t="s">
        <v>1632</v>
      </c>
      <c r="F1234" s="79" t="s">
        <v>1633</v>
      </c>
      <c r="G1234" s="191">
        <v>5.65</v>
      </c>
      <c r="H1234" s="94">
        <v>0.96040000000000003</v>
      </c>
      <c r="I1234" s="95">
        <v>1</v>
      </c>
      <c r="J1234" s="89">
        <v>1</v>
      </c>
      <c r="K1234" s="89">
        <v>1</v>
      </c>
      <c r="L1234" s="89">
        <v>1</v>
      </c>
    </row>
    <row r="1235" spans="1:12">
      <c r="A1235" s="86" t="s">
        <v>1114</v>
      </c>
      <c r="B1235" s="86" t="s">
        <v>2132</v>
      </c>
      <c r="C1235" s="86" t="s">
        <v>1629</v>
      </c>
      <c r="D1235" s="79" t="s">
        <v>2133</v>
      </c>
      <c r="E1235" s="79" t="s">
        <v>1632</v>
      </c>
      <c r="F1235" s="79" t="s">
        <v>1633</v>
      </c>
      <c r="G1235" s="191">
        <v>11.48</v>
      </c>
      <c r="H1235" s="94">
        <v>2.2320000000000002</v>
      </c>
      <c r="I1235" s="95">
        <v>1</v>
      </c>
      <c r="J1235" s="89">
        <v>1</v>
      </c>
      <c r="K1235" s="89">
        <v>1</v>
      </c>
      <c r="L1235" s="89">
        <v>1</v>
      </c>
    </row>
    <row r="1236" spans="1:12">
      <c r="A1236" s="86" t="s">
        <v>1115</v>
      </c>
      <c r="B1236" s="86" t="s">
        <v>2134</v>
      </c>
      <c r="C1236" s="86" t="s">
        <v>1625</v>
      </c>
      <c r="D1236" s="79" t="s">
        <v>2135</v>
      </c>
      <c r="E1236" s="79" t="s">
        <v>1632</v>
      </c>
      <c r="F1236" s="79" t="s">
        <v>1633</v>
      </c>
      <c r="G1236" s="191">
        <v>4</v>
      </c>
      <c r="H1236" s="94">
        <v>0.32769999999999999</v>
      </c>
      <c r="I1236" s="95">
        <v>1</v>
      </c>
      <c r="J1236" s="89">
        <v>1</v>
      </c>
      <c r="K1236" s="89">
        <v>1</v>
      </c>
      <c r="L1236" s="89">
        <v>1</v>
      </c>
    </row>
    <row r="1237" spans="1:12">
      <c r="A1237" s="86" t="s">
        <v>1116</v>
      </c>
      <c r="B1237" s="86" t="s">
        <v>2134</v>
      </c>
      <c r="C1237" s="86" t="s">
        <v>1627</v>
      </c>
      <c r="D1237" s="79" t="s">
        <v>2135</v>
      </c>
      <c r="E1237" s="79" t="s">
        <v>1632</v>
      </c>
      <c r="F1237" s="79" t="s">
        <v>1633</v>
      </c>
      <c r="G1237" s="191">
        <v>4.3099999999999996</v>
      </c>
      <c r="H1237" s="94">
        <v>0.42809999999999998</v>
      </c>
      <c r="I1237" s="95">
        <v>1</v>
      </c>
      <c r="J1237" s="89">
        <v>1</v>
      </c>
      <c r="K1237" s="89">
        <v>1</v>
      </c>
      <c r="L1237" s="89">
        <v>1</v>
      </c>
    </row>
    <row r="1238" spans="1:12">
      <c r="A1238" s="86" t="s">
        <v>1117</v>
      </c>
      <c r="B1238" s="86" t="s">
        <v>2134</v>
      </c>
      <c r="C1238" s="86" t="s">
        <v>1628</v>
      </c>
      <c r="D1238" s="79" t="s">
        <v>2135</v>
      </c>
      <c r="E1238" s="79" t="s">
        <v>1632</v>
      </c>
      <c r="F1238" s="79" t="s">
        <v>1633</v>
      </c>
      <c r="G1238" s="191">
        <v>6.02</v>
      </c>
      <c r="H1238" s="94">
        <v>0.77080000000000004</v>
      </c>
      <c r="I1238" s="95">
        <v>1</v>
      </c>
      <c r="J1238" s="89">
        <v>1</v>
      </c>
      <c r="K1238" s="89">
        <v>1</v>
      </c>
      <c r="L1238" s="89">
        <v>1</v>
      </c>
    </row>
    <row r="1239" spans="1:12">
      <c r="A1239" s="86" t="s">
        <v>1118</v>
      </c>
      <c r="B1239" s="86" t="s">
        <v>2134</v>
      </c>
      <c r="C1239" s="86" t="s">
        <v>1629</v>
      </c>
      <c r="D1239" s="79" t="s">
        <v>2135</v>
      </c>
      <c r="E1239" s="79" t="s">
        <v>1632</v>
      </c>
      <c r="F1239" s="79" t="s">
        <v>1633</v>
      </c>
      <c r="G1239" s="191">
        <v>8.81</v>
      </c>
      <c r="H1239" s="94">
        <v>1.4470000000000001</v>
      </c>
      <c r="I1239" s="95">
        <v>1</v>
      </c>
      <c r="J1239" s="89">
        <v>1</v>
      </c>
      <c r="K1239" s="89">
        <v>1</v>
      </c>
      <c r="L1239" s="89">
        <v>1</v>
      </c>
    </row>
    <row r="1240" spans="1:12">
      <c r="A1240" s="86" t="s">
        <v>1533</v>
      </c>
      <c r="B1240" s="86" t="s">
        <v>2136</v>
      </c>
      <c r="C1240" s="86" t="s">
        <v>1625</v>
      </c>
      <c r="D1240" s="79" t="s">
        <v>2137</v>
      </c>
      <c r="E1240" s="79" t="s">
        <v>1632</v>
      </c>
      <c r="F1240" s="79" t="s">
        <v>1633</v>
      </c>
      <c r="G1240" s="191">
        <v>3.48</v>
      </c>
      <c r="H1240" s="94">
        <v>1.3895</v>
      </c>
      <c r="I1240" s="95">
        <v>1</v>
      </c>
      <c r="J1240" s="89">
        <v>1</v>
      </c>
      <c r="K1240" s="89">
        <v>1</v>
      </c>
      <c r="L1240" s="89">
        <v>1</v>
      </c>
    </row>
    <row r="1241" spans="1:12">
      <c r="A1241" s="86" t="s">
        <v>1534</v>
      </c>
      <c r="B1241" s="86" t="s">
        <v>2136</v>
      </c>
      <c r="C1241" s="86" t="s">
        <v>1627</v>
      </c>
      <c r="D1241" s="79" t="s">
        <v>2137</v>
      </c>
      <c r="E1241" s="79" t="s">
        <v>1632</v>
      </c>
      <c r="F1241" s="79" t="s">
        <v>1633</v>
      </c>
      <c r="G1241" s="191">
        <v>5.07</v>
      </c>
      <c r="H1241" s="94">
        <v>1.7702</v>
      </c>
      <c r="I1241" s="95">
        <v>1</v>
      </c>
      <c r="J1241" s="89">
        <v>1</v>
      </c>
      <c r="K1241" s="89">
        <v>1</v>
      </c>
      <c r="L1241" s="89">
        <v>1</v>
      </c>
    </row>
    <row r="1242" spans="1:12">
      <c r="A1242" s="86" t="s">
        <v>1535</v>
      </c>
      <c r="B1242" s="86" t="s">
        <v>2136</v>
      </c>
      <c r="C1242" s="86" t="s">
        <v>1628</v>
      </c>
      <c r="D1242" s="79" t="s">
        <v>2137</v>
      </c>
      <c r="E1242" s="79" t="s">
        <v>1632</v>
      </c>
      <c r="F1242" s="79" t="s">
        <v>1633</v>
      </c>
      <c r="G1242" s="191">
        <v>8.56</v>
      </c>
      <c r="H1242" s="94">
        <v>2.5958000000000001</v>
      </c>
      <c r="I1242" s="95">
        <v>1</v>
      </c>
      <c r="J1242" s="89">
        <v>1</v>
      </c>
      <c r="K1242" s="89">
        <v>1</v>
      </c>
      <c r="L1242" s="89">
        <v>1</v>
      </c>
    </row>
    <row r="1243" spans="1:12">
      <c r="A1243" s="86" t="s">
        <v>1536</v>
      </c>
      <c r="B1243" s="86" t="s">
        <v>2136</v>
      </c>
      <c r="C1243" s="86" t="s">
        <v>1629</v>
      </c>
      <c r="D1243" s="79" t="s">
        <v>2137</v>
      </c>
      <c r="E1243" s="79" t="s">
        <v>1632</v>
      </c>
      <c r="F1243" s="79" t="s">
        <v>1633</v>
      </c>
      <c r="G1243" s="191">
        <v>14.82</v>
      </c>
      <c r="H1243" s="94">
        <v>4.4804000000000004</v>
      </c>
      <c r="I1243" s="95">
        <v>1</v>
      </c>
      <c r="J1243" s="89">
        <v>1</v>
      </c>
      <c r="K1243" s="89">
        <v>1</v>
      </c>
      <c r="L1243" s="89">
        <v>1</v>
      </c>
    </row>
    <row r="1244" spans="1:12">
      <c r="A1244" s="86" t="s">
        <v>1537</v>
      </c>
      <c r="B1244" s="86" t="s">
        <v>2138</v>
      </c>
      <c r="C1244" s="86" t="s">
        <v>1625</v>
      </c>
      <c r="D1244" s="79" t="s">
        <v>2139</v>
      </c>
      <c r="E1244" s="79" t="s">
        <v>1632</v>
      </c>
      <c r="F1244" s="79" t="s">
        <v>1633</v>
      </c>
      <c r="G1244" s="191">
        <v>3.24</v>
      </c>
      <c r="H1244" s="94">
        <v>1.0082</v>
      </c>
      <c r="I1244" s="95">
        <v>1</v>
      </c>
      <c r="J1244" s="89">
        <v>1</v>
      </c>
      <c r="K1244" s="89">
        <v>1</v>
      </c>
      <c r="L1244" s="89">
        <v>1</v>
      </c>
    </row>
    <row r="1245" spans="1:12">
      <c r="A1245" s="86" t="s">
        <v>1538</v>
      </c>
      <c r="B1245" s="86" t="s">
        <v>2138</v>
      </c>
      <c r="C1245" s="86" t="s">
        <v>1627</v>
      </c>
      <c r="D1245" s="79" t="s">
        <v>2139</v>
      </c>
      <c r="E1245" s="79" t="s">
        <v>1632</v>
      </c>
      <c r="F1245" s="79" t="s">
        <v>1633</v>
      </c>
      <c r="G1245" s="191">
        <v>4.87</v>
      </c>
      <c r="H1245" s="94">
        <v>1.3297000000000001</v>
      </c>
      <c r="I1245" s="95">
        <v>1</v>
      </c>
      <c r="J1245" s="89">
        <v>1</v>
      </c>
      <c r="K1245" s="89">
        <v>1</v>
      </c>
      <c r="L1245" s="89">
        <v>1</v>
      </c>
    </row>
    <row r="1246" spans="1:12">
      <c r="A1246" s="86" t="s">
        <v>1539</v>
      </c>
      <c r="B1246" s="86" t="s">
        <v>2138</v>
      </c>
      <c r="C1246" s="86" t="s">
        <v>1628</v>
      </c>
      <c r="D1246" s="79" t="s">
        <v>2139</v>
      </c>
      <c r="E1246" s="79" t="s">
        <v>1632</v>
      </c>
      <c r="F1246" s="79" t="s">
        <v>1633</v>
      </c>
      <c r="G1246" s="191">
        <v>7.22</v>
      </c>
      <c r="H1246" s="94">
        <v>1.8576999999999999</v>
      </c>
      <c r="I1246" s="95">
        <v>1</v>
      </c>
      <c r="J1246" s="89">
        <v>1</v>
      </c>
      <c r="K1246" s="89">
        <v>1</v>
      </c>
      <c r="L1246" s="89">
        <v>1</v>
      </c>
    </row>
    <row r="1247" spans="1:12">
      <c r="A1247" s="86" t="s">
        <v>1540</v>
      </c>
      <c r="B1247" s="86" t="s">
        <v>2138</v>
      </c>
      <c r="C1247" s="86" t="s">
        <v>1629</v>
      </c>
      <c r="D1247" s="79" t="s">
        <v>2139</v>
      </c>
      <c r="E1247" s="79" t="s">
        <v>1632</v>
      </c>
      <c r="F1247" s="79" t="s">
        <v>1633</v>
      </c>
      <c r="G1247" s="191">
        <v>13.13</v>
      </c>
      <c r="H1247" s="94">
        <v>3.4117999999999999</v>
      </c>
      <c r="I1247" s="95">
        <v>1</v>
      </c>
      <c r="J1247" s="89">
        <v>1</v>
      </c>
      <c r="K1247" s="89">
        <v>1</v>
      </c>
      <c r="L1247" s="89">
        <v>1</v>
      </c>
    </row>
    <row r="1248" spans="1:12">
      <c r="A1248" s="86" t="s">
        <v>1541</v>
      </c>
      <c r="B1248" s="86" t="s">
        <v>2140</v>
      </c>
      <c r="C1248" s="86" t="s">
        <v>1625</v>
      </c>
      <c r="D1248" s="79" t="s">
        <v>2141</v>
      </c>
      <c r="E1248" s="79" t="s">
        <v>1632</v>
      </c>
      <c r="F1248" s="79" t="s">
        <v>1633</v>
      </c>
      <c r="G1248" s="191">
        <v>2.6</v>
      </c>
      <c r="H1248" s="94">
        <v>0.81699999999999995</v>
      </c>
      <c r="I1248" s="95">
        <v>1</v>
      </c>
      <c r="J1248" s="89">
        <v>1</v>
      </c>
      <c r="K1248" s="89">
        <v>1</v>
      </c>
      <c r="L1248" s="89">
        <v>1</v>
      </c>
    </row>
    <row r="1249" spans="1:12">
      <c r="A1249" s="86" t="s">
        <v>1542</v>
      </c>
      <c r="B1249" s="86" t="s">
        <v>2140</v>
      </c>
      <c r="C1249" s="86" t="s">
        <v>1627</v>
      </c>
      <c r="D1249" s="79" t="s">
        <v>2141</v>
      </c>
      <c r="E1249" s="79" t="s">
        <v>1632</v>
      </c>
      <c r="F1249" s="79" t="s">
        <v>1633</v>
      </c>
      <c r="G1249" s="191">
        <v>3.94</v>
      </c>
      <c r="H1249" s="94">
        <v>1.0788</v>
      </c>
      <c r="I1249" s="95">
        <v>1</v>
      </c>
      <c r="J1249" s="89">
        <v>1</v>
      </c>
      <c r="K1249" s="89">
        <v>1</v>
      </c>
      <c r="L1249" s="89">
        <v>1</v>
      </c>
    </row>
    <row r="1250" spans="1:12">
      <c r="A1250" s="86" t="s">
        <v>1543</v>
      </c>
      <c r="B1250" s="86" t="s">
        <v>2140</v>
      </c>
      <c r="C1250" s="86" t="s">
        <v>1628</v>
      </c>
      <c r="D1250" s="79" t="s">
        <v>2141</v>
      </c>
      <c r="E1250" s="79" t="s">
        <v>1632</v>
      </c>
      <c r="F1250" s="79" t="s">
        <v>1633</v>
      </c>
      <c r="G1250" s="191">
        <v>6.71</v>
      </c>
      <c r="H1250" s="94">
        <v>1.5790999999999999</v>
      </c>
      <c r="I1250" s="95">
        <v>1</v>
      </c>
      <c r="J1250" s="89">
        <v>1</v>
      </c>
      <c r="K1250" s="89">
        <v>1</v>
      </c>
      <c r="L1250" s="89">
        <v>1</v>
      </c>
    </row>
    <row r="1251" spans="1:12">
      <c r="A1251" s="86" t="s">
        <v>1544</v>
      </c>
      <c r="B1251" s="86" t="s">
        <v>2140</v>
      </c>
      <c r="C1251" s="86" t="s">
        <v>1629</v>
      </c>
      <c r="D1251" s="79" t="s">
        <v>2141</v>
      </c>
      <c r="E1251" s="79" t="s">
        <v>1632</v>
      </c>
      <c r="F1251" s="79" t="s">
        <v>1633</v>
      </c>
      <c r="G1251" s="191">
        <v>12.52</v>
      </c>
      <c r="H1251" s="94">
        <v>3.1678000000000002</v>
      </c>
      <c r="I1251" s="95">
        <v>1</v>
      </c>
      <c r="J1251" s="89">
        <v>1</v>
      </c>
      <c r="K1251" s="89">
        <v>1</v>
      </c>
      <c r="L1251" s="89">
        <v>1</v>
      </c>
    </row>
    <row r="1252" spans="1:12">
      <c r="A1252" s="86" t="s">
        <v>1545</v>
      </c>
      <c r="B1252" s="86" t="s">
        <v>2142</v>
      </c>
      <c r="C1252" s="86" t="s">
        <v>1625</v>
      </c>
      <c r="D1252" s="79" t="s">
        <v>1546</v>
      </c>
      <c r="E1252" s="79" t="s">
        <v>1632</v>
      </c>
      <c r="F1252" s="79" t="s">
        <v>1633</v>
      </c>
      <c r="G1252" s="191">
        <v>1.87</v>
      </c>
      <c r="H1252" s="94">
        <v>0.45629999999999998</v>
      </c>
      <c r="I1252" s="95">
        <v>1</v>
      </c>
      <c r="J1252" s="89">
        <v>1</v>
      </c>
      <c r="K1252" s="89">
        <v>1</v>
      </c>
      <c r="L1252" s="89">
        <v>1</v>
      </c>
    </row>
    <row r="1253" spans="1:12">
      <c r="A1253" s="86" t="s">
        <v>1547</v>
      </c>
      <c r="B1253" s="86" t="s">
        <v>2142</v>
      </c>
      <c r="C1253" s="86" t="s">
        <v>1627</v>
      </c>
      <c r="D1253" s="79" t="s">
        <v>1546</v>
      </c>
      <c r="E1253" s="79" t="s">
        <v>1632</v>
      </c>
      <c r="F1253" s="79" t="s">
        <v>1633</v>
      </c>
      <c r="G1253" s="191">
        <v>2.79</v>
      </c>
      <c r="H1253" s="94">
        <v>0.63980000000000004</v>
      </c>
      <c r="I1253" s="95">
        <v>1</v>
      </c>
      <c r="J1253" s="89">
        <v>1</v>
      </c>
      <c r="K1253" s="89">
        <v>1</v>
      </c>
      <c r="L1253" s="89">
        <v>1</v>
      </c>
    </row>
    <row r="1254" spans="1:12">
      <c r="A1254" s="86" t="s">
        <v>1548</v>
      </c>
      <c r="B1254" s="86" t="s">
        <v>2142</v>
      </c>
      <c r="C1254" s="86" t="s">
        <v>1628</v>
      </c>
      <c r="D1254" s="79" t="s">
        <v>1546</v>
      </c>
      <c r="E1254" s="79" t="s">
        <v>1632</v>
      </c>
      <c r="F1254" s="79" t="s">
        <v>1633</v>
      </c>
      <c r="G1254" s="191">
        <v>4.13</v>
      </c>
      <c r="H1254" s="94">
        <v>0.97289999999999999</v>
      </c>
      <c r="I1254" s="95">
        <v>1</v>
      </c>
      <c r="J1254" s="89">
        <v>1</v>
      </c>
      <c r="K1254" s="89">
        <v>1</v>
      </c>
      <c r="L1254" s="89">
        <v>1</v>
      </c>
    </row>
    <row r="1255" spans="1:12">
      <c r="A1255" s="86" t="s">
        <v>1549</v>
      </c>
      <c r="B1255" s="86" t="s">
        <v>2142</v>
      </c>
      <c r="C1255" s="86" t="s">
        <v>1629</v>
      </c>
      <c r="D1255" s="79" t="s">
        <v>1546</v>
      </c>
      <c r="E1255" s="79" t="s">
        <v>1632</v>
      </c>
      <c r="F1255" s="79" t="s">
        <v>1633</v>
      </c>
      <c r="G1255" s="191">
        <v>7.79</v>
      </c>
      <c r="H1255" s="94">
        <v>1.8683000000000001</v>
      </c>
      <c r="I1255" s="95">
        <v>1</v>
      </c>
      <c r="J1255" s="89">
        <v>1</v>
      </c>
      <c r="K1255" s="89">
        <v>1</v>
      </c>
      <c r="L1255" s="89">
        <v>1</v>
      </c>
    </row>
    <row r="1256" spans="1:12">
      <c r="A1256" s="86" t="s">
        <v>1119</v>
      </c>
      <c r="B1256" s="86" t="s">
        <v>2143</v>
      </c>
      <c r="C1256" s="86" t="s">
        <v>1625</v>
      </c>
      <c r="D1256" s="79" t="s">
        <v>1550</v>
      </c>
      <c r="E1256" s="79" t="s">
        <v>1632</v>
      </c>
      <c r="F1256" s="79" t="s">
        <v>1633</v>
      </c>
      <c r="G1256" s="191">
        <v>1.53</v>
      </c>
      <c r="H1256" s="94">
        <v>0.32719999999999999</v>
      </c>
      <c r="I1256" s="95">
        <v>1</v>
      </c>
      <c r="J1256" s="89">
        <v>1</v>
      </c>
      <c r="K1256" s="89">
        <v>1</v>
      </c>
      <c r="L1256" s="89">
        <v>1</v>
      </c>
    </row>
    <row r="1257" spans="1:12">
      <c r="A1257" s="86" t="s">
        <v>1120</v>
      </c>
      <c r="B1257" s="86" t="s">
        <v>2143</v>
      </c>
      <c r="C1257" s="86" t="s">
        <v>1627</v>
      </c>
      <c r="D1257" s="79" t="s">
        <v>1550</v>
      </c>
      <c r="E1257" s="79" t="s">
        <v>1632</v>
      </c>
      <c r="F1257" s="79" t="s">
        <v>1633</v>
      </c>
      <c r="G1257" s="191">
        <v>2.15</v>
      </c>
      <c r="H1257" s="94">
        <v>0.47199999999999998</v>
      </c>
      <c r="I1257" s="95">
        <v>1</v>
      </c>
      <c r="J1257" s="89">
        <v>1</v>
      </c>
      <c r="K1257" s="89">
        <v>1</v>
      </c>
      <c r="L1257" s="89">
        <v>1</v>
      </c>
    </row>
    <row r="1258" spans="1:12">
      <c r="A1258" s="86" t="s">
        <v>1121</v>
      </c>
      <c r="B1258" s="86" t="s">
        <v>2143</v>
      </c>
      <c r="C1258" s="86" t="s">
        <v>1628</v>
      </c>
      <c r="D1258" s="79" t="s">
        <v>1550</v>
      </c>
      <c r="E1258" s="79" t="s">
        <v>1632</v>
      </c>
      <c r="F1258" s="79" t="s">
        <v>1633</v>
      </c>
      <c r="G1258" s="191">
        <v>3.9</v>
      </c>
      <c r="H1258" s="94">
        <v>0.92779999999999996</v>
      </c>
      <c r="I1258" s="95">
        <v>1</v>
      </c>
      <c r="J1258" s="89">
        <v>1</v>
      </c>
      <c r="K1258" s="89">
        <v>1</v>
      </c>
      <c r="L1258" s="89">
        <v>1</v>
      </c>
    </row>
    <row r="1259" spans="1:12">
      <c r="A1259" s="86" t="s">
        <v>1122</v>
      </c>
      <c r="B1259" s="86" t="s">
        <v>2143</v>
      </c>
      <c r="C1259" s="86" t="s">
        <v>1629</v>
      </c>
      <c r="D1259" s="79" t="s">
        <v>1550</v>
      </c>
      <c r="E1259" s="79" t="s">
        <v>1632</v>
      </c>
      <c r="F1259" s="79" t="s">
        <v>1633</v>
      </c>
      <c r="G1259" s="191">
        <v>7.37</v>
      </c>
      <c r="H1259" s="94">
        <v>1.7533000000000001</v>
      </c>
      <c r="I1259" s="95">
        <v>1</v>
      </c>
      <c r="J1259" s="89">
        <v>1</v>
      </c>
      <c r="K1259" s="89">
        <v>1</v>
      </c>
      <c r="L1259" s="89">
        <v>1</v>
      </c>
    </row>
    <row r="1260" spans="1:12">
      <c r="A1260" s="86" t="s">
        <v>1123</v>
      </c>
      <c r="B1260" s="86" t="s">
        <v>2144</v>
      </c>
      <c r="C1260" s="86" t="s">
        <v>1625</v>
      </c>
      <c r="D1260" s="79" t="s">
        <v>1551</v>
      </c>
      <c r="E1260" s="79" t="s">
        <v>1632</v>
      </c>
      <c r="F1260" s="79" t="s">
        <v>1633</v>
      </c>
      <c r="G1260" s="191">
        <v>1.71</v>
      </c>
      <c r="H1260" s="94">
        <v>0.34860000000000002</v>
      </c>
      <c r="I1260" s="95">
        <v>1</v>
      </c>
      <c r="J1260" s="89">
        <v>1</v>
      </c>
      <c r="K1260" s="89">
        <v>1</v>
      </c>
      <c r="L1260" s="89">
        <v>1</v>
      </c>
    </row>
    <row r="1261" spans="1:12">
      <c r="A1261" s="86" t="s">
        <v>1124</v>
      </c>
      <c r="B1261" s="86" t="s">
        <v>2144</v>
      </c>
      <c r="C1261" s="86" t="s">
        <v>1627</v>
      </c>
      <c r="D1261" s="79" t="s">
        <v>1551</v>
      </c>
      <c r="E1261" s="79" t="s">
        <v>1632</v>
      </c>
      <c r="F1261" s="79" t="s">
        <v>1633</v>
      </c>
      <c r="G1261" s="191">
        <v>2.64</v>
      </c>
      <c r="H1261" s="94">
        <v>0.53859999999999997</v>
      </c>
      <c r="I1261" s="95">
        <v>1</v>
      </c>
      <c r="J1261" s="89">
        <v>1</v>
      </c>
      <c r="K1261" s="89">
        <v>1</v>
      </c>
      <c r="L1261" s="89">
        <v>1</v>
      </c>
    </row>
    <row r="1262" spans="1:12">
      <c r="A1262" s="86" t="s">
        <v>1125</v>
      </c>
      <c r="B1262" s="86" t="s">
        <v>2144</v>
      </c>
      <c r="C1262" s="86" t="s">
        <v>1628</v>
      </c>
      <c r="D1262" s="79" t="s">
        <v>1551</v>
      </c>
      <c r="E1262" s="79" t="s">
        <v>1632</v>
      </c>
      <c r="F1262" s="79" t="s">
        <v>1633</v>
      </c>
      <c r="G1262" s="191">
        <v>3.69</v>
      </c>
      <c r="H1262" s="94">
        <v>0.84730000000000005</v>
      </c>
      <c r="I1262" s="95">
        <v>1</v>
      </c>
      <c r="J1262" s="89">
        <v>1</v>
      </c>
      <c r="K1262" s="89">
        <v>1</v>
      </c>
      <c r="L1262" s="89">
        <v>1</v>
      </c>
    </row>
    <row r="1263" spans="1:12">
      <c r="A1263" s="86" t="s">
        <v>1126</v>
      </c>
      <c r="B1263" s="86" t="s">
        <v>2144</v>
      </c>
      <c r="C1263" s="86" t="s">
        <v>1629</v>
      </c>
      <c r="D1263" s="79" t="s">
        <v>1551</v>
      </c>
      <c r="E1263" s="79" t="s">
        <v>1632</v>
      </c>
      <c r="F1263" s="79" t="s">
        <v>1633</v>
      </c>
      <c r="G1263" s="191">
        <v>6.33</v>
      </c>
      <c r="H1263" s="94">
        <v>1.6254</v>
      </c>
      <c r="I1263" s="95">
        <v>1</v>
      </c>
      <c r="J1263" s="89">
        <v>1</v>
      </c>
      <c r="K1263" s="89">
        <v>1</v>
      </c>
      <c r="L1263" s="89">
        <v>1</v>
      </c>
    </row>
    <row r="1264" spans="1:12">
      <c r="A1264" s="86" t="s">
        <v>1127</v>
      </c>
      <c r="B1264" s="86" t="s">
        <v>2145</v>
      </c>
      <c r="C1264" s="86" t="s">
        <v>1625</v>
      </c>
      <c r="D1264" s="79" t="s">
        <v>1552</v>
      </c>
      <c r="E1264" s="79" t="s">
        <v>1632</v>
      </c>
      <c r="F1264" s="79" t="s">
        <v>1633</v>
      </c>
      <c r="G1264" s="191">
        <v>2.52</v>
      </c>
      <c r="H1264" s="94">
        <v>0.51980000000000004</v>
      </c>
      <c r="I1264" s="95">
        <v>1</v>
      </c>
      <c r="J1264" s="89">
        <v>1</v>
      </c>
      <c r="K1264" s="89">
        <v>1</v>
      </c>
      <c r="L1264" s="89">
        <v>1</v>
      </c>
    </row>
    <row r="1265" spans="1:12">
      <c r="A1265" s="86" t="s">
        <v>1128</v>
      </c>
      <c r="B1265" s="86" t="s">
        <v>2145</v>
      </c>
      <c r="C1265" s="86" t="s">
        <v>1627</v>
      </c>
      <c r="D1265" s="79" t="s">
        <v>1552</v>
      </c>
      <c r="E1265" s="79" t="s">
        <v>1632</v>
      </c>
      <c r="F1265" s="79" t="s">
        <v>1633</v>
      </c>
      <c r="G1265" s="191">
        <v>3.58</v>
      </c>
      <c r="H1265" s="94">
        <v>0.68879999999999997</v>
      </c>
      <c r="I1265" s="95">
        <v>1</v>
      </c>
      <c r="J1265" s="89">
        <v>1</v>
      </c>
      <c r="K1265" s="89">
        <v>1</v>
      </c>
      <c r="L1265" s="89">
        <v>1</v>
      </c>
    </row>
    <row r="1266" spans="1:12">
      <c r="A1266" s="86" t="s">
        <v>1129</v>
      </c>
      <c r="B1266" s="86" t="s">
        <v>2145</v>
      </c>
      <c r="C1266" s="86" t="s">
        <v>1628</v>
      </c>
      <c r="D1266" s="79" t="s">
        <v>1552</v>
      </c>
      <c r="E1266" s="79" t="s">
        <v>1632</v>
      </c>
      <c r="F1266" s="79" t="s">
        <v>1633</v>
      </c>
      <c r="G1266" s="191">
        <v>5.09</v>
      </c>
      <c r="H1266" s="94">
        <v>0.98680000000000001</v>
      </c>
      <c r="I1266" s="95">
        <v>1</v>
      </c>
      <c r="J1266" s="89">
        <v>1</v>
      </c>
      <c r="K1266" s="89">
        <v>1</v>
      </c>
      <c r="L1266" s="89">
        <v>1</v>
      </c>
    </row>
    <row r="1267" spans="1:12">
      <c r="A1267" s="86" t="s">
        <v>1130</v>
      </c>
      <c r="B1267" s="86" t="s">
        <v>2145</v>
      </c>
      <c r="C1267" s="86" t="s">
        <v>1629</v>
      </c>
      <c r="D1267" s="79" t="s">
        <v>1552</v>
      </c>
      <c r="E1267" s="79" t="s">
        <v>1632</v>
      </c>
      <c r="F1267" s="79" t="s">
        <v>1633</v>
      </c>
      <c r="G1267" s="191">
        <v>8.4499999999999993</v>
      </c>
      <c r="H1267" s="94">
        <v>1.6855</v>
      </c>
      <c r="I1267" s="95">
        <v>1</v>
      </c>
      <c r="J1267" s="89">
        <v>1</v>
      </c>
      <c r="K1267" s="89">
        <v>1</v>
      </c>
      <c r="L1267" s="89">
        <v>1</v>
      </c>
    </row>
    <row r="1268" spans="1:12">
      <c r="A1268" s="86" t="s">
        <v>1131</v>
      </c>
      <c r="B1268" s="86" t="s">
        <v>2146</v>
      </c>
      <c r="C1268" s="86" t="s">
        <v>1625</v>
      </c>
      <c r="D1268" s="79" t="s">
        <v>2147</v>
      </c>
      <c r="E1268" s="79" t="s">
        <v>1632</v>
      </c>
      <c r="F1268" s="79" t="s">
        <v>1633</v>
      </c>
      <c r="G1268" s="191">
        <v>2.16</v>
      </c>
      <c r="H1268" s="94">
        <v>0.36820000000000003</v>
      </c>
      <c r="I1268" s="95">
        <v>1</v>
      </c>
      <c r="J1268" s="89">
        <v>1</v>
      </c>
      <c r="K1268" s="89">
        <v>1</v>
      </c>
      <c r="L1268" s="89">
        <v>1</v>
      </c>
    </row>
    <row r="1269" spans="1:12">
      <c r="A1269" s="86" t="s">
        <v>1132</v>
      </c>
      <c r="B1269" s="86" t="s">
        <v>2146</v>
      </c>
      <c r="C1269" s="86" t="s">
        <v>1627</v>
      </c>
      <c r="D1269" s="79" t="s">
        <v>2147</v>
      </c>
      <c r="E1269" s="79" t="s">
        <v>1632</v>
      </c>
      <c r="F1269" s="79" t="s">
        <v>1633</v>
      </c>
      <c r="G1269" s="191">
        <v>3.37</v>
      </c>
      <c r="H1269" s="94">
        <v>0.57410000000000005</v>
      </c>
      <c r="I1269" s="95">
        <v>1</v>
      </c>
      <c r="J1269" s="89">
        <v>1</v>
      </c>
      <c r="K1269" s="89">
        <v>1</v>
      </c>
      <c r="L1269" s="89">
        <v>1</v>
      </c>
    </row>
    <row r="1270" spans="1:12">
      <c r="A1270" s="86" t="s">
        <v>1133</v>
      </c>
      <c r="B1270" s="86" t="s">
        <v>2146</v>
      </c>
      <c r="C1270" s="86" t="s">
        <v>1628</v>
      </c>
      <c r="D1270" s="79" t="s">
        <v>2147</v>
      </c>
      <c r="E1270" s="79" t="s">
        <v>1632</v>
      </c>
      <c r="F1270" s="79" t="s">
        <v>1633</v>
      </c>
      <c r="G1270" s="191">
        <v>5.54</v>
      </c>
      <c r="H1270" s="94">
        <v>0.95660000000000001</v>
      </c>
      <c r="I1270" s="95">
        <v>1</v>
      </c>
      <c r="J1270" s="89">
        <v>1</v>
      </c>
      <c r="K1270" s="89">
        <v>1</v>
      </c>
      <c r="L1270" s="89">
        <v>1</v>
      </c>
    </row>
    <row r="1271" spans="1:12">
      <c r="A1271" s="86" t="s">
        <v>1134</v>
      </c>
      <c r="B1271" s="86" t="s">
        <v>2146</v>
      </c>
      <c r="C1271" s="86" t="s">
        <v>1629</v>
      </c>
      <c r="D1271" s="79" t="s">
        <v>2147</v>
      </c>
      <c r="E1271" s="79" t="s">
        <v>1632</v>
      </c>
      <c r="F1271" s="79" t="s">
        <v>1633</v>
      </c>
      <c r="G1271" s="191">
        <v>7.94</v>
      </c>
      <c r="H1271" s="94">
        <v>2.0413000000000001</v>
      </c>
      <c r="I1271" s="95">
        <v>1</v>
      </c>
      <c r="J1271" s="89">
        <v>1</v>
      </c>
      <c r="K1271" s="89">
        <v>1</v>
      </c>
      <c r="L1271" s="89">
        <v>1</v>
      </c>
    </row>
    <row r="1272" spans="1:12">
      <c r="A1272" s="86" t="s">
        <v>1135</v>
      </c>
      <c r="B1272" s="86" t="s">
        <v>2148</v>
      </c>
      <c r="C1272" s="86" t="s">
        <v>1625</v>
      </c>
      <c r="D1272" s="79" t="s">
        <v>1553</v>
      </c>
      <c r="E1272" s="79" t="s">
        <v>1632</v>
      </c>
      <c r="F1272" s="79" t="s">
        <v>1633</v>
      </c>
      <c r="G1272" s="191">
        <v>1.85</v>
      </c>
      <c r="H1272" s="94">
        <v>0.39689999999999998</v>
      </c>
      <c r="I1272" s="95">
        <v>1</v>
      </c>
      <c r="J1272" s="89">
        <v>1</v>
      </c>
      <c r="K1272" s="89">
        <v>1</v>
      </c>
      <c r="L1272" s="89">
        <v>1</v>
      </c>
    </row>
    <row r="1273" spans="1:12">
      <c r="A1273" s="86" t="s">
        <v>1136</v>
      </c>
      <c r="B1273" s="86" t="s">
        <v>2148</v>
      </c>
      <c r="C1273" s="86" t="s">
        <v>1627</v>
      </c>
      <c r="D1273" s="79" t="s">
        <v>1553</v>
      </c>
      <c r="E1273" s="79" t="s">
        <v>1632</v>
      </c>
      <c r="F1273" s="79" t="s">
        <v>1633</v>
      </c>
      <c r="G1273" s="191">
        <v>2.7</v>
      </c>
      <c r="H1273" s="94">
        <v>0.56910000000000005</v>
      </c>
      <c r="I1273" s="95">
        <v>1</v>
      </c>
      <c r="J1273" s="89">
        <v>1</v>
      </c>
      <c r="K1273" s="89">
        <v>1</v>
      </c>
      <c r="L1273" s="89">
        <v>1</v>
      </c>
    </row>
    <row r="1274" spans="1:12">
      <c r="A1274" s="86" t="s">
        <v>1137</v>
      </c>
      <c r="B1274" s="86" t="s">
        <v>2148</v>
      </c>
      <c r="C1274" s="86" t="s">
        <v>1628</v>
      </c>
      <c r="D1274" s="79" t="s">
        <v>1553</v>
      </c>
      <c r="E1274" s="79" t="s">
        <v>1632</v>
      </c>
      <c r="F1274" s="79" t="s">
        <v>1633</v>
      </c>
      <c r="G1274" s="191">
        <v>3.78</v>
      </c>
      <c r="H1274" s="94">
        <v>1.0383</v>
      </c>
      <c r="I1274" s="95">
        <v>1</v>
      </c>
      <c r="J1274" s="89">
        <v>1</v>
      </c>
      <c r="K1274" s="89">
        <v>1</v>
      </c>
      <c r="L1274" s="89">
        <v>1</v>
      </c>
    </row>
    <row r="1275" spans="1:12">
      <c r="A1275" s="86" t="s">
        <v>1138</v>
      </c>
      <c r="B1275" s="86" t="s">
        <v>2148</v>
      </c>
      <c r="C1275" s="86" t="s">
        <v>1629</v>
      </c>
      <c r="D1275" s="79" t="s">
        <v>1553</v>
      </c>
      <c r="E1275" s="79" t="s">
        <v>1632</v>
      </c>
      <c r="F1275" s="79" t="s">
        <v>1633</v>
      </c>
      <c r="G1275" s="191">
        <v>6.79</v>
      </c>
      <c r="H1275" s="94">
        <v>2.1414</v>
      </c>
      <c r="I1275" s="95">
        <v>1</v>
      </c>
      <c r="J1275" s="89">
        <v>1</v>
      </c>
      <c r="K1275" s="89">
        <v>1</v>
      </c>
      <c r="L1275" s="89">
        <v>1</v>
      </c>
    </row>
    <row r="1276" spans="1:12">
      <c r="A1276" s="86" t="s">
        <v>1554</v>
      </c>
      <c r="B1276" s="86" t="s">
        <v>2149</v>
      </c>
      <c r="C1276" s="86" t="s">
        <v>1625</v>
      </c>
      <c r="D1276" s="79" t="s">
        <v>2150</v>
      </c>
      <c r="E1276" s="79" t="s">
        <v>1632</v>
      </c>
      <c r="F1276" s="79" t="s">
        <v>1633</v>
      </c>
      <c r="G1276" s="191">
        <v>2.48</v>
      </c>
      <c r="H1276" s="94">
        <v>0.37640000000000001</v>
      </c>
      <c r="I1276" s="95">
        <v>1</v>
      </c>
      <c r="J1276" s="89">
        <v>1</v>
      </c>
      <c r="K1276" s="89">
        <v>1</v>
      </c>
      <c r="L1276" s="89">
        <v>1</v>
      </c>
    </row>
    <row r="1277" spans="1:12">
      <c r="A1277" s="86" t="s">
        <v>1555</v>
      </c>
      <c r="B1277" s="86" t="s">
        <v>2149</v>
      </c>
      <c r="C1277" s="86" t="s">
        <v>1627</v>
      </c>
      <c r="D1277" s="79" t="s">
        <v>2150</v>
      </c>
      <c r="E1277" s="79" t="s">
        <v>1632</v>
      </c>
      <c r="F1277" s="79" t="s">
        <v>1633</v>
      </c>
      <c r="G1277" s="191">
        <v>3.31</v>
      </c>
      <c r="H1277" s="94">
        <v>0.53720000000000001</v>
      </c>
      <c r="I1277" s="95">
        <v>1</v>
      </c>
      <c r="J1277" s="89">
        <v>1</v>
      </c>
      <c r="K1277" s="89">
        <v>1</v>
      </c>
      <c r="L1277" s="89">
        <v>1</v>
      </c>
    </row>
    <row r="1278" spans="1:12">
      <c r="A1278" s="86" t="s">
        <v>1556</v>
      </c>
      <c r="B1278" s="86" t="s">
        <v>2149</v>
      </c>
      <c r="C1278" s="86" t="s">
        <v>1628</v>
      </c>
      <c r="D1278" s="79" t="s">
        <v>2150</v>
      </c>
      <c r="E1278" s="79" t="s">
        <v>1632</v>
      </c>
      <c r="F1278" s="79" t="s">
        <v>1633</v>
      </c>
      <c r="G1278" s="191">
        <v>4.97</v>
      </c>
      <c r="H1278" s="94">
        <v>0.99299999999999999</v>
      </c>
      <c r="I1278" s="95">
        <v>1</v>
      </c>
      <c r="J1278" s="89">
        <v>1</v>
      </c>
      <c r="K1278" s="89">
        <v>1</v>
      </c>
      <c r="L1278" s="89">
        <v>1</v>
      </c>
    </row>
    <row r="1279" spans="1:12">
      <c r="A1279" s="86" t="s">
        <v>1557</v>
      </c>
      <c r="B1279" s="86" t="s">
        <v>2149</v>
      </c>
      <c r="C1279" s="86" t="s">
        <v>1629</v>
      </c>
      <c r="D1279" s="79" t="s">
        <v>2150</v>
      </c>
      <c r="E1279" s="79" t="s">
        <v>1632</v>
      </c>
      <c r="F1279" s="79" t="s">
        <v>1633</v>
      </c>
      <c r="G1279" s="191">
        <v>7.85</v>
      </c>
      <c r="H1279" s="94">
        <v>2.0181</v>
      </c>
      <c r="I1279" s="95">
        <v>1</v>
      </c>
      <c r="J1279" s="89">
        <v>1</v>
      </c>
      <c r="K1279" s="89">
        <v>1</v>
      </c>
      <c r="L1279" s="89">
        <v>1</v>
      </c>
    </row>
    <row r="1280" spans="1:12">
      <c r="A1280" s="86" t="s">
        <v>1139</v>
      </c>
      <c r="B1280" s="86" t="s">
        <v>2151</v>
      </c>
      <c r="C1280" s="86" t="s">
        <v>1625</v>
      </c>
      <c r="D1280" s="79" t="s">
        <v>2152</v>
      </c>
      <c r="E1280" s="79" t="s">
        <v>1632</v>
      </c>
      <c r="F1280" s="79" t="s">
        <v>1633</v>
      </c>
      <c r="G1280" s="191">
        <v>12.5685</v>
      </c>
      <c r="H1280" s="94">
        <v>1.7370000000000001</v>
      </c>
      <c r="I1280" s="95">
        <v>1</v>
      </c>
      <c r="J1280" s="89">
        <v>1</v>
      </c>
      <c r="K1280" s="89">
        <v>1</v>
      </c>
      <c r="L1280" s="89">
        <v>1</v>
      </c>
    </row>
    <row r="1281" spans="1:12">
      <c r="A1281" s="86" t="s">
        <v>1140</v>
      </c>
      <c r="B1281" s="86" t="s">
        <v>2151</v>
      </c>
      <c r="C1281" s="86" t="s">
        <v>1627</v>
      </c>
      <c r="D1281" s="79" t="s">
        <v>2152</v>
      </c>
      <c r="E1281" s="79" t="s">
        <v>1632</v>
      </c>
      <c r="F1281" s="79" t="s">
        <v>1633</v>
      </c>
      <c r="G1281" s="191">
        <v>13.23</v>
      </c>
      <c r="H1281" s="94">
        <v>3.1581000000000001</v>
      </c>
      <c r="I1281" s="95">
        <v>1</v>
      </c>
      <c r="J1281" s="89">
        <v>1</v>
      </c>
      <c r="K1281" s="89">
        <v>1</v>
      </c>
      <c r="L1281" s="89">
        <v>1</v>
      </c>
    </row>
    <row r="1282" spans="1:12">
      <c r="A1282" s="86" t="s">
        <v>1141</v>
      </c>
      <c r="B1282" s="86" t="s">
        <v>2151</v>
      </c>
      <c r="C1282" s="86" t="s">
        <v>1628</v>
      </c>
      <c r="D1282" s="79" t="s">
        <v>2152</v>
      </c>
      <c r="E1282" s="79" t="s">
        <v>1632</v>
      </c>
      <c r="F1282" s="79" t="s">
        <v>1633</v>
      </c>
      <c r="G1282" s="191">
        <v>20.86</v>
      </c>
      <c r="H1282" s="94">
        <v>6.0498000000000003</v>
      </c>
      <c r="I1282" s="95">
        <v>1</v>
      </c>
      <c r="J1282" s="89">
        <v>1</v>
      </c>
      <c r="K1282" s="89">
        <v>1</v>
      </c>
      <c r="L1282" s="89">
        <v>1</v>
      </c>
    </row>
    <row r="1283" spans="1:12">
      <c r="A1283" s="86" t="s">
        <v>1142</v>
      </c>
      <c r="B1283" s="86" t="s">
        <v>2151</v>
      </c>
      <c r="C1283" s="86" t="s">
        <v>1629</v>
      </c>
      <c r="D1283" s="79" t="s">
        <v>2152</v>
      </c>
      <c r="E1283" s="79" t="s">
        <v>1632</v>
      </c>
      <c r="F1283" s="79" t="s">
        <v>1633</v>
      </c>
      <c r="G1283" s="191">
        <v>44.31</v>
      </c>
      <c r="H1283" s="94">
        <v>20.006</v>
      </c>
      <c r="I1283" s="95">
        <v>1</v>
      </c>
      <c r="J1283" s="89">
        <v>1</v>
      </c>
      <c r="K1283" s="89">
        <v>1</v>
      </c>
      <c r="L1283" s="89">
        <v>1</v>
      </c>
    </row>
    <row r="1284" spans="1:12">
      <c r="A1284" s="86" t="s">
        <v>1143</v>
      </c>
      <c r="B1284" s="86" t="s">
        <v>2153</v>
      </c>
      <c r="C1284" s="86" t="s">
        <v>1625</v>
      </c>
      <c r="D1284" s="79" t="s">
        <v>2154</v>
      </c>
      <c r="E1284" s="79" t="s">
        <v>1632</v>
      </c>
      <c r="F1284" s="79" t="s">
        <v>1633</v>
      </c>
      <c r="G1284" s="191">
        <v>4.3899999999999997</v>
      </c>
      <c r="H1284" s="94">
        <v>1.1922999999999999</v>
      </c>
      <c r="I1284" s="95">
        <v>1</v>
      </c>
      <c r="J1284" s="89">
        <v>1</v>
      </c>
      <c r="K1284" s="89">
        <v>1</v>
      </c>
      <c r="L1284" s="89">
        <v>1</v>
      </c>
    </row>
    <row r="1285" spans="1:12">
      <c r="A1285" s="86" t="s">
        <v>1144</v>
      </c>
      <c r="B1285" s="86" t="s">
        <v>2153</v>
      </c>
      <c r="C1285" s="86" t="s">
        <v>1627</v>
      </c>
      <c r="D1285" s="79" t="s">
        <v>2154</v>
      </c>
      <c r="E1285" s="79" t="s">
        <v>1632</v>
      </c>
      <c r="F1285" s="79" t="s">
        <v>1633</v>
      </c>
      <c r="G1285" s="191">
        <v>7.86</v>
      </c>
      <c r="H1285" s="94">
        <v>1.9081999999999999</v>
      </c>
      <c r="I1285" s="95">
        <v>1</v>
      </c>
      <c r="J1285" s="89">
        <v>1</v>
      </c>
      <c r="K1285" s="89">
        <v>1</v>
      </c>
      <c r="L1285" s="89">
        <v>1</v>
      </c>
    </row>
    <row r="1286" spans="1:12">
      <c r="A1286" s="86" t="s">
        <v>1145</v>
      </c>
      <c r="B1286" s="86" t="s">
        <v>2153</v>
      </c>
      <c r="C1286" s="86" t="s">
        <v>1628</v>
      </c>
      <c r="D1286" s="79" t="s">
        <v>2154</v>
      </c>
      <c r="E1286" s="79" t="s">
        <v>1632</v>
      </c>
      <c r="F1286" s="79" t="s">
        <v>1633</v>
      </c>
      <c r="G1286" s="191">
        <v>15.59</v>
      </c>
      <c r="H1286" s="94">
        <v>3.7313999999999998</v>
      </c>
      <c r="I1286" s="95">
        <v>1</v>
      </c>
      <c r="J1286" s="89">
        <v>1</v>
      </c>
      <c r="K1286" s="89">
        <v>1</v>
      </c>
      <c r="L1286" s="89">
        <v>1</v>
      </c>
    </row>
    <row r="1287" spans="1:12">
      <c r="A1287" s="86" t="s">
        <v>1146</v>
      </c>
      <c r="B1287" s="86" t="s">
        <v>2153</v>
      </c>
      <c r="C1287" s="86" t="s">
        <v>1629</v>
      </c>
      <c r="D1287" s="79" t="s">
        <v>2154</v>
      </c>
      <c r="E1287" s="79" t="s">
        <v>1632</v>
      </c>
      <c r="F1287" s="79" t="s">
        <v>1633</v>
      </c>
      <c r="G1287" s="191">
        <v>29.4</v>
      </c>
      <c r="H1287" s="94">
        <v>10.698600000000001</v>
      </c>
      <c r="I1287" s="95">
        <v>1</v>
      </c>
      <c r="J1287" s="89">
        <v>1</v>
      </c>
      <c r="K1287" s="89">
        <v>1</v>
      </c>
      <c r="L1287" s="89">
        <v>1</v>
      </c>
    </row>
    <row r="1288" spans="1:12">
      <c r="A1288" s="86" t="s">
        <v>1147</v>
      </c>
      <c r="B1288" s="86" t="s">
        <v>2155</v>
      </c>
      <c r="C1288" s="86" t="s">
        <v>1625</v>
      </c>
      <c r="D1288" s="79" t="s">
        <v>2156</v>
      </c>
      <c r="E1288" s="79" t="s">
        <v>1632</v>
      </c>
      <c r="F1288" s="79" t="s">
        <v>1633</v>
      </c>
      <c r="G1288" s="191">
        <v>3.14</v>
      </c>
      <c r="H1288" s="94">
        <v>0.52259999999999995</v>
      </c>
      <c r="I1288" s="95">
        <v>1</v>
      </c>
      <c r="J1288" s="89">
        <v>1</v>
      </c>
      <c r="K1288" s="89">
        <v>1</v>
      </c>
      <c r="L1288" s="89">
        <v>1</v>
      </c>
    </row>
    <row r="1289" spans="1:12">
      <c r="A1289" s="86" t="s">
        <v>1148</v>
      </c>
      <c r="B1289" s="86" t="s">
        <v>2155</v>
      </c>
      <c r="C1289" s="86" t="s">
        <v>1627</v>
      </c>
      <c r="D1289" s="79" t="s">
        <v>2156</v>
      </c>
      <c r="E1289" s="79" t="s">
        <v>1632</v>
      </c>
      <c r="F1289" s="79" t="s">
        <v>1633</v>
      </c>
      <c r="G1289" s="191">
        <v>4.49</v>
      </c>
      <c r="H1289" s="94">
        <v>0.68689999999999996</v>
      </c>
      <c r="I1289" s="95">
        <v>1</v>
      </c>
      <c r="J1289" s="89">
        <v>1</v>
      </c>
      <c r="K1289" s="89">
        <v>1</v>
      </c>
      <c r="L1289" s="89">
        <v>1</v>
      </c>
    </row>
    <row r="1290" spans="1:12">
      <c r="A1290" s="86" t="s">
        <v>1149</v>
      </c>
      <c r="B1290" s="86" t="s">
        <v>2155</v>
      </c>
      <c r="C1290" s="86" t="s">
        <v>1628</v>
      </c>
      <c r="D1290" s="79" t="s">
        <v>2156</v>
      </c>
      <c r="E1290" s="79" t="s">
        <v>1632</v>
      </c>
      <c r="F1290" s="79" t="s">
        <v>1633</v>
      </c>
      <c r="G1290" s="191">
        <v>7.53</v>
      </c>
      <c r="H1290" s="94">
        <v>1.3515999999999999</v>
      </c>
      <c r="I1290" s="95">
        <v>1</v>
      </c>
      <c r="J1290" s="89">
        <v>1</v>
      </c>
      <c r="K1290" s="89">
        <v>1</v>
      </c>
      <c r="L1290" s="89">
        <v>1</v>
      </c>
    </row>
    <row r="1291" spans="1:12">
      <c r="A1291" s="86" t="s">
        <v>1150</v>
      </c>
      <c r="B1291" s="86" t="s">
        <v>2155</v>
      </c>
      <c r="C1291" s="86" t="s">
        <v>1629</v>
      </c>
      <c r="D1291" s="79" t="s">
        <v>2156</v>
      </c>
      <c r="E1291" s="79" t="s">
        <v>1632</v>
      </c>
      <c r="F1291" s="79" t="s">
        <v>1633</v>
      </c>
      <c r="G1291" s="191">
        <v>7.53</v>
      </c>
      <c r="H1291" s="94">
        <v>1.962</v>
      </c>
      <c r="I1291" s="95">
        <v>1</v>
      </c>
      <c r="J1291" s="89">
        <v>1</v>
      </c>
      <c r="K1291" s="89">
        <v>1</v>
      </c>
      <c r="L1291" s="89">
        <v>1</v>
      </c>
    </row>
    <row r="1292" spans="1:12">
      <c r="A1292" s="86" t="s">
        <v>1151</v>
      </c>
      <c r="B1292" s="86" t="s">
        <v>2157</v>
      </c>
      <c r="C1292" s="86" t="s">
        <v>1625</v>
      </c>
      <c r="D1292" s="79" t="s">
        <v>2158</v>
      </c>
      <c r="E1292" s="79" t="s">
        <v>1632</v>
      </c>
      <c r="F1292" s="79" t="s">
        <v>1633</v>
      </c>
      <c r="G1292" s="191">
        <v>2.3199999999999998</v>
      </c>
      <c r="H1292" s="94">
        <v>0.36209999999999998</v>
      </c>
      <c r="I1292" s="95">
        <v>1</v>
      </c>
      <c r="J1292" s="89">
        <v>1</v>
      </c>
      <c r="K1292" s="89">
        <v>1</v>
      </c>
      <c r="L1292" s="89">
        <v>1</v>
      </c>
    </row>
    <row r="1293" spans="1:12">
      <c r="A1293" s="86" t="s">
        <v>1152</v>
      </c>
      <c r="B1293" s="86" t="s">
        <v>2157</v>
      </c>
      <c r="C1293" s="86" t="s">
        <v>1627</v>
      </c>
      <c r="D1293" s="79" t="s">
        <v>2158</v>
      </c>
      <c r="E1293" s="79" t="s">
        <v>1632</v>
      </c>
      <c r="F1293" s="79" t="s">
        <v>1633</v>
      </c>
      <c r="G1293" s="191">
        <v>3.89</v>
      </c>
      <c r="H1293" s="94">
        <v>0.62860000000000005</v>
      </c>
      <c r="I1293" s="95">
        <v>1</v>
      </c>
      <c r="J1293" s="89">
        <v>1</v>
      </c>
      <c r="K1293" s="89">
        <v>1</v>
      </c>
      <c r="L1293" s="89">
        <v>1</v>
      </c>
    </row>
    <row r="1294" spans="1:12">
      <c r="A1294" s="86" t="s">
        <v>1153</v>
      </c>
      <c r="B1294" s="86" t="s">
        <v>2157</v>
      </c>
      <c r="C1294" s="86" t="s">
        <v>1628</v>
      </c>
      <c r="D1294" s="79" t="s">
        <v>2158</v>
      </c>
      <c r="E1294" s="79" t="s">
        <v>1632</v>
      </c>
      <c r="F1294" s="79" t="s">
        <v>1633</v>
      </c>
      <c r="G1294" s="191">
        <v>5.91</v>
      </c>
      <c r="H1294" s="94">
        <v>1.0861000000000001</v>
      </c>
      <c r="I1294" s="95">
        <v>1</v>
      </c>
      <c r="J1294" s="89">
        <v>1</v>
      </c>
      <c r="K1294" s="89">
        <v>1</v>
      </c>
      <c r="L1294" s="89">
        <v>1</v>
      </c>
    </row>
    <row r="1295" spans="1:12">
      <c r="A1295" s="86" t="s">
        <v>1154</v>
      </c>
      <c r="B1295" s="86" t="s">
        <v>2157</v>
      </c>
      <c r="C1295" s="86" t="s">
        <v>1629</v>
      </c>
      <c r="D1295" s="79" t="s">
        <v>2158</v>
      </c>
      <c r="E1295" s="79" t="s">
        <v>1632</v>
      </c>
      <c r="F1295" s="79" t="s">
        <v>1633</v>
      </c>
      <c r="G1295" s="191">
        <v>9.86</v>
      </c>
      <c r="H1295" s="94">
        <v>2.2385999999999999</v>
      </c>
      <c r="I1295" s="95">
        <v>1</v>
      </c>
      <c r="J1295" s="89">
        <v>1</v>
      </c>
      <c r="K1295" s="89">
        <v>1</v>
      </c>
      <c r="L1295" s="89">
        <v>1</v>
      </c>
    </row>
    <row r="1296" spans="1:12">
      <c r="A1296" s="86" t="s">
        <v>1155</v>
      </c>
      <c r="B1296" s="86" t="s">
        <v>2159</v>
      </c>
      <c r="C1296" s="86" t="s">
        <v>1625</v>
      </c>
      <c r="D1296" s="79" t="s">
        <v>2160</v>
      </c>
      <c r="E1296" s="79" t="s">
        <v>1632</v>
      </c>
      <c r="F1296" s="79" t="s">
        <v>1633</v>
      </c>
      <c r="G1296" s="191">
        <v>2.97</v>
      </c>
      <c r="H1296" s="94">
        <v>1.2543</v>
      </c>
      <c r="I1296" s="95">
        <v>1</v>
      </c>
      <c r="J1296" s="89">
        <v>1</v>
      </c>
      <c r="K1296" s="89">
        <v>1</v>
      </c>
      <c r="L1296" s="89">
        <v>1</v>
      </c>
    </row>
    <row r="1297" spans="1:12">
      <c r="A1297" s="86" t="s">
        <v>1156</v>
      </c>
      <c r="B1297" s="86" t="s">
        <v>2159</v>
      </c>
      <c r="C1297" s="86" t="s">
        <v>1627</v>
      </c>
      <c r="D1297" s="79" t="s">
        <v>2160</v>
      </c>
      <c r="E1297" s="79" t="s">
        <v>1632</v>
      </c>
      <c r="F1297" s="79" t="s">
        <v>1633</v>
      </c>
      <c r="G1297" s="191">
        <v>3.46</v>
      </c>
      <c r="H1297" s="94">
        <v>2.1663999999999999</v>
      </c>
      <c r="I1297" s="95">
        <v>1</v>
      </c>
      <c r="J1297" s="89">
        <v>1</v>
      </c>
      <c r="K1297" s="89">
        <v>1</v>
      </c>
      <c r="L1297" s="89">
        <v>1</v>
      </c>
    </row>
    <row r="1298" spans="1:12">
      <c r="A1298" s="86" t="s">
        <v>1157</v>
      </c>
      <c r="B1298" s="86" t="s">
        <v>2159</v>
      </c>
      <c r="C1298" s="86" t="s">
        <v>1628</v>
      </c>
      <c r="D1298" s="79" t="s">
        <v>2160</v>
      </c>
      <c r="E1298" s="79" t="s">
        <v>1632</v>
      </c>
      <c r="F1298" s="79" t="s">
        <v>1633</v>
      </c>
      <c r="G1298" s="191">
        <v>7.88</v>
      </c>
      <c r="H1298" s="94">
        <v>3.1532</v>
      </c>
      <c r="I1298" s="95">
        <v>1</v>
      </c>
      <c r="J1298" s="89">
        <v>1</v>
      </c>
      <c r="K1298" s="89">
        <v>1</v>
      </c>
      <c r="L1298" s="89">
        <v>1</v>
      </c>
    </row>
    <row r="1299" spans="1:12">
      <c r="A1299" s="86" t="s">
        <v>1158</v>
      </c>
      <c r="B1299" s="86" t="s">
        <v>2159</v>
      </c>
      <c r="C1299" s="86" t="s">
        <v>1629</v>
      </c>
      <c r="D1299" s="79" t="s">
        <v>2160</v>
      </c>
      <c r="E1299" s="79" t="s">
        <v>1632</v>
      </c>
      <c r="F1299" s="79" t="s">
        <v>1633</v>
      </c>
      <c r="G1299" s="191">
        <v>22.6</v>
      </c>
      <c r="H1299" s="94">
        <v>5.4531000000000001</v>
      </c>
      <c r="I1299" s="95">
        <v>1</v>
      </c>
      <c r="J1299" s="89">
        <v>1</v>
      </c>
      <c r="K1299" s="89">
        <v>1</v>
      </c>
      <c r="L1299" s="89">
        <v>1</v>
      </c>
    </row>
    <row r="1300" spans="1:12">
      <c r="A1300" s="86" t="s">
        <v>2362</v>
      </c>
      <c r="B1300" s="86" t="s">
        <v>2374</v>
      </c>
      <c r="C1300" s="86" t="s">
        <v>1625</v>
      </c>
      <c r="D1300" s="79" t="s">
        <v>2405</v>
      </c>
      <c r="E1300" s="79" t="s">
        <v>1632</v>
      </c>
      <c r="F1300" s="79" t="s">
        <v>1633</v>
      </c>
      <c r="G1300" s="191">
        <v>3.2</v>
      </c>
      <c r="H1300" s="94">
        <v>1.5425</v>
      </c>
      <c r="I1300" s="95">
        <v>1</v>
      </c>
      <c r="J1300" s="89">
        <v>1</v>
      </c>
      <c r="K1300" s="89">
        <v>1</v>
      </c>
      <c r="L1300" s="89">
        <v>1</v>
      </c>
    </row>
    <row r="1301" spans="1:12">
      <c r="A1301" s="86" t="s">
        <v>2363</v>
      </c>
      <c r="B1301" s="86" t="s">
        <v>2374</v>
      </c>
      <c r="C1301" s="86" t="s">
        <v>1627</v>
      </c>
      <c r="D1301" s="79" t="s">
        <v>2405</v>
      </c>
      <c r="E1301" s="79" t="s">
        <v>1632</v>
      </c>
      <c r="F1301" s="79" t="s">
        <v>1633</v>
      </c>
      <c r="G1301" s="191">
        <v>4.24</v>
      </c>
      <c r="H1301" s="94">
        <v>1.8317000000000001</v>
      </c>
      <c r="I1301" s="95">
        <v>1</v>
      </c>
      <c r="J1301" s="89">
        <v>1</v>
      </c>
      <c r="K1301" s="89">
        <v>1</v>
      </c>
      <c r="L1301" s="89">
        <v>1</v>
      </c>
    </row>
    <row r="1302" spans="1:12">
      <c r="A1302" s="86" t="s">
        <v>2364</v>
      </c>
      <c r="B1302" s="86" t="s">
        <v>2374</v>
      </c>
      <c r="C1302" s="86" t="s">
        <v>1628</v>
      </c>
      <c r="D1302" s="79" t="s">
        <v>2405</v>
      </c>
      <c r="E1302" s="79" t="s">
        <v>1632</v>
      </c>
      <c r="F1302" s="79" t="s">
        <v>1633</v>
      </c>
      <c r="G1302" s="191">
        <v>6</v>
      </c>
      <c r="H1302" s="94">
        <v>2.6141999999999999</v>
      </c>
      <c r="I1302" s="95">
        <v>1</v>
      </c>
      <c r="J1302" s="89">
        <v>1</v>
      </c>
      <c r="K1302" s="89">
        <v>1</v>
      </c>
      <c r="L1302" s="89">
        <v>1</v>
      </c>
    </row>
    <row r="1303" spans="1:12">
      <c r="A1303" s="86" t="s">
        <v>2365</v>
      </c>
      <c r="B1303" s="86" t="s">
        <v>2374</v>
      </c>
      <c r="C1303" s="86" t="s">
        <v>1629</v>
      </c>
      <c r="D1303" s="79" t="s">
        <v>2405</v>
      </c>
      <c r="E1303" s="79" t="s">
        <v>1632</v>
      </c>
      <c r="F1303" s="79" t="s">
        <v>1633</v>
      </c>
      <c r="G1303" s="191">
        <v>6</v>
      </c>
      <c r="H1303" s="94">
        <v>8.0484000000000009</v>
      </c>
      <c r="I1303" s="95">
        <v>1</v>
      </c>
      <c r="J1303" s="89">
        <v>1</v>
      </c>
      <c r="K1303" s="89">
        <v>1</v>
      </c>
      <c r="L1303" s="89">
        <v>1</v>
      </c>
    </row>
    <row r="1304" spans="1:12">
      <c r="A1304" s="86" t="s">
        <v>1159</v>
      </c>
      <c r="B1304" s="86" t="s">
        <v>2161</v>
      </c>
      <c r="C1304" s="86" t="s">
        <v>1625</v>
      </c>
      <c r="D1304" s="79" t="s">
        <v>1558</v>
      </c>
      <c r="E1304" s="79" t="s">
        <v>2162</v>
      </c>
      <c r="F1304" s="79" t="s">
        <v>2162</v>
      </c>
      <c r="G1304" s="191">
        <v>10.19</v>
      </c>
      <c r="H1304" s="94">
        <v>0.9637</v>
      </c>
      <c r="I1304" s="95">
        <v>1</v>
      </c>
      <c r="J1304" s="89">
        <v>1</v>
      </c>
      <c r="K1304" s="89">
        <v>1</v>
      </c>
      <c r="L1304" s="89">
        <v>1</v>
      </c>
    </row>
    <row r="1305" spans="1:12">
      <c r="A1305" s="86" t="s">
        <v>1160</v>
      </c>
      <c r="B1305" s="86" t="s">
        <v>2161</v>
      </c>
      <c r="C1305" s="86" t="s">
        <v>1627</v>
      </c>
      <c r="D1305" s="79" t="s">
        <v>1558</v>
      </c>
      <c r="E1305" s="79" t="s">
        <v>2162</v>
      </c>
      <c r="F1305" s="79" t="s">
        <v>2162</v>
      </c>
      <c r="G1305" s="191">
        <v>11.65</v>
      </c>
      <c r="H1305" s="94">
        <v>1.1585000000000001</v>
      </c>
      <c r="I1305" s="95">
        <v>1</v>
      </c>
      <c r="J1305" s="89">
        <v>1</v>
      </c>
      <c r="K1305" s="89">
        <v>1</v>
      </c>
      <c r="L1305" s="89">
        <v>1</v>
      </c>
    </row>
    <row r="1306" spans="1:12">
      <c r="A1306" s="86" t="s">
        <v>1161</v>
      </c>
      <c r="B1306" s="86" t="s">
        <v>2161</v>
      </c>
      <c r="C1306" s="86" t="s">
        <v>1628</v>
      </c>
      <c r="D1306" s="79" t="s">
        <v>1558</v>
      </c>
      <c r="E1306" s="79" t="s">
        <v>2162</v>
      </c>
      <c r="F1306" s="79" t="s">
        <v>2162</v>
      </c>
      <c r="G1306" s="191">
        <v>14.19</v>
      </c>
      <c r="H1306" s="94">
        <v>1.5105</v>
      </c>
      <c r="I1306" s="95">
        <v>1</v>
      </c>
      <c r="J1306" s="89">
        <v>1</v>
      </c>
      <c r="K1306" s="89">
        <v>1</v>
      </c>
      <c r="L1306" s="89">
        <v>1</v>
      </c>
    </row>
    <row r="1307" spans="1:12">
      <c r="A1307" s="86" t="s">
        <v>1162</v>
      </c>
      <c r="B1307" s="86" t="s">
        <v>2161</v>
      </c>
      <c r="C1307" s="86" t="s">
        <v>1629</v>
      </c>
      <c r="D1307" s="79" t="s">
        <v>1558</v>
      </c>
      <c r="E1307" s="79" t="s">
        <v>2162</v>
      </c>
      <c r="F1307" s="79" t="s">
        <v>2162</v>
      </c>
      <c r="G1307" s="191">
        <v>16.579999999999998</v>
      </c>
      <c r="H1307" s="94">
        <v>1.873</v>
      </c>
      <c r="I1307" s="95">
        <v>1</v>
      </c>
      <c r="J1307" s="89">
        <v>1</v>
      </c>
      <c r="K1307" s="89">
        <v>1</v>
      </c>
      <c r="L1307" s="89">
        <v>1</v>
      </c>
    </row>
    <row r="1308" spans="1:12">
      <c r="A1308" s="86" t="s">
        <v>1163</v>
      </c>
      <c r="B1308" s="86" t="s">
        <v>2163</v>
      </c>
      <c r="C1308" s="86" t="s">
        <v>1625</v>
      </c>
      <c r="D1308" s="79" t="s">
        <v>2164</v>
      </c>
      <c r="E1308" s="79" t="s">
        <v>1632</v>
      </c>
      <c r="F1308" s="79" t="s">
        <v>1633</v>
      </c>
      <c r="G1308" s="191">
        <v>2.84</v>
      </c>
      <c r="H1308" s="94">
        <v>0.4133</v>
      </c>
      <c r="I1308" s="95">
        <v>1</v>
      </c>
      <c r="J1308" s="89">
        <v>1</v>
      </c>
      <c r="K1308" s="89">
        <v>1</v>
      </c>
      <c r="L1308" s="89">
        <v>1</v>
      </c>
    </row>
    <row r="1309" spans="1:12">
      <c r="A1309" s="86" t="s">
        <v>1164</v>
      </c>
      <c r="B1309" s="86" t="s">
        <v>2163</v>
      </c>
      <c r="C1309" s="86" t="s">
        <v>1627</v>
      </c>
      <c r="D1309" s="79" t="s">
        <v>2164</v>
      </c>
      <c r="E1309" s="79" t="s">
        <v>1632</v>
      </c>
      <c r="F1309" s="79" t="s">
        <v>1633</v>
      </c>
      <c r="G1309" s="191">
        <v>4.3499999999999996</v>
      </c>
      <c r="H1309" s="94">
        <v>0.61499999999999999</v>
      </c>
      <c r="I1309" s="95">
        <v>1</v>
      </c>
      <c r="J1309" s="89">
        <v>1</v>
      </c>
      <c r="K1309" s="89">
        <v>1</v>
      </c>
      <c r="L1309" s="89">
        <v>1</v>
      </c>
    </row>
    <row r="1310" spans="1:12">
      <c r="A1310" s="86" t="s">
        <v>1165</v>
      </c>
      <c r="B1310" s="86" t="s">
        <v>2163</v>
      </c>
      <c r="C1310" s="86" t="s">
        <v>1628</v>
      </c>
      <c r="D1310" s="79" t="s">
        <v>2164</v>
      </c>
      <c r="E1310" s="79" t="s">
        <v>1632</v>
      </c>
      <c r="F1310" s="79" t="s">
        <v>1633</v>
      </c>
      <c r="G1310" s="191">
        <v>6.6</v>
      </c>
      <c r="H1310" s="94">
        <v>0.88549999999999995</v>
      </c>
      <c r="I1310" s="95">
        <v>1</v>
      </c>
      <c r="J1310" s="89">
        <v>1</v>
      </c>
      <c r="K1310" s="89">
        <v>1</v>
      </c>
      <c r="L1310" s="89">
        <v>1</v>
      </c>
    </row>
    <row r="1311" spans="1:12">
      <c r="A1311" s="86" t="s">
        <v>1166</v>
      </c>
      <c r="B1311" s="86" t="s">
        <v>2163</v>
      </c>
      <c r="C1311" s="86" t="s">
        <v>1629</v>
      </c>
      <c r="D1311" s="79" t="s">
        <v>2164</v>
      </c>
      <c r="E1311" s="79" t="s">
        <v>1632</v>
      </c>
      <c r="F1311" s="79" t="s">
        <v>1633</v>
      </c>
      <c r="G1311" s="191">
        <v>10.8</v>
      </c>
      <c r="H1311" s="94">
        <v>1.4321999999999999</v>
      </c>
      <c r="I1311" s="95">
        <v>1</v>
      </c>
      <c r="J1311" s="89">
        <v>1</v>
      </c>
      <c r="K1311" s="89">
        <v>1</v>
      </c>
      <c r="L1311" s="89">
        <v>1</v>
      </c>
    </row>
    <row r="1312" spans="1:12">
      <c r="A1312" s="86" t="s">
        <v>1167</v>
      </c>
      <c r="B1312" s="86" t="s">
        <v>2165</v>
      </c>
      <c r="C1312" s="86" t="s">
        <v>1625</v>
      </c>
      <c r="D1312" s="79" t="s">
        <v>2166</v>
      </c>
      <c r="E1312" s="79" t="s">
        <v>1632</v>
      </c>
      <c r="F1312" s="79" t="s">
        <v>1633</v>
      </c>
      <c r="G1312" s="191">
        <v>4.3</v>
      </c>
      <c r="H1312" s="94">
        <v>0.2054</v>
      </c>
      <c r="I1312" s="95">
        <v>1</v>
      </c>
      <c r="J1312" s="89">
        <v>1</v>
      </c>
      <c r="K1312" s="89">
        <v>1</v>
      </c>
      <c r="L1312" s="89">
        <v>1</v>
      </c>
    </row>
    <row r="1313" spans="1:12">
      <c r="A1313" s="86" t="s">
        <v>1168</v>
      </c>
      <c r="B1313" s="86" t="s">
        <v>2165</v>
      </c>
      <c r="C1313" s="86" t="s">
        <v>1627</v>
      </c>
      <c r="D1313" s="79" t="s">
        <v>2166</v>
      </c>
      <c r="E1313" s="79" t="s">
        <v>1632</v>
      </c>
      <c r="F1313" s="79" t="s">
        <v>1633</v>
      </c>
      <c r="G1313" s="191">
        <v>9.14</v>
      </c>
      <c r="H1313" s="94">
        <v>0.61680000000000001</v>
      </c>
      <c r="I1313" s="95">
        <v>1</v>
      </c>
      <c r="J1313" s="89">
        <v>1</v>
      </c>
      <c r="K1313" s="89">
        <v>1</v>
      </c>
      <c r="L1313" s="89">
        <v>1</v>
      </c>
    </row>
    <row r="1314" spans="1:12">
      <c r="A1314" s="86" t="s">
        <v>1169</v>
      </c>
      <c r="B1314" s="86" t="s">
        <v>2165</v>
      </c>
      <c r="C1314" s="86" t="s">
        <v>1628</v>
      </c>
      <c r="D1314" s="79" t="s">
        <v>2166</v>
      </c>
      <c r="E1314" s="79" t="s">
        <v>1632</v>
      </c>
      <c r="F1314" s="79" t="s">
        <v>1633</v>
      </c>
      <c r="G1314" s="191">
        <v>9.81</v>
      </c>
      <c r="H1314" s="94">
        <v>0.67179999999999995</v>
      </c>
      <c r="I1314" s="95">
        <v>1</v>
      </c>
      <c r="J1314" s="89">
        <v>1</v>
      </c>
      <c r="K1314" s="89">
        <v>1</v>
      </c>
      <c r="L1314" s="89">
        <v>1</v>
      </c>
    </row>
    <row r="1315" spans="1:12">
      <c r="A1315" s="86" t="s">
        <v>1170</v>
      </c>
      <c r="B1315" s="86" t="s">
        <v>2165</v>
      </c>
      <c r="C1315" s="86" t="s">
        <v>1629</v>
      </c>
      <c r="D1315" s="79" t="s">
        <v>2166</v>
      </c>
      <c r="E1315" s="79" t="s">
        <v>1632</v>
      </c>
      <c r="F1315" s="79" t="s">
        <v>1633</v>
      </c>
      <c r="G1315" s="191">
        <v>9.81</v>
      </c>
      <c r="H1315" s="94">
        <v>0.67179999999999995</v>
      </c>
      <c r="I1315" s="95">
        <v>1</v>
      </c>
      <c r="J1315" s="89">
        <v>1</v>
      </c>
      <c r="K1315" s="89">
        <v>1</v>
      </c>
      <c r="L1315" s="89">
        <v>1</v>
      </c>
    </row>
    <row r="1316" spans="1:12">
      <c r="A1316" s="86" t="s">
        <v>1171</v>
      </c>
      <c r="B1316" s="86" t="s">
        <v>2167</v>
      </c>
      <c r="C1316" s="86" t="s">
        <v>1625</v>
      </c>
      <c r="D1316" s="79" t="s">
        <v>1559</v>
      </c>
      <c r="E1316" s="91" t="s">
        <v>2019</v>
      </c>
      <c r="F1316" s="91" t="s">
        <v>2019</v>
      </c>
      <c r="G1316" s="191">
        <v>8.92</v>
      </c>
      <c r="H1316" s="94">
        <v>0.91549999999999998</v>
      </c>
      <c r="I1316" s="95">
        <v>1</v>
      </c>
      <c r="J1316" s="89">
        <v>1</v>
      </c>
      <c r="K1316" s="89">
        <v>1</v>
      </c>
      <c r="L1316" s="89">
        <v>1</v>
      </c>
    </row>
    <row r="1317" spans="1:12">
      <c r="A1317" s="86" t="s">
        <v>1172</v>
      </c>
      <c r="B1317" s="86" t="s">
        <v>2167</v>
      </c>
      <c r="C1317" s="86" t="s">
        <v>1627</v>
      </c>
      <c r="D1317" s="79" t="s">
        <v>1559</v>
      </c>
      <c r="E1317" s="91" t="s">
        <v>2019</v>
      </c>
      <c r="F1317" s="91" t="s">
        <v>2019</v>
      </c>
      <c r="G1317" s="191">
        <v>17.75</v>
      </c>
      <c r="H1317" s="94">
        <v>2.1196999999999999</v>
      </c>
      <c r="I1317" s="95">
        <v>1</v>
      </c>
      <c r="J1317" s="89">
        <v>1</v>
      </c>
      <c r="K1317" s="89">
        <v>1</v>
      </c>
      <c r="L1317" s="89">
        <v>1</v>
      </c>
    </row>
    <row r="1318" spans="1:12">
      <c r="A1318" s="103" t="s">
        <v>1173</v>
      </c>
      <c r="B1318" s="103" t="s">
        <v>2167</v>
      </c>
      <c r="C1318" s="103" t="s">
        <v>1628</v>
      </c>
      <c r="D1318" s="104" t="s">
        <v>1559</v>
      </c>
      <c r="E1318" s="104" t="s">
        <v>2019</v>
      </c>
      <c r="F1318" s="104" t="s">
        <v>2019</v>
      </c>
      <c r="G1318" s="191">
        <v>32.43</v>
      </c>
      <c r="H1318" s="94">
        <v>4.2474999999999996</v>
      </c>
      <c r="I1318" s="95">
        <v>1</v>
      </c>
      <c r="J1318" s="105">
        <v>1</v>
      </c>
      <c r="K1318" s="105">
        <v>1</v>
      </c>
      <c r="L1318" s="105">
        <v>1</v>
      </c>
    </row>
    <row r="1319" spans="1:12">
      <c r="A1319" s="103" t="s">
        <v>1174</v>
      </c>
      <c r="B1319" s="103" t="s">
        <v>2167</v>
      </c>
      <c r="C1319" s="103" t="s">
        <v>1629</v>
      </c>
      <c r="D1319" s="104" t="s">
        <v>1559</v>
      </c>
      <c r="E1319" s="104" t="s">
        <v>2019</v>
      </c>
      <c r="F1319" s="104" t="s">
        <v>2019</v>
      </c>
      <c r="G1319" s="191">
        <v>51.86</v>
      </c>
      <c r="H1319" s="94">
        <v>9.1754999999999995</v>
      </c>
      <c r="I1319" s="95">
        <v>1</v>
      </c>
      <c r="J1319" s="105">
        <v>1</v>
      </c>
      <c r="K1319" s="105">
        <v>1</v>
      </c>
      <c r="L1319" s="105">
        <v>1</v>
      </c>
    </row>
    <row r="1320" spans="1:12">
      <c r="A1320" s="103" t="s">
        <v>1175</v>
      </c>
      <c r="B1320" s="103" t="s">
        <v>2168</v>
      </c>
      <c r="C1320" s="103" t="s">
        <v>1625</v>
      </c>
      <c r="D1320" s="104" t="s">
        <v>2169</v>
      </c>
      <c r="E1320" s="104" t="s">
        <v>1632</v>
      </c>
      <c r="F1320" s="104" t="s">
        <v>1633</v>
      </c>
      <c r="G1320" s="191">
        <v>3.36</v>
      </c>
      <c r="H1320" s="94">
        <v>0.68420000000000003</v>
      </c>
      <c r="I1320" s="95">
        <v>1</v>
      </c>
      <c r="J1320" s="105">
        <v>1</v>
      </c>
      <c r="K1320" s="105">
        <v>1</v>
      </c>
      <c r="L1320" s="105">
        <v>1</v>
      </c>
    </row>
    <row r="1321" spans="1:12">
      <c r="A1321" s="103" t="s">
        <v>1176</v>
      </c>
      <c r="B1321" s="103" t="s">
        <v>2168</v>
      </c>
      <c r="C1321" s="103" t="s">
        <v>1627</v>
      </c>
      <c r="D1321" s="104" t="s">
        <v>2169</v>
      </c>
      <c r="E1321" s="104" t="s">
        <v>1632</v>
      </c>
      <c r="F1321" s="104" t="s">
        <v>1633</v>
      </c>
      <c r="G1321" s="191">
        <v>5.23</v>
      </c>
      <c r="H1321" s="94">
        <v>0.94059999999999999</v>
      </c>
      <c r="I1321" s="95">
        <v>1</v>
      </c>
      <c r="J1321" s="105">
        <v>1</v>
      </c>
      <c r="K1321" s="105">
        <v>1</v>
      </c>
      <c r="L1321" s="105">
        <v>1</v>
      </c>
    </row>
    <row r="1322" spans="1:12">
      <c r="A1322" s="103" t="s">
        <v>1177</v>
      </c>
      <c r="B1322" s="103" t="s">
        <v>2168</v>
      </c>
      <c r="C1322" s="103" t="s">
        <v>1628</v>
      </c>
      <c r="D1322" s="104" t="s">
        <v>2169</v>
      </c>
      <c r="E1322" s="104" t="s">
        <v>1632</v>
      </c>
      <c r="F1322" s="104" t="s">
        <v>1633</v>
      </c>
      <c r="G1322" s="191">
        <v>8.76</v>
      </c>
      <c r="H1322" s="94">
        <v>1.5192000000000001</v>
      </c>
      <c r="I1322" s="95">
        <v>1</v>
      </c>
      <c r="J1322" s="105">
        <v>1</v>
      </c>
      <c r="K1322" s="105">
        <v>1</v>
      </c>
      <c r="L1322" s="105">
        <v>1</v>
      </c>
    </row>
    <row r="1323" spans="1:12">
      <c r="A1323" s="103" t="s">
        <v>1178</v>
      </c>
      <c r="B1323" s="103" t="s">
        <v>2168</v>
      </c>
      <c r="C1323" s="103" t="s">
        <v>1629</v>
      </c>
      <c r="D1323" s="104" t="s">
        <v>2169</v>
      </c>
      <c r="E1323" s="104" t="s">
        <v>1632</v>
      </c>
      <c r="F1323" s="104" t="s">
        <v>1633</v>
      </c>
      <c r="G1323" s="191">
        <v>13.44</v>
      </c>
      <c r="H1323" s="94">
        <v>2.8555999999999999</v>
      </c>
      <c r="I1323" s="95">
        <v>1</v>
      </c>
      <c r="J1323" s="105">
        <v>1</v>
      </c>
      <c r="K1323" s="105">
        <v>1</v>
      </c>
      <c r="L1323" s="105">
        <v>1</v>
      </c>
    </row>
    <row r="1324" spans="1:12">
      <c r="A1324" s="103" t="s">
        <v>1179</v>
      </c>
      <c r="B1324" s="103" t="s">
        <v>2170</v>
      </c>
      <c r="C1324" s="103" t="s">
        <v>1625</v>
      </c>
      <c r="D1324" s="104" t="s">
        <v>2171</v>
      </c>
      <c r="E1324" s="104" t="s">
        <v>1632</v>
      </c>
      <c r="F1324" s="104" t="s">
        <v>1633</v>
      </c>
      <c r="G1324" s="191">
        <v>3.21</v>
      </c>
      <c r="H1324" s="94">
        <v>0.61470000000000002</v>
      </c>
      <c r="I1324" s="95">
        <v>1</v>
      </c>
      <c r="J1324" s="105">
        <v>1</v>
      </c>
      <c r="K1324" s="105">
        <v>1</v>
      </c>
      <c r="L1324" s="105">
        <v>1</v>
      </c>
    </row>
    <row r="1325" spans="1:12">
      <c r="A1325" s="103" t="s">
        <v>1180</v>
      </c>
      <c r="B1325" s="103" t="s">
        <v>2170</v>
      </c>
      <c r="C1325" s="103" t="s">
        <v>1627</v>
      </c>
      <c r="D1325" s="104" t="s">
        <v>2171</v>
      </c>
      <c r="E1325" s="104" t="s">
        <v>1632</v>
      </c>
      <c r="F1325" s="104" t="s">
        <v>1633</v>
      </c>
      <c r="G1325" s="191">
        <v>4.33</v>
      </c>
      <c r="H1325" s="94">
        <v>0.77170000000000005</v>
      </c>
      <c r="I1325" s="95">
        <v>1</v>
      </c>
      <c r="J1325" s="105">
        <v>1</v>
      </c>
      <c r="K1325" s="105">
        <v>1</v>
      </c>
      <c r="L1325" s="105">
        <v>1</v>
      </c>
    </row>
    <row r="1326" spans="1:12">
      <c r="A1326" s="103" t="s">
        <v>1181</v>
      </c>
      <c r="B1326" s="103" t="s">
        <v>2170</v>
      </c>
      <c r="C1326" s="103" t="s">
        <v>1628</v>
      </c>
      <c r="D1326" s="104" t="s">
        <v>2171</v>
      </c>
      <c r="E1326" s="104" t="s">
        <v>1632</v>
      </c>
      <c r="F1326" s="104" t="s">
        <v>1633</v>
      </c>
      <c r="G1326" s="191">
        <v>6.52</v>
      </c>
      <c r="H1326" s="94">
        <v>1.1003000000000001</v>
      </c>
      <c r="I1326" s="95">
        <v>1</v>
      </c>
      <c r="J1326" s="105">
        <v>1</v>
      </c>
      <c r="K1326" s="105">
        <v>1</v>
      </c>
      <c r="L1326" s="105">
        <v>1</v>
      </c>
    </row>
    <row r="1327" spans="1:12">
      <c r="A1327" s="103" t="s">
        <v>1182</v>
      </c>
      <c r="B1327" s="103" t="s">
        <v>2170</v>
      </c>
      <c r="C1327" s="103" t="s">
        <v>1629</v>
      </c>
      <c r="D1327" s="104" t="s">
        <v>2171</v>
      </c>
      <c r="E1327" s="104" t="s">
        <v>1632</v>
      </c>
      <c r="F1327" s="104" t="s">
        <v>1633</v>
      </c>
      <c r="G1327" s="191">
        <v>10.01</v>
      </c>
      <c r="H1327" s="94">
        <v>1.8165</v>
      </c>
      <c r="I1327" s="95">
        <v>1</v>
      </c>
      <c r="J1327" s="105">
        <v>1</v>
      </c>
      <c r="K1327" s="105">
        <v>1</v>
      </c>
      <c r="L1327" s="105">
        <v>1</v>
      </c>
    </row>
    <row r="1328" spans="1:12">
      <c r="A1328" s="103" t="s">
        <v>1183</v>
      </c>
      <c r="B1328" s="103" t="s">
        <v>2172</v>
      </c>
      <c r="C1328" s="103" t="s">
        <v>1625</v>
      </c>
      <c r="D1328" s="104" t="s">
        <v>2173</v>
      </c>
      <c r="E1328" s="104" t="s">
        <v>1632</v>
      </c>
      <c r="F1328" s="104" t="s">
        <v>1633</v>
      </c>
      <c r="G1328" s="191">
        <v>4.04</v>
      </c>
      <c r="H1328" s="94">
        <v>0.65529999999999999</v>
      </c>
      <c r="I1328" s="95">
        <v>1</v>
      </c>
      <c r="J1328" s="105">
        <v>1</v>
      </c>
      <c r="K1328" s="105">
        <v>1</v>
      </c>
      <c r="L1328" s="105">
        <v>1</v>
      </c>
    </row>
    <row r="1329" spans="1:12">
      <c r="A1329" s="103" t="s">
        <v>1184</v>
      </c>
      <c r="B1329" s="103" t="s">
        <v>2172</v>
      </c>
      <c r="C1329" s="103" t="s">
        <v>1627</v>
      </c>
      <c r="D1329" s="104" t="s">
        <v>2173</v>
      </c>
      <c r="E1329" s="104" t="s">
        <v>1632</v>
      </c>
      <c r="F1329" s="104" t="s">
        <v>1633</v>
      </c>
      <c r="G1329" s="191">
        <v>4.8499999999999996</v>
      </c>
      <c r="H1329" s="94">
        <v>0.85499999999999998</v>
      </c>
      <c r="I1329" s="95">
        <v>1</v>
      </c>
      <c r="J1329" s="105">
        <v>1</v>
      </c>
      <c r="K1329" s="105">
        <v>1</v>
      </c>
      <c r="L1329" s="105">
        <v>1</v>
      </c>
    </row>
    <row r="1330" spans="1:12">
      <c r="A1330" s="103" t="s">
        <v>1185</v>
      </c>
      <c r="B1330" s="103" t="s">
        <v>2172</v>
      </c>
      <c r="C1330" s="103" t="s">
        <v>1628</v>
      </c>
      <c r="D1330" s="104" t="s">
        <v>2173</v>
      </c>
      <c r="E1330" s="104" t="s">
        <v>1632</v>
      </c>
      <c r="F1330" s="104" t="s">
        <v>1633</v>
      </c>
      <c r="G1330" s="191">
        <v>6.21</v>
      </c>
      <c r="H1330" s="94">
        <v>1.0546</v>
      </c>
      <c r="I1330" s="95">
        <v>1</v>
      </c>
      <c r="J1330" s="105">
        <v>1</v>
      </c>
      <c r="K1330" s="105">
        <v>1</v>
      </c>
      <c r="L1330" s="105">
        <v>1</v>
      </c>
    </row>
    <row r="1331" spans="1:12">
      <c r="A1331" s="103" t="s">
        <v>1186</v>
      </c>
      <c r="B1331" s="103" t="s">
        <v>2172</v>
      </c>
      <c r="C1331" s="103" t="s">
        <v>1629</v>
      </c>
      <c r="D1331" s="104" t="s">
        <v>2173</v>
      </c>
      <c r="E1331" s="104" t="s">
        <v>1632</v>
      </c>
      <c r="F1331" s="104" t="s">
        <v>1633</v>
      </c>
      <c r="G1331" s="191">
        <v>9.64</v>
      </c>
      <c r="H1331" s="94">
        <v>1.7952999999999999</v>
      </c>
      <c r="I1331" s="95">
        <v>1</v>
      </c>
      <c r="J1331" s="105">
        <v>1</v>
      </c>
      <c r="K1331" s="105">
        <v>1</v>
      </c>
      <c r="L1331" s="105">
        <v>1</v>
      </c>
    </row>
    <row r="1332" spans="1:12">
      <c r="A1332" s="103" t="s">
        <v>1187</v>
      </c>
      <c r="B1332" s="103" t="s">
        <v>2174</v>
      </c>
      <c r="C1332" s="103" t="s">
        <v>1625</v>
      </c>
      <c r="D1332" s="104" t="s">
        <v>2175</v>
      </c>
      <c r="E1332" s="104" t="s">
        <v>1632</v>
      </c>
      <c r="F1332" s="104" t="s">
        <v>1633</v>
      </c>
      <c r="G1332" s="191">
        <v>2.83</v>
      </c>
      <c r="H1332" s="94">
        <v>0.55410000000000004</v>
      </c>
      <c r="I1332" s="95">
        <v>1</v>
      </c>
      <c r="J1332" s="105">
        <v>1</v>
      </c>
      <c r="K1332" s="105">
        <v>1</v>
      </c>
      <c r="L1332" s="105">
        <v>1</v>
      </c>
    </row>
    <row r="1333" spans="1:12">
      <c r="A1333" s="103" t="s">
        <v>1188</v>
      </c>
      <c r="B1333" s="103" t="s">
        <v>2174</v>
      </c>
      <c r="C1333" s="103" t="s">
        <v>1627</v>
      </c>
      <c r="D1333" s="104" t="s">
        <v>2175</v>
      </c>
      <c r="E1333" s="104" t="s">
        <v>1632</v>
      </c>
      <c r="F1333" s="104" t="s">
        <v>1633</v>
      </c>
      <c r="G1333" s="191">
        <v>3.81</v>
      </c>
      <c r="H1333" s="94">
        <v>0.68200000000000005</v>
      </c>
      <c r="I1333" s="95">
        <v>1</v>
      </c>
      <c r="J1333" s="105">
        <v>1</v>
      </c>
      <c r="K1333" s="105">
        <v>1</v>
      </c>
      <c r="L1333" s="105">
        <v>1</v>
      </c>
    </row>
    <row r="1334" spans="1:12">
      <c r="A1334" s="103" t="s">
        <v>1189</v>
      </c>
      <c r="B1334" s="103" t="s">
        <v>2174</v>
      </c>
      <c r="C1334" s="103" t="s">
        <v>1628</v>
      </c>
      <c r="D1334" s="104" t="s">
        <v>2175</v>
      </c>
      <c r="E1334" s="104" t="s">
        <v>1632</v>
      </c>
      <c r="F1334" s="104" t="s">
        <v>1633</v>
      </c>
      <c r="G1334" s="191">
        <v>4.96</v>
      </c>
      <c r="H1334" s="94">
        <v>0.92210000000000003</v>
      </c>
      <c r="I1334" s="95">
        <v>1</v>
      </c>
      <c r="J1334" s="105">
        <v>1</v>
      </c>
      <c r="K1334" s="105">
        <v>1</v>
      </c>
      <c r="L1334" s="105">
        <v>1</v>
      </c>
    </row>
    <row r="1335" spans="1:12">
      <c r="A1335" s="103" t="s">
        <v>1190</v>
      </c>
      <c r="B1335" s="103" t="s">
        <v>2174</v>
      </c>
      <c r="C1335" s="103" t="s">
        <v>1629</v>
      </c>
      <c r="D1335" s="104" t="s">
        <v>2175</v>
      </c>
      <c r="E1335" s="104" t="s">
        <v>1632</v>
      </c>
      <c r="F1335" s="104" t="s">
        <v>1633</v>
      </c>
      <c r="G1335" s="191">
        <v>7.2</v>
      </c>
      <c r="H1335" s="94">
        <v>1.5405</v>
      </c>
      <c r="I1335" s="95">
        <v>1</v>
      </c>
      <c r="J1335" s="105">
        <v>1</v>
      </c>
      <c r="K1335" s="105">
        <v>1</v>
      </c>
      <c r="L1335" s="105">
        <v>1</v>
      </c>
    </row>
    <row r="1336" spans="1:12">
      <c r="A1336" s="103" t="s">
        <v>1191</v>
      </c>
      <c r="B1336" s="103" t="s">
        <v>2176</v>
      </c>
      <c r="C1336" s="103" t="s">
        <v>1625</v>
      </c>
      <c r="D1336" s="104" t="s">
        <v>1560</v>
      </c>
      <c r="E1336" s="104" t="s">
        <v>1632</v>
      </c>
      <c r="F1336" s="104" t="s">
        <v>1633</v>
      </c>
      <c r="G1336" s="191">
        <v>6</v>
      </c>
      <c r="H1336" s="94">
        <v>2.6126999999999998</v>
      </c>
      <c r="I1336" s="95">
        <v>1</v>
      </c>
      <c r="J1336" s="105">
        <v>1</v>
      </c>
      <c r="K1336" s="105">
        <v>1</v>
      </c>
      <c r="L1336" s="105">
        <v>1</v>
      </c>
    </row>
    <row r="1337" spans="1:12">
      <c r="A1337" s="103" t="s">
        <v>1192</v>
      </c>
      <c r="B1337" s="103" t="s">
        <v>2176</v>
      </c>
      <c r="C1337" s="103" t="s">
        <v>1627</v>
      </c>
      <c r="D1337" s="104" t="s">
        <v>1560</v>
      </c>
      <c r="E1337" s="104" t="s">
        <v>1632</v>
      </c>
      <c r="F1337" s="104" t="s">
        <v>1633</v>
      </c>
      <c r="G1337" s="191">
        <v>6.58</v>
      </c>
      <c r="H1337" s="94">
        <v>2.6190000000000002</v>
      </c>
      <c r="I1337" s="95">
        <v>1</v>
      </c>
      <c r="J1337" s="105">
        <v>1</v>
      </c>
      <c r="K1337" s="105">
        <v>1</v>
      </c>
      <c r="L1337" s="105">
        <v>1</v>
      </c>
    </row>
    <row r="1338" spans="1:12">
      <c r="A1338" s="103" t="s">
        <v>1193</v>
      </c>
      <c r="B1338" s="103" t="s">
        <v>2176</v>
      </c>
      <c r="C1338" s="103" t="s">
        <v>1628</v>
      </c>
      <c r="D1338" s="104" t="s">
        <v>1560</v>
      </c>
      <c r="E1338" s="104" t="s">
        <v>1632</v>
      </c>
      <c r="F1338" s="104" t="s">
        <v>1633</v>
      </c>
      <c r="G1338" s="191">
        <v>9.68</v>
      </c>
      <c r="H1338" s="94">
        <v>3.9022000000000001</v>
      </c>
      <c r="I1338" s="95">
        <v>1</v>
      </c>
      <c r="J1338" s="105">
        <v>1</v>
      </c>
      <c r="K1338" s="105">
        <v>1</v>
      </c>
      <c r="L1338" s="105">
        <v>1</v>
      </c>
    </row>
    <row r="1339" spans="1:12">
      <c r="A1339" s="103" t="s">
        <v>1194</v>
      </c>
      <c r="B1339" s="103" t="s">
        <v>2176</v>
      </c>
      <c r="C1339" s="103" t="s">
        <v>1629</v>
      </c>
      <c r="D1339" s="104" t="s">
        <v>1560</v>
      </c>
      <c r="E1339" s="104" t="s">
        <v>1632</v>
      </c>
      <c r="F1339" s="104" t="s">
        <v>1633</v>
      </c>
      <c r="G1339" s="191">
        <v>14.89</v>
      </c>
      <c r="H1339" s="94">
        <v>6.5895999999999999</v>
      </c>
      <c r="I1339" s="95">
        <v>1</v>
      </c>
      <c r="J1339" s="105">
        <v>1</v>
      </c>
      <c r="K1339" s="105">
        <v>1</v>
      </c>
      <c r="L1339" s="105">
        <v>1</v>
      </c>
    </row>
    <row r="1340" spans="1:12">
      <c r="A1340" s="103" t="s">
        <v>1195</v>
      </c>
      <c r="B1340" s="103" t="s">
        <v>2177</v>
      </c>
      <c r="C1340" s="103" t="s">
        <v>1625</v>
      </c>
      <c r="D1340" s="104" t="s">
        <v>2178</v>
      </c>
      <c r="E1340" s="104" t="s">
        <v>1632</v>
      </c>
      <c r="F1340" s="104" t="s">
        <v>1633</v>
      </c>
      <c r="G1340" s="191">
        <v>4.8</v>
      </c>
      <c r="H1340" s="94">
        <v>1.7979000000000001</v>
      </c>
      <c r="I1340" s="95">
        <v>1</v>
      </c>
      <c r="J1340" s="105">
        <v>1</v>
      </c>
      <c r="K1340" s="105">
        <v>1</v>
      </c>
      <c r="L1340" s="105">
        <v>1</v>
      </c>
    </row>
    <row r="1341" spans="1:12">
      <c r="A1341" s="103" t="s">
        <v>1196</v>
      </c>
      <c r="B1341" s="103" t="s">
        <v>2177</v>
      </c>
      <c r="C1341" s="103" t="s">
        <v>1627</v>
      </c>
      <c r="D1341" s="104" t="s">
        <v>2178</v>
      </c>
      <c r="E1341" s="104" t="s">
        <v>1632</v>
      </c>
      <c r="F1341" s="104" t="s">
        <v>1633</v>
      </c>
      <c r="G1341" s="191">
        <v>5.63</v>
      </c>
      <c r="H1341" s="94">
        <v>2.1827000000000001</v>
      </c>
      <c r="I1341" s="95">
        <v>1</v>
      </c>
      <c r="J1341" s="105">
        <v>1</v>
      </c>
      <c r="K1341" s="105">
        <v>1</v>
      </c>
      <c r="L1341" s="105">
        <v>1</v>
      </c>
    </row>
    <row r="1342" spans="1:12">
      <c r="A1342" s="103" t="s">
        <v>1197</v>
      </c>
      <c r="B1342" s="103" t="s">
        <v>2177</v>
      </c>
      <c r="C1342" s="103" t="s">
        <v>1628</v>
      </c>
      <c r="D1342" s="104" t="s">
        <v>2178</v>
      </c>
      <c r="E1342" s="104" t="s">
        <v>1632</v>
      </c>
      <c r="F1342" s="104" t="s">
        <v>1633</v>
      </c>
      <c r="G1342" s="191">
        <v>8.85</v>
      </c>
      <c r="H1342" s="94">
        <v>3.3812000000000002</v>
      </c>
      <c r="I1342" s="95">
        <v>1</v>
      </c>
      <c r="J1342" s="105">
        <v>1</v>
      </c>
      <c r="K1342" s="105">
        <v>1</v>
      </c>
      <c r="L1342" s="105">
        <v>1</v>
      </c>
    </row>
    <row r="1343" spans="1:12">
      <c r="A1343" s="103" t="s">
        <v>1198</v>
      </c>
      <c r="B1343" s="103" t="s">
        <v>2177</v>
      </c>
      <c r="C1343" s="103" t="s">
        <v>1629</v>
      </c>
      <c r="D1343" s="104" t="s">
        <v>2178</v>
      </c>
      <c r="E1343" s="104" t="s">
        <v>1632</v>
      </c>
      <c r="F1343" s="104" t="s">
        <v>1633</v>
      </c>
      <c r="G1343" s="191">
        <v>14.27</v>
      </c>
      <c r="H1343" s="94">
        <v>6.3270999999999997</v>
      </c>
      <c r="I1343" s="95">
        <v>1</v>
      </c>
      <c r="J1343" s="105">
        <v>1</v>
      </c>
      <c r="K1343" s="105">
        <v>1</v>
      </c>
      <c r="L1343" s="105">
        <v>1</v>
      </c>
    </row>
    <row r="1344" spans="1:12">
      <c r="A1344" s="103" t="s">
        <v>1199</v>
      </c>
      <c r="B1344" s="103" t="s">
        <v>2179</v>
      </c>
      <c r="C1344" s="103" t="s">
        <v>1625</v>
      </c>
      <c r="D1344" s="104" t="s">
        <v>2180</v>
      </c>
      <c r="E1344" s="104" t="s">
        <v>1632</v>
      </c>
      <c r="F1344" s="104" t="s">
        <v>1633</v>
      </c>
      <c r="G1344" s="191">
        <v>4.9400000000000004</v>
      </c>
      <c r="H1344" s="94">
        <v>1.8980999999999999</v>
      </c>
      <c r="I1344" s="95">
        <v>1</v>
      </c>
      <c r="J1344" s="105">
        <v>1</v>
      </c>
      <c r="K1344" s="105">
        <v>1</v>
      </c>
      <c r="L1344" s="105">
        <v>1</v>
      </c>
    </row>
    <row r="1345" spans="1:12">
      <c r="A1345" s="103" t="s">
        <v>1200</v>
      </c>
      <c r="B1345" s="103" t="s">
        <v>2179</v>
      </c>
      <c r="C1345" s="103" t="s">
        <v>1627</v>
      </c>
      <c r="D1345" s="104" t="s">
        <v>2180</v>
      </c>
      <c r="E1345" s="104" t="s">
        <v>1632</v>
      </c>
      <c r="F1345" s="104" t="s">
        <v>1633</v>
      </c>
      <c r="G1345" s="191">
        <v>6.21</v>
      </c>
      <c r="H1345" s="94">
        <v>2.4748000000000001</v>
      </c>
      <c r="I1345" s="95">
        <v>1</v>
      </c>
      <c r="J1345" s="105">
        <v>1</v>
      </c>
      <c r="K1345" s="105">
        <v>1</v>
      </c>
      <c r="L1345" s="105">
        <v>1</v>
      </c>
    </row>
    <row r="1346" spans="1:12">
      <c r="A1346" s="103" t="s">
        <v>1201</v>
      </c>
      <c r="B1346" s="103" t="s">
        <v>2179</v>
      </c>
      <c r="C1346" s="103" t="s">
        <v>1628</v>
      </c>
      <c r="D1346" s="104" t="s">
        <v>2180</v>
      </c>
      <c r="E1346" s="104" t="s">
        <v>1632</v>
      </c>
      <c r="F1346" s="104" t="s">
        <v>1633</v>
      </c>
      <c r="G1346" s="191">
        <v>8.67</v>
      </c>
      <c r="H1346" s="94">
        <v>3.5861999999999998</v>
      </c>
      <c r="I1346" s="95">
        <v>1</v>
      </c>
      <c r="J1346" s="105">
        <v>1</v>
      </c>
      <c r="K1346" s="105">
        <v>1</v>
      </c>
      <c r="L1346" s="105">
        <v>1</v>
      </c>
    </row>
    <row r="1347" spans="1:12">
      <c r="A1347" s="103" t="s">
        <v>1202</v>
      </c>
      <c r="B1347" s="103" t="s">
        <v>2179</v>
      </c>
      <c r="C1347" s="103" t="s">
        <v>1629</v>
      </c>
      <c r="D1347" s="104" t="s">
        <v>2180</v>
      </c>
      <c r="E1347" s="104" t="s">
        <v>1632</v>
      </c>
      <c r="F1347" s="104" t="s">
        <v>1633</v>
      </c>
      <c r="G1347" s="191">
        <v>14.91</v>
      </c>
      <c r="H1347" s="94">
        <v>6.0403000000000002</v>
      </c>
      <c r="I1347" s="95">
        <v>1</v>
      </c>
      <c r="J1347" s="105">
        <v>1</v>
      </c>
      <c r="K1347" s="105">
        <v>1</v>
      </c>
      <c r="L1347" s="105">
        <v>1</v>
      </c>
    </row>
    <row r="1348" spans="1:12">
      <c r="A1348" s="103" t="s">
        <v>1203</v>
      </c>
      <c r="B1348" s="103" t="s">
        <v>2181</v>
      </c>
      <c r="C1348" s="103" t="s">
        <v>1625</v>
      </c>
      <c r="D1348" s="104" t="s">
        <v>2182</v>
      </c>
      <c r="E1348" s="104" t="s">
        <v>1632</v>
      </c>
      <c r="F1348" s="104" t="s">
        <v>1633</v>
      </c>
      <c r="G1348" s="191">
        <v>2.75</v>
      </c>
      <c r="H1348" s="94">
        <v>0.74729999999999996</v>
      </c>
      <c r="I1348" s="95">
        <v>1</v>
      </c>
      <c r="J1348" s="105">
        <v>1</v>
      </c>
      <c r="K1348" s="105">
        <v>1</v>
      </c>
      <c r="L1348" s="105">
        <v>1</v>
      </c>
    </row>
    <row r="1349" spans="1:12">
      <c r="A1349" s="103" t="s">
        <v>1204</v>
      </c>
      <c r="B1349" s="103" t="s">
        <v>2181</v>
      </c>
      <c r="C1349" s="103" t="s">
        <v>1627</v>
      </c>
      <c r="D1349" s="104" t="s">
        <v>2182</v>
      </c>
      <c r="E1349" s="104" t="s">
        <v>1632</v>
      </c>
      <c r="F1349" s="104" t="s">
        <v>1633</v>
      </c>
      <c r="G1349" s="191">
        <v>3.61</v>
      </c>
      <c r="H1349" s="94">
        <v>0.96640000000000004</v>
      </c>
      <c r="I1349" s="95">
        <v>1</v>
      </c>
      <c r="J1349" s="105">
        <v>1</v>
      </c>
      <c r="K1349" s="105">
        <v>1</v>
      </c>
      <c r="L1349" s="105">
        <v>1</v>
      </c>
    </row>
    <row r="1350" spans="1:12">
      <c r="A1350" s="103" t="s">
        <v>1205</v>
      </c>
      <c r="B1350" s="103" t="s">
        <v>2181</v>
      </c>
      <c r="C1350" s="103" t="s">
        <v>1628</v>
      </c>
      <c r="D1350" s="104" t="s">
        <v>2182</v>
      </c>
      <c r="E1350" s="104" t="s">
        <v>1632</v>
      </c>
      <c r="F1350" s="104" t="s">
        <v>1633</v>
      </c>
      <c r="G1350" s="191">
        <v>5.75</v>
      </c>
      <c r="H1350" s="94">
        <v>1.4957</v>
      </c>
      <c r="I1350" s="95">
        <v>1</v>
      </c>
      <c r="J1350" s="105">
        <v>1</v>
      </c>
      <c r="K1350" s="105">
        <v>1</v>
      </c>
      <c r="L1350" s="105">
        <v>1</v>
      </c>
    </row>
    <row r="1351" spans="1:12">
      <c r="A1351" s="103" t="s">
        <v>1206</v>
      </c>
      <c r="B1351" s="103" t="s">
        <v>2181</v>
      </c>
      <c r="C1351" s="103" t="s">
        <v>1629</v>
      </c>
      <c r="D1351" s="104" t="s">
        <v>2182</v>
      </c>
      <c r="E1351" s="104" t="s">
        <v>1632</v>
      </c>
      <c r="F1351" s="104" t="s">
        <v>1633</v>
      </c>
      <c r="G1351" s="191">
        <v>8.76</v>
      </c>
      <c r="H1351" s="94">
        <v>2.7157</v>
      </c>
      <c r="I1351" s="95">
        <v>1</v>
      </c>
      <c r="J1351" s="105">
        <v>1</v>
      </c>
      <c r="K1351" s="105">
        <v>1</v>
      </c>
      <c r="L1351" s="105">
        <v>1</v>
      </c>
    </row>
    <row r="1352" spans="1:12">
      <c r="A1352" s="103" t="s">
        <v>1207</v>
      </c>
      <c r="B1352" s="103" t="s">
        <v>2183</v>
      </c>
      <c r="C1352" s="103" t="s">
        <v>1625</v>
      </c>
      <c r="D1352" s="104" t="s">
        <v>2184</v>
      </c>
      <c r="E1352" s="104" t="s">
        <v>1632</v>
      </c>
      <c r="F1352" s="104" t="s">
        <v>1633</v>
      </c>
      <c r="G1352" s="191">
        <v>2.87</v>
      </c>
      <c r="H1352" s="94">
        <v>1.4356</v>
      </c>
      <c r="I1352" s="95">
        <v>1</v>
      </c>
      <c r="J1352" s="105">
        <v>1</v>
      </c>
      <c r="K1352" s="105">
        <v>1</v>
      </c>
      <c r="L1352" s="105">
        <v>1</v>
      </c>
    </row>
    <row r="1353" spans="1:12">
      <c r="A1353" s="103" t="s">
        <v>1208</v>
      </c>
      <c r="B1353" s="103" t="s">
        <v>2183</v>
      </c>
      <c r="C1353" s="103" t="s">
        <v>1627</v>
      </c>
      <c r="D1353" s="104" t="s">
        <v>2184</v>
      </c>
      <c r="E1353" s="104" t="s">
        <v>1632</v>
      </c>
      <c r="F1353" s="104" t="s">
        <v>1633</v>
      </c>
      <c r="G1353" s="191">
        <v>5.19</v>
      </c>
      <c r="H1353" s="94">
        <v>1.9353</v>
      </c>
      <c r="I1353" s="95">
        <v>1</v>
      </c>
      <c r="J1353" s="105">
        <v>1</v>
      </c>
      <c r="K1353" s="105">
        <v>1</v>
      </c>
      <c r="L1353" s="105">
        <v>1</v>
      </c>
    </row>
    <row r="1354" spans="1:12">
      <c r="A1354" s="103" t="s">
        <v>1209</v>
      </c>
      <c r="B1354" s="103" t="s">
        <v>2183</v>
      </c>
      <c r="C1354" s="103" t="s">
        <v>1628</v>
      </c>
      <c r="D1354" s="104" t="s">
        <v>2184</v>
      </c>
      <c r="E1354" s="104" t="s">
        <v>1632</v>
      </c>
      <c r="F1354" s="104" t="s">
        <v>1633</v>
      </c>
      <c r="G1354" s="191">
        <v>10.1</v>
      </c>
      <c r="H1354" s="94">
        <v>3.0127999999999999</v>
      </c>
      <c r="I1354" s="95">
        <v>1</v>
      </c>
      <c r="J1354" s="105">
        <v>1</v>
      </c>
      <c r="K1354" s="105">
        <v>1</v>
      </c>
      <c r="L1354" s="105">
        <v>1</v>
      </c>
    </row>
    <row r="1355" spans="1:12">
      <c r="A1355" s="103" t="s">
        <v>1210</v>
      </c>
      <c r="B1355" s="103" t="s">
        <v>2183</v>
      </c>
      <c r="C1355" s="103" t="s">
        <v>1629</v>
      </c>
      <c r="D1355" s="104" t="s">
        <v>2184</v>
      </c>
      <c r="E1355" s="104" t="s">
        <v>1632</v>
      </c>
      <c r="F1355" s="104" t="s">
        <v>1633</v>
      </c>
      <c r="G1355" s="191">
        <v>17.79</v>
      </c>
      <c r="H1355" s="94">
        <v>5.1738</v>
      </c>
      <c r="I1355" s="95">
        <v>1</v>
      </c>
      <c r="J1355" s="105">
        <v>1</v>
      </c>
      <c r="K1355" s="105">
        <v>1</v>
      </c>
      <c r="L1355" s="105">
        <v>1</v>
      </c>
    </row>
    <row r="1356" spans="1:12">
      <c r="A1356" s="103" t="s">
        <v>1211</v>
      </c>
      <c r="B1356" s="103" t="s">
        <v>2185</v>
      </c>
      <c r="C1356" s="103" t="s">
        <v>1625</v>
      </c>
      <c r="D1356" s="104" t="s">
        <v>2186</v>
      </c>
      <c r="E1356" s="104" t="s">
        <v>1632</v>
      </c>
      <c r="F1356" s="104" t="s">
        <v>1633</v>
      </c>
      <c r="G1356" s="191">
        <v>3.47</v>
      </c>
      <c r="H1356" s="94">
        <v>1.0384</v>
      </c>
      <c r="I1356" s="95">
        <v>1</v>
      </c>
      <c r="J1356" s="105">
        <v>1</v>
      </c>
      <c r="K1356" s="105">
        <v>1</v>
      </c>
      <c r="L1356" s="105">
        <v>1</v>
      </c>
    </row>
    <row r="1357" spans="1:12">
      <c r="A1357" s="103" t="s">
        <v>1212</v>
      </c>
      <c r="B1357" s="103" t="s">
        <v>2185</v>
      </c>
      <c r="C1357" s="103" t="s">
        <v>1627</v>
      </c>
      <c r="D1357" s="104" t="s">
        <v>2186</v>
      </c>
      <c r="E1357" s="104" t="s">
        <v>1632</v>
      </c>
      <c r="F1357" s="104" t="s">
        <v>1633</v>
      </c>
      <c r="G1357" s="191">
        <v>5.64</v>
      </c>
      <c r="H1357" s="94">
        <v>1.5436000000000001</v>
      </c>
      <c r="I1357" s="95">
        <v>1</v>
      </c>
      <c r="J1357" s="105">
        <v>1</v>
      </c>
      <c r="K1357" s="105">
        <v>1</v>
      </c>
      <c r="L1357" s="105">
        <v>1</v>
      </c>
    </row>
    <row r="1358" spans="1:12">
      <c r="A1358" s="103" t="s">
        <v>1213</v>
      </c>
      <c r="B1358" s="103" t="s">
        <v>2185</v>
      </c>
      <c r="C1358" s="103" t="s">
        <v>1628</v>
      </c>
      <c r="D1358" s="104" t="s">
        <v>2186</v>
      </c>
      <c r="E1358" s="104" t="s">
        <v>1632</v>
      </c>
      <c r="F1358" s="104" t="s">
        <v>1633</v>
      </c>
      <c r="G1358" s="191">
        <v>9.08</v>
      </c>
      <c r="H1358" s="94">
        <v>2.3014999999999999</v>
      </c>
      <c r="I1358" s="95">
        <v>1</v>
      </c>
      <c r="J1358" s="105">
        <v>1</v>
      </c>
      <c r="K1358" s="105">
        <v>1</v>
      </c>
      <c r="L1358" s="105">
        <v>1</v>
      </c>
    </row>
    <row r="1359" spans="1:12">
      <c r="A1359" s="103" t="s">
        <v>1214</v>
      </c>
      <c r="B1359" s="103" t="s">
        <v>2185</v>
      </c>
      <c r="C1359" s="103" t="s">
        <v>1629</v>
      </c>
      <c r="D1359" s="104" t="s">
        <v>2186</v>
      </c>
      <c r="E1359" s="104" t="s">
        <v>1632</v>
      </c>
      <c r="F1359" s="104" t="s">
        <v>1633</v>
      </c>
      <c r="G1359" s="191">
        <v>15.74</v>
      </c>
      <c r="H1359" s="94">
        <v>3.9333999999999998</v>
      </c>
      <c r="I1359" s="95">
        <v>1</v>
      </c>
      <c r="J1359" s="105">
        <v>1</v>
      </c>
      <c r="K1359" s="105">
        <v>1</v>
      </c>
      <c r="L1359" s="105">
        <v>1</v>
      </c>
    </row>
    <row r="1360" spans="1:12">
      <c r="A1360" s="103" t="s">
        <v>1215</v>
      </c>
      <c r="B1360" s="103" t="s">
        <v>2187</v>
      </c>
      <c r="C1360" s="103" t="s">
        <v>1625</v>
      </c>
      <c r="D1360" s="104" t="s">
        <v>2188</v>
      </c>
      <c r="E1360" s="104" t="s">
        <v>1632</v>
      </c>
      <c r="F1360" s="104" t="s">
        <v>1633</v>
      </c>
      <c r="G1360" s="191">
        <v>2.78</v>
      </c>
      <c r="H1360" s="94">
        <v>0.87490000000000001</v>
      </c>
      <c r="I1360" s="95">
        <v>1</v>
      </c>
      <c r="J1360" s="105">
        <v>1</v>
      </c>
      <c r="K1360" s="105">
        <v>1</v>
      </c>
      <c r="L1360" s="105">
        <v>1</v>
      </c>
    </row>
    <row r="1361" spans="1:12">
      <c r="A1361" s="103" t="s">
        <v>1216</v>
      </c>
      <c r="B1361" s="103" t="s">
        <v>2187</v>
      </c>
      <c r="C1361" s="103" t="s">
        <v>1627</v>
      </c>
      <c r="D1361" s="104" t="s">
        <v>2188</v>
      </c>
      <c r="E1361" s="104" t="s">
        <v>1632</v>
      </c>
      <c r="F1361" s="104" t="s">
        <v>1633</v>
      </c>
      <c r="G1361" s="191">
        <v>4.9000000000000004</v>
      </c>
      <c r="H1361" s="94">
        <v>1.2816000000000001</v>
      </c>
      <c r="I1361" s="95">
        <v>1</v>
      </c>
      <c r="J1361" s="105">
        <v>1</v>
      </c>
      <c r="K1361" s="105">
        <v>1</v>
      </c>
      <c r="L1361" s="105">
        <v>1</v>
      </c>
    </row>
    <row r="1362" spans="1:12">
      <c r="A1362" s="103" t="s">
        <v>1217</v>
      </c>
      <c r="B1362" s="103" t="s">
        <v>2187</v>
      </c>
      <c r="C1362" s="103" t="s">
        <v>1628</v>
      </c>
      <c r="D1362" s="104" t="s">
        <v>2188</v>
      </c>
      <c r="E1362" s="104" t="s">
        <v>1632</v>
      </c>
      <c r="F1362" s="104" t="s">
        <v>1633</v>
      </c>
      <c r="G1362" s="191">
        <v>8.65</v>
      </c>
      <c r="H1362" s="94">
        <v>1.9790000000000001</v>
      </c>
      <c r="I1362" s="95">
        <v>1</v>
      </c>
      <c r="J1362" s="105">
        <v>1</v>
      </c>
      <c r="K1362" s="105">
        <v>1</v>
      </c>
      <c r="L1362" s="105">
        <v>1</v>
      </c>
    </row>
    <row r="1363" spans="1:12">
      <c r="A1363" s="103" t="s">
        <v>1218</v>
      </c>
      <c r="B1363" s="103" t="s">
        <v>2187</v>
      </c>
      <c r="C1363" s="103" t="s">
        <v>1629</v>
      </c>
      <c r="D1363" s="104" t="s">
        <v>2188</v>
      </c>
      <c r="E1363" s="104" t="s">
        <v>1632</v>
      </c>
      <c r="F1363" s="104" t="s">
        <v>1633</v>
      </c>
      <c r="G1363" s="191">
        <v>15.28</v>
      </c>
      <c r="H1363" s="94">
        <v>3.5011999999999999</v>
      </c>
      <c r="I1363" s="95">
        <v>1</v>
      </c>
      <c r="J1363" s="105">
        <v>1</v>
      </c>
      <c r="K1363" s="105">
        <v>1</v>
      </c>
      <c r="L1363" s="105">
        <v>1</v>
      </c>
    </row>
    <row r="1364" spans="1:12">
      <c r="A1364" s="103" t="s">
        <v>2189</v>
      </c>
      <c r="B1364" s="103" t="s">
        <v>2189</v>
      </c>
      <c r="C1364" s="103" t="s">
        <v>2375</v>
      </c>
      <c r="D1364" s="104" t="s">
        <v>1561</v>
      </c>
      <c r="E1364" s="104"/>
      <c r="F1364" s="104"/>
      <c r="G1364" s="87"/>
      <c r="H1364" s="88"/>
      <c r="I1364" s="95">
        <v>1</v>
      </c>
      <c r="J1364" s="105">
        <v>1</v>
      </c>
      <c r="K1364" s="105">
        <v>1</v>
      </c>
      <c r="L1364" s="105">
        <v>1</v>
      </c>
    </row>
    <row r="1365" spans="1:12">
      <c r="A1365" s="103" t="s">
        <v>2190</v>
      </c>
      <c r="B1365" s="103" t="s">
        <v>2190</v>
      </c>
      <c r="C1365" s="103" t="s">
        <v>2375</v>
      </c>
      <c r="D1365" s="104" t="s">
        <v>1562</v>
      </c>
      <c r="E1365" s="104"/>
      <c r="F1365" s="104"/>
      <c r="G1365" s="87"/>
      <c r="H1365" s="88"/>
      <c r="I1365" s="95">
        <v>1</v>
      </c>
      <c r="J1365" s="105">
        <v>1</v>
      </c>
      <c r="K1365" s="105">
        <v>1</v>
      </c>
      <c r="L1365" s="105">
        <v>1</v>
      </c>
    </row>
  </sheetData>
  <autoFilter ref="A7:L1365" xr:uid="{00000000-0009-0000-0000-000004000000}"/>
  <pageMargins left="0.25" right="0.25" top="0.75" bottom="0.75" header="0.3" footer="0.3"/>
  <pageSetup scale="65" fitToHeight="0" orientation="landscape" r:id="rId1"/>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AC184"/>
  <sheetViews>
    <sheetView showGridLines="0" zoomScaleNormal="100" workbookViewId="0">
      <pane ySplit="5" topLeftCell="A6" activePane="bottomLeft" state="frozen"/>
      <selection pane="bottomLeft" activeCell="A5" sqref="A5:R5"/>
    </sheetView>
  </sheetViews>
  <sheetFormatPr defaultRowHeight="12.5"/>
  <cols>
    <col min="1" max="1" width="11.54296875" bestFit="1" customWidth="1"/>
    <col min="2" max="2" width="12.7265625" customWidth="1"/>
    <col min="3" max="3" width="48" customWidth="1"/>
    <col min="4" max="4" width="20.7265625" customWidth="1"/>
    <col min="5" max="5" width="6.453125" customWidth="1"/>
    <col min="6" max="6" width="17.453125" customWidth="1"/>
    <col min="7" max="7" width="15.54296875" customWidth="1"/>
    <col min="8" max="9" width="16.26953125" customWidth="1"/>
    <col min="10" max="13" width="15" customWidth="1"/>
    <col min="14" max="15" width="14.453125" customWidth="1"/>
    <col min="16" max="18" width="11.54296875" customWidth="1"/>
    <col min="19" max="19" width="9.453125" bestFit="1" customWidth="1"/>
    <col min="20" max="20" width="10.26953125" bestFit="1" customWidth="1"/>
    <col min="29" max="29" width="11.81640625" bestFit="1" customWidth="1"/>
  </cols>
  <sheetData>
    <row r="2" spans="1:29">
      <c r="F2" s="210"/>
      <c r="G2" s="210"/>
      <c r="H2" s="231"/>
      <c r="J2" s="210"/>
      <c r="K2" s="210"/>
      <c r="M2" s="210"/>
      <c r="N2" s="187"/>
      <c r="P2" s="210"/>
      <c r="Q2" s="192"/>
      <c r="R2" s="192"/>
    </row>
    <row r="3" spans="1:29">
      <c r="B3" s="216"/>
      <c r="N3" s="187"/>
    </row>
    <row r="4" spans="1:29" ht="13" thickBot="1">
      <c r="A4" s="164">
        <v>1</v>
      </c>
      <c r="B4" s="164" t="s">
        <v>1627</v>
      </c>
      <c r="C4" s="164">
        <v>3</v>
      </c>
      <c r="D4" s="165">
        <v>4</v>
      </c>
      <c r="E4" s="164">
        <v>5</v>
      </c>
      <c r="F4" s="164">
        <v>6</v>
      </c>
      <c r="G4" s="164">
        <v>7</v>
      </c>
      <c r="H4" s="165">
        <v>8</v>
      </c>
      <c r="I4" s="165">
        <v>9</v>
      </c>
      <c r="J4" s="164">
        <v>10</v>
      </c>
      <c r="K4" s="164">
        <v>11</v>
      </c>
      <c r="L4" s="166">
        <v>12</v>
      </c>
      <c r="M4" s="164">
        <v>13</v>
      </c>
      <c r="N4" s="164">
        <v>14</v>
      </c>
      <c r="O4" s="164">
        <v>15</v>
      </c>
      <c r="P4" s="164">
        <v>16</v>
      </c>
      <c r="Q4" s="164">
        <v>17</v>
      </c>
      <c r="R4" s="164">
        <v>18</v>
      </c>
    </row>
    <row r="5" spans="1:29" ht="39.5" thickBot="1">
      <c r="A5" s="252" t="s">
        <v>1326</v>
      </c>
      <c r="B5" s="252" t="s">
        <v>1219</v>
      </c>
      <c r="C5" s="252" t="s">
        <v>1220</v>
      </c>
      <c r="D5" s="252" t="s">
        <v>1221</v>
      </c>
      <c r="E5" s="252" t="s">
        <v>1222</v>
      </c>
      <c r="F5" s="252" t="s">
        <v>2765</v>
      </c>
      <c r="G5" s="252" t="s">
        <v>2766</v>
      </c>
      <c r="H5" s="252" t="s">
        <v>2260</v>
      </c>
      <c r="I5" s="252" t="s">
        <v>2276</v>
      </c>
      <c r="J5" s="252" t="s">
        <v>2262</v>
      </c>
      <c r="K5" s="252" t="s">
        <v>1277</v>
      </c>
      <c r="L5" s="252" t="s">
        <v>2197</v>
      </c>
      <c r="M5" s="252" t="s">
        <v>1346</v>
      </c>
      <c r="N5" s="252" t="s">
        <v>2274</v>
      </c>
      <c r="O5" s="252" t="s">
        <v>1620</v>
      </c>
      <c r="P5" s="252" t="s">
        <v>1327</v>
      </c>
      <c r="Q5" s="252" t="s">
        <v>2423</v>
      </c>
      <c r="R5" s="252" t="s">
        <v>2422</v>
      </c>
      <c r="U5" s="1"/>
      <c r="V5" s="1"/>
      <c r="W5" s="1"/>
    </row>
    <row r="6" spans="1:29">
      <c r="A6" s="167" t="str">
        <f t="shared" ref="A6:A37" si="0">B6&amp;O6</f>
        <v>888888001</v>
      </c>
      <c r="B6" s="220">
        <v>888888</v>
      </c>
      <c r="C6" s="221" t="s">
        <v>2771</v>
      </c>
      <c r="D6" s="221"/>
      <c r="E6" s="223"/>
      <c r="F6" s="224">
        <v>1</v>
      </c>
      <c r="G6" s="169">
        <v>0.35799999999999998</v>
      </c>
      <c r="H6" s="170">
        <v>0</v>
      </c>
      <c r="I6" s="225">
        <v>0</v>
      </c>
      <c r="J6" s="226" t="s">
        <v>2265</v>
      </c>
      <c r="K6" s="226" t="s">
        <v>1275</v>
      </c>
      <c r="L6" s="223" t="s">
        <v>2611</v>
      </c>
      <c r="M6" s="172" t="s">
        <v>2768</v>
      </c>
      <c r="N6" s="223">
        <v>1</v>
      </c>
      <c r="O6" s="223" t="s">
        <v>1236</v>
      </c>
      <c r="P6" s="229" t="s">
        <v>2768</v>
      </c>
      <c r="Q6" s="173">
        <v>3686.7193641155923</v>
      </c>
      <c r="R6" s="173">
        <v>3840.0867415730336</v>
      </c>
      <c r="S6" s="212"/>
      <c r="T6" s="200"/>
      <c r="U6" s="212"/>
      <c r="V6" s="200"/>
      <c r="W6" s="200"/>
      <c r="X6" s="215"/>
      <c r="Y6" s="215"/>
      <c r="Z6" s="215"/>
      <c r="AA6" s="215"/>
      <c r="AB6" s="219"/>
      <c r="AC6" s="215"/>
    </row>
    <row r="7" spans="1:29">
      <c r="A7" s="167" t="str">
        <f t="shared" si="0"/>
        <v>888888006</v>
      </c>
      <c r="B7" s="220">
        <v>888888</v>
      </c>
      <c r="C7" s="221" t="s">
        <v>2771</v>
      </c>
      <c r="D7" s="221"/>
      <c r="E7" s="223"/>
      <c r="F7" s="224">
        <v>1</v>
      </c>
      <c r="G7" s="169">
        <v>0.35799999999999998</v>
      </c>
      <c r="H7" s="170">
        <v>0</v>
      </c>
      <c r="I7" s="225">
        <v>0</v>
      </c>
      <c r="J7" s="226" t="s">
        <v>2772</v>
      </c>
      <c r="K7" s="226" t="s">
        <v>1275</v>
      </c>
      <c r="L7" s="223" t="s">
        <v>2611</v>
      </c>
      <c r="M7" s="172" t="s">
        <v>2768</v>
      </c>
      <c r="N7" s="223">
        <v>1</v>
      </c>
      <c r="O7" s="223" t="s">
        <v>1240</v>
      </c>
      <c r="P7" s="229" t="s">
        <v>2768</v>
      </c>
      <c r="Q7" s="173">
        <v>3686.7193641155923</v>
      </c>
      <c r="R7" s="173">
        <v>3840.0867415730336</v>
      </c>
      <c r="S7" s="212"/>
      <c r="T7" s="200"/>
      <c r="U7" s="212"/>
      <c r="V7" s="200"/>
      <c r="W7" s="200"/>
      <c r="X7" s="215"/>
      <c r="Y7" s="215"/>
      <c r="Z7" s="215"/>
      <c r="AA7" s="215"/>
      <c r="AB7" s="219"/>
      <c r="AC7" s="215"/>
    </row>
    <row r="8" spans="1:29">
      <c r="A8" s="167" t="str">
        <f t="shared" si="0"/>
        <v>161328001</v>
      </c>
      <c r="B8" s="189" t="s">
        <v>2556</v>
      </c>
      <c r="C8" s="168" t="s">
        <v>2557</v>
      </c>
      <c r="D8" s="168" t="s">
        <v>2675</v>
      </c>
      <c r="E8" s="168" t="s">
        <v>2192</v>
      </c>
      <c r="F8" s="214">
        <v>0</v>
      </c>
      <c r="G8" s="169">
        <v>0</v>
      </c>
      <c r="H8" s="170">
        <v>0</v>
      </c>
      <c r="I8" s="190">
        <v>0</v>
      </c>
      <c r="J8" s="170"/>
      <c r="K8" s="171"/>
      <c r="L8" s="167" t="s">
        <v>2611</v>
      </c>
      <c r="M8" s="172"/>
      <c r="N8" s="167">
        <v>1</v>
      </c>
      <c r="O8" s="167" t="s">
        <v>1236</v>
      </c>
      <c r="P8" s="170">
        <v>0</v>
      </c>
      <c r="Q8" s="173">
        <v>3890.44</v>
      </c>
      <c r="R8" s="173">
        <v>4052.28</v>
      </c>
      <c r="S8" s="212"/>
      <c r="T8" s="200"/>
      <c r="U8" s="212"/>
      <c r="V8" s="200"/>
      <c r="W8" s="200"/>
      <c r="X8" s="215"/>
      <c r="Y8" s="215"/>
      <c r="Z8" s="215"/>
      <c r="AA8" s="215"/>
      <c r="AB8" s="219"/>
      <c r="AC8" s="215"/>
    </row>
    <row r="9" spans="1:29">
      <c r="A9" s="167" t="str">
        <f t="shared" si="0"/>
        <v>161345001</v>
      </c>
      <c r="B9" s="189" t="s">
        <v>2602</v>
      </c>
      <c r="C9" s="168" t="s">
        <v>2603</v>
      </c>
      <c r="D9" s="168" t="s">
        <v>2697</v>
      </c>
      <c r="E9" s="168" t="s">
        <v>2192</v>
      </c>
      <c r="F9" s="214">
        <v>0</v>
      </c>
      <c r="G9" s="169">
        <v>0</v>
      </c>
      <c r="H9" s="170">
        <v>0</v>
      </c>
      <c r="I9" s="190">
        <v>0</v>
      </c>
      <c r="J9" s="170"/>
      <c r="K9" s="171"/>
      <c r="L9" s="167" t="s">
        <v>2611</v>
      </c>
      <c r="M9" s="172"/>
      <c r="N9" s="167">
        <v>1</v>
      </c>
      <c r="O9" s="167" t="s">
        <v>1236</v>
      </c>
      <c r="P9" s="170">
        <v>0</v>
      </c>
      <c r="Q9" s="173">
        <v>7878.58</v>
      </c>
      <c r="R9" s="173">
        <v>8206.33</v>
      </c>
      <c r="S9" s="212"/>
      <c r="T9" s="200"/>
      <c r="U9" s="212"/>
      <c r="V9" s="200"/>
      <c r="W9" s="200"/>
      <c r="X9" s="215"/>
      <c r="Y9" s="215"/>
      <c r="Z9" s="215"/>
      <c r="AA9" s="215"/>
      <c r="AB9" s="219"/>
      <c r="AC9" s="215"/>
    </row>
    <row r="10" spans="1:29">
      <c r="A10" s="167" t="str">
        <f t="shared" si="0"/>
        <v>161371001</v>
      </c>
      <c r="B10" s="189" t="s">
        <v>2586</v>
      </c>
      <c r="C10" s="168" t="s">
        <v>2587</v>
      </c>
      <c r="D10" s="168" t="s">
        <v>2689</v>
      </c>
      <c r="E10" s="168" t="s">
        <v>2192</v>
      </c>
      <c r="F10" s="214">
        <v>0</v>
      </c>
      <c r="G10" s="169">
        <v>0</v>
      </c>
      <c r="H10" s="170">
        <v>0</v>
      </c>
      <c r="I10" s="190">
        <v>0</v>
      </c>
      <c r="J10" s="170"/>
      <c r="K10" s="171"/>
      <c r="L10" s="167" t="s">
        <v>2611</v>
      </c>
      <c r="M10" s="172"/>
      <c r="N10" s="167">
        <v>1</v>
      </c>
      <c r="O10" s="167" t="s">
        <v>1236</v>
      </c>
      <c r="P10" s="170">
        <v>0</v>
      </c>
      <c r="Q10" s="173">
        <v>2624.73</v>
      </c>
      <c r="R10" s="173">
        <v>2733.92</v>
      </c>
      <c r="S10" s="212"/>
      <c r="T10" s="200"/>
      <c r="U10" s="212"/>
      <c r="V10" s="200"/>
      <c r="W10" s="200"/>
      <c r="X10" s="215"/>
      <c r="Y10" s="215"/>
      <c r="Z10" s="215"/>
      <c r="AA10" s="215"/>
      <c r="AB10" s="219"/>
      <c r="AC10" s="215"/>
    </row>
    <row r="11" spans="1:29">
      <c r="A11" s="167" t="str">
        <f t="shared" si="0"/>
        <v>241301001</v>
      </c>
      <c r="B11" s="189" t="s">
        <v>2458</v>
      </c>
      <c r="C11" s="168" t="s">
        <v>2459</v>
      </c>
      <c r="D11" s="168" t="s">
        <v>2625</v>
      </c>
      <c r="E11" s="168" t="s">
        <v>1224</v>
      </c>
      <c r="F11" s="214">
        <v>0</v>
      </c>
      <c r="G11" s="169">
        <v>0</v>
      </c>
      <c r="H11" s="170">
        <v>0</v>
      </c>
      <c r="I11" s="190">
        <v>0</v>
      </c>
      <c r="J11" s="170"/>
      <c r="K11" s="171"/>
      <c r="L11" s="167" t="s">
        <v>2611</v>
      </c>
      <c r="M11" s="172"/>
      <c r="N11" s="167">
        <v>0</v>
      </c>
      <c r="O11" s="167" t="s">
        <v>1236</v>
      </c>
      <c r="P11" s="170">
        <v>0</v>
      </c>
      <c r="Q11" s="173">
        <v>3852.59</v>
      </c>
      <c r="R11" s="173">
        <v>4012.86</v>
      </c>
      <c r="S11" s="212"/>
      <c r="T11" s="200"/>
      <c r="U11" s="212"/>
      <c r="V11" s="200"/>
      <c r="W11" s="200"/>
      <c r="X11" s="215"/>
      <c r="Y11" s="215"/>
      <c r="Z11" s="215"/>
      <c r="AA11" s="215"/>
      <c r="AB11" s="219"/>
      <c r="AC11" s="215"/>
    </row>
    <row r="12" spans="1:29">
      <c r="A12" s="167" t="str">
        <f t="shared" si="0"/>
        <v>241302001</v>
      </c>
      <c r="B12" s="189" t="s">
        <v>2582</v>
      </c>
      <c r="C12" s="168" t="s">
        <v>2583</v>
      </c>
      <c r="D12" s="168" t="s">
        <v>2687</v>
      </c>
      <c r="E12" s="168" t="s">
        <v>1224</v>
      </c>
      <c r="F12" s="214">
        <v>0</v>
      </c>
      <c r="G12" s="169">
        <v>0</v>
      </c>
      <c r="H12" s="170">
        <v>0</v>
      </c>
      <c r="I12" s="190">
        <v>0</v>
      </c>
      <c r="J12" s="170"/>
      <c r="K12" s="171"/>
      <c r="L12" s="167" t="s">
        <v>2611</v>
      </c>
      <c r="M12" s="172"/>
      <c r="N12" s="167">
        <v>0</v>
      </c>
      <c r="O12" s="167" t="s">
        <v>1236</v>
      </c>
      <c r="P12" s="170">
        <v>0</v>
      </c>
      <c r="Q12" s="173">
        <v>4248.63</v>
      </c>
      <c r="R12" s="173">
        <v>4425.37</v>
      </c>
      <c r="S12" s="212"/>
      <c r="T12" s="200"/>
      <c r="U12" s="212"/>
      <c r="V12" s="200"/>
      <c r="W12" s="200"/>
      <c r="X12" s="215"/>
      <c r="Y12" s="215"/>
      <c r="Z12" s="215"/>
      <c r="AA12" s="215"/>
      <c r="AB12" s="219"/>
      <c r="AC12" s="215"/>
    </row>
    <row r="13" spans="1:29">
      <c r="A13" s="167" t="str">
        <f t="shared" si="0"/>
        <v>241303001</v>
      </c>
      <c r="B13" s="188" t="s">
        <v>2442</v>
      </c>
      <c r="C13" s="168" t="s">
        <v>2443</v>
      </c>
      <c r="D13" s="168" t="s">
        <v>2617</v>
      </c>
      <c r="E13" s="168" t="s">
        <v>1224</v>
      </c>
      <c r="F13" s="214">
        <v>0</v>
      </c>
      <c r="G13" s="169">
        <v>0</v>
      </c>
      <c r="H13" s="170">
        <v>0</v>
      </c>
      <c r="I13" s="190">
        <v>0</v>
      </c>
      <c r="J13" s="170"/>
      <c r="K13" s="171"/>
      <c r="L13" s="167" t="s">
        <v>2611</v>
      </c>
      <c r="M13" s="172"/>
      <c r="N13" s="167">
        <v>0</v>
      </c>
      <c r="O13" s="167" t="s">
        <v>1236</v>
      </c>
      <c r="P13" s="170">
        <v>0</v>
      </c>
      <c r="Q13" s="173">
        <v>5562.32</v>
      </c>
      <c r="R13" s="173">
        <v>5793.71</v>
      </c>
      <c r="S13" s="212"/>
      <c r="T13" s="200"/>
      <c r="U13" s="212"/>
      <c r="V13" s="200"/>
      <c r="W13" s="200"/>
      <c r="X13" s="215"/>
      <c r="Y13" s="215"/>
      <c r="Z13" s="215"/>
      <c r="AA13" s="215"/>
      <c r="AB13" s="219"/>
      <c r="AC13" s="215"/>
    </row>
    <row r="14" spans="1:29">
      <c r="A14" s="167" t="str">
        <f t="shared" si="0"/>
        <v>241304001</v>
      </c>
      <c r="B14" s="188" t="s">
        <v>2440</v>
      </c>
      <c r="C14" s="168" t="s">
        <v>2441</v>
      </c>
      <c r="D14" s="168" t="s">
        <v>2616</v>
      </c>
      <c r="E14" s="168" t="s">
        <v>1224</v>
      </c>
      <c r="F14" s="214">
        <v>0</v>
      </c>
      <c r="G14" s="169">
        <v>0</v>
      </c>
      <c r="H14" s="170">
        <v>0</v>
      </c>
      <c r="I14" s="190">
        <v>0</v>
      </c>
      <c r="J14" s="170"/>
      <c r="K14" s="171"/>
      <c r="L14" s="167" t="s">
        <v>2611</v>
      </c>
      <c r="M14" s="172"/>
      <c r="N14" s="167">
        <v>0</v>
      </c>
      <c r="O14" s="167" t="s">
        <v>1236</v>
      </c>
      <c r="P14" s="170">
        <v>0</v>
      </c>
      <c r="Q14" s="173">
        <v>3120.04</v>
      </c>
      <c r="R14" s="173">
        <v>3249.83</v>
      </c>
      <c r="S14" s="212"/>
      <c r="T14" s="200"/>
      <c r="U14" s="212"/>
      <c r="V14" s="200"/>
      <c r="W14" s="200"/>
      <c r="X14" s="215"/>
      <c r="Y14" s="215"/>
      <c r="Z14" s="215"/>
      <c r="AA14" s="215"/>
      <c r="AB14" s="219"/>
      <c r="AC14" s="215"/>
    </row>
    <row r="15" spans="1:29">
      <c r="A15" s="167" t="str">
        <f t="shared" si="0"/>
        <v>241305001</v>
      </c>
      <c r="B15" s="189" t="s">
        <v>2491</v>
      </c>
      <c r="C15" s="168" t="s">
        <v>2492</v>
      </c>
      <c r="D15" s="168" t="s">
        <v>2642</v>
      </c>
      <c r="E15" s="168" t="s">
        <v>1224</v>
      </c>
      <c r="F15" s="214">
        <v>0</v>
      </c>
      <c r="G15" s="169">
        <v>0</v>
      </c>
      <c r="H15" s="170">
        <v>0</v>
      </c>
      <c r="I15" s="190">
        <v>1245.77</v>
      </c>
      <c r="J15" s="170"/>
      <c r="K15" s="171"/>
      <c r="L15" s="167" t="s">
        <v>2611</v>
      </c>
      <c r="M15" s="172"/>
      <c r="N15" s="167">
        <v>0</v>
      </c>
      <c r="O15" s="167" t="s">
        <v>1236</v>
      </c>
      <c r="P15" s="170">
        <v>0</v>
      </c>
      <c r="Q15" s="173">
        <v>3799.37</v>
      </c>
      <c r="R15" s="173">
        <v>3957.43</v>
      </c>
      <c r="S15" s="212"/>
      <c r="T15" s="200"/>
      <c r="U15" s="212"/>
      <c r="V15" s="200"/>
      <c r="W15" s="200"/>
      <c r="X15" s="215"/>
      <c r="Y15" s="215"/>
      <c r="Z15" s="215"/>
      <c r="AA15" s="215"/>
      <c r="AB15" s="219"/>
      <c r="AC15" s="215"/>
    </row>
    <row r="16" spans="1:29">
      <c r="A16" s="167" t="str">
        <f t="shared" si="0"/>
        <v>241306001</v>
      </c>
      <c r="B16" s="189" t="s">
        <v>2550</v>
      </c>
      <c r="C16" s="168" t="s">
        <v>2551</v>
      </c>
      <c r="D16" s="168" t="s">
        <v>2672</v>
      </c>
      <c r="E16" s="168" t="s">
        <v>1224</v>
      </c>
      <c r="F16" s="214">
        <v>0</v>
      </c>
      <c r="G16" s="169">
        <v>0</v>
      </c>
      <c r="H16" s="170">
        <v>0</v>
      </c>
      <c r="I16" s="190">
        <v>0</v>
      </c>
      <c r="J16" s="170"/>
      <c r="K16" s="171"/>
      <c r="L16" s="167" t="s">
        <v>2611</v>
      </c>
      <c r="M16" s="172"/>
      <c r="N16" s="167">
        <v>0</v>
      </c>
      <c r="O16" s="167" t="s">
        <v>1236</v>
      </c>
      <c r="P16" s="170">
        <v>0</v>
      </c>
      <c r="Q16" s="173">
        <v>3032.08</v>
      </c>
      <c r="R16" s="173">
        <v>3158.21</v>
      </c>
      <c r="S16" s="212"/>
      <c r="T16" s="200"/>
      <c r="U16" s="212"/>
      <c r="V16" s="200"/>
      <c r="W16" s="200"/>
      <c r="X16" s="215"/>
      <c r="Y16" s="215"/>
      <c r="Z16" s="215"/>
      <c r="AA16" s="215"/>
      <c r="AB16" s="219"/>
      <c r="AC16" s="215"/>
    </row>
    <row r="17" spans="1:29">
      <c r="A17" s="167" t="str">
        <f t="shared" si="0"/>
        <v>241308001</v>
      </c>
      <c r="B17" s="188" t="s">
        <v>2558</v>
      </c>
      <c r="C17" s="168" t="s">
        <v>2559</v>
      </c>
      <c r="D17" s="168" t="s">
        <v>2676</v>
      </c>
      <c r="E17" s="168" t="s">
        <v>1224</v>
      </c>
      <c r="F17" s="214">
        <v>0</v>
      </c>
      <c r="G17" s="169">
        <v>0</v>
      </c>
      <c r="H17" s="170">
        <v>0</v>
      </c>
      <c r="I17" s="190">
        <v>1265.6199999999999</v>
      </c>
      <c r="J17" s="170"/>
      <c r="K17" s="171"/>
      <c r="L17" s="167" t="s">
        <v>2611</v>
      </c>
      <c r="M17" s="172"/>
      <c r="N17" s="167">
        <v>0</v>
      </c>
      <c r="O17" s="167" t="s">
        <v>1236</v>
      </c>
      <c r="P17" s="170">
        <v>0</v>
      </c>
      <c r="Q17" s="173">
        <v>2203.41</v>
      </c>
      <c r="R17" s="173">
        <v>2295.0700000000002</v>
      </c>
      <c r="S17" s="212"/>
      <c r="T17" s="200"/>
      <c r="U17" s="212"/>
      <c r="V17" s="200"/>
      <c r="W17" s="200"/>
      <c r="X17" s="215"/>
      <c r="Y17" s="215"/>
      <c r="Z17" s="215"/>
      <c r="AA17" s="215"/>
      <c r="AB17" s="219"/>
      <c r="AC17" s="215"/>
    </row>
    <row r="18" spans="1:29">
      <c r="A18" s="167" t="str">
        <f t="shared" si="0"/>
        <v>241309001</v>
      </c>
      <c r="B18" s="189" t="s">
        <v>2444</v>
      </c>
      <c r="C18" s="168" t="s">
        <v>2445</v>
      </c>
      <c r="D18" s="168" t="s">
        <v>2618</v>
      </c>
      <c r="E18" s="168" t="s">
        <v>1224</v>
      </c>
      <c r="F18" s="214">
        <v>0</v>
      </c>
      <c r="G18" s="169">
        <v>0</v>
      </c>
      <c r="H18" s="170">
        <v>0</v>
      </c>
      <c r="I18" s="190">
        <v>170</v>
      </c>
      <c r="J18" s="170"/>
      <c r="K18" s="171"/>
      <c r="L18" s="167" t="s">
        <v>2611</v>
      </c>
      <c r="M18" s="172"/>
      <c r="N18" s="167">
        <v>0</v>
      </c>
      <c r="O18" s="167" t="s">
        <v>1236</v>
      </c>
      <c r="P18" s="170">
        <v>0</v>
      </c>
      <c r="Q18" s="173">
        <v>4120.2299999999996</v>
      </c>
      <c r="R18" s="173">
        <v>4291.63</v>
      </c>
      <c r="S18" s="212"/>
      <c r="T18" s="200"/>
      <c r="U18" s="212"/>
      <c r="V18" s="200"/>
      <c r="W18" s="200"/>
      <c r="X18" s="215"/>
      <c r="Y18" s="215"/>
      <c r="Z18" s="215"/>
      <c r="AA18" s="215"/>
      <c r="AB18" s="219"/>
      <c r="AC18" s="215"/>
    </row>
    <row r="19" spans="1:29">
      <c r="A19" s="167" t="str">
        <f t="shared" si="0"/>
        <v>241311001</v>
      </c>
      <c r="B19" s="189" t="s">
        <v>2495</v>
      </c>
      <c r="C19" s="168" t="s">
        <v>2496</v>
      </c>
      <c r="D19" s="168" t="s">
        <v>2644</v>
      </c>
      <c r="E19" s="168" t="s">
        <v>1224</v>
      </c>
      <c r="F19" s="214">
        <v>0</v>
      </c>
      <c r="G19" s="169">
        <v>0</v>
      </c>
      <c r="H19" s="170">
        <v>0</v>
      </c>
      <c r="I19" s="190">
        <v>0</v>
      </c>
      <c r="J19" s="170"/>
      <c r="K19" s="171"/>
      <c r="L19" s="167" t="s">
        <v>2611</v>
      </c>
      <c r="M19" s="172"/>
      <c r="N19" s="167">
        <v>0</v>
      </c>
      <c r="O19" s="167" t="s">
        <v>1236</v>
      </c>
      <c r="P19" s="170">
        <v>0</v>
      </c>
      <c r="Q19" s="173">
        <v>3860.09</v>
      </c>
      <c r="R19" s="173">
        <v>4020.67</v>
      </c>
      <c r="S19" s="212"/>
      <c r="T19" s="200"/>
      <c r="U19" s="212"/>
      <c r="V19" s="200"/>
      <c r="W19" s="200"/>
      <c r="X19" s="215"/>
      <c r="Y19" s="215"/>
      <c r="Z19" s="215"/>
      <c r="AA19" s="215"/>
      <c r="AB19" s="219"/>
      <c r="AC19" s="215"/>
    </row>
    <row r="20" spans="1:29">
      <c r="A20" s="167" t="str">
        <f t="shared" si="0"/>
        <v>241312001</v>
      </c>
      <c r="B20" s="188" t="s">
        <v>2452</v>
      </c>
      <c r="C20" s="168" t="s">
        <v>2453</v>
      </c>
      <c r="D20" s="168" t="s">
        <v>2622</v>
      </c>
      <c r="E20" s="168" t="s">
        <v>1224</v>
      </c>
      <c r="F20" s="214">
        <v>0</v>
      </c>
      <c r="G20" s="169">
        <v>0</v>
      </c>
      <c r="H20" s="170">
        <v>0</v>
      </c>
      <c r="I20" s="190">
        <v>0</v>
      </c>
      <c r="J20" s="170"/>
      <c r="K20" s="171"/>
      <c r="L20" s="167" t="s">
        <v>2611</v>
      </c>
      <c r="M20" s="172"/>
      <c r="N20" s="167">
        <v>0</v>
      </c>
      <c r="O20" s="167" t="s">
        <v>1236</v>
      </c>
      <c r="P20" s="170">
        <v>0</v>
      </c>
      <c r="Q20" s="173">
        <v>4239.97</v>
      </c>
      <c r="R20" s="173">
        <v>4416.3500000000004</v>
      </c>
      <c r="S20" s="212"/>
      <c r="T20" s="200"/>
      <c r="U20" s="212"/>
      <c r="V20" s="200"/>
      <c r="W20" s="200"/>
      <c r="X20" s="215"/>
      <c r="Y20" s="215"/>
      <c r="Z20" s="215"/>
      <c r="AA20" s="215"/>
      <c r="AB20" s="219"/>
      <c r="AC20" s="215"/>
    </row>
    <row r="21" spans="1:29">
      <c r="A21" s="167" t="str">
        <f t="shared" si="0"/>
        <v>241313001</v>
      </c>
      <c r="B21" s="188" t="s">
        <v>2604</v>
      </c>
      <c r="C21" s="168" t="s">
        <v>2605</v>
      </c>
      <c r="D21" s="168" t="s">
        <v>2698</v>
      </c>
      <c r="E21" s="168" t="s">
        <v>1224</v>
      </c>
      <c r="F21" s="214">
        <v>0</v>
      </c>
      <c r="G21" s="169">
        <v>0</v>
      </c>
      <c r="H21" s="170">
        <v>0</v>
      </c>
      <c r="I21" s="190">
        <v>0</v>
      </c>
      <c r="J21" s="170"/>
      <c r="K21" s="171"/>
      <c r="L21" s="167" t="s">
        <v>2611</v>
      </c>
      <c r="M21" s="172"/>
      <c r="N21" s="167">
        <v>0</v>
      </c>
      <c r="O21" s="167" t="s">
        <v>1236</v>
      </c>
      <c r="P21" s="170">
        <v>0</v>
      </c>
      <c r="Q21" s="173">
        <v>9355.85</v>
      </c>
      <c r="R21" s="173">
        <v>9745.0499999999993</v>
      </c>
      <c r="S21" s="212"/>
      <c r="T21" s="200"/>
      <c r="U21" s="212"/>
      <c r="V21" s="200"/>
      <c r="W21" s="200"/>
      <c r="X21" s="215"/>
      <c r="Y21" s="215"/>
      <c r="Z21" s="215"/>
      <c r="AA21" s="215"/>
      <c r="AB21" s="219"/>
      <c r="AC21" s="215"/>
    </row>
    <row r="22" spans="1:29">
      <c r="A22" s="167" t="str">
        <f t="shared" si="0"/>
        <v>241314001</v>
      </c>
      <c r="B22" s="188" t="s">
        <v>2576</v>
      </c>
      <c r="C22" s="168" t="s">
        <v>2577</v>
      </c>
      <c r="D22" s="168" t="s">
        <v>2684</v>
      </c>
      <c r="E22" s="168" t="s">
        <v>1224</v>
      </c>
      <c r="F22" s="214">
        <v>0</v>
      </c>
      <c r="G22" s="169">
        <v>0</v>
      </c>
      <c r="H22" s="170">
        <v>0</v>
      </c>
      <c r="I22" s="190">
        <v>0</v>
      </c>
      <c r="J22" s="170"/>
      <c r="K22" s="171"/>
      <c r="L22" s="167" t="s">
        <v>2611</v>
      </c>
      <c r="M22" s="172"/>
      <c r="N22" s="167">
        <v>0</v>
      </c>
      <c r="O22" s="167" t="s">
        <v>1236</v>
      </c>
      <c r="P22" s="170">
        <v>0</v>
      </c>
      <c r="Q22" s="173">
        <v>4035</v>
      </c>
      <c r="R22" s="173">
        <v>4202.8599999999997</v>
      </c>
      <c r="S22" s="212"/>
      <c r="T22" s="200"/>
      <c r="U22" s="212"/>
      <c r="V22" s="200"/>
      <c r="W22" s="200"/>
      <c r="X22" s="215"/>
      <c r="Y22" s="215"/>
      <c r="Z22" s="215"/>
      <c r="AA22" s="215"/>
      <c r="AB22" s="219"/>
      <c r="AC22" s="215"/>
    </row>
    <row r="23" spans="1:29">
      <c r="A23" s="167" t="str">
        <f t="shared" si="0"/>
        <v>241315001</v>
      </c>
      <c r="B23" s="189" t="s">
        <v>2504</v>
      </c>
      <c r="C23" s="168" t="s">
        <v>2505</v>
      </c>
      <c r="D23" s="168" t="s">
        <v>2649</v>
      </c>
      <c r="E23" s="168" t="s">
        <v>1224</v>
      </c>
      <c r="F23" s="214">
        <v>0</v>
      </c>
      <c r="G23" s="169">
        <v>0</v>
      </c>
      <c r="H23" s="170">
        <v>0</v>
      </c>
      <c r="I23" s="190">
        <v>0</v>
      </c>
      <c r="J23" s="170"/>
      <c r="K23" s="171"/>
      <c r="L23" s="167" t="s">
        <v>2611</v>
      </c>
      <c r="M23" s="172"/>
      <c r="N23" s="167">
        <v>0</v>
      </c>
      <c r="O23" s="167" t="s">
        <v>1236</v>
      </c>
      <c r="P23" s="170">
        <v>0</v>
      </c>
      <c r="Q23" s="173">
        <v>3291.22</v>
      </c>
      <c r="R23" s="173">
        <v>3428.14</v>
      </c>
      <c r="S23" s="212"/>
      <c r="T23" s="200"/>
      <c r="U23" s="212"/>
      <c r="V23" s="200"/>
      <c r="W23" s="200"/>
      <c r="X23" s="215"/>
      <c r="Y23" s="215"/>
      <c r="Z23" s="215"/>
      <c r="AA23" s="215"/>
      <c r="AB23" s="219"/>
      <c r="AC23" s="215"/>
    </row>
    <row r="24" spans="1:29">
      <c r="A24" s="167" t="str">
        <f t="shared" si="0"/>
        <v>241316001</v>
      </c>
      <c r="B24" s="188" t="s">
        <v>2568</v>
      </c>
      <c r="C24" s="168" t="s">
        <v>2569</v>
      </c>
      <c r="D24" s="168" t="s">
        <v>2681</v>
      </c>
      <c r="E24" s="168" t="s">
        <v>1224</v>
      </c>
      <c r="F24" s="214">
        <v>0</v>
      </c>
      <c r="G24" s="169">
        <v>0</v>
      </c>
      <c r="H24" s="170">
        <v>0</v>
      </c>
      <c r="I24" s="190">
        <v>0</v>
      </c>
      <c r="J24" s="170"/>
      <c r="K24" s="171"/>
      <c r="L24" s="167" t="s">
        <v>2611</v>
      </c>
      <c r="M24" s="172"/>
      <c r="N24" s="167">
        <v>0</v>
      </c>
      <c r="O24" s="167" t="s">
        <v>1236</v>
      </c>
      <c r="P24" s="170">
        <v>0</v>
      </c>
      <c r="Q24" s="173">
        <v>6294.11</v>
      </c>
      <c r="R24" s="173">
        <v>6555.94</v>
      </c>
      <c r="S24" s="212"/>
      <c r="T24" s="200"/>
      <c r="U24" s="212"/>
      <c r="V24" s="200"/>
      <c r="W24" s="200"/>
      <c r="X24" s="215"/>
      <c r="Y24" s="215"/>
      <c r="Z24" s="215"/>
      <c r="AA24" s="215"/>
      <c r="AB24" s="219"/>
      <c r="AC24" s="215"/>
    </row>
    <row r="25" spans="1:29">
      <c r="A25" s="167" t="str">
        <f t="shared" si="0"/>
        <v>241317001</v>
      </c>
      <c r="B25" s="189" t="s">
        <v>2448</v>
      </c>
      <c r="C25" s="168" t="s">
        <v>2449</v>
      </c>
      <c r="D25" s="168" t="s">
        <v>2620</v>
      </c>
      <c r="E25" s="168" t="s">
        <v>1224</v>
      </c>
      <c r="F25" s="214">
        <v>0</v>
      </c>
      <c r="G25" s="169">
        <v>0</v>
      </c>
      <c r="H25" s="170">
        <v>0</v>
      </c>
      <c r="I25" s="190">
        <v>0</v>
      </c>
      <c r="J25" s="170"/>
      <c r="K25" s="171"/>
      <c r="L25" s="167" t="s">
        <v>2611</v>
      </c>
      <c r="M25" s="172"/>
      <c r="N25" s="167">
        <v>0</v>
      </c>
      <c r="O25" s="167" t="s">
        <v>1236</v>
      </c>
      <c r="P25" s="170">
        <v>0</v>
      </c>
      <c r="Q25" s="173">
        <v>3994.21</v>
      </c>
      <c r="R25" s="173">
        <v>4160.37</v>
      </c>
      <c r="S25" s="212"/>
      <c r="T25" s="200"/>
      <c r="U25" s="212"/>
      <c r="V25" s="200"/>
      <c r="W25" s="200"/>
      <c r="X25" s="215"/>
      <c r="Y25" s="215"/>
      <c r="Z25" s="215"/>
      <c r="AA25" s="215"/>
      <c r="AB25" s="219"/>
      <c r="AC25" s="215"/>
    </row>
    <row r="26" spans="1:29">
      <c r="A26" s="167" t="str">
        <f t="shared" si="0"/>
        <v>241318001</v>
      </c>
      <c r="B26" s="188" t="s">
        <v>2470</v>
      </c>
      <c r="C26" s="168" t="s">
        <v>2471</v>
      </c>
      <c r="D26" s="168" t="s">
        <v>2631</v>
      </c>
      <c r="E26" s="168" t="s">
        <v>1224</v>
      </c>
      <c r="F26" s="214">
        <v>0</v>
      </c>
      <c r="G26" s="169">
        <v>0</v>
      </c>
      <c r="H26" s="170">
        <v>0</v>
      </c>
      <c r="I26" s="190">
        <v>0</v>
      </c>
      <c r="J26" s="170"/>
      <c r="K26" s="171"/>
      <c r="L26" s="167" t="s">
        <v>2611</v>
      </c>
      <c r="M26" s="172"/>
      <c r="N26" s="167">
        <v>0</v>
      </c>
      <c r="O26" s="167" t="s">
        <v>1236</v>
      </c>
      <c r="P26" s="170">
        <v>0</v>
      </c>
      <c r="Q26" s="173">
        <v>4380.63</v>
      </c>
      <c r="R26" s="173">
        <v>4562.8599999999997</v>
      </c>
      <c r="S26" s="212"/>
      <c r="T26" s="200"/>
      <c r="U26" s="212"/>
      <c r="V26" s="200"/>
      <c r="W26" s="200"/>
      <c r="X26" s="215"/>
      <c r="Y26" s="215"/>
      <c r="Z26" s="215"/>
      <c r="AA26" s="215"/>
      <c r="AB26" s="219"/>
      <c r="AC26" s="215"/>
    </row>
    <row r="27" spans="1:29">
      <c r="A27" s="167" t="str">
        <f t="shared" si="0"/>
        <v>241319001</v>
      </c>
      <c r="B27" s="188" t="s">
        <v>2462</v>
      </c>
      <c r="C27" s="168" t="s">
        <v>2463</v>
      </c>
      <c r="D27" s="168" t="s">
        <v>2627</v>
      </c>
      <c r="E27" s="168" t="s">
        <v>1224</v>
      </c>
      <c r="F27" s="214">
        <v>0</v>
      </c>
      <c r="G27" s="169">
        <v>0</v>
      </c>
      <c r="H27" s="170">
        <v>0</v>
      </c>
      <c r="I27" s="190">
        <v>0</v>
      </c>
      <c r="J27" s="170"/>
      <c r="K27" s="171"/>
      <c r="L27" s="167" t="s">
        <v>2611</v>
      </c>
      <c r="M27" s="172"/>
      <c r="N27" s="167">
        <v>0</v>
      </c>
      <c r="O27" s="167" t="s">
        <v>1236</v>
      </c>
      <c r="P27" s="170">
        <v>0</v>
      </c>
      <c r="Q27" s="173">
        <v>4868.3900000000003</v>
      </c>
      <c r="R27" s="173">
        <v>5070.91</v>
      </c>
      <c r="S27" s="212"/>
      <c r="T27" s="200"/>
      <c r="U27" s="212"/>
      <c r="V27" s="200"/>
      <c r="W27" s="200"/>
      <c r="X27" s="215"/>
      <c r="Y27" s="215"/>
      <c r="Z27" s="215"/>
      <c r="AA27" s="215"/>
      <c r="AB27" s="219"/>
      <c r="AC27" s="215"/>
    </row>
    <row r="28" spans="1:29">
      <c r="A28" s="167" t="str">
        <f t="shared" si="0"/>
        <v>241320001</v>
      </c>
      <c r="B28" s="189" t="s">
        <v>2596</v>
      </c>
      <c r="C28" s="168" t="s">
        <v>2597</v>
      </c>
      <c r="D28" s="168" t="s">
        <v>2694</v>
      </c>
      <c r="E28" s="168" t="s">
        <v>1224</v>
      </c>
      <c r="F28" s="214">
        <v>0</v>
      </c>
      <c r="G28" s="169">
        <v>0</v>
      </c>
      <c r="H28" s="170">
        <v>0</v>
      </c>
      <c r="I28" s="190">
        <v>0</v>
      </c>
      <c r="J28" s="170"/>
      <c r="K28" s="171"/>
      <c r="L28" s="167" t="s">
        <v>2611</v>
      </c>
      <c r="M28" s="172"/>
      <c r="N28" s="167">
        <v>0</v>
      </c>
      <c r="O28" s="167" t="s">
        <v>1236</v>
      </c>
      <c r="P28" s="170">
        <v>0</v>
      </c>
      <c r="Q28" s="173">
        <v>5151.17</v>
      </c>
      <c r="R28" s="173">
        <v>5365.46</v>
      </c>
      <c r="S28" s="212"/>
      <c r="T28" s="200"/>
      <c r="U28" s="212"/>
      <c r="V28" s="200"/>
      <c r="W28" s="200"/>
      <c r="X28" s="215"/>
      <c r="Y28" s="215"/>
      <c r="Z28" s="215"/>
      <c r="AA28" s="215"/>
      <c r="AB28" s="219"/>
      <c r="AC28" s="215"/>
    </row>
    <row r="29" spans="1:29">
      <c r="A29" s="167" t="str">
        <f t="shared" si="0"/>
        <v>241321001</v>
      </c>
      <c r="B29" s="188" t="s">
        <v>2600</v>
      </c>
      <c r="C29" s="168" t="s">
        <v>2601</v>
      </c>
      <c r="D29" s="168" t="s">
        <v>2696</v>
      </c>
      <c r="E29" s="168" t="s">
        <v>1224</v>
      </c>
      <c r="F29" s="214">
        <v>0</v>
      </c>
      <c r="G29" s="169">
        <v>0</v>
      </c>
      <c r="H29" s="170">
        <v>0</v>
      </c>
      <c r="I29" s="190">
        <v>0</v>
      </c>
      <c r="J29" s="170"/>
      <c r="K29" s="171"/>
      <c r="L29" s="167" t="s">
        <v>2611</v>
      </c>
      <c r="M29" s="172"/>
      <c r="N29" s="167">
        <v>0</v>
      </c>
      <c r="O29" s="167" t="s">
        <v>1236</v>
      </c>
      <c r="P29" s="170">
        <v>0</v>
      </c>
      <c r="Q29" s="173">
        <v>6171.28</v>
      </c>
      <c r="R29" s="173">
        <v>6428</v>
      </c>
      <c r="S29" s="212"/>
      <c r="T29" s="200"/>
      <c r="U29" s="212"/>
      <c r="V29" s="200"/>
      <c r="W29" s="200"/>
      <c r="X29" s="215"/>
      <c r="Y29" s="215"/>
      <c r="Z29" s="215"/>
      <c r="AA29" s="215"/>
      <c r="AB29" s="219"/>
      <c r="AC29" s="215"/>
    </row>
    <row r="30" spans="1:29">
      <c r="A30" s="167" t="str">
        <f t="shared" si="0"/>
        <v>241322001</v>
      </c>
      <c r="B30" s="188" t="s">
        <v>2522</v>
      </c>
      <c r="C30" s="168" t="s">
        <v>2523</v>
      </c>
      <c r="D30" s="168" t="s">
        <v>2658</v>
      </c>
      <c r="E30" s="168" t="s">
        <v>1224</v>
      </c>
      <c r="F30" s="214">
        <v>0</v>
      </c>
      <c r="G30" s="169">
        <v>0</v>
      </c>
      <c r="H30" s="170">
        <v>0</v>
      </c>
      <c r="I30" s="190">
        <v>0</v>
      </c>
      <c r="J30" s="170"/>
      <c r="K30" s="171"/>
      <c r="L30" s="167" t="s">
        <v>2611</v>
      </c>
      <c r="M30" s="172"/>
      <c r="N30" s="167">
        <v>0</v>
      </c>
      <c r="O30" s="167" t="s">
        <v>1236</v>
      </c>
      <c r="P30" s="170">
        <v>0</v>
      </c>
      <c r="Q30" s="173">
        <v>2852.04</v>
      </c>
      <c r="R30" s="173">
        <v>2970.69</v>
      </c>
      <c r="S30" s="212"/>
      <c r="T30" s="200"/>
      <c r="U30" s="212"/>
      <c r="V30" s="200"/>
      <c r="W30" s="200"/>
      <c r="X30" s="215"/>
      <c r="Y30" s="215"/>
      <c r="Z30" s="215"/>
      <c r="AA30" s="215"/>
      <c r="AB30" s="219"/>
      <c r="AC30" s="215"/>
    </row>
    <row r="31" spans="1:29">
      <c r="A31" s="167" t="str">
        <f t="shared" si="0"/>
        <v>241323001</v>
      </c>
      <c r="B31" s="188" t="s">
        <v>2487</v>
      </c>
      <c r="C31" s="168" t="s">
        <v>2488</v>
      </c>
      <c r="D31" s="168" t="s">
        <v>2640</v>
      </c>
      <c r="E31" s="168" t="s">
        <v>1224</v>
      </c>
      <c r="F31" s="214">
        <v>0</v>
      </c>
      <c r="G31" s="169">
        <v>0</v>
      </c>
      <c r="H31" s="170">
        <v>0</v>
      </c>
      <c r="I31" s="190">
        <v>0</v>
      </c>
      <c r="J31" s="170"/>
      <c r="K31" s="171"/>
      <c r="L31" s="167" t="s">
        <v>2611</v>
      </c>
      <c r="M31" s="172"/>
      <c r="N31" s="167">
        <v>0</v>
      </c>
      <c r="O31" s="167" t="s">
        <v>1236</v>
      </c>
      <c r="P31" s="170">
        <v>0</v>
      </c>
      <c r="Q31" s="173">
        <v>3437.99</v>
      </c>
      <c r="R31" s="173">
        <v>3581.01</v>
      </c>
      <c r="S31" s="212"/>
      <c r="T31" s="200"/>
      <c r="U31" s="212"/>
      <c r="V31" s="200"/>
      <c r="W31" s="200"/>
      <c r="X31" s="215"/>
      <c r="Y31" s="215"/>
      <c r="Z31" s="215"/>
      <c r="AA31" s="215"/>
      <c r="AB31" s="219"/>
      <c r="AC31" s="215"/>
    </row>
    <row r="32" spans="1:29">
      <c r="A32" s="167" t="str">
        <f t="shared" si="0"/>
        <v>241325001</v>
      </c>
      <c r="B32" s="189" t="s">
        <v>2510</v>
      </c>
      <c r="C32" s="168" t="s">
        <v>2511</v>
      </c>
      <c r="D32" s="168" t="s">
        <v>2652</v>
      </c>
      <c r="E32" s="168" t="s">
        <v>1224</v>
      </c>
      <c r="F32" s="214">
        <v>0</v>
      </c>
      <c r="G32" s="169">
        <v>0</v>
      </c>
      <c r="H32" s="170">
        <v>0</v>
      </c>
      <c r="I32" s="190">
        <v>277.73</v>
      </c>
      <c r="J32" s="170"/>
      <c r="K32" s="171"/>
      <c r="L32" s="167" t="s">
        <v>2611</v>
      </c>
      <c r="M32" s="172"/>
      <c r="N32" s="167">
        <v>0</v>
      </c>
      <c r="O32" s="167" t="s">
        <v>1236</v>
      </c>
      <c r="P32" s="170">
        <v>0</v>
      </c>
      <c r="Q32" s="173">
        <v>3925.05</v>
      </c>
      <c r="R32" s="173">
        <v>4088.33</v>
      </c>
      <c r="S32" s="212"/>
      <c r="T32" s="200"/>
      <c r="U32" s="212"/>
      <c r="V32" s="200"/>
      <c r="W32" s="200"/>
      <c r="X32" s="215"/>
      <c r="Y32" s="215"/>
      <c r="Z32" s="215"/>
      <c r="AA32" s="215"/>
      <c r="AB32" s="219"/>
      <c r="AC32" s="215"/>
    </row>
    <row r="33" spans="1:29">
      <c r="A33" s="167" t="str">
        <f t="shared" si="0"/>
        <v>241326001</v>
      </c>
      <c r="B33" s="189" t="s">
        <v>2534</v>
      </c>
      <c r="C33" s="168" t="s">
        <v>2535</v>
      </c>
      <c r="D33" s="168" t="s">
        <v>2664</v>
      </c>
      <c r="E33" s="168" t="s">
        <v>1224</v>
      </c>
      <c r="F33" s="214">
        <v>0</v>
      </c>
      <c r="G33" s="169">
        <v>0</v>
      </c>
      <c r="H33" s="170">
        <v>0</v>
      </c>
      <c r="I33" s="190">
        <v>0</v>
      </c>
      <c r="J33" s="170"/>
      <c r="K33" s="171"/>
      <c r="L33" s="167" t="s">
        <v>2611</v>
      </c>
      <c r="M33" s="172"/>
      <c r="N33" s="167">
        <v>0</v>
      </c>
      <c r="O33" s="167" t="s">
        <v>1236</v>
      </c>
      <c r="P33" s="170">
        <v>0</v>
      </c>
      <c r="Q33" s="173">
        <v>2750.46</v>
      </c>
      <c r="R33" s="173">
        <v>2864.88</v>
      </c>
      <c r="S33" s="212"/>
      <c r="T33" s="200"/>
      <c r="U33" s="212"/>
      <c r="V33" s="200"/>
      <c r="W33" s="200"/>
      <c r="X33" s="215"/>
      <c r="Y33" s="215"/>
      <c r="Z33" s="215"/>
      <c r="AA33" s="215"/>
      <c r="AB33" s="219"/>
      <c r="AC33" s="215"/>
    </row>
    <row r="34" spans="1:29">
      <c r="A34" s="167" t="str">
        <f t="shared" si="0"/>
        <v>241327001</v>
      </c>
      <c r="B34" s="189" t="s">
        <v>2493</v>
      </c>
      <c r="C34" s="168" t="s">
        <v>2494</v>
      </c>
      <c r="D34" s="168" t="s">
        <v>2643</v>
      </c>
      <c r="E34" s="168" t="s">
        <v>1224</v>
      </c>
      <c r="F34" s="214">
        <v>0</v>
      </c>
      <c r="G34" s="169">
        <v>0</v>
      </c>
      <c r="H34" s="170">
        <v>0</v>
      </c>
      <c r="I34" s="190">
        <v>482.64</v>
      </c>
      <c r="J34" s="170"/>
      <c r="K34" s="171"/>
      <c r="L34" s="167" t="s">
        <v>2611</v>
      </c>
      <c r="M34" s="172"/>
      <c r="N34" s="167">
        <v>0</v>
      </c>
      <c r="O34" s="167" t="s">
        <v>1236</v>
      </c>
      <c r="P34" s="170">
        <v>0</v>
      </c>
      <c r="Q34" s="173">
        <v>4174.09</v>
      </c>
      <c r="R34" s="173">
        <v>4347.7299999999996</v>
      </c>
      <c r="S34" s="212"/>
      <c r="T34" s="200"/>
      <c r="U34" s="212"/>
      <c r="V34" s="200"/>
      <c r="W34" s="200"/>
      <c r="X34" s="215"/>
      <c r="Y34" s="215"/>
      <c r="Z34" s="215"/>
      <c r="AA34" s="215"/>
      <c r="AB34" s="219"/>
      <c r="AC34" s="215"/>
    </row>
    <row r="35" spans="1:29">
      <c r="A35" s="167" t="str">
        <f t="shared" si="0"/>
        <v>241328001</v>
      </c>
      <c r="B35" s="188" t="s">
        <v>2464</v>
      </c>
      <c r="C35" s="168" t="s">
        <v>2465</v>
      </c>
      <c r="D35" s="168" t="s">
        <v>2628</v>
      </c>
      <c r="E35" s="168" t="s">
        <v>1224</v>
      </c>
      <c r="F35" s="214">
        <v>0</v>
      </c>
      <c r="G35" s="169">
        <v>0</v>
      </c>
      <c r="H35" s="170">
        <v>0</v>
      </c>
      <c r="I35" s="190">
        <v>0</v>
      </c>
      <c r="J35" s="170"/>
      <c r="K35" s="171"/>
      <c r="L35" s="167" t="s">
        <v>2611</v>
      </c>
      <c r="M35" s="172"/>
      <c r="N35" s="167">
        <v>0</v>
      </c>
      <c r="O35" s="167" t="s">
        <v>1236</v>
      </c>
      <c r="P35" s="170">
        <v>0</v>
      </c>
      <c r="Q35" s="173">
        <v>3463.5</v>
      </c>
      <c r="R35" s="173">
        <v>3607.58</v>
      </c>
      <c r="S35" s="212"/>
      <c r="T35" s="200"/>
      <c r="U35" s="212"/>
      <c r="V35" s="200"/>
      <c r="W35" s="200"/>
      <c r="X35" s="215"/>
      <c r="Y35" s="215"/>
      <c r="Z35" s="215"/>
      <c r="AA35" s="215"/>
      <c r="AB35" s="219"/>
      <c r="AC35" s="215"/>
    </row>
    <row r="36" spans="1:29">
      <c r="A36" s="167" t="str">
        <f t="shared" si="0"/>
        <v>241329001</v>
      </c>
      <c r="B36" s="188" t="s">
        <v>2512</v>
      </c>
      <c r="C36" s="168" t="s">
        <v>2513</v>
      </c>
      <c r="D36" s="168" t="s">
        <v>2653</v>
      </c>
      <c r="E36" s="168" t="s">
        <v>1224</v>
      </c>
      <c r="F36" s="214">
        <v>0</v>
      </c>
      <c r="G36" s="169">
        <v>0</v>
      </c>
      <c r="H36" s="170">
        <v>0</v>
      </c>
      <c r="I36" s="190">
        <v>809.64</v>
      </c>
      <c r="J36" s="170"/>
      <c r="K36" s="171"/>
      <c r="L36" s="167" t="s">
        <v>2611</v>
      </c>
      <c r="M36" s="172"/>
      <c r="N36" s="167">
        <v>0</v>
      </c>
      <c r="O36" s="167" t="s">
        <v>1236</v>
      </c>
      <c r="P36" s="170">
        <v>0</v>
      </c>
      <c r="Q36" s="173">
        <v>2253.46</v>
      </c>
      <c r="R36" s="173">
        <v>2347.1999999999998</v>
      </c>
      <c r="S36" s="212"/>
      <c r="T36" s="200"/>
      <c r="U36" s="212"/>
      <c r="V36" s="200"/>
      <c r="W36" s="200"/>
      <c r="X36" s="215"/>
      <c r="Y36" s="215"/>
      <c r="Z36" s="215"/>
      <c r="AA36" s="215"/>
      <c r="AB36" s="219"/>
      <c r="AC36" s="215"/>
    </row>
    <row r="37" spans="1:29">
      <c r="A37" s="167" t="str">
        <f t="shared" si="0"/>
        <v>241330001</v>
      </c>
      <c r="B37" s="188" t="s">
        <v>2542</v>
      </c>
      <c r="C37" s="168" t="s">
        <v>2543</v>
      </c>
      <c r="D37" s="168" t="s">
        <v>2668</v>
      </c>
      <c r="E37" s="168" t="s">
        <v>1224</v>
      </c>
      <c r="F37" s="214">
        <v>0</v>
      </c>
      <c r="G37" s="169">
        <v>0</v>
      </c>
      <c r="H37" s="170">
        <v>0</v>
      </c>
      <c r="I37" s="190">
        <v>0</v>
      </c>
      <c r="J37" s="170"/>
      <c r="K37" s="171"/>
      <c r="L37" s="167" t="s">
        <v>2611</v>
      </c>
      <c r="M37" s="172"/>
      <c r="N37" s="167">
        <v>0</v>
      </c>
      <c r="O37" s="167" t="s">
        <v>1236</v>
      </c>
      <c r="P37" s="170">
        <v>0</v>
      </c>
      <c r="Q37" s="173">
        <v>2626.88</v>
      </c>
      <c r="R37" s="173">
        <v>2736.16</v>
      </c>
      <c r="S37" s="212"/>
      <c r="T37" s="200"/>
      <c r="U37" s="212"/>
      <c r="V37" s="200"/>
      <c r="W37" s="200"/>
      <c r="X37" s="215"/>
      <c r="Y37" s="215"/>
      <c r="Z37" s="215"/>
      <c r="AA37" s="215"/>
      <c r="AB37" s="219"/>
      <c r="AC37" s="215"/>
    </row>
    <row r="38" spans="1:29">
      <c r="A38" s="167" t="str">
        <f t="shared" ref="A38:A69" si="1">B38&amp;O38</f>
        <v>241332001</v>
      </c>
      <c r="B38" s="189" t="s">
        <v>2580</v>
      </c>
      <c r="C38" s="168" t="s">
        <v>2581</v>
      </c>
      <c r="D38" s="168" t="s">
        <v>2686</v>
      </c>
      <c r="E38" s="168" t="s">
        <v>1224</v>
      </c>
      <c r="F38" s="214">
        <v>0</v>
      </c>
      <c r="G38" s="169">
        <v>0</v>
      </c>
      <c r="H38" s="170">
        <v>0</v>
      </c>
      <c r="I38" s="190">
        <v>0</v>
      </c>
      <c r="J38" s="170"/>
      <c r="K38" s="171"/>
      <c r="L38" s="167" t="s">
        <v>2611</v>
      </c>
      <c r="M38" s="172"/>
      <c r="N38" s="167">
        <v>0</v>
      </c>
      <c r="O38" s="167" t="s">
        <v>1236</v>
      </c>
      <c r="P38" s="170">
        <v>0</v>
      </c>
      <c r="Q38" s="173">
        <v>3831.66</v>
      </c>
      <c r="R38" s="173">
        <v>3991.06</v>
      </c>
      <c r="S38" s="212"/>
      <c r="T38" s="200"/>
      <c r="U38" s="212"/>
      <c r="V38" s="200"/>
      <c r="W38" s="200"/>
      <c r="X38" s="215"/>
      <c r="Y38" s="215"/>
      <c r="Z38" s="215"/>
      <c r="AA38" s="215"/>
      <c r="AB38" s="219"/>
      <c r="AC38" s="215"/>
    </row>
    <row r="39" spans="1:29">
      <c r="A39" s="167" t="str">
        <f t="shared" si="1"/>
        <v>241333001</v>
      </c>
      <c r="B39" s="188" t="s">
        <v>2454</v>
      </c>
      <c r="C39" s="168" t="s">
        <v>2455</v>
      </c>
      <c r="D39" s="168" t="s">
        <v>2623</v>
      </c>
      <c r="E39" s="168" t="s">
        <v>1224</v>
      </c>
      <c r="F39" s="214">
        <v>0</v>
      </c>
      <c r="G39" s="169">
        <v>0</v>
      </c>
      <c r="H39" s="170">
        <v>0</v>
      </c>
      <c r="I39" s="190">
        <v>739.97</v>
      </c>
      <c r="J39" s="170"/>
      <c r="K39" s="171"/>
      <c r="L39" s="167" t="s">
        <v>2611</v>
      </c>
      <c r="M39" s="172"/>
      <c r="N39" s="167">
        <v>0</v>
      </c>
      <c r="O39" s="167" t="s">
        <v>1236</v>
      </c>
      <c r="P39" s="170">
        <v>0</v>
      </c>
      <c r="Q39" s="173">
        <v>2598.6</v>
      </c>
      <c r="R39" s="173">
        <v>2706.7</v>
      </c>
      <c r="S39" s="212"/>
      <c r="T39" s="200"/>
      <c r="U39" s="212"/>
      <c r="V39" s="200"/>
      <c r="W39" s="200"/>
      <c r="X39" s="215"/>
      <c r="Y39" s="215"/>
      <c r="Z39" s="215"/>
      <c r="AA39" s="215"/>
      <c r="AB39" s="219"/>
      <c r="AC39" s="215"/>
    </row>
    <row r="40" spans="1:29">
      <c r="A40" s="167" t="str">
        <f t="shared" si="1"/>
        <v>241334001</v>
      </c>
      <c r="B40" s="188" t="s">
        <v>2560</v>
      </c>
      <c r="C40" s="168" t="s">
        <v>2561</v>
      </c>
      <c r="D40" s="168" t="s">
        <v>2677</v>
      </c>
      <c r="E40" s="168" t="s">
        <v>1224</v>
      </c>
      <c r="F40" s="214">
        <v>0</v>
      </c>
      <c r="G40" s="169">
        <v>0</v>
      </c>
      <c r="H40" s="170">
        <v>0</v>
      </c>
      <c r="I40" s="190">
        <v>0</v>
      </c>
      <c r="J40" s="170"/>
      <c r="K40" s="171"/>
      <c r="L40" s="167" t="s">
        <v>2611</v>
      </c>
      <c r="M40" s="172"/>
      <c r="N40" s="167">
        <v>0</v>
      </c>
      <c r="O40" s="167" t="s">
        <v>1236</v>
      </c>
      <c r="P40" s="170">
        <v>0</v>
      </c>
      <c r="Q40" s="173">
        <v>7065.98</v>
      </c>
      <c r="R40" s="173">
        <v>7359.93</v>
      </c>
      <c r="S40" s="212"/>
      <c r="T40" s="200"/>
      <c r="U40" s="212"/>
      <c r="V40" s="200"/>
      <c r="W40" s="200"/>
      <c r="X40" s="215"/>
      <c r="Y40" s="215"/>
      <c r="Z40" s="215"/>
      <c r="AA40" s="215"/>
      <c r="AB40" s="219"/>
      <c r="AC40" s="215"/>
    </row>
    <row r="41" spans="1:29">
      <c r="A41" s="167" t="str">
        <f t="shared" si="1"/>
        <v>241335001</v>
      </c>
      <c r="B41" s="189" t="s">
        <v>2594</v>
      </c>
      <c r="C41" s="168" t="s">
        <v>2595</v>
      </c>
      <c r="D41" s="168" t="s">
        <v>2693</v>
      </c>
      <c r="E41" s="168" t="s">
        <v>1224</v>
      </c>
      <c r="F41" s="214">
        <v>0</v>
      </c>
      <c r="G41" s="169">
        <v>0</v>
      </c>
      <c r="H41" s="170">
        <v>0</v>
      </c>
      <c r="I41" s="190">
        <v>2000</v>
      </c>
      <c r="J41" s="170"/>
      <c r="K41" s="171"/>
      <c r="L41" s="167" t="s">
        <v>2611</v>
      </c>
      <c r="M41" s="172"/>
      <c r="N41" s="167">
        <v>0</v>
      </c>
      <c r="O41" s="167" t="s">
        <v>1236</v>
      </c>
      <c r="P41" s="170">
        <v>0</v>
      </c>
      <c r="Q41" s="173">
        <v>5821.71</v>
      </c>
      <c r="R41" s="173">
        <v>6063.89</v>
      </c>
      <c r="S41" s="212"/>
      <c r="T41" s="200"/>
      <c r="U41" s="212"/>
      <c r="V41" s="200"/>
      <c r="W41" s="200"/>
      <c r="X41" s="215"/>
      <c r="Y41" s="215"/>
      <c r="Z41" s="215"/>
      <c r="AA41" s="215"/>
      <c r="AB41" s="219"/>
      <c r="AC41" s="215"/>
    </row>
    <row r="42" spans="1:29">
      <c r="A42" s="167" t="str">
        <f t="shared" si="1"/>
        <v>241336001</v>
      </c>
      <c r="B42" s="189" t="s">
        <v>2548</v>
      </c>
      <c r="C42" s="168" t="s">
        <v>2549</v>
      </c>
      <c r="D42" s="168" t="s">
        <v>2671</v>
      </c>
      <c r="E42" s="168" t="s">
        <v>1224</v>
      </c>
      <c r="F42" s="214">
        <v>0</v>
      </c>
      <c r="G42" s="169">
        <v>0</v>
      </c>
      <c r="H42" s="170">
        <v>0</v>
      </c>
      <c r="I42" s="190">
        <v>0</v>
      </c>
      <c r="J42" s="170"/>
      <c r="K42" s="171"/>
      <c r="L42" s="167" t="s">
        <v>2611</v>
      </c>
      <c r="M42" s="172"/>
      <c r="N42" s="167">
        <v>0</v>
      </c>
      <c r="O42" s="167" t="s">
        <v>1236</v>
      </c>
      <c r="P42" s="170">
        <v>0</v>
      </c>
      <c r="Q42" s="173">
        <v>4246.22</v>
      </c>
      <c r="R42" s="173">
        <v>4422.8599999999997</v>
      </c>
      <c r="S42" s="212"/>
      <c r="T42" s="200"/>
      <c r="U42" s="212"/>
      <c r="V42" s="200"/>
      <c r="W42" s="200"/>
      <c r="X42" s="215"/>
      <c r="Y42" s="215"/>
      <c r="Z42" s="215"/>
      <c r="AA42" s="215"/>
      <c r="AB42" s="219"/>
      <c r="AC42" s="215"/>
    </row>
    <row r="43" spans="1:29">
      <c r="A43" s="167" t="str">
        <f t="shared" si="1"/>
        <v>241337001</v>
      </c>
      <c r="B43" s="188" t="s">
        <v>2516</v>
      </c>
      <c r="C43" s="168" t="s">
        <v>2517</v>
      </c>
      <c r="D43" s="168" t="s">
        <v>2655</v>
      </c>
      <c r="E43" s="168" t="s">
        <v>1224</v>
      </c>
      <c r="F43" s="214">
        <v>0</v>
      </c>
      <c r="G43" s="169">
        <v>0</v>
      </c>
      <c r="H43" s="170">
        <v>0</v>
      </c>
      <c r="I43" s="190">
        <v>0</v>
      </c>
      <c r="J43" s="170"/>
      <c r="K43" s="171"/>
      <c r="L43" s="167" t="s">
        <v>2611</v>
      </c>
      <c r="M43" s="172"/>
      <c r="N43" s="167">
        <v>0</v>
      </c>
      <c r="O43" s="167" t="s">
        <v>1236</v>
      </c>
      <c r="P43" s="170">
        <v>0</v>
      </c>
      <c r="Q43" s="173">
        <v>6274.14</v>
      </c>
      <c r="R43" s="173">
        <v>6535.14</v>
      </c>
      <c r="S43" s="212"/>
      <c r="T43" s="200"/>
      <c r="U43" s="212"/>
      <c r="V43" s="200"/>
      <c r="W43" s="200"/>
      <c r="X43" s="215"/>
      <c r="Y43" s="215"/>
      <c r="Z43" s="215"/>
      <c r="AA43" s="215"/>
      <c r="AB43" s="219"/>
      <c r="AC43" s="215"/>
    </row>
    <row r="44" spans="1:29">
      <c r="A44" s="167" t="str">
        <f t="shared" si="1"/>
        <v>241338001</v>
      </c>
      <c r="B44" s="188" t="s">
        <v>2432</v>
      </c>
      <c r="C44" s="168" t="s">
        <v>2433</v>
      </c>
      <c r="D44" s="168" t="s">
        <v>2612</v>
      </c>
      <c r="E44" s="168" t="s">
        <v>1224</v>
      </c>
      <c r="F44" s="214">
        <v>0</v>
      </c>
      <c r="G44" s="169">
        <v>0</v>
      </c>
      <c r="H44" s="170">
        <v>0</v>
      </c>
      <c r="I44" s="190">
        <v>2000</v>
      </c>
      <c r="J44" s="170"/>
      <c r="K44" s="171"/>
      <c r="L44" s="167" t="s">
        <v>2611</v>
      </c>
      <c r="M44" s="172"/>
      <c r="N44" s="167">
        <v>0</v>
      </c>
      <c r="O44" s="167" t="s">
        <v>1236</v>
      </c>
      <c r="P44" s="170">
        <v>0</v>
      </c>
      <c r="Q44" s="173">
        <v>3587.17</v>
      </c>
      <c r="R44" s="173">
        <v>3736.39</v>
      </c>
      <c r="S44" s="212"/>
      <c r="T44" s="200"/>
      <c r="U44" s="212"/>
      <c r="V44" s="200"/>
      <c r="W44" s="200"/>
      <c r="X44" s="215"/>
      <c r="Y44" s="215"/>
      <c r="Z44" s="215"/>
      <c r="AA44" s="215"/>
      <c r="AB44" s="219"/>
      <c r="AC44" s="215"/>
    </row>
    <row r="45" spans="1:29">
      <c r="A45" s="167" t="str">
        <f t="shared" si="1"/>
        <v>241339001</v>
      </c>
      <c r="B45" s="189" t="s">
        <v>2460</v>
      </c>
      <c r="C45" s="168" t="s">
        <v>2461</v>
      </c>
      <c r="D45" s="168" t="s">
        <v>2626</v>
      </c>
      <c r="E45" s="168" t="s">
        <v>1224</v>
      </c>
      <c r="F45" s="214">
        <v>0</v>
      </c>
      <c r="G45" s="169">
        <v>0</v>
      </c>
      <c r="H45" s="170">
        <v>0</v>
      </c>
      <c r="I45" s="190">
        <v>0</v>
      </c>
      <c r="J45" s="170"/>
      <c r="K45" s="171"/>
      <c r="L45" s="167" t="s">
        <v>2611</v>
      </c>
      <c r="M45" s="172"/>
      <c r="N45" s="167">
        <v>0</v>
      </c>
      <c r="O45" s="167" t="s">
        <v>1236</v>
      </c>
      <c r="P45" s="170">
        <v>0</v>
      </c>
      <c r="Q45" s="173">
        <v>3492.61</v>
      </c>
      <c r="R45" s="173">
        <v>3637.9</v>
      </c>
      <c r="S45" s="212"/>
      <c r="T45" s="200"/>
      <c r="U45" s="212"/>
      <c r="V45" s="200"/>
      <c r="W45" s="200"/>
      <c r="X45" s="215"/>
      <c r="Y45" s="215"/>
      <c r="Z45" s="215"/>
      <c r="AA45" s="215"/>
      <c r="AB45" s="219"/>
      <c r="AC45" s="215"/>
    </row>
    <row r="46" spans="1:29">
      <c r="A46" s="167" t="str">
        <f t="shared" si="1"/>
        <v>241340001</v>
      </c>
      <c r="B46" s="188" t="s">
        <v>2436</v>
      </c>
      <c r="C46" s="168" t="s">
        <v>2437</v>
      </c>
      <c r="D46" s="168" t="s">
        <v>2614</v>
      </c>
      <c r="E46" s="168" t="s">
        <v>1224</v>
      </c>
      <c r="F46" s="214">
        <v>0</v>
      </c>
      <c r="G46" s="169">
        <v>0</v>
      </c>
      <c r="H46" s="170">
        <v>0</v>
      </c>
      <c r="I46" s="190">
        <v>405.25</v>
      </c>
      <c r="J46" s="170"/>
      <c r="K46" s="171"/>
      <c r="L46" s="167" t="s">
        <v>2611</v>
      </c>
      <c r="M46" s="172"/>
      <c r="N46" s="167">
        <v>0</v>
      </c>
      <c r="O46" s="167" t="s">
        <v>1236</v>
      </c>
      <c r="P46" s="170">
        <v>0</v>
      </c>
      <c r="Q46" s="173">
        <v>2683.93</v>
      </c>
      <c r="R46" s="173">
        <v>2795.58</v>
      </c>
      <c r="S46" s="212"/>
      <c r="T46" s="200"/>
      <c r="U46" s="212"/>
      <c r="V46" s="200"/>
      <c r="W46" s="200"/>
      <c r="X46" s="215"/>
      <c r="Y46" s="215"/>
      <c r="Z46" s="215"/>
      <c r="AA46" s="215"/>
      <c r="AB46" s="219"/>
      <c r="AC46" s="215"/>
    </row>
    <row r="47" spans="1:29">
      <c r="A47" s="167" t="str">
        <f t="shared" si="1"/>
        <v>241341001</v>
      </c>
      <c r="B47" s="189" t="s">
        <v>2475</v>
      </c>
      <c r="C47" s="168" t="s">
        <v>2476</v>
      </c>
      <c r="D47" s="168" t="s">
        <v>2634</v>
      </c>
      <c r="E47" s="168" t="s">
        <v>1224</v>
      </c>
      <c r="F47" s="214">
        <v>0</v>
      </c>
      <c r="G47" s="169">
        <v>0</v>
      </c>
      <c r="H47" s="170">
        <v>0</v>
      </c>
      <c r="I47" s="190">
        <v>0</v>
      </c>
      <c r="J47" s="170"/>
      <c r="K47" s="171"/>
      <c r="L47" s="167" t="s">
        <v>2611</v>
      </c>
      <c r="M47" s="172"/>
      <c r="N47" s="167">
        <v>0</v>
      </c>
      <c r="O47" s="167" t="s">
        <v>1236</v>
      </c>
      <c r="P47" s="170">
        <v>0</v>
      </c>
      <c r="Q47" s="173">
        <v>3436.6</v>
      </c>
      <c r="R47" s="173">
        <v>3579.56</v>
      </c>
      <c r="S47" s="212"/>
      <c r="T47" s="200"/>
      <c r="U47" s="212"/>
      <c r="V47" s="200"/>
      <c r="W47" s="200"/>
      <c r="X47" s="215"/>
      <c r="Y47" s="215"/>
      <c r="Z47" s="215"/>
      <c r="AA47" s="215"/>
      <c r="AB47" s="219"/>
      <c r="AC47" s="215"/>
    </row>
    <row r="48" spans="1:29">
      <c r="A48" s="167" t="str">
        <f t="shared" si="1"/>
        <v>241342001</v>
      </c>
      <c r="B48" s="189" t="s">
        <v>2518</v>
      </c>
      <c r="C48" s="168" t="s">
        <v>2519</v>
      </c>
      <c r="D48" s="168" t="s">
        <v>2656</v>
      </c>
      <c r="E48" s="168" t="s">
        <v>1224</v>
      </c>
      <c r="F48" s="214">
        <v>0</v>
      </c>
      <c r="G48" s="169">
        <v>0</v>
      </c>
      <c r="H48" s="170">
        <v>0</v>
      </c>
      <c r="I48" s="190">
        <v>0</v>
      </c>
      <c r="J48" s="170"/>
      <c r="K48" s="171"/>
      <c r="L48" s="167" t="s">
        <v>2611</v>
      </c>
      <c r="M48" s="172"/>
      <c r="N48" s="167">
        <v>0</v>
      </c>
      <c r="O48" s="167" t="s">
        <v>1236</v>
      </c>
      <c r="P48" s="170">
        <v>0</v>
      </c>
      <c r="Q48" s="173">
        <v>3279.37</v>
      </c>
      <c r="R48" s="173">
        <v>3415.79</v>
      </c>
      <c r="S48" s="212"/>
      <c r="T48" s="200"/>
      <c r="U48" s="212"/>
      <c r="V48" s="200"/>
      <c r="W48" s="200"/>
      <c r="X48" s="215"/>
      <c r="Y48" s="215"/>
      <c r="Z48" s="215"/>
      <c r="AA48" s="215"/>
      <c r="AB48" s="219"/>
      <c r="AC48" s="215"/>
    </row>
    <row r="49" spans="1:29">
      <c r="A49" s="167" t="str">
        <f t="shared" si="1"/>
        <v>241343001</v>
      </c>
      <c r="B49" s="189" t="s">
        <v>2546</v>
      </c>
      <c r="C49" s="168" t="s">
        <v>2547</v>
      </c>
      <c r="D49" s="168" t="s">
        <v>2670</v>
      </c>
      <c r="E49" s="168" t="s">
        <v>1224</v>
      </c>
      <c r="F49" s="214">
        <v>0</v>
      </c>
      <c r="G49" s="169">
        <v>0</v>
      </c>
      <c r="H49" s="170">
        <v>0</v>
      </c>
      <c r="I49" s="190">
        <v>0</v>
      </c>
      <c r="J49" s="170"/>
      <c r="K49" s="171"/>
      <c r="L49" s="167" t="s">
        <v>2611</v>
      </c>
      <c r="M49" s="172"/>
      <c r="N49" s="167">
        <v>0</v>
      </c>
      <c r="O49" s="167" t="s">
        <v>1236</v>
      </c>
      <c r="P49" s="170">
        <v>0</v>
      </c>
      <c r="Q49" s="173">
        <v>3298.95</v>
      </c>
      <c r="R49" s="173">
        <v>3436.19</v>
      </c>
      <c r="S49" s="212"/>
      <c r="T49" s="200"/>
      <c r="U49" s="212"/>
      <c r="V49" s="200"/>
      <c r="W49" s="200"/>
      <c r="X49" s="215"/>
      <c r="Y49" s="215"/>
      <c r="Z49" s="215"/>
      <c r="AA49" s="215"/>
      <c r="AB49" s="219"/>
      <c r="AC49" s="215"/>
    </row>
    <row r="50" spans="1:29">
      <c r="A50" s="167" t="str">
        <f t="shared" si="1"/>
        <v>241344001</v>
      </c>
      <c r="B50" s="188" t="s">
        <v>2481</v>
      </c>
      <c r="C50" s="168" t="s">
        <v>2482</v>
      </c>
      <c r="D50" s="168" t="s">
        <v>2637</v>
      </c>
      <c r="E50" s="168" t="s">
        <v>1224</v>
      </c>
      <c r="F50" s="214">
        <v>0</v>
      </c>
      <c r="G50" s="169">
        <v>0</v>
      </c>
      <c r="H50" s="170">
        <v>0</v>
      </c>
      <c r="I50" s="190">
        <v>0</v>
      </c>
      <c r="J50" s="170"/>
      <c r="K50" s="171"/>
      <c r="L50" s="167" t="s">
        <v>2611</v>
      </c>
      <c r="M50" s="172"/>
      <c r="N50" s="167">
        <v>0</v>
      </c>
      <c r="O50" s="167" t="s">
        <v>1236</v>
      </c>
      <c r="P50" s="170">
        <v>0</v>
      </c>
      <c r="Q50" s="173">
        <v>2233.83</v>
      </c>
      <c r="R50" s="173">
        <v>2326.7600000000002</v>
      </c>
      <c r="S50" s="212"/>
      <c r="T50" s="200"/>
      <c r="U50" s="212"/>
      <c r="V50" s="200"/>
      <c r="W50" s="200"/>
      <c r="X50" s="215"/>
      <c r="Y50" s="215"/>
      <c r="Z50" s="215"/>
      <c r="AA50" s="215"/>
      <c r="AB50" s="219"/>
      <c r="AC50" s="215"/>
    </row>
    <row r="51" spans="1:29">
      <c r="A51" s="167" t="str">
        <f t="shared" si="1"/>
        <v>241345001</v>
      </c>
      <c r="B51" s="189" t="s">
        <v>2473</v>
      </c>
      <c r="C51" s="168" t="s">
        <v>2474</v>
      </c>
      <c r="D51" s="168" t="s">
        <v>2633</v>
      </c>
      <c r="E51" s="168" t="s">
        <v>1224</v>
      </c>
      <c r="F51" s="214">
        <v>0</v>
      </c>
      <c r="G51" s="169">
        <v>0</v>
      </c>
      <c r="H51" s="170">
        <v>0</v>
      </c>
      <c r="I51" s="190">
        <v>2000</v>
      </c>
      <c r="J51" s="170"/>
      <c r="K51" s="171"/>
      <c r="L51" s="167" t="s">
        <v>2611</v>
      </c>
      <c r="M51" s="172"/>
      <c r="N51" s="167">
        <v>0</v>
      </c>
      <c r="O51" s="167" t="s">
        <v>1236</v>
      </c>
      <c r="P51" s="170">
        <v>0</v>
      </c>
      <c r="Q51" s="173">
        <v>2382.17</v>
      </c>
      <c r="R51" s="173">
        <v>2481.2600000000002</v>
      </c>
      <c r="S51" s="212"/>
      <c r="T51" s="200"/>
      <c r="U51" s="212"/>
      <c r="V51" s="200"/>
      <c r="W51" s="200"/>
      <c r="X51" s="215"/>
      <c r="Y51" s="215"/>
      <c r="Z51" s="215"/>
      <c r="AA51" s="215"/>
      <c r="AB51" s="219"/>
      <c r="AC51" s="215"/>
    </row>
    <row r="52" spans="1:29">
      <c r="A52" s="167" t="str">
        <f t="shared" si="1"/>
        <v>241346001</v>
      </c>
      <c r="B52" s="189" t="s">
        <v>2456</v>
      </c>
      <c r="C52" s="168" t="s">
        <v>2457</v>
      </c>
      <c r="D52" s="168" t="s">
        <v>2624</v>
      </c>
      <c r="E52" s="168" t="s">
        <v>1224</v>
      </c>
      <c r="F52" s="214">
        <v>0</v>
      </c>
      <c r="G52" s="169">
        <v>0</v>
      </c>
      <c r="H52" s="170">
        <v>0</v>
      </c>
      <c r="I52" s="190">
        <v>1424</v>
      </c>
      <c r="J52" s="170"/>
      <c r="K52" s="171"/>
      <c r="L52" s="167" t="s">
        <v>2611</v>
      </c>
      <c r="M52" s="172"/>
      <c r="N52" s="167">
        <v>0</v>
      </c>
      <c r="O52" s="167" t="s">
        <v>1236</v>
      </c>
      <c r="P52" s="170">
        <v>0</v>
      </c>
      <c r="Q52" s="173">
        <v>3608.66</v>
      </c>
      <c r="R52" s="173">
        <v>3758.78</v>
      </c>
      <c r="S52" s="212"/>
      <c r="T52" s="200"/>
      <c r="U52" s="212"/>
      <c r="V52" s="200"/>
      <c r="W52" s="200"/>
      <c r="X52" s="215"/>
      <c r="Y52" s="215"/>
      <c r="Z52" s="215"/>
      <c r="AA52" s="215"/>
      <c r="AB52" s="219"/>
      <c r="AC52" s="215"/>
    </row>
    <row r="53" spans="1:29">
      <c r="A53" s="167" t="str">
        <f t="shared" si="1"/>
        <v>241347001</v>
      </c>
      <c r="B53" s="189" t="s">
        <v>2466</v>
      </c>
      <c r="C53" s="168" t="s">
        <v>2467</v>
      </c>
      <c r="D53" s="168" t="s">
        <v>2629</v>
      </c>
      <c r="E53" s="168" t="s">
        <v>1224</v>
      </c>
      <c r="F53" s="214">
        <v>0</v>
      </c>
      <c r="G53" s="169">
        <v>0</v>
      </c>
      <c r="H53" s="170">
        <v>0</v>
      </c>
      <c r="I53" s="190">
        <v>2000</v>
      </c>
      <c r="J53" s="170"/>
      <c r="K53" s="171"/>
      <c r="L53" s="167" t="s">
        <v>2611</v>
      </c>
      <c r="M53" s="172"/>
      <c r="N53" s="167">
        <v>0</v>
      </c>
      <c r="O53" s="167" t="s">
        <v>1236</v>
      </c>
      <c r="P53" s="170">
        <v>0</v>
      </c>
      <c r="Q53" s="173">
        <v>3027.37</v>
      </c>
      <c r="R53" s="173">
        <v>3153.31</v>
      </c>
      <c r="S53" s="212"/>
      <c r="T53" s="200"/>
      <c r="U53" s="212"/>
      <c r="V53" s="200"/>
      <c r="W53" s="200"/>
      <c r="X53" s="215"/>
      <c r="Y53" s="215"/>
      <c r="Z53" s="215"/>
      <c r="AA53" s="215"/>
      <c r="AB53" s="219"/>
      <c r="AC53" s="215"/>
    </row>
    <row r="54" spans="1:29">
      <c r="A54" s="167" t="str">
        <f t="shared" si="1"/>
        <v>241348001</v>
      </c>
      <c r="B54" s="188" t="s">
        <v>2499</v>
      </c>
      <c r="C54" s="168" t="s">
        <v>2500</v>
      </c>
      <c r="D54" s="168" t="s">
        <v>2646</v>
      </c>
      <c r="E54" s="168" t="s">
        <v>1224</v>
      </c>
      <c r="F54" s="214">
        <v>0</v>
      </c>
      <c r="G54" s="169">
        <v>0</v>
      </c>
      <c r="H54" s="170">
        <v>0</v>
      </c>
      <c r="I54" s="190">
        <v>0</v>
      </c>
      <c r="J54" s="170"/>
      <c r="K54" s="171"/>
      <c r="L54" s="167" t="s">
        <v>2611</v>
      </c>
      <c r="M54" s="172"/>
      <c r="N54" s="167">
        <v>0</v>
      </c>
      <c r="O54" s="167" t="s">
        <v>1236</v>
      </c>
      <c r="P54" s="170">
        <v>0</v>
      </c>
      <c r="Q54" s="173">
        <v>3869.67</v>
      </c>
      <c r="R54" s="173">
        <v>4030.65</v>
      </c>
      <c r="S54" s="212"/>
      <c r="T54" s="200"/>
      <c r="U54" s="212"/>
      <c r="V54" s="200"/>
      <c r="W54" s="200"/>
      <c r="X54" s="215"/>
      <c r="Y54" s="215"/>
      <c r="Z54" s="215"/>
      <c r="AA54" s="215"/>
      <c r="AB54" s="219"/>
      <c r="AC54" s="215"/>
    </row>
    <row r="55" spans="1:29">
      <c r="A55" s="167" t="str">
        <f t="shared" si="1"/>
        <v>241349001</v>
      </c>
      <c r="B55" s="188" t="s">
        <v>2528</v>
      </c>
      <c r="C55" s="168" t="s">
        <v>2529</v>
      </c>
      <c r="D55" s="168" t="s">
        <v>2661</v>
      </c>
      <c r="E55" s="168" t="s">
        <v>1224</v>
      </c>
      <c r="F55" s="214">
        <v>0</v>
      </c>
      <c r="G55" s="169">
        <v>0</v>
      </c>
      <c r="H55" s="170">
        <v>0</v>
      </c>
      <c r="I55" s="190">
        <v>0</v>
      </c>
      <c r="J55" s="170"/>
      <c r="K55" s="171"/>
      <c r="L55" s="167" t="s">
        <v>2611</v>
      </c>
      <c r="M55" s="172"/>
      <c r="N55" s="167">
        <v>0</v>
      </c>
      <c r="O55" s="167" t="s">
        <v>1236</v>
      </c>
      <c r="P55" s="170">
        <v>0</v>
      </c>
      <c r="Q55" s="173">
        <v>3139.09</v>
      </c>
      <c r="R55" s="173">
        <v>3269.67</v>
      </c>
      <c r="S55" s="212"/>
      <c r="T55" s="200"/>
      <c r="U55" s="212"/>
      <c r="V55" s="200"/>
      <c r="W55" s="200"/>
      <c r="X55" s="215"/>
      <c r="Y55" s="215"/>
      <c r="Z55" s="215"/>
      <c r="AA55" s="215"/>
      <c r="AB55" s="219"/>
      <c r="AC55" s="215"/>
    </row>
    <row r="56" spans="1:29">
      <c r="A56" s="167" t="str">
        <f t="shared" si="1"/>
        <v>241350001</v>
      </c>
      <c r="B56" s="188" t="s">
        <v>2477</v>
      </c>
      <c r="C56" s="168" t="s">
        <v>2478</v>
      </c>
      <c r="D56" s="168" t="s">
        <v>2635</v>
      </c>
      <c r="E56" s="168" t="s">
        <v>1224</v>
      </c>
      <c r="F56" s="214">
        <v>0</v>
      </c>
      <c r="G56" s="169">
        <v>0</v>
      </c>
      <c r="H56" s="170">
        <v>0</v>
      </c>
      <c r="I56" s="190">
        <v>0</v>
      </c>
      <c r="J56" s="170"/>
      <c r="K56" s="171"/>
      <c r="L56" s="167" t="s">
        <v>2611</v>
      </c>
      <c r="M56" s="172"/>
      <c r="N56" s="167">
        <v>0</v>
      </c>
      <c r="O56" s="167" t="s">
        <v>1236</v>
      </c>
      <c r="P56" s="170">
        <v>0</v>
      </c>
      <c r="Q56" s="173">
        <v>3695.06</v>
      </c>
      <c r="R56" s="173">
        <v>3848.77</v>
      </c>
      <c r="S56" s="212"/>
      <c r="T56" s="200"/>
      <c r="U56" s="212"/>
      <c r="V56" s="200"/>
      <c r="W56" s="200"/>
      <c r="X56" s="215"/>
      <c r="Y56" s="215"/>
      <c r="Z56" s="215"/>
      <c r="AA56" s="215"/>
      <c r="AB56" s="219"/>
      <c r="AC56" s="215"/>
    </row>
    <row r="57" spans="1:29">
      <c r="A57" s="167" t="str">
        <f t="shared" si="1"/>
        <v>241351001</v>
      </c>
      <c r="B57" s="189" t="s">
        <v>2564</v>
      </c>
      <c r="C57" s="168" t="s">
        <v>2565</v>
      </c>
      <c r="D57" s="168" t="s">
        <v>2679</v>
      </c>
      <c r="E57" s="168" t="s">
        <v>1224</v>
      </c>
      <c r="F57" s="214">
        <v>0</v>
      </c>
      <c r="G57" s="169">
        <v>0</v>
      </c>
      <c r="H57" s="170">
        <v>0</v>
      </c>
      <c r="I57" s="190">
        <v>0</v>
      </c>
      <c r="J57" s="170"/>
      <c r="K57" s="171"/>
      <c r="L57" s="167" t="s">
        <v>2611</v>
      </c>
      <c r="M57" s="172"/>
      <c r="N57" s="167">
        <v>0</v>
      </c>
      <c r="O57" s="167" t="s">
        <v>1236</v>
      </c>
      <c r="P57" s="170">
        <v>0</v>
      </c>
      <c r="Q57" s="173">
        <v>4006.26</v>
      </c>
      <c r="R57" s="173">
        <v>4172.92</v>
      </c>
      <c r="S57" s="212"/>
      <c r="T57" s="200"/>
      <c r="U57" s="212"/>
      <c r="V57" s="200"/>
      <c r="W57" s="200"/>
      <c r="X57" s="215"/>
      <c r="Y57" s="215"/>
      <c r="Z57" s="215"/>
      <c r="AA57" s="215"/>
      <c r="AB57" s="219"/>
      <c r="AC57" s="215"/>
    </row>
    <row r="58" spans="1:29">
      <c r="A58" s="167" t="str">
        <f t="shared" si="1"/>
        <v>241353001</v>
      </c>
      <c r="B58" s="189" t="s">
        <v>2584</v>
      </c>
      <c r="C58" s="168" t="s">
        <v>2585</v>
      </c>
      <c r="D58" s="168" t="s">
        <v>2688</v>
      </c>
      <c r="E58" s="168" t="s">
        <v>1224</v>
      </c>
      <c r="F58" s="214">
        <v>0</v>
      </c>
      <c r="G58" s="169">
        <v>0</v>
      </c>
      <c r="H58" s="170">
        <v>0</v>
      </c>
      <c r="I58" s="190">
        <v>146.52000000000001</v>
      </c>
      <c r="J58" s="170"/>
      <c r="K58" s="171"/>
      <c r="L58" s="167" t="s">
        <v>2611</v>
      </c>
      <c r="M58" s="172"/>
      <c r="N58" s="167">
        <v>0</v>
      </c>
      <c r="O58" s="167" t="s">
        <v>1236</v>
      </c>
      <c r="P58" s="170">
        <v>0</v>
      </c>
      <c r="Q58" s="173">
        <v>3774.95</v>
      </c>
      <c r="R58" s="173">
        <v>3931.99</v>
      </c>
      <c r="S58" s="212"/>
      <c r="T58" s="200"/>
      <c r="U58" s="212"/>
      <c r="V58" s="200"/>
      <c r="W58" s="200"/>
      <c r="X58" s="215"/>
      <c r="Y58" s="215"/>
      <c r="Z58" s="215"/>
      <c r="AA58" s="215"/>
      <c r="AB58" s="219"/>
      <c r="AC58" s="215"/>
    </row>
    <row r="59" spans="1:29">
      <c r="A59" s="167" t="str">
        <f t="shared" si="1"/>
        <v>241354001</v>
      </c>
      <c r="B59" s="188" t="s">
        <v>2578</v>
      </c>
      <c r="C59" s="168" t="s">
        <v>2579</v>
      </c>
      <c r="D59" s="168" t="s">
        <v>2685</v>
      </c>
      <c r="E59" s="168" t="s">
        <v>1224</v>
      </c>
      <c r="F59" s="214">
        <v>0</v>
      </c>
      <c r="G59" s="169">
        <v>0</v>
      </c>
      <c r="H59" s="170">
        <v>0</v>
      </c>
      <c r="I59" s="190">
        <v>1468.56</v>
      </c>
      <c r="J59" s="170"/>
      <c r="K59" s="171"/>
      <c r="L59" s="167" t="s">
        <v>2611</v>
      </c>
      <c r="M59" s="172"/>
      <c r="N59" s="167">
        <v>0</v>
      </c>
      <c r="O59" s="167" t="s">
        <v>1236</v>
      </c>
      <c r="P59" s="170">
        <v>0</v>
      </c>
      <c r="Q59" s="173">
        <v>3447.81</v>
      </c>
      <c r="R59" s="173">
        <v>3591.24</v>
      </c>
      <c r="S59" s="212"/>
      <c r="T59" s="200"/>
      <c r="U59" s="212"/>
      <c r="V59" s="200"/>
      <c r="W59" s="200"/>
      <c r="X59" s="215"/>
      <c r="Y59" s="215"/>
      <c r="Z59" s="215"/>
      <c r="AA59" s="215"/>
      <c r="AB59" s="219"/>
      <c r="AC59" s="215"/>
    </row>
    <row r="60" spans="1:29">
      <c r="A60" s="167" t="str">
        <f t="shared" si="1"/>
        <v>241355001</v>
      </c>
      <c r="B60" s="188" t="s">
        <v>2526</v>
      </c>
      <c r="C60" s="168" t="s">
        <v>2527</v>
      </c>
      <c r="D60" s="168" t="s">
        <v>2660</v>
      </c>
      <c r="E60" s="168" t="s">
        <v>1224</v>
      </c>
      <c r="F60" s="214">
        <v>0</v>
      </c>
      <c r="G60" s="169">
        <v>0</v>
      </c>
      <c r="H60" s="170">
        <v>0</v>
      </c>
      <c r="I60" s="190">
        <v>919.02</v>
      </c>
      <c r="J60" s="170"/>
      <c r="K60" s="171"/>
      <c r="L60" s="167" t="s">
        <v>2611</v>
      </c>
      <c r="M60" s="172"/>
      <c r="N60" s="167">
        <v>0</v>
      </c>
      <c r="O60" s="167" t="s">
        <v>1236</v>
      </c>
      <c r="P60" s="170">
        <v>0</v>
      </c>
      <c r="Q60" s="173">
        <v>3326.06</v>
      </c>
      <c r="R60" s="173">
        <v>3464.42</v>
      </c>
      <c r="S60" s="212"/>
      <c r="T60" s="200"/>
      <c r="U60" s="212"/>
      <c r="V60" s="200"/>
      <c r="W60" s="200"/>
      <c r="X60" s="215"/>
      <c r="Y60" s="215"/>
      <c r="Z60" s="215"/>
      <c r="AA60" s="215"/>
      <c r="AB60" s="219"/>
      <c r="AC60" s="215"/>
    </row>
    <row r="61" spans="1:29">
      <c r="A61" s="167" t="str">
        <f t="shared" si="1"/>
        <v>241356001</v>
      </c>
      <c r="B61" s="188" t="s">
        <v>2506</v>
      </c>
      <c r="C61" s="168" t="s">
        <v>2507</v>
      </c>
      <c r="D61" s="168" t="s">
        <v>2650</v>
      </c>
      <c r="E61" s="168" t="s">
        <v>1224</v>
      </c>
      <c r="F61" s="214">
        <v>0</v>
      </c>
      <c r="G61" s="169">
        <v>0</v>
      </c>
      <c r="H61" s="170">
        <v>0</v>
      </c>
      <c r="I61" s="190">
        <v>2000</v>
      </c>
      <c r="J61" s="170"/>
      <c r="K61" s="171"/>
      <c r="L61" s="167" t="s">
        <v>2611</v>
      </c>
      <c r="M61" s="172"/>
      <c r="N61" s="167">
        <v>0</v>
      </c>
      <c r="O61" s="167" t="s">
        <v>1236</v>
      </c>
      <c r="P61" s="170">
        <v>0</v>
      </c>
      <c r="Q61" s="173">
        <v>2888.79</v>
      </c>
      <c r="R61" s="173">
        <v>3008.96</v>
      </c>
      <c r="S61" s="212"/>
      <c r="T61" s="200"/>
      <c r="U61" s="212"/>
      <c r="V61" s="200"/>
      <c r="W61" s="200"/>
      <c r="X61" s="215"/>
      <c r="Y61" s="215"/>
      <c r="Z61" s="215"/>
      <c r="AA61" s="215"/>
      <c r="AB61" s="219"/>
      <c r="AC61" s="215"/>
    </row>
    <row r="62" spans="1:29">
      <c r="A62" s="167" t="str">
        <f t="shared" si="1"/>
        <v>241357001</v>
      </c>
      <c r="B62" s="189" t="s">
        <v>2592</v>
      </c>
      <c r="C62" s="168" t="s">
        <v>2593</v>
      </c>
      <c r="D62" s="168" t="s">
        <v>2692</v>
      </c>
      <c r="E62" s="168" t="s">
        <v>1224</v>
      </c>
      <c r="F62" s="214">
        <v>0</v>
      </c>
      <c r="G62" s="169">
        <v>0</v>
      </c>
      <c r="H62" s="170">
        <v>0</v>
      </c>
      <c r="I62" s="190">
        <v>0</v>
      </c>
      <c r="J62" s="170"/>
      <c r="K62" s="171"/>
      <c r="L62" s="167" t="s">
        <v>2611</v>
      </c>
      <c r="M62" s="172"/>
      <c r="N62" s="167">
        <v>0</v>
      </c>
      <c r="O62" s="167" t="s">
        <v>1236</v>
      </c>
      <c r="P62" s="170">
        <v>0</v>
      </c>
      <c r="Q62" s="173">
        <v>2915.04</v>
      </c>
      <c r="R62" s="173">
        <v>3036.31</v>
      </c>
      <c r="S62" s="212"/>
      <c r="T62" s="200"/>
      <c r="U62" s="212"/>
      <c r="V62" s="200"/>
      <c r="W62" s="200"/>
      <c r="X62" s="215"/>
      <c r="Y62" s="215"/>
      <c r="Z62" s="215"/>
      <c r="AA62" s="215"/>
      <c r="AB62" s="219"/>
      <c r="AC62" s="215"/>
    </row>
    <row r="63" spans="1:29">
      <c r="A63" s="167" t="str">
        <f t="shared" si="1"/>
        <v>241359001</v>
      </c>
      <c r="B63" s="188" t="s">
        <v>2588</v>
      </c>
      <c r="C63" s="168" t="s">
        <v>2589</v>
      </c>
      <c r="D63" s="168" t="s">
        <v>2690</v>
      </c>
      <c r="E63" s="168" t="s">
        <v>1224</v>
      </c>
      <c r="F63" s="214">
        <v>0</v>
      </c>
      <c r="G63" s="169">
        <v>0</v>
      </c>
      <c r="H63" s="170">
        <v>0</v>
      </c>
      <c r="I63" s="190">
        <v>14.19</v>
      </c>
      <c r="J63" s="170"/>
      <c r="K63" s="171"/>
      <c r="L63" s="167" t="s">
        <v>2611</v>
      </c>
      <c r="M63" s="172"/>
      <c r="N63" s="167">
        <v>0</v>
      </c>
      <c r="O63" s="167" t="s">
        <v>1236</v>
      </c>
      <c r="P63" s="170">
        <v>0</v>
      </c>
      <c r="Q63" s="173">
        <v>2095.4699999999998</v>
      </c>
      <c r="R63" s="173">
        <v>2182.64</v>
      </c>
      <c r="S63" s="212"/>
      <c r="T63" s="200"/>
      <c r="U63" s="212"/>
      <c r="V63" s="200"/>
      <c r="W63" s="200"/>
      <c r="X63" s="215"/>
      <c r="Y63" s="215"/>
      <c r="Z63" s="215"/>
      <c r="AA63" s="215"/>
      <c r="AB63" s="219"/>
      <c r="AC63" s="215"/>
    </row>
    <row r="64" spans="1:29">
      <c r="A64" s="167" t="str">
        <f t="shared" si="1"/>
        <v>241360001</v>
      </c>
      <c r="B64" s="189" t="s">
        <v>2503</v>
      </c>
      <c r="C64" s="168" t="s">
        <v>2781</v>
      </c>
      <c r="D64" s="168" t="s">
        <v>2648</v>
      </c>
      <c r="E64" s="168" t="s">
        <v>1224</v>
      </c>
      <c r="F64" s="214">
        <v>0</v>
      </c>
      <c r="G64" s="169">
        <v>0</v>
      </c>
      <c r="H64" s="170">
        <v>0</v>
      </c>
      <c r="I64" s="190">
        <v>325.55</v>
      </c>
      <c r="J64" s="170"/>
      <c r="K64" s="171"/>
      <c r="L64" s="167" t="s">
        <v>2611</v>
      </c>
      <c r="M64" s="172"/>
      <c r="N64" s="167">
        <v>0</v>
      </c>
      <c r="O64" s="167" t="s">
        <v>1236</v>
      </c>
      <c r="P64" s="170">
        <v>0</v>
      </c>
      <c r="Q64" s="173">
        <v>3598.53</v>
      </c>
      <c r="R64" s="173">
        <v>3748.23</v>
      </c>
      <c r="S64" s="212"/>
      <c r="T64" s="200"/>
      <c r="U64" s="212"/>
      <c r="V64" s="200"/>
      <c r="W64" s="200"/>
      <c r="X64" s="215"/>
      <c r="Y64" s="215"/>
      <c r="Z64" s="215"/>
      <c r="AA64" s="215"/>
      <c r="AB64" s="219"/>
      <c r="AC64" s="215"/>
    </row>
    <row r="65" spans="1:29">
      <c r="A65" s="167" t="str">
        <f t="shared" si="1"/>
        <v>241361001</v>
      </c>
      <c r="B65" s="188" t="s">
        <v>2479</v>
      </c>
      <c r="C65" s="168" t="s">
        <v>2480</v>
      </c>
      <c r="D65" s="168" t="s">
        <v>2636</v>
      </c>
      <c r="E65" s="168" t="s">
        <v>1224</v>
      </c>
      <c r="F65" s="214">
        <v>0</v>
      </c>
      <c r="G65" s="169">
        <v>0</v>
      </c>
      <c r="H65" s="170">
        <v>0</v>
      </c>
      <c r="I65" s="190">
        <v>1196.73</v>
      </c>
      <c r="J65" s="170"/>
      <c r="K65" s="171"/>
      <c r="L65" s="167" t="s">
        <v>2611</v>
      </c>
      <c r="M65" s="172"/>
      <c r="N65" s="167">
        <v>0</v>
      </c>
      <c r="O65" s="167" t="s">
        <v>1236</v>
      </c>
      <c r="P65" s="170">
        <v>0</v>
      </c>
      <c r="Q65" s="173">
        <v>3554.84</v>
      </c>
      <c r="R65" s="173">
        <v>3702.72</v>
      </c>
      <c r="S65" s="212"/>
      <c r="T65" s="200"/>
      <c r="U65" s="212"/>
      <c r="V65" s="200"/>
      <c r="W65" s="200"/>
      <c r="X65" s="215"/>
      <c r="Y65" s="215"/>
      <c r="Z65" s="215"/>
      <c r="AA65" s="215"/>
      <c r="AB65" s="219"/>
      <c r="AC65" s="215"/>
    </row>
    <row r="66" spans="1:29">
      <c r="A66" s="167" t="str">
        <f t="shared" si="1"/>
        <v>241362001</v>
      </c>
      <c r="B66" s="188" t="s">
        <v>2532</v>
      </c>
      <c r="C66" s="168" t="s">
        <v>2533</v>
      </c>
      <c r="D66" s="168" t="s">
        <v>2663</v>
      </c>
      <c r="E66" s="168" t="s">
        <v>1224</v>
      </c>
      <c r="F66" s="214">
        <v>0</v>
      </c>
      <c r="G66" s="169">
        <v>0</v>
      </c>
      <c r="H66" s="170">
        <v>0</v>
      </c>
      <c r="I66" s="190">
        <v>0</v>
      </c>
      <c r="J66" s="170"/>
      <c r="K66" s="171"/>
      <c r="L66" s="167" t="s">
        <v>2611</v>
      </c>
      <c r="M66" s="172"/>
      <c r="N66" s="167">
        <v>0</v>
      </c>
      <c r="O66" s="167" t="s">
        <v>1236</v>
      </c>
      <c r="P66" s="170">
        <v>0</v>
      </c>
      <c r="Q66" s="173">
        <v>2955.35</v>
      </c>
      <c r="R66" s="173">
        <v>3078.3</v>
      </c>
      <c r="S66" s="212"/>
      <c r="T66" s="200"/>
      <c r="U66" s="212"/>
      <c r="V66" s="200"/>
      <c r="W66" s="200"/>
      <c r="X66" s="215"/>
      <c r="Y66" s="215"/>
      <c r="Z66" s="215"/>
      <c r="AA66" s="215"/>
      <c r="AB66" s="219"/>
      <c r="AC66" s="215"/>
    </row>
    <row r="67" spans="1:29">
      <c r="A67" s="167" t="str">
        <f t="shared" si="1"/>
        <v>241363001</v>
      </c>
      <c r="B67" s="188" t="s">
        <v>2570</v>
      </c>
      <c r="C67" s="168" t="s">
        <v>2571</v>
      </c>
      <c r="D67" s="168" t="s">
        <v>2682</v>
      </c>
      <c r="E67" s="168" t="s">
        <v>1224</v>
      </c>
      <c r="F67" s="214">
        <v>0</v>
      </c>
      <c r="G67" s="169">
        <v>0</v>
      </c>
      <c r="H67" s="170">
        <v>0</v>
      </c>
      <c r="I67" s="190">
        <v>191.39</v>
      </c>
      <c r="J67" s="170"/>
      <c r="K67" s="171"/>
      <c r="L67" s="167" t="s">
        <v>2611</v>
      </c>
      <c r="M67" s="172"/>
      <c r="N67" s="167">
        <v>0</v>
      </c>
      <c r="O67" s="167" t="s">
        <v>1236</v>
      </c>
      <c r="P67" s="170">
        <v>0</v>
      </c>
      <c r="Q67" s="173">
        <v>3702.03</v>
      </c>
      <c r="R67" s="173">
        <v>3856.04</v>
      </c>
      <c r="S67" s="212"/>
      <c r="T67" s="200"/>
      <c r="U67" s="212"/>
      <c r="V67" s="200"/>
      <c r="W67" s="200"/>
      <c r="X67" s="215"/>
      <c r="Y67" s="215"/>
      <c r="Z67" s="215"/>
      <c r="AA67" s="215"/>
      <c r="AB67" s="219"/>
      <c r="AC67" s="215"/>
    </row>
    <row r="68" spans="1:29">
      <c r="A68" s="167" t="str">
        <f t="shared" si="1"/>
        <v>241364001</v>
      </c>
      <c r="B68" s="189" t="s">
        <v>2501</v>
      </c>
      <c r="C68" s="168" t="s">
        <v>2502</v>
      </c>
      <c r="D68" s="168" t="s">
        <v>2647</v>
      </c>
      <c r="E68" s="168" t="s">
        <v>1224</v>
      </c>
      <c r="F68" s="214">
        <v>0</v>
      </c>
      <c r="G68" s="169">
        <v>0</v>
      </c>
      <c r="H68" s="170">
        <v>0</v>
      </c>
      <c r="I68" s="190">
        <v>315.73</v>
      </c>
      <c r="J68" s="170"/>
      <c r="K68" s="171"/>
      <c r="L68" s="167" t="s">
        <v>2611</v>
      </c>
      <c r="M68" s="172"/>
      <c r="N68" s="167">
        <v>0</v>
      </c>
      <c r="O68" s="167" t="s">
        <v>1236</v>
      </c>
      <c r="P68" s="170">
        <v>0</v>
      </c>
      <c r="Q68" s="173">
        <v>3826.54</v>
      </c>
      <c r="R68" s="173">
        <v>3985.73</v>
      </c>
      <c r="S68" s="212"/>
      <c r="T68" s="200"/>
      <c r="U68" s="212"/>
      <c r="V68" s="200"/>
      <c r="W68" s="200"/>
      <c r="X68" s="215"/>
      <c r="Y68" s="215"/>
      <c r="Z68" s="215"/>
      <c r="AA68" s="215"/>
      <c r="AB68" s="219"/>
      <c r="AC68" s="215"/>
    </row>
    <row r="69" spans="1:29">
      <c r="A69" s="167" t="str">
        <f t="shared" si="1"/>
        <v>241365001</v>
      </c>
      <c r="B69" s="188" t="s">
        <v>2472</v>
      </c>
      <c r="C69" s="168" t="s">
        <v>2780</v>
      </c>
      <c r="D69" s="168" t="s">
        <v>2632</v>
      </c>
      <c r="E69" s="168" t="s">
        <v>1224</v>
      </c>
      <c r="F69" s="214">
        <v>0</v>
      </c>
      <c r="G69" s="169">
        <v>0</v>
      </c>
      <c r="H69" s="170">
        <v>0</v>
      </c>
      <c r="I69" s="190">
        <v>0</v>
      </c>
      <c r="J69" s="170"/>
      <c r="K69" s="171"/>
      <c r="L69" s="167" t="s">
        <v>2611</v>
      </c>
      <c r="M69" s="172"/>
      <c r="N69" s="167">
        <v>0</v>
      </c>
      <c r="O69" s="167" t="s">
        <v>1236</v>
      </c>
      <c r="P69" s="170">
        <v>0</v>
      </c>
      <c r="Q69" s="173">
        <v>6916.62</v>
      </c>
      <c r="R69" s="173">
        <v>7204.36</v>
      </c>
      <c r="S69" s="212"/>
      <c r="T69" s="200"/>
      <c r="U69" s="212"/>
      <c r="V69" s="200"/>
      <c r="W69" s="200"/>
      <c r="X69" s="215"/>
      <c r="Y69" s="215"/>
      <c r="Z69" s="215"/>
      <c r="AA69" s="215"/>
      <c r="AB69" s="219"/>
      <c r="AC69" s="215"/>
    </row>
    <row r="70" spans="1:29">
      <c r="A70" s="167" t="str">
        <f t="shared" ref="A70:A101" si="2">B70&amp;O70</f>
        <v>241366001</v>
      </c>
      <c r="B70" s="189" t="s">
        <v>2536</v>
      </c>
      <c r="C70" s="168" t="s">
        <v>2537</v>
      </c>
      <c r="D70" s="168" t="s">
        <v>2665</v>
      </c>
      <c r="E70" s="168" t="s">
        <v>1224</v>
      </c>
      <c r="F70" s="214">
        <v>0</v>
      </c>
      <c r="G70" s="169">
        <v>0</v>
      </c>
      <c r="H70" s="170">
        <v>0</v>
      </c>
      <c r="I70" s="190">
        <v>0</v>
      </c>
      <c r="J70" s="170"/>
      <c r="K70" s="171"/>
      <c r="L70" s="167" t="s">
        <v>2611</v>
      </c>
      <c r="M70" s="172"/>
      <c r="N70" s="167">
        <v>0</v>
      </c>
      <c r="O70" s="167" t="s">
        <v>1236</v>
      </c>
      <c r="P70" s="170">
        <v>0</v>
      </c>
      <c r="Q70" s="173">
        <v>3035.51</v>
      </c>
      <c r="R70" s="173">
        <v>3161.79</v>
      </c>
      <c r="S70" s="212"/>
      <c r="T70" s="200"/>
      <c r="U70" s="212"/>
      <c r="V70" s="200"/>
      <c r="W70" s="200"/>
      <c r="X70" s="215"/>
      <c r="Y70" s="215"/>
      <c r="Z70" s="215"/>
      <c r="AA70" s="215"/>
      <c r="AB70" s="219"/>
      <c r="AC70" s="215"/>
    </row>
    <row r="71" spans="1:29">
      <c r="A71" s="167" t="str">
        <f t="shared" si="2"/>
        <v>241367001</v>
      </c>
      <c r="B71" s="189" t="s">
        <v>2489</v>
      </c>
      <c r="C71" s="168" t="s">
        <v>2490</v>
      </c>
      <c r="D71" s="168" t="s">
        <v>2641</v>
      </c>
      <c r="E71" s="168" t="s">
        <v>1224</v>
      </c>
      <c r="F71" s="214">
        <v>0</v>
      </c>
      <c r="G71" s="169">
        <v>0</v>
      </c>
      <c r="H71" s="170">
        <v>0</v>
      </c>
      <c r="I71" s="190">
        <v>751.75</v>
      </c>
      <c r="J71" s="170"/>
      <c r="K71" s="171"/>
      <c r="L71" s="167" t="s">
        <v>2611</v>
      </c>
      <c r="M71" s="172"/>
      <c r="N71" s="167">
        <v>0</v>
      </c>
      <c r="O71" s="167" t="s">
        <v>1236</v>
      </c>
      <c r="P71" s="170">
        <v>0</v>
      </c>
      <c r="Q71" s="173">
        <v>3195.81</v>
      </c>
      <c r="R71" s="173">
        <v>3328.75</v>
      </c>
      <c r="S71" s="212"/>
      <c r="T71" s="200"/>
      <c r="U71" s="212"/>
      <c r="V71" s="200"/>
      <c r="W71" s="200"/>
      <c r="X71" s="215"/>
      <c r="Y71" s="215"/>
      <c r="Z71" s="215"/>
      <c r="AA71" s="215"/>
      <c r="AB71" s="219"/>
      <c r="AC71" s="215"/>
    </row>
    <row r="72" spans="1:29">
      <c r="A72" s="167" t="str">
        <f t="shared" si="2"/>
        <v>241368001</v>
      </c>
      <c r="B72" s="189" t="s">
        <v>2520</v>
      </c>
      <c r="C72" s="168" t="s">
        <v>2521</v>
      </c>
      <c r="D72" s="168" t="s">
        <v>2657</v>
      </c>
      <c r="E72" s="168" t="s">
        <v>1224</v>
      </c>
      <c r="F72" s="214">
        <v>0</v>
      </c>
      <c r="G72" s="169">
        <v>0</v>
      </c>
      <c r="H72" s="170">
        <v>0</v>
      </c>
      <c r="I72" s="190">
        <v>0</v>
      </c>
      <c r="J72" s="170"/>
      <c r="K72" s="171"/>
      <c r="L72" s="167" t="s">
        <v>2611</v>
      </c>
      <c r="M72" s="172"/>
      <c r="N72" s="167">
        <v>0</v>
      </c>
      <c r="O72" s="167" t="s">
        <v>1236</v>
      </c>
      <c r="P72" s="170">
        <v>0</v>
      </c>
      <c r="Q72" s="173">
        <v>2836.27</v>
      </c>
      <c r="R72" s="173">
        <v>2954.26</v>
      </c>
      <c r="S72" s="212"/>
      <c r="T72" s="200"/>
      <c r="U72" s="212"/>
      <c r="V72" s="200"/>
      <c r="W72" s="200"/>
      <c r="X72" s="215"/>
      <c r="Y72" s="215"/>
      <c r="Z72" s="215"/>
      <c r="AA72" s="215"/>
      <c r="AB72" s="219"/>
      <c r="AC72" s="215"/>
    </row>
    <row r="73" spans="1:29">
      <c r="A73" s="167" t="str">
        <f t="shared" si="2"/>
        <v>241369001</v>
      </c>
      <c r="B73" s="188" t="s">
        <v>2590</v>
      </c>
      <c r="C73" s="168" t="s">
        <v>2591</v>
      </c>
      <c r="D73" s="168" t="s">
        <v>2691</v>
      </c>
      <c r="E73" s="168" t="s">
        <v>1224</v>
      </c>
      <c r="F73" s="214">
        <v>0</v>
      </c>
      <c r="G73" s="169">
        <v>0</v>
      </c>
      <c r="H73" s="170">
        <v>0</v>
      </c>
      <c r="I73" s="190">
        <v>0</v>
      </c>
      <c r="J73" s="170"/>
      <c r="K73" s="171"/>
      <c r="L73" s="167" t="s">
        <v>2611</v>
      </c>
      <c r="M73" s="172"/>
      <c r="N73" s="167">
        <v>0</v>
      </c>
      <c r="O73" s="167" t="s">
        <v>1236</v>
      </c>
      <c r="P73" s="170">
        <v>0</v>
      </c>
      <c r="Q73" s="173">
        <v>2405.5300000000002</v>
      </c>
      <c r="R73" s="173">
        <v>2505.6</v>
      </c>
      <c r="S73" s="212"/>
      <c r="T73" s="200"/>
      <c r="U73" s="212"/>
      <c r="V73" s="200"/>
      <c r="W73" s="200"/>
      <c r="X73" s="215"/>
      <c r="Y73" s="215"/>
      <c r="Z73" s="215"/>
      <c r="AA73" s="215"/>
      <c r="AB73" s="219"/>
      <c r="AC73" s="215"/>
    </row>
    <row r="74" spans="1:29">
      <c r="A74" s="167" t="str">
        <f t="shared" si="2"/>
        <v>241370001</v>
      </c>
      <c r="B74" s="189" t="s">
        <v>2566</v>
      </c>
      <c r="C74" s="168" t="s">
        <v>2567</v>
      </c>
      <c r="D74" s="168" t="s">
        <v>2680</v>
      </c>
      <c r="E74" s="168" t="s">
        <v>1224</v>
      </c>
      <c r="F74" s="214">
        <v>0</v>
      </c>
      <c r="G74" s="169">
        <v>0</v>
      </c>
      <c r="H74" s="170">
        <v>0</v>
      </c>
      <c r="I74" s="190">
        <v>25.21</v>
      </c>
      <c r="J74" s="170"/>
      <c r="K74" s="171"/>
      <c r="L74" s="167" t="s">
        <v>2611</v>
      </c>
      <c r="M74" s="172"/>
      <c r="N74" s="167">
        <v>0</v>
      </c>
      <c r="O74" s="167" t="s">
        <v>1236</v>
      </c>
      <c r="P74" s="170">
        <v>0</v>
      </c>
      <c r="Q74" s="173">
        <v>3354.5</v>
      </c>
      <c r="R74" s="173">
        <v>3494.04</v>
      </c>
      <c r="S74" s="212"/>
      <c r="T74" s="200"/>
      <c r="U74" s="212"/>
      <c r="V74" s="200"/>
      <c r="W74" s="200"/>
      <c r="X74" s="215"/>
      <c r="Y74" s="215"/>
      <c r="Z74" s="215"/>
      <c r="AA74" s="215"/>
      <c r="AB74" s="219"/>
      <c r="AC74" s="215"/>
    </row>
    <row r="75" spans="1:29">
      <c r="A75" s="167" t="str">
        <f t="shared" si="2"/>
        <v>241371001</v>
      </c>
      <c r="B75" s="188" t="s">
        <v>2483</v>
      </c>
      <c r="C75" s="168" t="s">
        <v>2484</v>
      </c>
      <c r="D75" s="168" t="s">
        <v>2638</v>
      </c>
      <c r="E75" s="168" t="s">
        <v>1224</v>
      </c>
      <c r="F75" s="214">
        <v>0</v>
      </c>
      <c r="G75" s="169">
        <v>0</v>
      </c>
      <c r="H75" s="170">
        <v>0</v>
      </c>
      <c r="I75" s="190">
        <v>188.03</v>
      </c>
      <c r="J75" s="170"/>
      <c r="K75" s="171"/>
      <c r="L75" s="167" t="s">
        <v>2611</v>
      </c>
      <c r="M75" s="172"/>
      <c r="N75" s="167">
        <v>0</v>
      </c>
      <c r="O75" s="167" t="s">
        <v>1236</v>
      </c>
      <c r="P75" s="170">
        <v>0</v>
      </c>
      <c r="Q75" s="173">
        <v>2483.14</v>
      </c>
      <c r="R75" s="173">
        <v>2586.44</v>
      </c>
      <c r="S75" s="212"/>
      <c r="T75" s="200"/>
      <c r="U75" s="212"/>
      <c r="V75" s="200"/>
      <c r="W75" s="200"/>
      <c r="X75" s="215"/>
      <c r="Y75" s="215"/>
      <c r="Z75" s="215"/>
      <c r="AA75" s="215"/>
      <c r="AB75" s="219"/>
      <c r="AC75" s="215"/>
    </row>
    <row r="76" spans="1:29">
      <c r="A76" s="167" t="str">
        <f t="shared" si="2"/>
        <v>241372001</v>
      </c>
      <c r="B76" s="188" t="s">
        <v>2552</v>
      </c>
      <c r="C76" s="168" t="s">
        <v>2553</v>
      </c>
      <c r="D76" s="168" t="s">
        <v>2673</v>
      </c>
      <c r="E76" s="168" t="s">
        <v>1224</v>
      </c>
      <c r="F76" s="214">
        <v>0</v>
      </c>
      <c r="G76" s="169">
        <v>0</v>
      </c>
      <c r="H76" s="170">
        <v>0</v>
      </c>
      <c r="I76" s="190">
        <v>0</v>
      </c>
      <c r="J76" s="170"/>
      <c r="K76" s="171"/>
      <c r="L76" s="167" t="s">
        <v>2611</v>
      </c>
      <c r="M76" s="172"/>
      <c r="N76" s="167">
        <v>0</v>
      </c>
      <c r="O76" s="167" t="s">
        <v>1236</v>
      </c>
      <c r="P76" s="170">
        <v>0</v>
      </c>
      <c r="Q76" s="173">
        <v>2713.07</v>
      </c>
      <c r="R76" s="173">
        <v>2825.93</v>
      </c>
      <c r="S76" s="212"/>
      <c r="T76" s="200"/>
      <c r="U76" s="212"/>
      <c r="V76" s="200"/>
      <c r="W76" s="200"/>
      <c r="X76" s="215"/>
      <c r="Y76" s="215"/>
      <c r="Z76" s="215"/>
      <c r="AA76" s="215"/>
      <c r="AB76" s="219"/>
      <c r="AC76" s="215"/>
    </row>
    <row r="77" spans="1:29">
      <c r="A77" s="167" t="str">
        <f t="shared" si="2"/>
        <v>241373001</v>
      </c>
      <c r="B77" s="188" t="s">
        <v>2497</v>
      </c>
      <c r="C77" s="168" t="s">
        <v>2498</v>
      </c>
      <c r="D77" s="168" t="s">
        <v>2645</v>
      </c>
      <c r="E77" s="168" t="s">
        <v>1224</v>
      </c>
      <c r="F77" s="214">
        <v>0</v>
      </c>
      <c r="G77" s="169">
        <v>0</v>
      </c>
      <c r="H77" s="170">
        <v>0</v>
      </c>
      <c r="I77" s="190">
        <v>50.92</v>
      </c>
      <c r="J77" s="170"/>
      <c r="K77" s="171"/>
      <c r="L77" s="167" t="s">
        <v>2611</v>
      </c>
      <c r="M77" s="172"/>
      <c r="N77" s="167">
        <v>0</v>
      </c>
      <c r="O77" s="167" t="s">
        <v>1236</v>
      </c>
      <c r="P77" s="170">
        <v>0</v>
      </c>
      <c r="Q77" s="173">
        <v>2684.26</v>
      </c>
      <c r="R77" s="173">
        <v>2795.92</v>
      </c>
      <c r="S77" s="212"/>
      <c r="T77" s="200"/>
      <c r="U77" s="212"/>
      <c r="V77" s="200"/>
      <c r="W77" s="200"/>
      <c r="X77" s="215"/>
      <c r="Y77" s="215"/>
      <c r="Z77" s="215"/>
      <c r="AA77" s="215"/>
      <c r="AB77" s="219"/>
      <c r="AC77" s="215"/>
    </row>
    <row r="78" spans="1:29">
      <c r="A78" s="167" t="str">
        <f t="shared" si="2"/>
        <v>241374001</v>
      </c>
      <c r="B78" s="188" t="s">
        <v>2562</v>
      </c>
      <c r="C78" s="168" t="s">
        <v>2563</v>
      </c>
      <c r="D78" s="168" t="s">
        <v>2678</v>
      </c>
      <c r="E78" s="168" t="s">
        <v>1224</v>
      </c>
      <c r="F78" s="214">
        <v>0</v>
      </c>
      <c r="G78" s="169">
        <v>0</v>
      </c>
      <c r="H78" s="170">
        <v>0</v>
      </c>
      <c r="I78" s="190">
        <v>76.41</v>
      </c>
      <c r="J78" s="170"/>
      <c r="K78" s="171"/>
      <c r="L78" s="167" t="s">
        <v>2611</v>
      </c>
      <c r="M78" s="172"/>
      <c r="N78" s="167">
        <v>0</v>
      </c>
      <c r="O78" s="167" t="s">
        <v>1236</v>
      </c>
      <c r="P78" s="170">
        <v>0</v>
      </c>
      <c r="Q78" s="173">
        <v>4265.9399999999996</v>
      </c>
      <c r="R78" s="173">
        <v>4443.3999999999996</v>
      </c>
      <c r="S78" s="212"/>
      <c r="T78" s="200"/>
      <c r="U78" s="212"/>
      <c r="V78" s="200"/>
      <c r="W78" s="200"/>
      <c r="X78" s="215"/>
      <c r="Y78" s="215"/>
      <c r="Z78" s="215"/>
      <c r="AA78" s="215"/>
      <c r="AB78" s="219"/>
      <c r="AC78" s="215"/>
    </row>
    <row r="79" spans="1:29">
      <c r="A79" s="167" t="str">
        <f t="shared" si="2"/>
        <v>241375001</v>
      </c>
      <c r="B79" s="189" t="s">
        <v>2430</v>
      </c>
      <c r="C79" s="168" t="s">
        <v>2431</v>
      </c>
      <c r="D79" s="168" t="s">
        <v>2610</v>
      </c>
      <c r="E79" s="168" t="s">
        <v>1224</v>
      </c>
      <c r="F79" s="214">
        <v>0</v>
      </c>
      <c r="G79" s="169">
        <v>0</v>
      </c>
      <c r="H79" s="170">
        <v>0</v>
      </c>
      <c r="I79" s="190">
        <v>0</v>
      </c>
      <c r="J79" s="170"/>
      <c r="K79" s="171"/>
      <c r="L79" s="167" t="s">
        <v>2611</v>
      </c>
      <c r="M79" s="172"/>
      <c r="N79" s="167">
        <v>0</v>
      </c>
      <c r="O79" s="167" t="s">
        <v>1236</v>
      </c>
      <c r="P79" s="170">
        <v>0</v>
      </c>
      <c r="Q79" s="173">
        <v>5005.3</v>
      </c>
      <c r="R79" s="173">
        <v>5213.5200000000004</v>
      </c>
      <c r="S79" s="212"/>
      <c r="T79" s="200"/>
      <c r="U79" s="212"/>
      <c r="V79" s="200"/>
      <c r="W79" s="200"/>
      <c r="X79" s="215"/>
      <c r="Y79" s="215"/>
      <c r="Z79" s="215"/>
      <c r="AA79" s="215"/>
      <c r="AB79" s="219"/>
      <c r="AC79" s="215"/>
    </row>
    <row r="80" spans="1:29">
      <c r="A80" s="167" t="str">
        <f t="shared" si="2"/>
        <v>241376001</v>
      </c>
      <c r="B80" s="188" t="s">
        <v>2524</v>
      </c>
      <c r="C80" s="168" t="s">
        <v>2525</v>
      </c>
      <c r="D80" s="168" t="s">
        <v>2659</v>
      </c>
      <c r="E80" s="168" t="s">
        <v>1224</v>
      </c>
      <c r="F80" s="214">
        <v>0</v>
      </c>
      <c r="G80" s="169">
        <v>0</v>
      </c>
      <c r="H80" s="170">
        <v>0</v>
      </c>
      <c r="I80" s="190">
        <v>356.64</v>
      </c>
      <c r="J80" s="170"/>
      <c r="K80" s="171"/>
      <c r="L80" s="167" t="s">
        <v>2611</v>
      </c>
      <c r="M80" s="172"/>
      <c r="N80" s="167">
        <v>0</v>
      </c>
      <c r="O80" s="167" t="s">
        <v>1236</v>
      </c>
      <c r="P80" s="170">
        <v>0</v>
      </c>
      <c r="Q80" s="173">
        <v>3394.4</v>
      </c>
      <c r="R80" s="173">
        <v>3535.61</v>
      </c>
      <c r="S80" s="212"/>
      <c r="T80" s="200"/>
      <c r="U80" s="212"/>
      <c r="V80" s="200"/>
      <c r="W80" s="200"/>
      <c r="X80" s="215"/>
      <c r="Y80" s="215"/>
      <c r="Z80" s="215"/>
      <c r="AA80" s="215"/>
      <c r="AB80" s="219"/>
      <c r="AC80" s="215"/>
    </row>
    <row r="81" spans="1:29">
      <c r="A81" s="167" t="str">
        <f t="shared" si="2"/>
        <v>241377001</v>
      </c>
      <c r="B81" s="189" t="s">
        <v>2538</v>
      </c>
      <c r="C81" s="168" t="s">
        <v>2539</v>
      </c>
      <c r="D81" s="168" t="s">
        <v>2666</v>
      </c>
      <c r="E81" s="168" t="s">
        <v>1224</v>
      </c>
      <c r="F81" s="214">
        <v>0</v>
      </c>
      <c r="G81" s="169">
        <v>0</v>
      </c>
      <c r="H81" s="170">
        <v>0</v>
      </c>
      <c r="I81" s="190">
        <v>0</v>
      </c>
      <c r="J81" s="170"/>
      <c r="K81" s="171"/>
      <c r="L81" s="167" t="s">
        <v>2611</v>
      </c>
      <c r="M81" s="172"/>
      <c r="N81" s="167">
        <v>0</v>
      </c>
      <c r="O81" s="167" t="s">
        <v>1236</v>
      </c>
      <c r="P81" s="170">
        <v>0</v>
      </c>
      <c r="Q81" s="173">
        <v>2376.79</v>
      </c>
      <c r="R81" s="173">
        <v>2475.66</v>
      </c>
      <c r="S81" s="212"/>
      <c r="T81" s="200"/>
      <c r="U81" s="212"/>
      <c r="V81" s="200"/>
      <c r="W81" s="200"/>
      <c r="X81" s="215"/>
      <c r="Y81" s="215"/>
      <c r="Z81" s="215"/>
      <c r="AA81" s="215"/>
      <c r="AB81" s="219"/>
      <c r="AC81" s="215"/>
    </row>
    <row r="82" spans="1:29">
      <c r="A82" s="167" t="str">
        <f t="shared" si="2"/>
        <v>241378001</v>
      </c>
      <c r="B82" s="188" t="s">
        <v>2554</v>
      </c>
      <c r="C82" s="168" t="s">
        <v>2555</v>
      </c>
      <c r="D82" s="168" t="s">
        <v>2674</v>
      </c>
      <c r="E82" s="168" t="s">
        <v>1224</v>
      </c>
      <c r="F82" s="214">
        <v>0</v>
      </c>
      <c r="G82" s="169">
        <v>0</v>
      </c>
      <c r="H82" s="170">
        <v>0</v>
      </c>
      <c r="I82" s="190">
        <v>256.13</v>
      </c>
      <c r="J82" s="170"/>
      <c r="K82" s="171"/>
      <c r="L82" s="167" t="s">
        <v>2611</v>
      </c>
      <c r="M82" s="172"/>
      <c r="N82" s="167">
        <v>0</v>
      </c>
      <c r="O82" s="167" t="s">
        <v>1236</v>
      </c>
      <c r="P82" s="170">
        <v>0</v>
      </c>
      <c r="Q82" s="173">
        <v>1916.28</v>
      </c>
      <c r="R82" s="173">
        <v>1995.99</v>
      </c>
      <c r="S82" s="212"/>
      <c r="T82" s="200"/>
      <c r="U82" s="212"/>
      <c r="V82" s="200"/>
      <c r="W82" s="200"/>
      <c r="X82" s="215"/>
      <c r="Y82" s="215"/>
      <c r="Z82" s="215"/>
      <c r="AA82" s="215"/>
      <c r="AB82" s="219"/>
      <c r="AC82" s="215"/>
    </row>
    <row r="83" spans="1:29">
      <c r="A83" s="167" t="str">
        <f t="shared" si="2"/>
        <v>241379001</v>
      </c>
      <c r="B83" s="189" t="s">
        <v>2450</v>
      </c>
      <c r="C83" s="168" t="s">
        <v>2451</v>
      </c>
      <c r="D83" s="168" t="s">
        <v>2621</v>
      </c>
      <c r="E83" s="168" t="s">
        <v>1224</v>
      </c>
      <c r="F83" s="214">
        <v>0</v>
      </c>
      <c r="G83" s="169">
        <v>0</v>
      </c>
      <c r="H83" s="170">
        <v>0</v>
      </c>
      <c r="I83" s="190">
        <v>0</v>
      </c>
      <c r="J83" s="170"/>
      <c r="K83" s="171"/>
      <c r="L83" s="167" t="s">
        <v>2611</v>
      </c>
      <c r="M83" s="172"/>
      <c r="N83" s="167">
        <v>0</v>
      </c>
      <c r="O83" s="167" t="s">
        <v>1236</v>
      </c>
      <c r="P83" s="170">
        <v>0</v>
      </c>
      <c r="Q83" s="173">
        <v>4212.7299999999996</v>
      </c>
      <c r="R83" s="173">
        <v>4387.9799999999996</v>
      </c>
      <c r="S83" s="212"/>
      <c r="T83" s="200"/>
      <c r="U83" s="212"/>
      <c r="V83" s="200"/>
      <c r="W83" s="200"/>
      <c r="X83" s="215"/>
      <c r="Y83" s="215"/>
      <c r="Z83" s="215"/>
      <c r="AA83" s="215"/>
      <c r="AB83" s="219"/>
      <c r="AC83" s="215"/>
    </row>
    <row r="84" spans="1:29">
      <c r="A84" s="167" t="str">
        <f t="shared" si="2"/>
        <v>241380001</v>
      </c>
      <c r="B84" s="189" t="s">
        <v>2540</v>
      </c>
      <c r="C84" s="168" t="s">
        <v>2541</v>
      </c>
      <c r="D84" s="168" t="s">
        <v>2667</v>
      </c>
      <c r="E84" s="168" t="s">
        <v>1224</v>
      </c>
      <c r="F84" s="214">
        <v>0</v>
      </c>
      <c r="G84" s="169">
        <v>0</v>
      </c>
      <c r="H84" s="170">
        <v>0</v>
      </c>
      <c r="I84" s="190">
        <v>0</v>
      </c>
      <c r="J84" s="170"/>
      <c r="K84" s="171"/>
      <c r="L84" s="167" t="s">
        <v>2611</v>
      </c>
      <c r="M84" s="172"/>
      <c r="N84" s="167">
        <v>0</v>
      </c>
      <c r="O84" s="167" t="s">
        <v>1236</v>
      </c>
      <c r="P84" s="170">
        <v>0</v>
      </c>
      <c r="Q84" s="173">
        <v>3473.21</v>
      </c>
      <c r="R84" s="173">
        <v>3617.7</v>
      </c>
      <c r="S84" s="212"/>
      <c r="T84" s="200"/>
      <c r="U84" s="212"/>
      <c r="V84" s="200"/>
      <c r="W84" s="200"/>
      <c r="X84" s="215"/>
      <c r="Y84" s="215"/>
      <c r="Z84" s="215"/>
      <c r="AA84" s="215"/>
      <c r="AB84" s="219"/>
      <c r="AC84" s="215"/>
    </row>
    <row r="85" spans="1:29">
      <c r="A85" s="167" t="str">
        <f t="shared" si="2"/>
        <v>241381001</v>
      </c>
      <c r="B85" s="188" t="s">
        <v>2572</v>
      </c>
      <c r="C85" s="168" t="s">
        <v>2573</v>
      </c>
      <c r="D85" s="168" t="s">
        <v>2247</v>
      </c>
      <c r="E85" s="168" t="s">
        <v>1224</v>
      </c>
      <c r="F85" s="214">
        <v>0</v>
      </c>
      <c r="G85" s="169">
        <v>0</v>
      </c>
      <c r="H85" s="170">
        <v>0</v>
      </c>
      <c r="I85" s="190">
        <v>0</v>
      </c>
      <c r="J85" s="170"/>
      <c r="K85" s="171"/>
      <c r="L85" s="167" t="s">
        <v>2611</v>
      </c>
      <c r="M85" s="172"/>
      <c r="N85" s="167">
        <v>0</v>
      </c>
      <c r="O85" s="167" t="s">
        <v>1236</v>
      </c>
      <c r="P85" s="170">
        <v>0</v>
      </c>
      <c r="Q85" s="173">
        <v>2682.24</v>
      </c>
      <c r="R85" s="173">
        <v>2793.82</v>
      </c>
      <c r="S85" s="212"/>
      <c r="T85" s="200"/>
      <c r="U85" s="212"/>
      <c r="V85" s="200"/>
      <c r="W85" s="200"/>
      <c r="X85" s="215"/>
      <c r="Y85" s="215"/>
      <c r="Z85" s="215"/>
      <c r="AA85" s="215"/>
      <c r="AB85" s="219"/>
      <c r="AC85" s="215"/>
    </row>
    <row r="86" spans="1:29">
      <c r="A86" s="167" t="str">
        <f t="shared" si="2"/>
        <v>351329001</v>
      </c>
      <c r="B86" s="189" t="s">
        <v>2446</v>
      </c>
      <c r="C86" s="168" t="s">
        <v>2447</v>
      </c>
      <c r="D86" s="168" t="s">
        <v>2619</v>
      </c>
      <c r="E86" s="168" t="s">
        <v>1225</v>
      </c>
      <c r="F86" s="214">
        <v>0</v>
      </c>
      <c r="G86" s="169">
        <v>0</v>
      </c>
      <c r="H86" s="170">
        <v>0</v>
      </c>
      <c r="I86" s="190">
        <v>0</v>
      </c>
      <c r="J86" s="170"/>
      <c r="K86" s="171"/>
      <c r="L86" s="167" t="s">
        <v>2611</v>
      </c>
      <c r="M86" s="172"/>
      <c r="N86" s="167">
        <v>1</v>
      </c>
      <c r="O86" s="167" t="s">
        <v>1236</v>
      </c>
      <c r="P86" s="170">
        <v>0</v>
      </c>
      <c r="Q86" s="173">
        <v>1636.81</v>
      </c>
      <c r="R86" s="173">
        <v>1704.91</v>
      </c>
      <c r="S86" s="212"/>
      <c r="T86" s="200"/>
      <c r="U86" s="212"/>
      <c r="V86" s="200"/>
      <c r="W86" s="200"/>
      <c r="X86" s="215"/>
      <c r="Y86" s="215"/>
      <c r="Z86" s="215"/>
      <c r="AA86" s="215"/>
      <c r="AB86" s="219"/>
      <c r="AC86" s="215"/>
    </row>
    <row r="87" spans="1:29">
      <c r="A87" s="167" t="str">
        <f t="shared" si="2"/>
        <v>431339001</v>
      </c>
      <c r="B87" s="188" t="s">
        <v>2530</v>
      </c>
      <c r="C87" s="168" t="s">
        <v>2531</v>
      </c>
      <c r="D87" s="168" t="s">
        <v>2662</v>
      </c>
      <c r="E87" s="168" t="s">
        <v>1226</v>
      </c>
      <c r="F87" s="214">
        <v>0</v>
      </c>
      <c r="G87" s="169">
        <v>0</v>
      </c>
      <c r="H87" s="170">
        <v>0</v>
      </c>
      <c r="I87" s="190">
        <v>0</v>
      </c>
      <c r="J87" s="170"/>
      <c r="K87" s="171"/>
      <c r="L87" s="167" t="s">
        <v>2611</v>
      </c>
      <c r="M87" s="172"/>
      <c r="N87" s="167">
        <v>1</v>
      </c>
      <c r="O87" s="167" t="s">
        <v>1236</v>
      </c>
      <c r="P87" s="170">
        <v>0</v>
      </c>
      <c r="Q87" s="173">
        <v>2525.2800000000002</v>
      </c>
      <c r="R87" s="173">
        <v>2630.33</v>
      </c>
      <c r="S87" s="212"/>
      <c r="T87" s="200"/>
      <c r="U87" s="212"/>
      <c r="V87" s="200"/>
      <c r="W87" s="200"/>
      <c r="X87" s="215"/>
      <c r="Y87" s="215"/>
      <c r="Z87" s="215"/>
      <c r="AA87" s="215"/>
      <c r="AB87" s="219"/>
      <c r="AC87" s="215"/>
    </row>
    <row r="88" spans="1:29">
      <c r="A88" s="167" t="str">
        <f t="shared" si="2"/>
        <v>521308001</v>
      </c>
      <c r="B88" s="188" t="s">
        <v>2574</v>
      </c>
      <c r="C88" s="168" t="s">
        <v>2575</v>
      </c>
      <c r="D88" s="168" t="s">
        <v>2683</v>
      </c>
      <c r="E88" s="168" t="s">
        <v>1227</v>
      </c>
      <c r="F88" s="214">
        <v>0</v>
      </c>
      <c r="G88" s="169">
        <v>0</v>
      </c>
      <c r="H88" s="170">
        <v>0</v>
      </c>
      <c r="I88" s="190">
        <v>0</v>
      </c>
      <c r="J88" s="170"/>
      <c r="K88" s="171"/>
      <c r="L88" s="167" t="s">
        <v>2611</v>
      </c>
      <c r="M88" s="172"/>
      <c r="N88" s="167">
        <v>1</v>
      </c>
      <c r="O88" s="167" t="s">
        <v>1236</v>
      </c>
      <c r="P88" s="170">
        <v>0</v>
      </c>
      <c r="Q88" s="173">
        <v>1926.69</v>
      </c>
      <c r="R88" s="173">
        <v>2006.84</v>
      </c>
      <c r="S88" s="212"/>
      <c r="T88" s="200"/>
      <c r="U88" s="212"/>
      <c r="V88" s="200"/>
      <c r="W88" s="200"/>
      <c r="X88" s="215"/>
      <c r="Y88" s="215"/>
      <c r="Z88" s="215"/>
      <c r="AA88" s="215"/>
      <c r="AB88" s="219"/>
      <c r="AC88" s="215"/>
    </row>
    <row r="89" spans="1:29">
      <c r="A89" s="167" t="str">
        <f t="shared" si="2"/>
        <v>521318001</v>
      </c>
      <c r="B89" s="188" t="s">
        <v>2598</v>
      </c>
      <c r="C89" s="168" t="s">
        <v>2599</v>
      </c>
      <c r="D89" s="168" t="s">
        <v>2695</v>
      </c>
      <c r="E89" s="168" t="s">
        <v>1227</v>
      </c>
      <c r="F89" s="214">
        <v>0</v>
      </c>
      <c r="G89" s="169">
        <v>0</v>
      </c>
      <c r="H89" s="170">
        <v>0</v>
      </c>
      <c r="I89" s="190">
        <v>0</v>
      </c>
      <c r="J89" s="170"/>
      <c r="K89" s="171"/>
      <c r="L89" s="167" t="s">
        <v>2611</v>
      </c>
      <c r="M89" s="172"/>
      <c r="N89" s="167">
        <v>1</v>
      </c>
      <c r="O89" s="167" t="s">
        <v>1236</v>
      </c>
      <c r="P89" s="170">
        <v>0</v>
      </c>
      <c r="Q89" s="173">
        <v>4849.04</v>
      </c>
      <c r="R89" s="173">
        <v>5050.76</v>
      </c>
      <c r="S89" s="212"/>
      <c r="T89" s="200"/>
      <c r="U89" s="212"/>
      <c r="V89" s="200"/>
      <c r="W89" s="200"/>
      <c r="X89" s="215"/>
      <c r="Y89" s="215"/>
      <c r="Z89" s="215"/>
      <c r="AA89" s="215"/>
      <c r="AB89" s="219"/>
      <c r="AC89" s="215"/>
    </row>
    <row r="90" spans="1:29">
      <c r="A90" s="167" t="str">
        <f t="shared" si="2"/>
        <v>521329001</v>
      </c>
      <c r="B90" s="188" t="s">
        <v>2508</v>
      </c>
      <c r="C90" s="168" t="s">
        <v>2509</v>
      </c>
      <c r="D90" s="168" t="s">
        <v>2651</v>
      </c>
      <c r="E90" s="168" t="s">
        <v>1227</v>
      </c>
      <c r="F90" s="214">
        <v>0</v>
      </c>
      <c r="G90" s="169">
        <v>0</v>
      </c>
      <c r="H90" s="170">
        <v>0</v>
      </c>
      <c r="I90" s="190">
        <v>0</v>
      </c>
      <c r="J90" s="170"/>
      <c r="K90" s="171"/>
      <c r="L90" s="167" t="s">
        <v>2611</v>
      </c>
      <c r="M90" s="172"/>
      <c r="N90" s="167">
        <v>1</v>
      </c>
      <c r="O90" s="167" t="s">
        <v>1236</v>
      </c>
      <c r="P90" s="170">
        <v>0</v>
      </c>
      <c r="Q90" s="173">
        <v>3010.89</v>
      </c>
      <c r="R90" s="173">
        <v>3136.14</v>
      </c>
      <c r="S90" s="212"/>
      <c r="T90" s="200"/>
      <c r="U90" s="212"/>
      <c r="V90" s="200"/>
      <c r="W90" s="200"/>
      <c r="X90" s="215"/>
      <c r="Y90" s="215"/>
      <c r="Z90" s="215"/>
      <c r="AA90" s="215"/>
      <c r="AB90" s="219"/>
      <c r="AC90" s="215"/>
    </row>
    <row r="91" spans="1:29">
      <c r="A91" s="167" t="str">
        <f t="shared" si="2"/>
        <v>521331001</v>
      </c>
      <c r="B91" s="188" t="s">
        <v>2434</v>
      </c>
      <c r="C91" s="168" t="s">
        <v>2435</v>
      </c>
      <c r="D91" s="168" t="s">
        <v>2613</v>
      </c>
      <c r="E91" s="168" t="s">
        <v>1227</v>
      </c>
      <c r="F91" s="214">
        <v>0</v>
      </c>
      <c r="G91" s="169">
        <v>0</v>
      </c>
      <c r="H91" s="170">
        <v>0</v>
      </c>
      <c r="I91" s="190">
        <v>0</v>
      </c>
      <c r="J91" s="170"/>
      <c r="K91" s="171"/>
      <c r="L91" s="167" t="s">
        <v>2611</v>
      </c>
      <c r="M91" s="172"/>
      <c r="N91" s="167">
        <v>1</v>
      </c>
      <c r="O91" s="167" t="s">
        <v>1236</v>
      </c>
      <c r="P91" s="170">
        <v>0</v>
      </c>
      <c r="Q91" s="173">
        <v>3973.41</v>
      </c>
      <c r="R91" s="173">
        <v>4138.7</v>
      </c>
      <c r="S91" s="212"/>
      <c r="T91" s="200"/>
      <c r="U91" s="212"/>
      <c r="V91" s="200"/>
      <c r="W91" s="200"/>
      <c r="X91" s="215"/>
      <c r="Y91" s="215"/>
      <c r="Z91" s="215"/>
      <c r="AA91" s="215"/>
      <c r="AB91" s="219"/>
      <c r="AC91" s="215"/>
    </row>
    <row r="92" spans="1:29">
      <c r="A92" s="167" t="str">
        <f t="shared" si="2"/>
        <v>521335001</v>
      </c>
      <c r="B92" s="188" t="s">
        <v>2544</v>
      </c>
      <c r="C92" s="168" t="s">
        <v>2545</v>
      </c>
      <c r="D92" s="168" t="s">
        <v>2669</v>
      </c>
      <c r="E92" s="168" t="s">
        <v>1227</v>
      </c>
      <c r="F92" s="214">
        <v>0</v>
      </c>
      <c r="G92" s="169">
        <v>0</v>
      </c>
      <c r="H92" s="170">
        <v>0</v>
      </c>
      <c r="I92" s="190">
        <v>0</v>
      </c>
      <c r="J92" s="170"/>
      <c r="K92" s="171"/>
      <c r="L92" s="167" t="s">
        <v>2611</v>
      </c>
      <c r="M92" s="172"/>
      <c r="N92" s="167">
        <v>1</v>
      </c>
      <c r="O92" s="167" t="s">
        <v>1236</v>
      </c>
      <c r="P92" s="170">
        <v>0</v>
      </c>
      <c r="Q92" s="173">
        <v>2138.75</v>
      </c>
      <c r="R92" s="173">
        <v>2227.7199999999998</v>
      </c>
      <c r="S92" s="212"/>
      <c r="T92" s="200"/>
      <c r="U92" s="212"/>
      <c r="V92" s="200"/>
      <c r="W92" s="200"/>
      <c r="X92" s="215"/>
      <c r="Y92" s="215"/>
      <c r="Z92" s="215"/>
      <c r="AA92" s="215"/>
      <c r="AB92" s="219"/>
      <c r="AC92" s="215"/>
    </row>
    <row r="93" spans="1:29">
      <c r="A93" s="167" t="str">
        <f t="shared" si="2"/>
        <v>521337001</v>
      </c>
      <c r="B93" s="188" t="s">
        <v>2485</v>
      </c>
      <c r="C93" s="168" t="s">
        <v>2486</v>
      </c>
      <c r="D93" s="168" t="s">
        <v>2639</v>
      </c>
      <c r="E93" s="168" t="s">
        <v>1227</v>
      </c>
      <c r="F93" s="214">
        <v>0</v>
      </c>
      <c r="G93" s="169">
        <v>0</v>
      </c>
      <c r="H93" s="170">
        <v>0</v>
      </c>
      <c r="I93" s="190">
        <v>0</v>
      </c>
      <c r="J93" s="170"/>
      <c r="K93" s="171"/>
      <c r="L93" s="167" t="s">
        <v>2611</v>
      </c>
      <c r="M93" s="172"/>
      <c r="N93" s="167">
        <v>1</v>
      </c>
      <c r="O93" s="167" t="s">
        <v>1236</v>
      </c>
      <c r="P93" s="170">
        <v>0</v>
      </c>
      <c r="Q93" s="173">
        <v>3091.46</v>
      </c>
      <c r="R93" s="173">
        <v>3220.06</v>
      </c>
      <c r="S93" s="212"/>
      <c r="T93" s="200"/>
      <c r="U93" s="212"/>
      <c r="V93" s="200"/>
      <c r="W93" s="200"/>
      <c r="X93" s="215"/>
      <c r="Y93" s="215"/>
      <c r="Z93" s="215"/>
      <c r="AA93" s="215"/>
      <c r="AB93" s="219"/>
      <c r="AC93" s="215"/>
    </row>
    <row r="94" spans="1:29">
      <c r="A94" s="167" t="str">
        <f t="shared" si="2"/>
        <v>521345001</v>
      </c>
      <c r="B94" s="188" t="s">
        <v>2468</v>
      </c>
      <c r="C94" s="168" t="s">
        <v>2469</v>
      </c>
      <c r="D94" s="168" t="s">
        <v>2630</v>
      </c>
      <c r="E94" s="168" t="s">
        <v>1227</v>
      </c>
      <c r="F94" s="214">
        <v>0</v>
      </c>
      <c r="G94" s="169">
        <v>0</v>
      </c>
      <c r="H94" s="170">
        <v>0</v>
      </c>
      <c r="I94" s="190">
        <v>0</v>
      </c>
      <c r="J94" s="170"/>
      <c r="K94" s="171"/>
      <c r="L94" s="167" t="s">
        <v>2611</v>
      </c>
      <c r="M94" s="172"/>
      <c r="N94" s="167">
        <v>1</v>
      </c>
      <c r="O94" s="167" t="s">
        <v>1236</v>
      </c>
      <c r="P94" s="170">
        <v>0</v>
      </c>
      <c r="Q94" s="173">
        <v>3635.44</v>
      </c>
      <c r="R94" s="173">
        <v>3786.68</v>
      </c>
      <c r="S94" s="212"/>
      <c r="T94" s="200"/>
      <c r="U94" s="212"/>
      <c r="V94" s="200"/>
      <c r="W94" s="200"/>
      <c r="X94" s="215"/>
      <c r="Y94" s="215"/>
      <c r="Z94" s="215"/>
      <c r="AA94" s="215"/>
      <c r="AB94" s="219"/>
      <c r="AC94" s="215"/>
    </row>
    <row r="95" spans="1:29">
      <c r="A95" s="167" t="str">
        <f t="shared" si="2"/>
        <v>521347001</v>
      </c>
      <c r="B95" s="188" t="s">
        <v>2514</v>
      </c>
      <c r="C95" s="168" t="s">
        <v>2515</v>
      </c>
      <c r="D95" s="168" t="s">
        <v>2654</v>
      </c>
      <c r="E95" s="168" t="s">
        <v>1227</v>
      </c>
      <c r="F95" s="214">
        <v>0</v>
      </c>
      <c r="G95" s="169">
        <v>0</v>
      </c>
      <c r="H95" s="170">
        <v>0</v>
      </c>
      <c r="I95" s="190">
        <v>0</v>
      </c>
      <c r="J95" s="170"/>
      <c r="K95" s="171"/>
      <c r="L95" s="167" t="s">
        <v>2611</v>
      </c>
      <c r="M95" s="172"/>
      <c r="N95" s="167">
        <v>1</v>
      </c>
      <c r="O95" s="167" t="s">
        <v>1236</v>
      </c>
      <c r="P95" s="170">
        <v>0</v>
      </c>
      <c r="Q95" s="173">
        <v>3223.7</v>
      </c>
      <c r="R95" s="173">
        <v>3357.8</v>
      </c>
      <c r="S95" s="212"/>
      <c r="T95" s="200"/>
      <c r="U95" s="212"/>
      <c r="V95" s="200"/>
      <c r="W95" s="200"/>
      <c r="X95" s="215"/>
      <c r="Y95" s="215"/>
      <c r="Z95" s="215"/>
      <c r="AA95" s="215"/>
      <c r="AB95" s="219"/>
      <c r="AC95" s="215"/>
    </row>
    <row r="96" spans="1:29">
      <c r="A96" s="167" t="str">
        <f t="shared" si="2"/>
        <v>521349001</v>
      </c>
      <c r="B96" s="188" t="s">
        <v>2438</v>
      </c>
      <c r="C96" s="168" t="s">
        <v>2439</v>
      </c>
      <c r="D96" s="168" t="s">
        <v>2615</v>
      </c>
      <c r="E96" s="168" t="s">
        <v>1227</v>
      </c>
      <c r="F96" s="214">
        <v>0</v>
      </c>
      <c r="G96" s="169">
        <v>0</v>
      </c>
      <c r="H96" s="170">
        <v>0</v>
      </c>
      <c r="I96" s="190">
        <v>0</v>
      </c>
      <c r="J96" s="170"/>
      <c r="K96" s="171"/>
      <c r="L96" s="167" t="s">
        <v>2611</v>
      </c>
      <c r="M96" s="172"/>
      <c r="N96" s="167">
        <v>1</v>
      </c>
      <c r="O96" s="167" t="s">
        <v>1236</v>
      </c>
      <c r="P96" s="170">
        <v>0</v>
      </c>
      <c r="Q96" s="173">
        <v>4032.73</v>
      </c>
      <c r="R96" s="173">
        <v>4200.49</v>
      </c>
      <c r="S96" s="212"/>
      <c r="T96" s="200"/>
      <c r="U96" s="212"/>
      <c r="V96" s="200"/>
      <c r="W96" s="200"/>
      <c r="X96" s="215"/>
      <c r="Y96" s="215"/>
      <c r="Z96" s="215"/>
      <c r="AA96" s="215"/>
      <c r="AB96" s="219"/>
      <c r="AC96" s="215"/>
    </row>
    <row r="97" spans="1:29">
      <c r="A97" s="167" t="str">
        <f t="shared" si="2"/>
        <v>242004015</v>
      </c>
      <c r="B97" s="188" t="s">
        <v>2427</v>
      </c>
      <c r="C97" s="168" t="s">
        <v>2606</v>
      </c>
      <c r="D97" s="168" t="s">
        <v>2227</v>
      </c>
      <c r="E97" s="168" t="s">
        <v>1224</v>
      </c>
      <c r="F97" s="214">
        <v>0</v>
      </c>
      <c r="G97" s="169">
        <v>0</v>
      </c>
      <c r="H97" s="170">
        <v>0</v>
      </c>
      <c r="I97" s="170">
        <v>0</v>
      </c>
      <c r="J97" s="170"/>
      <c r="K97" s="171"/>
      <c r="L97" s="167" t="s">
        <v>2700</v>
      </c>
      <c r="M97" s="172"/>
      <c r="N97" s="167">
        <v>0</v>
      </c>
      <c r="O97" s="167" t="s">
        <v>2699</v>
      </c>
      <c r="P97" s="170">
        <v>0</v>
      </c>
      <c r="Q97" s="173">
        <v>4184.75</v>
      </c>
      <c r="R97" s="173">
        <v>4358.83</v>
      </c>
      <c r="S97" s="212"/>
      <c r="T97" s="200"/>
      <c r="U97" s="212"/>
      <c r="V97" s="200"/>
      <c r="W97" s="200"/>
      <c r="X97" s="215"/>
      <c r="Y97" s="215"/>
      <c r="Z97" s="215"/>
      <c r="AA97" s="215"/>
      <c r="AB97" s="219"/>
      <c r="AC97" s="215"/>
    </row>
    <row r="98" spans="1:29">
      <c r="A98" s="167" t="str">
        <f t="shared" si="2"/>
        <v>242005015</v>
      </c>
      <c r="B98" s="188" t="s">
        <v>2428</v>
      </c>
      <c r="C98" s="168" t="s">
        <v>2607</v>
      </c>
      <c r="D98" s="168" t="s">
        <v>2609</v>
      </c>
      <c r="E98" s="168" t="s">
        <v>1224</v>
      </c>
      <c r="F98" s="214">
        <v>0</v>
      </c>
      <c r="G98" s="169">
        <v>0</v>
      </c>
      <c r="H98" s="170">
        <v>0</v>
      </c>
      <c r="I98" s="170">
        <v>0</v>
      </c>
      <c r="J98" s="170"/>
      <c r="K98" s="171"/>
      <c r="L98" s="167" t="s">
        <v>2700</v>
      </c>
      <c r="M98" s="172"/>
      <c r="N98" s="167">
        <v>0</v>
      </c>
      <c r="O98" s="167" t="s">
        <v>2699</v>
      </c>
      <c r="P98" s="170">
        <v>0</v>
      </c>
      <c r="Q98" s="173">
        <v>1775.35</v>
      </c>
      <c r="R98" s="173">
        <v>1849.2</v>
      </c>
      <c r="S98" s="212"/>
      <c r="T98" s="200"/>
      <c r="U98" s="212"/>
      <c r="V98" s="200"/>
      <c r="W98" s="200"/>
      <c r="X98" s="215"/>
      <c r="Y98" s="215"/>
      <c r="Z98" s="215"/>
      <c r="AA98" s="215"/>
      <c r="AB98" s="219"/>
      <c r="AC98" s="215"/>
    </row>
    <row r="99" spans="1:29">
      <c r="A99" s="167" t="str">
        <f t="shared" si="2"/>
        <v>352004015</v>
      </c>
      <c r="B99" s="189" t="s">
        <v>2429</v>
      </c>
      <c r="C99" s="168" t="s">
        <v>2608</v>
      </c>
      <c r="D99" s="168" t="s">
        <v>2217</v>
      </c>
      <c r="E99" s="168" t="s">
        <v>1225</v>
      </c>
      <c r="F99" s="214">
        <v>0</v>
      </c>
      <c r="G99" s="169">
        <v>0</v>
      </c>
      <c r="H99" s="170">
        <v>0</v>
      </c>
      <c r="I99" s="170">
        <v>0</v>
      </c>
      <c r="J99" s="170"/>
      <c r="K99" s="171"/>
      <c r="L99" s="167" t="s">
        <v>2700</v>
      </c>
      <c r="M99" s="172"/>
      <c r="N99" s="167">
        <v>1</v>
      </c>
      <c r="O99" s="167" t="s">
        <v>2699</v>
      </c>
      <c r="P99" s="170">
        <v>0</v>
      </c>
      <c r="Q99" s="173">
        <v>1809.1</v>
      </c>
      <c r="R99" s="173">
        <v>1809.1</v>
      </c>
      <c r="S99" s="212"/>
      <c r="T99" s="200"/>
      <c r="U99" s="212"/>
      <c r="V99" s="200"/>
      <c r="W99" s="200"/>
      <c r="X99" s="215"/>
      <c r="Y99" s="215"/>
      <c r="Z99" s="215"/>
      <c r="AA99" s="215"/>
      <c r="AB99" s="219"/>
      <c r="AC99" s="215"/>
    </row>
    <row r="100" spans="1:29">
      <c r="A100" s="167" t="str">
        <f t="shared" si="2"/>
        <v>999999001</v>
      </c>
      <c r="B100" s="217">
        <v>999999</v>
      </c>
      <c r="C100" s="221" t="s">
        <v>2767</v>
      </c>
      <c r="D100" s="221"/>
      <c r="E100" s="223"/>
      <c r="F100" s="224">
        <v>0.96899999999999997</v>
      </c>
      <c r="G100" s="169">
        <v>0.35799999999999998</v>
      </c>
      <c r="H100" s="170">
        <v>0</v>
      </c>
      <c r="I100" s="170">
        <v>0</v>
      </c>
      <c r="J100" s="226" t="s">
        <v>2265</v>
      </c>
      <c r="K100" s="226" t="s">
        <v>1275</v>
      </c>
      <c r="L100" s="223" t="s">
        <v>2191</v>
      </c>
      <c r="M100" s="172">
        <v>9955.16</v>
      </c>
      <c r="N100" s="223">
        <v>1</v>
      </c>
      <c r="O100" s="223" t="s">
        <v>1236</v>
      </c>
      <c r="P100" s="170">
        <v>0.62</v>
      </c>
      <c r="Q100" s="172">
        <v>9763.82</v>
      </c>
      <c r="R100" s="172">
        <v>9763.82</v>
      </c>
      <c r="S100" s="199"/>
      <c r="T100" s="232"/>
      <c r="V100" s="200"/>
      <c r="W100" s="200"/>
      <c r="X100" s="215"/>
      <c r="Y100" s="215"/>
      <c r="Z100" s="215"/>
      <c r="AA100" s="215"/>
      <c r="AB100" s="219"/>
      <c r="AC100" s="215"/>
    </row>
    <row r="101" spans="1:29">
      <c r="A101" s="167" t="str">
        <f t="shared" si="2"/>
        <v>999999006</v>
      </c>
      <c r="B101" s="217">
        <v>999999</v>
      </c>
      <c r="C101" s="221" t="s">
        <v>2767</v>
      </c>
      <c r="D101" s="221"/>
      <c r="E101" s="223"/>
      <c r="F101" s="224">
        <v>0.96899999999999997</v>
      </c>
      <c r="G101" s="169">
        <v>0.35799999999999998</v>
      </c>
      <c r="H101" s="170">
        <v>0</v>
      </c>
      <c r="I101" s="170">
        <v>0</v>
      </c>
      <c r="J101" s="226" t="s">
        <v>2265</v>
      </c>
      <c r="K101" s="226" t="s">
        <v>1275</v>
      </c>
      <c r="L101" s="223" t="s">
        <v>2191</v>
      </c>
      <c r="M101" s="172">
        <v>9955.16</v>
      </c>
      <c r="N101" s="223">
        <v>1</v>
      </c>
      <c r="O101" s="223" t="s">
        <v>1240</v>
      </c>
      <c r="P101" s="170">
        <v>0.62</v>
      </c>
      <c r="Q101" s="172">
        <v>9763.82</v>
      </c>
      <c r="R101" s="172">
        <v>9763.82</v>
      </c>
      <c r="S101" s="233"/>
      <c r="T101" s="212"/>
      <c r="V101" s="200"/>
      <c r="W101" s="200"/>
      <c r="X101" s="215"/>
      <c r="Y101" s="215"/>
      <c r="Z101" s="215"/>
      <c r="AA101" s="215"/>
      <c r="AB101" s="219"/>
      <c r="AC101" s="215"/>
    </row>
    <row r="102" spans="1:29">
      <c r="A102" s="167" t="str">
        <f t="shared" ref="A102:A133" si="3">B102&amp;O102</f>
        <v>160124001</v>
      </c>
      <c r="B102" s="188" t="s">
        <v>2701</v>
      </c>
      <c r="C102" s="168" t="s">
        <v>2195</v>
      </c>
      <c r="D102" s="168" t="s">
        <v>2233</v>
      </c>
      <c r="E102" s="168" t="s">
        <v>2192</v>
      </c>
      <c r="F102" s="213">
        <v>0.83909999999999996</v>
      </c>
      <c r="G102" s="169">
        <v>0.70000000000000007</v>
      </c>
      <c r="H102" s="170">
        <v>0</v>
      </c>
      <c r="I102" s="170">
        <v>0</v>
      </c>
      <c r="J102" s="170" t="s">
        <v>2265</v>
      </c>
      <c r="K102" s="171" t="s">
        <v>1275</v>
      </c>
      <c r="L102" s="167" t="s">
        <v>2191</v>
      </c>
      <c r="M102" s="172">
        <v>9955.16</v>
      </c>
      <c r="N102" s="167">
        <v>1</v>
      </c>
      <c r="O102" s="167" t="s">
        <v>1236</v>
      </c>
      <c r="P102" s="170">
        <v>0.62</v>
      </c>
      <c r="Q102" s="173">
        <v>8962.0499999999993</v>
      </c>
      <c r="R102" s="173">
        <v>8962.0499999999993</v>
      </c>
      <c r="S102" s="233"/>
      <c r="T102" s="212"/>
      <c r="U102" s="212"/>
      <c r="V102" s="200"/>
      <c r="W102" s="200"/>
      <c r="X102" s="215"/>
      <c r="Y102" s="215"/>
      <c r="Z102" s="215"/>
      <c r="AA102" s="215"/>
      <c r="AB102" s="219"/>
      <c r="AC102" s="215"/>
    </row>
    <row r="103" spans="1:29">
      <c r="A103" s="167" t="str">
        <f t="shared" si="3"/>
        <v>240001001</v>
      </c>
      <c r="B103" s="188" t="s">
        <v>2702</v>
      </c>
      <c r="C103" s="168" t="s">
        <v>1565</v>
      </c>
      <c r="D103" s="168" t="s">
        <v>2241</v>
      </c>
      <c r="E103" s="168" t="s">
        <v>1224</v>
      </c>
      <c r="F103" s="213">
        <v>1.0193000000000001</v>
      </c>
      <c r="G103" s="169">
        <v>0.36799999999999999</v>
      </c>
      <c r="H103" s="170">
        <v>0.23319999999999999</v>
      </c>
      <c r="I103" s="170">
        <v>0.1341</v>
      </c>
      <c r="J103" s="170" t="s">
        <v>2264</v>
      </c>
      <c r="K103" s="171" t="s">
        <v>1275</v>
      </c>
      <c r="L103" s="167" t="s">
        <v>2191</v>
      </c>
      <c r="M103" s="172">
        <v>9955.16</v>
      </c>
      <c r="N103" s="167">
        <v>0</v>
      </c>
      <c r="O103" s="167" t="s">
        <v>1236</v>
      </c>
      <c r="P103" s="170">
        <v>0.67600000000000005</v>
      </c>
      <c r="Q103" s="173">
        <v>10085.040000000001</v>
      </c>
      <c r="R103" s="173">
        <v>10085.040000000001</v>
      </c>
      <c r="S103" s="212"/>
      <c r="T103" s="212"/>
      <c r="U103" s="212"/>
      <c r="V103" s="200"/>
      <c r="W103" s="200"/>
      <c r="X103" s="215"/>
      <c r="Y103" s="215"/>
      <c r="Z103" s="215"/>
      <c r="AA103" s="215"/>
      <c r="AB103" s="219"/>
      <c r="AC103" s="215"/>
    </row>
    <row r="104" spans="1:29">
      <c r="A104" s="167" t="str">
        <f t="shared" si="3"/>
        <v>240001006</v>
      </c>
      <c r="B104" s="188" t="s">
        <v>2702</v>
      </c>
      <c r="C104" s="168" t="s">
        <v>1565</v>
      </c>
      <c r="D104" s="168" t="s">
        <v>2241</v>
      </c>
      <c r="E104" s="168" t="s">
        <v>1224</v>
      </c>
      <c r="F104" s="213">
        <v>1.0193000000000001</v>
      </c>
      <c r="G104" s="169">
        <v>0.36799999999999999</v>
      </c>
      <c r="H104" s="170">
        <v>0.23319999999999999</v>
      </c>
      <c r="I104" s="170">
        <v>0.1341</v>
      </c>
      <c r="J104" s="170" t="s">
        <v>2264</v>
      </c>
      <c r="K104" s="171" t="s">
        <v>1275</v>
      </c>
      <c r="L104" s="167" t="s">
        <v>2191</v>
      </c>
      <c r="M104" s="172">
        <v>9955.16</v>
      </c>
      <c r="N104" s="167">
        <v>0</v>
      </c>
      <c r="O104" s="167" t="s">
        <v>1240</v>
      </c>
      <c r="P104" s="170">
        <v>0.67600000000000005</v>
      </c>
      <c r="Q104" s="173">
        <v>10085.040000000001</v>
      </c>
      <c r="R104" s="173">
        <v>10085.040000000001</v>
      </c>
      <c r="S104" s="212"/>
      <c r="T104" s="212"/>
      <c r="U104" s="212"/>
      <c r="V104" s="200"/>
      <c r="W104" s="200"/>
      <c r="X104" s="215"/>
      <c r="Y104" s="215"/>
      <c r="Z104" s="215"/>
      <c r="AA104" s="215"/>
      <c r="AB104" s="219"/>
      <c r="AC104" s="215"/>
    </row>
    <row r="105" spans="1:29">
      <c r="A105" s="167" t="str">
        <f t="shared" si="3"/>
        <v>240002001</v>
      </c>
      <c r="B105" s="188" t="s">
        <v>2703</v>
      </c>
      <c r="C105" s="168" t="s">
        <v>2406</v>
      </c>
      <c r="D105" s="168" t="s">
        <v>2218</v>
      </c>
      <c r="E105" s="168" t="s">
        <v>1224</v>
      </c>
      <c r="F105" s="213">
        <v>1.0048999999999999</v>
      </c>
      <c r="G105" s="169">
        <v>0.40400000000000003</v>
      </c>
      <c r="H105" s="170">
        <v>4.6800000000000001E-2</v>
      </c>
      <c r="I105" s="170">
        <v>0.1047</v>
      </c>
      <c r="J105" s="170" t="s">
        <v>2777</v>
      </c>
      <c r="K105" s="171" t="s">
        <v>1274</v>
      </c>
      <c r="L105" s="167" t="s">
        <v>2191</v>
      </c>
      <c r="M105" s="172">
        <v>9955.16</v>
      </c>
      <c r="N105" s="167">
        <v>0</v>
      </c>
      <c r="O105" s="167" t="s">
        <v>1236</v>
      </c>
      <c r="P105" s="170">
        <v>0.67600000000000005</v>
      </c>
      <c r="Q105" s="173">
        <v>9988.1299999999992</v>
      </c>
      <c r="R105" s="173">
        <v>9988.1299999999992</v>
      </c>
      <c r="S105" s="212"/>
      <c r="T105" s="212"/>
      <c r="U105" s="212"/>
      <c r="V105" s="200"/>
      <c r="W105" s="200"/>
      <c r="X105" s="215"/>
      <c r="Y105" s="215"/>
      <c r="Z105" s="215"/>
      <c r="AA105" s="215"/>
      <c r="AB105" s="219"/>
      <c r="AC105" s="215"/>
    </row>
    <row r="106" spans="1:29">
      <c r="A106" s="167" t="str">
        <f t="shared" si="3"/>
        <v>240004001</v>
      </c>
      <c r="B106" s="188" t="s">
        <v>2704</v>
      </c>
      <c r="C106" s="168" t="s">
        <v>1566</v>
      </c>
      <c r="D106" s="168" t="s">
        <v>2207</v>
      </c>
      <c r="E106" s="168" t="s">
        <v>1224</v>
      </c>
      <c r="F106" s="213">
        <v>1.0193000000000001</v>
      </c>
      <c r="G106" s="169">
        <v>0.375</v>
      </c>
      <c r="H106" s="170">
        <v>0.44519999999999998</v>
      </c>
      <c r="I106" s="170">
        <v>0.17929999999999999</v>
      </c>
      <c r="J106" s="170" t="s">
        <v>2264</v>
      </c>
      <c r="K106" s="171" t="s">
        <v>1275</v>
      </c>
      <c r="L106" s="167" t="s">
        <v>2191</v>
      </c>
      <c r="M106" s="172">
        <v>9955.16</v>
      </c>
      <c r="N106" s="167">
        <v>0</v>
      </c>
      <c r="O106" s="167" t="s">
        <v>1236</v>
      </c>
      <c r="P106" s="170">
        <v>0.67600000000000005</v>
      </c>
      <c r="Q106" s="173">
        <v>10085.040000000001</v>
      </c>
      <c r="R106" s="173">
        <v>10085.040000000001</v>
      </c>
      <c r="S106" s="212"/>
      <c r="T106" s="212"/>
      <c r="U106" s="212"/>
      <c r="V106" s="200"/>
      <c r="W106" s="200"/>
      <c r="X106" s="215"/>
      <c r="Y106" s="215"/>
      <c r="Z106" s="215"/>
      <c r="AA106" s="215"/>
      <c r="AB106" s="219"/>
      <c r="AC106" s="215"/>
    </row>
    <row r="107" spans="1:29">
      <c r="A107" s="167" t="str">
        <f t="shared" si="3"/>
        <v>240004006</v>
      </c>
      <c r="B107" s="188" t="s">
        <v>2704</v>
      </c>
      <c r="C107" s="168" t="s">
        <v>1566</v>
      </c>
      <c r="D107" s="168" t="s">
        <v>2207</v>
      </c>
      <c r="E107" s="168" t="s">
        <v>1224</v>
      </c>
      <c r="F107" s="213">
        <v>1.0193000000000001</v>
      </c>
      <c r="G107" s="169">
        <v>0.375</v>
      </c>
      <c r="H107" s="170">
        <v>0.44519999999999998</v>
      </c>
      <c r="I107" s="170">
        <v>0.17929999999999999</v>
      </c>
      <c r="J107" s="170" t="s">
        <v>2264</v>
      </c>
      <c r="K107" s="171" t="s">
        <v>1275</v>
      </c>
      <c r="L107" s="167" t="s">
        <v>2191</v>
      </c>
      <c r="M107" s="172">
        <v>9955.16</v>
      </c>
      <c r="N107" s="167">
        <v>0</v>
      </c>
      <c r="O107" s="167" t="s">
        <v>1240</v>
      </c>
      <c r="P107" s="170">
        <v>0.67600000000000005</v>
      </c>
      <c r="Q107" s="173">
        <v>10085.040000000001</v>
      </c>
      <c r="R107" s="173">
        <v>10085.040000000001</v>
      </c>
      <c r="S107" s="212"/>
      <c r="T107" s="212"/>
      <c r="U107" s="212"/>
      <c r="V107" s="200"/>
      <c r="W107" s="200"/>
      <c r="X107" s="215"/>
      <c r="Y107" s="215"/>
      <c r="Z107" s="215"/>
      <c r="AA107" s="215"/>
      <c r="AB107" s="219"/>
      <c r="AC107" s="215"/>
    </row>
    <row r="108" spans="1:29">
      <c r="A108" s="167" t="str">
        <f t="shared" si="3"/>
        <v>240006001</v>
      </c>
      <c r="B108" s="189" t="s">
        <v>2705</v>
      </c>
      <c r="C108" s="168" t="s">
        <v>1567</v>
      </c>
      <c r="D108" s="168" t="s">
        <v>2238</v>
      </c>
      <c r="E108" s="168" t="s">
        <v>1224</v>
      </c>
      <c r="F108" s="213">
        <v>0.99099999999999999</v>
      </c>
      <c r="G108" s="169">
        <v>0.63600000000000001</v>
      </c>
      <c r="H108" s="170">
        <v>0.23</v>
      </c>
      <c r="I108" s="170">
        <v>2.58E-2</v>
      </c>
      <c r="J108" s="170" t="s">
        <v>2777</v>
      </c>
      <c r="K108" s="171" t="s">
        <v>1274</v>
      </c>
      <c r="L108" s="167" t="s">
        <v>2191</v>
      </c>
      <c r="M108" s="172">
        <v>9955.16</v>
      </c>
      <c r="N108" s="167">
        <v>0</v>
      </c>
      <c r="O108" s="167" t="s">
        <v>1236</v>
      </c>
      <c r="P108" s="170">
        <v>0.62</v>
      </c>
      <c r="Q108" s="173">
        <v>9899.61</v>
      </c>
      <c r="R108" s="173">
        <v>9899.61</v>
      </c>
      <c r="S108" s="212"/>
      <c r="T108" s="212"/>
      <c r="U108" s="212"/>
      <c r="V108" s="200"/>
      <c r="W108" s="200"/>
      <c r="X108" s="215"/>
      <c r="Y108" s="215"/>
      <c r="Z108" s="215"/>
      <c r="AA108" s="215"/>
      <c r="AB108" s="219"/>
      <c r="AC108" s="215"/>
    </row>
    <row r="109" spans="1:29">
      <c r="A109" s="167" t="str">
        <f t="shared" si="3"/>
        <v>240010001</v>
      </c>
      <c r="B109" s="188" t="s">
        <v>2706</v>
      </c>
      <c r="C109" s="168" t="s">
        <v>1568</v>
      </c>
      <c r="D109" s="168" t="s">
        <v>2238</v>
      </c>
      <c r="E109" s="168" t="s">
        <v>1224</v>
      </c>
      <c r="F109" s="213">
        <v>1.0048999999999999</v>
      </c>
      <c r="G109" s="169">
        <v>0.377</v>
      </c>
      <c r="H109" s="170">
        <v>4.3499999999999997E-2</v>
      </c>
      <c r="I109" s="170">
        <v>0.1027</v>
      </c>
      <c r="J109" s="170" t="s">
        <v>2777</v>
      </c>
      <c r="K109" s="171" t="s">
        <v>1274</v>
      </c>
      <c r="L109" s="167" t="s">
        <v>2191</v>
      </c>
      <c r="M109" s="172">
        <v>9955.16</v>
      </c>
      <c r="N109" s="167">
        <v>0</v>
      </c>
      <c r="O109" s="167" t="s">
        <v>1236</v>
      </c>
      <c r="P109" s="170">
        <v>0.67600000000000005</v>
      </c>
      <c r="Q109" s="173">
        <v>9988.1299999999992</v>
      </c>
      <c r="R109" s="173">
        <v>9988.1299999999992</v>
      </c>
      <c r="S109" s="212"/>
      <c r="T109" s="212"/>
      <c r="U109" s="212"/>
      <c r="V109" s="200"/>
      <c r="W109" s="200"/>
      <c r="X109" s="215"/>
      <c r="Y109" s="215"/>
      <c r="Z109" s="215"/>
      <c r="AA109" s="215"/>
      <c r="AB109" s="219"/>
      <c r="AC109" s="215"/>
    </row>
    <row r="110" spans="1:29">
      <c r="A110" s="167" t="str">
        <f t="shared" si="3"/>
        <v>240010006</v>
      </c>
      <c r="B110" s="188" t="s">
        <v>2706</v>
      </c>
      <c r="C110" s="168" t="s">
        <v>1568</v>
      </c>
      <c r="D110" s="168" t="s">
        <v>2238</v>
      </c>
      <c r="E110" s="168" t="s">
        <v>1224</v>
      </c>
      <c r="F110" s="213">
        <v>1.0048999999999999</v>
      </c>
      <c r="G110" s="169">
        <v>0.377</v>
      </c>
      <c r="H110" s="170">
        <v>4.3499999999999997E-2</v>
      </c>
      <c r="I110" s="170">
        <v>0.1027</v>
      </c>
      <c r="J110" s="170" t="s">
        <v>2777</v>
      </c>
      <c r="K110" s="171" t="s">
        <v>1274</v>
      </c>
      <c r="L110" s="167" t="s">
        <v>2191</v>
      </c>
      <c r="M110" s="172">
        <v>9955.16</v>
      </c>
      <c r="N110" s="167">
        <v>0</v>
      </c>
      <c r="O110" s="167" t="s">
        <v>1240</v>
      </c>
      <c r="P110" s="170">
        <v>0.67600000000000005</v>
      </c>
      <c r="Q110" s="173">
        <v>9988.1299999999992</v>
      </c>
      <c r="R110" s="173">
        <v>9988.1299999999992</v>
      </c>
      <c r="S110" s="212"/>
      <c r="T110" s="212"/>
      <c r="U110" s="212"/>
      <c r="V110" s="200"/>
      <c r="W110" s="200"/>
      <c r="X110" s="215"/>
      <c r="Y110" s="215"/>
      <c r="Z110" s="215"/>
      <c r="AA110" s="215"/>
      <c r="AB110" s="219"/>
      <c r="AC110" s="215"/>
    </row>
    <row r="111" spans="1:29">
      <c r="A111" s="167" t="str">
        <f t="shared" si="3"/>
        <v>240014001</v>
      </c>
      <c r="B111" s="188" t="s">
        <v>2707</v>
      </c>
      <c r="C111" s="168" t="s">
        <v>1569</v>
      </c>
      <c r="D111" s="168" t="s">
        <v>2242</v>
      </c>
      <c r="E111" s="168" t="s">
        <v>1224</v>
      </c>
      <c r="F111" s="213">
        <v>1.0193000000000001</v>
      </c>
      <c r="G111" s="169">
        <v>0.4</v>
      </c>
      <c r="H111" s="170">
        <v>0</v>
      </c>
      <c r="I111" s="170">
        <v>0.33500000000000002</v>
      </c>
      <c r="J111" s="170" t="s">
        <v>2264</v>
      </c>
      <c r="K111" s="171" t="s">
        <v>1275</v>
      </c>
      <c r="L111" s="167" t="s">
        <v>2191</v>
      </c>
      <c r="M111" s="172">
        <v>9955.16</v>
      </c>
      <c r="N111" s="167">
        <v>0</v>
      </c>
      <c r="O111" s="167" t="s">
        <v>1236</v>
      </c>
      <c r="P111" s="170">
        <v>0.67600000000000005</v>
      </c>
      <c r="Q111" s="173">
        <v>10085.040000000001</v>
      </c>
      <c r="R111" s="173">
        <v>10085.040000000001</v>
      </c>
      <c r="S111" s="212"/>
      <c r="T111" s="212"/>
      <c r="U111" s="212"/>
      <c r="V111" s="200"/>
      <c r="W111" s="200"/>
      <c r="X111" s="215"/>
      <c r="Y111" s="215"/>
      <c r="Z111" s="215"/>
      <c r="AA111" s="215"/>
      <c r="AB111" s="219"/>
      <c r="AC111" s="215"/>
    </row>
    <row r="112" spans="1:29">
      <c r="A112" s="167" t="str">
        <f t="shared" si="3"/>
        <v>240018001</v>
      </c>
      <c r="B112" s="188" t="s">
        <v>2708</v>
      </c>
      <c r="C112" s="168" t="s">
        <v>2407</v>
      </c>
      <c r="D112" s="168" t="s">
        <v>2237</v>
      </c>
      <c r="E112" s="168" t="s">
        <v>1224</v>
      </c>
      <c r="F112" s="213">
        <v>0.98419999999999996</v>
      </c>
      <c r="G112" s="169">
        <v>0.67600000000000005</v>
      </c>
      <c r="H112" s="170">
        <v>0</v>
      </c>
      <c r="I112" s="170">
        <v>0.73760000000000003</v>
      </c>
      <c r="J112" s="170" t="s">
        <v>2777</v>
      </c>
      <c r="K112" s="171" t="s">
        <v>1274</v>
      </c>
      <c r="L112" s="167" t="s">
        <v>2191</v>
      </c>
      <c r="M112" s="172">
        <v>9955.16</v>
      </c>
      <c r="N112" s="167">
        <v>0</v>
      </c>
      <c r="O112" s="167" t="s">
        <v>1236</v>
      </c>
      <c r="P112" s="170">
        <v>0.62</v>
      </c>
      <c r="Q112" s="173">
        <v>9857.64</v>
      </c>
      <c r="R112" s="173">
        <v>9857.64</v>
      </c>
      <c r="S112" s="212"/>
      <c r="T112" s="212"/>
      <c r="U112" s="212"/>
      <c r="V112" s="200"/>
      <c r="W112" s="200"/>
      <c r="X112" s="215"/>
      <c r="Y112" s="215"/>
      <c r="Z112" s="215"/>
      <c r="AA112" s="215"/>
      <c r="AB112" s="219"/>
      <c r="AC112" s="215"/>
    </row>
    <row r="113" spans="1:29">
      <c r="A113" s="167" t="str">
        <f t="shared" si="3"/>
        <v>240019001</v>
      </c>
      <c r="B113" s="189" t="s">
        <v>2709</v>
      </c>
      <c r="C113" s="168" t="s">
        <v>1570</v>
      </c>
      <c r="D113" s="168" t="s">
        <v>2218</v>
      </c>
      <c r="E113" s="168" t="s">
        <v>1224</v>
      </c>
      <c r="F113" s="213">
        <v>0.96899999999999997</v>
      </c>
      <c r="G113" s="169">
        <v>0.76800000000000002</v>
      </c>
      <c r="H113" s="170">
        <v>0.23</v>
      </c>
      <c r="I113" s="170">
        <v>5.3100000000000001E-2</v>
      </c>
      <c r="J113" s="170" t="s">
        <v>2777</v>
      </c>
      <c r="K113" s="171" t="s">
        <v>1274</v>
      </c>
      <c r="L113" s="167" t="s">
        <v>2191</v>
      </c>
      <c r="M113" s="172">
        <v>9955.16</v>
      </c>
      <c r="N113" s="167">
        <v>0</v>
      </c>
      <c r="O113" s="167" t="s">
        <v>1236</v>
      </c>
      <c r="P113" s="170">
        <v>0.62</v>
      </c>
      <c r="Q113" s="173">
        <v>9763.82</v>
      </c>
      <c r="R113" s="173">
        <v>9763.82</v>
      </c>
      <c r="S113" s="212"/>
      <c r="T113" s="212"/>
      <c r="U113" s="212"/>
      <c r="V113" s="200"/>
      <c r="W113" s="200"/>
      <c r="X113" s="215"/>
      <c r="Y113" s="215"/>
      <c r="Z113" s="215"/>
      <c r="AA113" s="215"/>
      <c r="AB113" s="219"/>
      <c r="AC113" s="215"/>
    </row>
    <row r="114" spans="1:29">
      <c r="A114" s="167" t="str">
        <f t="shared" si="3"/>
        <v>240019006</v>
      </c>
      <c r="B114" s="189" t="s">
        <v>2709</v>
      </c>
      <c r="C114" s="168" t="s">
        <v>1570</v>
      </c>
      <c r="D114" s="168" t="s">
        <v>2218</v>
      </c>
      <c r="E114" s="168" t="s">
        <v>1224</v>
      </c>
      <c r="F114" s="213">
        <v>0.96899999999999997</v>
      </c>
      <c r="G114" s="169">
        <v>0.76800000000000002</v>
      </c>
      <c r="H114" s="170">
        <v>0.23</v>
      </c>
      <c r="I114" s="170">
        <v>5.3100000000000001E-2</v>
      </c>
      <c r="J114" s="170" t="s">
        <v>2777</v>
      </c>
      <c r="K114" s="171" t="s">
        <v>1274</v>
      </c>
      <c r="L114" s="167" t="s">
        <v>2191</v>
      </c>
      <c r="M114" s="172">
        <v>9955.16</v>
      </c>
      <c r="N114" s="167">
        <v>0</v>
      </c>
      <c r="O114" s="167" t="s">
        <v>1240</v>
      </c>
      <c r="P114" s="170">
        <v>0.62</v>
      </c>
      <c r="Q114" s="173">
        <v>9763.82</v>
      </c>
      <c r="R114" s="173">
        <v>9763.82</v>
      </c>
      <c r="S114" s="212"/>
      <c r="T114" s="212"/>
      <c r="U114" s="212"/>
      <c r="V114" s="200"/>
      <c r="W114" s="200"/>
      <c r="X114" s="215"/>
      <c r="Y114" s="215"/>
      <c r="Z114" s="215"/>
      <c r="AA114" s="215"/>
      <c r="AB114" s="219"/>
      <c r="AC114" s="215"/>
    </row>
    <row r="115" spans="1:29">
      <c r="A115" s="167" t="str">
        <f t="shared" si="3"/>
        <v>240020001</v>
      </c>
      <c r="B115" s="188" t="s">
        <v>2710</v>
      </c>
      <c r="C115" s="168" t="s">
        <v>1571</v>
      </c>
      <c r="D115" s="168" t="s">
        <v>2212</v>
      </c>
      <c r="E115" s="168" t="s">
        <v>1224</v>
      </c>
      <c r="F115" s="213">
        <v>1.0193000000000001</v>
      </c>
      <c r="G115" s="169">
        <v>0.432</v>
      </c>
      <c r="H115" s="170">
        <v>0.246</v>
      </c>
      <c r="I115" s="170">
        <v>2.63E-2</v>
      </c>
      <c r="J115" s="170" t="s">
        <v>2777</v>
      </c>
      <c r="K115" s="171" t="s">
        <v>1274</v>
      </c>
      <c r="L115" s="167" t="s">
        <v>2191</v>
      </c>
      <c r="M115" s="172">
        <v>9955.16</v>
      </c>
      <c r="N115" s="167">
        <v>0</v>
      </c>
      <c r="O115" s="167" t="s">
        <v>1236</v>
      </c>
      <c r="P115" s="170">
        <v>0.67600000000000005</v>
      </c>
      <c r="Q115" s="173">
        <v>10085.040000000001</v>
      </c>
      <c r="R115" s="173">
        <v>10085.040000000001</v>
      </c>
      <c r="S115" s="212"/>
      <c r="T115" s="212"/>
      <c r="U115" s="212"/>
      <c r="V115" s="200"/>
      <c r="W115" s="200"/>
      <c r="X115" s="215"/>
      <c r="Y115" s="215"/>
      <c r="Z115" s="215"/>
      <c r="AA115" s="215"/>
      <c r="AB115" s="219"/>
      <c r="AC115" s="215"/>
    </row>
    <row r="116" spans="1:29">
      <c r="A116" s="167" t="str">
        <f t="shared" si="3"/>
        <v>240022001</v>
      </c>
      <c r="B116" s="188" t="s">
        <v>2711</v>
      </c>
      <c r="C116" s="168" t="s">
        <v>1572</v>
      </c>
      <c r="D116" s="168" t="s">
        <v>2248</v>
      </c>
      <c r="E116" s="168" t="s">
        <v>1224</v>
      </c>
      <c r="F116" s="213">
        <v>0.96899999999999997</v>
      </c>
      <c r="G116" s="169">
        <v>0.50700000000000001</v>
      </c>
      <c r="H116" s="170">
        <v>0.23</v>
      </c>
      <c r="I116" s="170">
        <v>3.0000000000000001E-3</v>
      </c>
      <c r="J116" s="170" t="s">
        <v>2777</v>
      </c>
      <c r="K116" s="171" t="s">
        <v>1274</v>
      </c>
      <c r="L116" s="167" t="s">
        <v>2191</v>
      </c>
      <c r="M116" s="172">
        <v>9955.16</v>
      </c>
      <c r="N116" s="167">
        <v>0</v>
      </c>
      <c r="O116" s="167" t="s">
        <v>1236</v>
      </c>
      <c r="P116" s="170">
        <v>0.62</v>
      </c>
      <c r="Q116" s="173">
        <v>9763.82</v>
      </c>
      <c r="R116" s="173">
        <v>9763.82</v>
      </c>
      <c r="S116" s="212"/>
      <c r="T116" s="212"/>
      <c r="U116" s="212"/>
      <c r="V116" s="200"/>
      <c r="W116" s="200"/>
      <c r="X116" s="215"/>
      <c r="Y116" s="215"/>
      <c r="Z116" s="215"/>
      <c r="AA116" s="215"/>
      <c r="AB116" s="219"/>
      <c r="AC116" s="215"/>
    </row>
    <row r="117" spans="1:29">
      <c r="A117" s="167" t="str">
        <f t="shared" si="3"/>
        <v>240030001</v>
      </c>
      <c r="B117" s="188" t="s">
        <v>2712</v>
      </c>
      <c r="C117" s="168" t="s">
        <v>1573</v>
      </c>
      <c r="D117" s="168" t="s">
        <v>2216</v>
      </c>
      <c r="E117" s="168" t="s">
        <v>1224</v>
      </c>
      <c r="F117" s="213">
        <v>0.96899999999999997</v>
      </c>
      <c r="G117" s="169">
        <v>0.33600000000000002</v>
      </c>
      <c r="H117" s="170">
        <v>0</v>
      </c>
      <c r="I117" s="170">
        <v>6.8599999999999994E-2</v>
      </c>
      <c r="J117" s="170" t="s">
        <v>2777</v>
      </c>
      <c r="K117" s="171" t="s">
        <v>1274</v>
      </c>
      <c r="L117" s="167" t="s">
        <v>2191</v>
      </c>
      <c r="M117" s="172">
        <v>9955.16</v>
      </c>
      <c r="N117" s="167">
        <v>0</v>
      </c>
      <c r="O117" s="167" t="s">
        <v>1236</v>
      </c>
      <c r="P117" s="170">
        <v>0.62</v>
      </c>
      <c r="Q117" s="173">
        <v>9763.82</v>
      </c>
      <c r="R117" s="173">
        <v>9763.82</v>
      </c>
      <c r="S117" s="212"/>
      <c r="T117" s="212"/>
      <c r="U117" s="212"/>
      <c r="V117" s="200"/>
      <c r="W117" s="200"/>
      <c r="X117" s="215"/>
      <c r="Y117" s="215"/>
      <c r="Z117" s="215"/>
      <c r="AA117" s="215"/>
      <c r="AB117" s="219"/>
      <c r="AC117" s="215"/>
    </row>
    <row r="118" spans="1:29">
      <c r="A118" s="167" t="str">
        <f t="shared" si="3"/>
        <v>240036001</v>
      </c>
      <c r="B118" s="189" t="s">
        <v>2713</v>
      </c>
      <c r="C118" s="168" t="s">
        <v>1574</v>
      </c>
      <c r="D118" s="168" t="s">
        <v>2249</v>
      </c>
      <c r="E118" s="168" t="s">
        <v>1224</v>
      </c>
      <c r="F118" s="213">
        <v>1.0048999999999999</v>
      </c>
      <c r="G118" s="169">
        <v>0.38400000000000001</v>
      </c>
      <c r="H118" s="170">
        <v>6.2799999999999995E-2</v>
      </c>
      <c r="I118" s="170">
        <v>0.17860000000000001</v>
      </c>
      <c r="J118" s="170" t="s">
        <v>2777</v>
      </c>
      <c r="K118" s="171" t="s">
        <v>1274</v>
      </c>
      <c r="L118" s="167" t="s">
        <v>2191</v>
      </c>
      <c r="M118" s="172">
        <v>9955.16</v>
      </c>
      <c r="N118" s="167">
        <v>0</v>
      </c>
      <c r="O118" s="167" t="s">
        <v>1236</v>
      </c>
      <c r="P118" s="170">
        <v>0.67600000000000005</v>
      </c>
      <c r="Q118" s="173">
        <v>9988.1299999999992</v>
      </c>
      <c r="R118" s="173">
        <v>9988.1299999999992</v>
      </c>
      <c r="S118" s="212"/>
      <c r="T118" s="212"/>
      <c r="U118" s="212"/>
      <c r="V118" s="200"/>
      <c r="W118" s="200"/>
      <c r="X118" s="215"/>
      <c r="Y118" s="215"/>
      <c r="Z118" s="215"/>
      <c r="AA118" s="215"/>
      <c r="AB118" s="219"/>
      <c r="AC118" s="215"/>
    </row>
    <row r="119" spans="1:29">
      <c r="A119" s="167" t="str">
        <f t="shared" si="3"/>
        <v>240036006</v>
      </c>
      <c r="B119" s="188" t="s">
        <v>2713</v>
      </c>
      <c r="C119" s="168" t="s">
        <v>1574</v>
      </c>
      <c r="D119" s="168" t="s">
        <v>2249</v>
      </c>
      <c r="E119" s="168" t="s">
        <v>1224</v>
      </c>
      <c r="F119" s="213">
        <v>1.0048999999999999</v>
      </c>
      <c r="G119" s="169">
        <v>0.38400000000000001</v>
      </c>
      <c r="H119" s="170">
        <v>6.2799999999999995E-2</v>
      </c>
      <c r="I119" s="170">
        <v>0.17860000000000001</v>
      </c>
      <c r="J119" s="170" t="s">
        <v>2777</v>
      </c>
      <c r="K119" s="171" t="s">
        <v>1274</v>
      </c>
      <c r="L119" s="167" t="s">
        <v>2191</v>
      </c>
      <c r="M119" s="172">
        <v>9955.16</v>
      </c>
      <c r="N119" s="167">
        <v>0</v>
      </c>
      <c r="O119" s="167" t="s">
        <v>1240</v>
      </c>
      <c r="P119" s="170">
        <v>0.67600000000000005</v>
      </c>
      <c r="Q119" s="173">
        <v>9988.1299999999992</v>
      </c>
      <c r="R119" s="173">
        <v>9988.1299999999992</v>
      </c>
      <c r="S119" s="212"/>
      <c r="T119" s="212"/>
      <c r="U119" s="212"/>
      <c r="V119" s="200"/>
      <c r="W119" s="200"/>
      <c r="X119" s="215"/>
      <c r="Y119" s="215"/>
      <c r="Z119" s="215"/>
      <c r="AA119" s="215"/>
      <c r="AB119" s="219"/>
      <c r="AC119" s="215"/>
    </row>
    <row r="120" spans="1:29">
      <c r="A120" s="167" t="str">
        <f t="shared" si="3"/>
        <v>240038001</v>
      </c>
      <c r="B120" s="189" t="s">
        <v>2714</v>
      </c>
      <c r="C120" s="168" t="s">
        <v>1575</v>
      </c>
      <c r="D120" s="168" t="s">
        <v>2227</v>
      </c>
      <c r="E120" s="168" t="s">
        <v>1224</v>
      </c>
      <c r="F120" s="213">
        <v>1.0193000000000001</v>
      </c>
      <c r="G120" s="169">
        <v>0.30199999999999999</v>
      </c>
      <c r="H120" s="170">
        <v>6.2799999999999995E-2</v>
      </c>
      <c r="I120" s="170">
        <v>0.1736</v>
      </c>
      <c r="J120" s="170" t="s">
        <v>2264</v>
      </c>
      <c r="K120" s="171" t="s">
        <v>1275</v>
      </c>
      <c r="L120" s="167" t="s">
        <v>2191</v>
      </c>
      <c r="M120" s="172">
        <v>9955.16</v>
      </c>
      <c r="N120" s="167">
        <v>0</v>
      </c>
      <c r="O120" s="167" t="s">
        <v>1236</v>
      </c>
      <c r="P120" s="170">
        <v>0.67600000000000005</v>
      </c>
      <c r="Q120" s="173">
        <v>10085.040000000001</v>
      </c>
      <c r="R120" s="173">
        <v>10085.040000000001</v>
      </c>
      <c r="S120" s="212"/>
      <c r="T120" s="212"/>
      <c r="U120" s="212"/>
      <c r="V120" s="200"/>
      <c r="W120" s="200"/>
      <c r="X120" s="215"/>
      <c r="Y120" s="215"/>
      <c r="Z120" s="215"/>
      <c r="AA120" s="215"/>
      <c r="AB120" s="219"/>
      <c r="AC120" s="215"/>
    </row>
    <row r="121" spans="1:29">
      <c r="A121" s="167" t="str">
        <f t="shared" si="3"/>
        <v>240038006</v>
      </c>
      <c r="B121" s="189" t="s">
        <v>2714</v>
      </c>
      <c r="C121" s="168" t="s">
        <v>1575</v>
      </c>
      <c r="D121" s="168" t="s">
        <v>2227</v>
      </c>
      <c r="E121" s="168" t="s">
        <v>1224</v>
      </c>
      <c r="F121" s="213">
        <v>1.0193000000000001</v>
      </c>
      <c r="G121" s="169">
        <v>0.30199999999999999</v>
      </c>
      <c r="H121" s="170">
        <v>6.2799999999999995E-2</v>
      </c>
      <c r="I121" s="170">
        <v>0.1736</v>
      </c>
      <c r="J121" s="170" t="s">
        <v>2264</v>
      </c>
      <c r="K121" s="171" t="s">
        <v>1275</v>
      </c>
      <c r="L121" s="167" t="s">
        <v>2191</v>
      </c>
      <c r="M121" s="172">
        <v>9955.16</v>
      </c>
      <c r="N121" s="167">
        <v>0</v>
      </c>
      <c r="O121" s="167" t="s">
        <v>1240</v>
      </c>
      <c r="P121" s="170">
        <v>0.67600000000000005</v>
      </c>
      <c r="Q121" s="173">
        <v>10085.040000000001</v>
      </c>
      <c r="R121" s="173">
        <v>10085.040000000001</v>
      </c>
      <c r="S121" s="212"/>
      <c r="T121" s="212"/>
      <c r="U121" s="212"/>
      <c r="V121" s="200"/>
      <c r="W121" s="200"/>
      <c r="X121" s="215"/>
      <c r="Y121" s="215"/>
      <c r="Z121" s="215"/>
      <c r="AA121" s="215"/>
      <c r="AB121" s="219"/>
      <c r="AC121" s="215"/>
    </row>
    <row r="122" spans="1:29">
      <c r="A122" s="167" t="str">
        <f t="shared" si="3"/>
        <v>240040001</v>
      </c>
      <c r="B122" s="188" t="s">
        <v>2715</v>
      </c>
      <c r="C122" s="168" t="s">
        <v>1576</v>
      </c>
      <c r="D122" s="168" t="s">
        <v>2225</v>
      </c>
      <c r="E122" s="168" t="s">
        <v>1224</v>
      </c>
      <c r="F122" s="213">
        <v>0.96899999999999997</v>
      </c>
      <c r="G122" s="169">
        <v>0.33400000000000002</v>
      </c>
      <c r="H122" s="170">
        <v>0.246</v>
      </c>
      <c r="I122" s="170">
        <v>0.1812</v>
      </c>
      <c r="J122" s="170" t="s">
        <v>2777</v>
      </c>
      <c r="K122" s="171" t="s">
        <v>1274</v>
      </c>
      <c r="L122" s="167" t="s">
        <v>2191</v>
      </c>
      <c r="M122" s="172">
        <v>9955.16</v>
      </c>
      <c r="N122" s="167">
        <v>0</v>
      </c>
      <c r="O122" s="167" t="s">
        <v>1236</v>
      </c>
      <c r="P122" s="170">
        <v>0.62</v>
      </c>
      <c r="Q122" s="173">
        <v>9763.82</v>
      </c>
      <c r="R122" s="173">
        <v>9763.82</v>
      </c>
      <c r="S122" s="212"/>
      <c r="T122" s="212"/>
      <c r="U122" s="212"/>
      <c r="V122" s="200"/>
      <c r="W122" s="200"/>
      <c r="X122" s="215"/>
      <c r="Y122" s="215"/>
      <c r="Z122" s="215"/>
      <c r="AA122" s="215"/>
      <c r="AB122" s="219"/>
      <c r="AC122" s="215"/>
    </row>
    <row r="123" spans="1:29">
      <c r="A123" s="167" t="str">
        <f t="shared" si="3"/>
        <v>240043001</v>
      </c>
      <c r="B123" s="188" t="s">
        <v>2716</v>
      </c>
      <c r="C123" s="168" t="s">
        <v>1577</v>
      </c>
      <c r="D123" s="168" t="s">
        <v>2239</v>
      </c>
      <c r="E123" s="168" t="s">
        <v>1224</v>
      </c>
      <c r="F123" s="213">
        <v>0.98419999999999996</v>
      </c>
      <c r="G123" s="169">
        <v>0.61299999999999999</v>
      </c>
      <c r="H123" s="170">
        <v>4.6800000000000001E-2</v>
      </c>
      <c r="I123" s="170">
        <v>0.34560000000000002</v>
      </c>
      <c r="J123" s="170" t="s">
        <v>2777</v>
      </c>
      <c r="K123" s="171" t="s">
        <v>1274</v>
      </c>
      <c r="L123" s="167" t="s">
        <v>2191</v>
      </c>
      <c r="M123" s="172">
        <v>9955.16</v>
      </c>
      <c r="N123" s="167">
        <v>0</v>
      </c>
      <c r="O123" s="167" t="s">
        <v>1236</v>
      </c>
      <c r="P123" s="170">
        <v>0.62</v>
      </c>
      <c r="Q123" s="173">
        <v>9857.64</v>
      </c>
      <c r="R123" s="173">
        <v>9857.64</v>
      </c>
      <c r="S123" s="212"/>
      <c r="T123" s="212"/>
      <c r="U123" s="212"/>
      <c r="V123" s="200"/>
      <c r="W123" s="200"/>
      <c r="X123" s="215"/>
      <c r="Y123" s="215"/>
      <c r="Z123" s="215"/>
      <c r="AA123" s="215"/>
      <c r="AB123" s="219"/>
      <c r="AC123" s="215"/>
    </row>
    <row r="124" spans="1:29">
      <c r="A124" s="167" t="str">
        <f t="shared" si="3"/>
        <v>240044001</v>
      </c>
      <c r="B124" s="188" t="s">
        <v>2717</v>
      </c>
      <c r="C124" s="168" t="s">
        <v>1578</v>
      </c>
      <c r="D124" s="168" t="s">
        <v>2252</v>
      </c>
      <c r="E124" s="168" t="s">
        <v>1224</v>
      </c>
      <c r="F124" s="213">
        <v>0.96899999999999997</v>
      </c>
      <c r="G124" s="169">
        <v>0.66600000000000004</v>
      </c>
      <c r="H124" s="170">
        <v>0</v>
      </c>
      <c r="I124" s="170">
        <v>3.5499999999999997E-2</v>
      </c>
      <c r="J124" s="170" t="s">
        <v>2777</v>
      </c>
      <c r="K124" s="171" t="s">
        <v>1274</v>
      </c>
      <c r="L124" s="167" t="s">
        <v>2191</v>
      </c>
      <c r="M124" s="172">
        <v>9955.16</v>
      </c>
      <c r="N124" s="167">
        <v>0</v>
      </c>
      <c r="O124" s="167" t="s">
        <v>1236</v>
      </c>
      <c r="P124" s="170">
        <v>0.62</v>
      </c>
      <c r="Q124" s="173">
        <v>9763.82</v>
      </c>
      <c r="R124" s="173">
        <v>9763.82</v>
      </c>
      <c r="S124" s="212"/>
      <c r="T124" s="212"/>
      <c r="U124" s="212"/>
      <c r="V124" s="200"/>
      <c r="W124" s="200"/>
      <c r="X124" s="215"/>
      <c r="Y124" s="215"/>
      <c r="Z124" s="215"/>
      <c r="AA124" s="215"/>
      <c r="AB124" s="219"/>
      <c r="AC124" s="215"/>
    </row>
    <row r="125" spans="1:29">
      <c r="A125" s="167" t="str">
        <f t="shared" si="3"/>
        <v>240047001</v>
      </c>
      <c r="B125" s="188" t="s">
        <v>2718</v>
      </c>
      <c r="C125" s="168" t="s">
        <v>1579</v>
      </c>
      <c r="D125" s="168" t="s">
        <v>2218</v>
      </c>
      <c r="E125" s="168" t="s">
        <v>1224</v>
      </c>
      <c r="F125" s="213">
        <v>1.0048999999999999</v>
      </c>
      <c r="G125" s="169">
        <v>0.35100000000000003</v>
      </c>
      <c r="H125" s="170">
        <v>4.6800000000000001E-2</v>
      </c>
      <c r="I125" s="170">
        <v>0.2321</v>
      </c>
      <c r="J125" s="170" t="s">
        <v>2777</v>
      </c>
      <c r="K125" s="171" t="s">
        <v>1274</v>
      </c>
      <c r="L125" s="167" t="s">
        <v>2191</v>
      </c>
      <c r="M125" s="172">
        <v>9955.16</v>
      </c>
      <c r="N125" s="167">
        <v>0</v>
      </c>
      <c r="O125" s="167" t="s">
        <v>1236</v>
      </c>
      <c r="P125" s="170">
        <v>0.67600000000000005</v>
      </c>
      <c r="Q125" s="173">
        <v>9988.1299999999992</v>
      </c>
      <c r="R125" s="173">
        <v>9988.1299999999992</v>
      </c>
      <c r="S125" s="212"/>
      <c r="T125" s="212"/>
      <c r="U125" s="212"/>
      <c r="V125" s="200"/>
      <c r="W125" s="200"/>
      <c r="X125" s="215"/>
      <c r="Y125" s="215"/>
      <c r="Z125" s="215"/>
      <c r="AA125" s="215"/>
      <c r="AB125" s="219"/>
      <c r="AC125" s="215"/>
    </row>
    <row r="126" spans="1:29">
      <c r="A126" s="167" t="str">
        <f t="shared" si="3"/>
        <v>240047006</v>
      </c>
      <c r="B126" s="188" t="s">
        <v>2718</v>
      </c>
      <c r="C126" s="168" t="s">
        <v>1579</v>
      </c>
      <c r="D126" s="168" t="s">
        <v>2218</v>
      </c>
      <c r="E126" s="168" t="s">
        <v>1224</v>
      </c>
      <c r="F126" s="213">
        <v>1.0048999999999999</v>
      </c>
      <c r="G126" s="169">
        <v>0.35100000000000003</v>
      </c>
      <c r="H126" s="170">
        <v>4.6800000000000001E-2</v>
      </c>
      <c r="I126" s="170">
        <v>0.2321</v>
      </c>
      <c r="J126" s="170" t="s">
        <v>2777</v>
      </c>
      <c r="K126" s="171" t="s">
        <v>1274</v>
      </c>
      <c r="L126" s="167" t="s">
        <v>2191</v>
      </c>
      <c r="M126" s="172">
        <v>9955.16</v>
      </c>
      <c r="N126" s="167">
        <v>0</v>
      </c>
      <c r="O126" s="167" t="s">
        <v>1240</v>
      </c>
      <c r="P126" s="170">
        <v>0.67600000000000005</v>
      </c>
      <c r="Q126" s="173">
        <v>9988.1299999999992</v>
      </c>
      <c r="R126" s="173">
        <v>9988.1299999999992</v>
      </c>
      <c r="S126" s="212"/>
      <c r="T126" s="212"/>
      <c r="U126" s="212"/>
      <c r="V126" s="200"/>
      <c r="W126" s="200"/>
      <c r="X126" s="215"/>
      <c r="Y126" s="215"/>
      <c r="Z126" s="215"/>
      <c r="AA126" s="215"/>
      <c r="AB126" s="219"/>
      <c r="AC126" s="215"/>
    </row>
    <row r="127" spans="1:29">
      <c r="A127" s="167" t="str">
        <f t="shared" si="3"/>
        <v>240050001</v>
      </c>
      <c r="B127" s="188" t="s">
        <v>2719</v>
      </c>
      <c r="C127" s="168" t="s">
        <v>2408</v>
      </c>
      <c r="D127" s="168" t="s">
        <v>2222</v>
      </c>
      <c r="E127" s="168" t="s">
        <v>1224</v>
      </c>
      <c r="F127" s="213">
        <v>1.0193000000000001</v>
      </c>
      <c r="G127" s="169">
        <v>0.35300000000000004</v>
      </c>
      <c r="H127" s="170">
        <v>0</v>
      </c>
      <c r="I127" s="170">
        <v>0.28949999999999998</v>
      </c>
      <c r="J127" s="170" t="s">
        <v>2777</v>
      </c>
      <c r="K127" s="171" t="s">
        <v>1274</v>
      </c>
      <c r="L127" s="167" t="s">
        <v>2191</v>
      </c>
      <c r="M127" s="172">
        <v>9955.16</v>
      </c>
      <c r="N127" s="167">
        <v>0</v>
      </c>
      <c r="O127" s="167" t="s">
        <v>1236</v>
      </c>
      <c r="P127" s="170">
        <v>0.67600000000000005</v>
      </c>
      <c r="Q127" s="173">
        <v>10085.040000000001</v>
      </c>
      <c r="R127" s="173">
        <v>10085.040000000001</v>
      </c>
      <c r="S127" s="212"/>
      <c r="T127" s="212"/>
      <c r="U127" s="212"/>
      <c r="V127" s="200"/>
      <c r="W127" s="200"/>
      <c r="X127" s="215"/>
      <c r="Y127" s="215"/>
      <c r="Z127" s="215"/>
      <c r="AA127" s="215"/>
      <c r="AB127" s="219"/>
      <c r="AC127" s="215"/>
    </row>
    <row r="128" spans="1:29">
      <c r="A128" s="167" t="str">
        <f t="shared" si="3"/>
        <v>240052001</v>
      </c>
      <c r="B128" s="189" t="s">
        <v>2720</v>
      </c>
      <c r="C128" s="168" t="s">
        <v>1580</v>
      </c>
      <c r="D128" s="168" t="s">
        <v>2232</v>
      </c>
      <c r="E128" s="168" t="s">
        <v>1224</v>
      </c>
      <c r="F128" s="213">
        <v>0.96899999999999997</v>
      </c>
      <c r="G128" s="169">
        <v>0.45600000000000002</v>
      </c>
      <c r="H128" s="170">
        <v>0</v>
      </c>
      <c r="I128" s="170">
        <v>0.16819999999999999</v>
      </c>
      <c r="J128" s="170" t="s">
        <v>2777</v>
      </c>
      <c r="K128" s="171" t="s">
        <v>1274</v>
      </c>
      <c r="L128" s="167" t="s">
        <v>2191</v>
      </c>
      <c r="M128" s="172">
        <v>9955.16</v>
      </c>
      <c r="N128" s="167">
        <v>0</v>
      </c>
      <c r="O128" s="167" t="s">
        <v>1236</v>
      </c>
      <c r="P128" s="170">
        <v>0.62</v>
      </c>
      <c r="Q128" s="173">
        <v>9763.82</v>
      </c>
      <c r="R128" s="173">
        <v>9763.82</v>
      </c>
      <c r="S128" s="212"/>
      <c r="T128" s="212"/>
      <c r="U128" s="212"/>
      <c r="V128" s="200"/>
      <c r="W128" s="200"/>
      <c r="X128" s="215"/>
      <c r="Y128" s="215"/>
      <c r="Z128" s="215"/>
      <c r="AA128" s="215"/>
      <c r="AB128" s="219"/>
      <c r="AC128" s="215"/>
    </row>
    <row r="129" spans="1:29">
      <c r="A129" s="167" t="str">
        <f t="shared" si="3"/>
        <v>240053001</v>
      </c>
      <c r="B129" s="189" t="s">
        <v>2721</v>
      </c>
      <c r="C129" s="168" t="s">
        <v>2409</v>
      </c>
      <c r="D129" s="168" t="s">
        <v>2244</v>
      </c>
      <c r="E129" s="168" t="s">
        <v>1224</v>
      </c>
      <c r="F129" s="213">
        <v>1.0193000000000001</v>
      </c>
      <c r="G129" s="169">
        <v>0.32900000000000001</v>
      </c>
      <c r="H129" s="170">
        <v>0</v>
      </c>
      <c r="I129" s="170">
        <v>0.42359999999999998</v>
      </c>
      <c r="J129" s="170" t="s">
        <v>2264</v>
      </c>
      <c r="K129" s="171" t="s">
        <v>1275</v>
      </c>
      <c r="L129" s="167" t="s">
        <v>2191</v>
      </c>
      <c r="M129" s="172">
        <v>9955.16</v>
      </c>
      <c r="N129" s="167">
        <v>0</v>
      </c>
      <c r="O129" s="167" t="s">
        <v>1236</v>
      </c>
      <c r="P129" s="170">
        <v>0.67600000000000005</v>
      </c>
      <c r="Q129" s="173">
        <v>10085.040000000001</v>
      </c>
      <c r="R129" s="173">
        <v>10085.040000000001</v>
      </c>
      <c r="S129" s="212"/>
      <c r="T129" s="212"/>
      <c r="U129" s="212"/>
      <c r="V129" s="200"/>
      <c r="W129" s="200"/>
      <c r="X129" s="215"/>
      <c r="Y129" s="215"/>
      <c r="Z129" s="215"/>
      <c r="AA129" s="215"/>
      <c r="AB129" s="219"/>
      <c r="AC129" s="215"/>
    </row>
    <row r="130" spans="1:29">
      <c r="A130" s="167" t="str">
        <f t="shared" si="3"/>
        <v>240056001</v>
      </c>
      <c r="B130" s="189" t="s">
        <v>2722</v>
      </c>
      <c r="C130" s="168" t="s">
        <v>1581</v>
      </c>
      <c r="D130" s="168" t="s">
        <v>2245</v>
      </c>
      <c r="E130" s="168" t="s">
        <v>1224</v>
      </c>
      <c r="F130" s="213">
        <v>1.0193000000000001</v>
      </c>
      <c r="G130" s="169">
        <v>0.36699999999999999</v>
      </c>
      <c r="H130" s="170">
        <v>0</v>
      </c>
      <c r="I130" s="170">
        <v>2.5899999999999999E-2</v>
      </c>
      <c r="J130" s="170" t="s">
        <v>2264</v>
      </c>
      <c r="K130" s="171" t="s">
        <v>1275</v>
      </c>
      <c r="L130" s="167" t="s">
        <v>2191</v>
      </c>
      <c r="M130" s="172">
        <v>9955.16</v>
      </c>
      <c r="N130" s="167">
        <v>0</v>
      </c>
      <c r="O130" s="167" t="s">
        <v>1236</v>
      </c>
      <c r="P130" s="170">
        <v>0.67600000000000005</v>
      </c>
      <c r="Q130" s="173">
        <v>10085.040000000001</v>
      </c>
      <c r="R130" s="173">
        <v>10085.040000000001</v>
      </c>
      <c r="S130" s="212"/>
      <c r="T130" s="212"/>
      <c r="U130" s="212"/>
      <c r="V130" s="200"/>
      <c r="W130" s="200"/>
      <c r="X130" s="215"/>
      <c r="Y130" s="215"/>
      <c r="Z130" s="215"/>
      <c r="AA130" s="215"/>
      <c r="AB130" s="219"/>
      <c r="AC130" s="215"/>
    </row>
    <row r="131" spans="1:29">
      <c r="A131" s="167" t="str">
        <f t="shared" si="3"/>
        <v>240057001</v>
      </c>
      <c r="B131" s="189" t="s">
        <v>2723</v>
      </c>
      <c r="C131" s="168" t="s">
        <v>1582</v>
      </c>
      <c r="D131" s="168" t="s">
        <v>2207</v>
      </c>
      <c r="E131" s="168" t="s">
        <v>1224</v>
      </c>
      <c r="F131" s="213">
        <v>1.0193000000000001</v>
      </c>
      <c r="G131" s="169">
        <v>0.28900000000000003</v>
      </c>
      <c r="H131" s="170">
        <v>6.2799999999999995E-2</v>
      </c>
      <c r="I131" s="170">
        <v>0.18290000000000001</v>
      </c>
      <c r="J131" s="170" t="s">
        <v>2264</v>
      </c>
      <c r="K131" s="171" t="s">
        <v>1275</v>
      </c>
      <c r="L131" s="167" t="s">
        <v>2191</v>
      </c>
      <c r="M131" s="172">
        <v>9955.16</v>
      </c>
      <c r="N131" s="167">
        <v>0</v>
      </c>
      <c r="O131" s="167" t="s">
        <v>1236</v>
      </c>
      <c r="P131" s="170">
        <v>0.67600000000000005</v>
      </c>
      <c r="Q131" s="173">
        <v>10085.040000000001</v>
      </c>
      <c r="R131" s="173">
        <v>10085.040000000001</v>
      </c>
      <c r="S131" s="212"/>
      <c r="T131" s="212"/>
      <c r="U131" s="212"/>
      <c r="V131" s="200"/>
      <c r="W131" s="200"/>
      <c r="X131" s="215"/>
      <c r="Y131" s="215"/>
      <c r="Z131" s="215"/>
      <c r="AA131" s="215"/>
      <c r="AB131" s="219"/>
      <c r="AC131" s="215"/>
    </row>
    <row r="132" spans="1:29">
      <c r="A132" s="167" t="str">
        <f t="shared" si="3"/>
        <v>240057006</v>
      </c>
      <c r="B132" s="188" t="s">
        <v>2723</v>
      </c>
      <c r="C132" s="168" t="s">
        <v>1582</v>
      </c>
      <c r="D132" s="168" t="s">
        <v>2207</v>
      </c>
      <c r="E132" s="168" t="s">
        <v>1224</v>
      </c>
      <c r="F132" s="213">
        <v>1.0193000000000001</v>
      </c>
      <c r="G132" s="169">
        <v>0.28900000000000003</v>
      </c>
      <c r="H132" s="170">
        <v>6.2799999999999995E-2</v>
      </c>
      <c r="I132" s="170">
        <v>0.18290000000000001</v>
      </c>
      <c r="J132" s="170" t="s">
        <v>2264</v>
      </c>
      <c r="K132" s="171" t="s">
        <v>1275</v>
      </c>
      <c r="L132" s="167" t="s">
        <v>2191</v>
      </c>
      <c r="M132" s="172">
        <v>9955.16</v>
      </c>
      <c r="N132" s="167">
        <v>0</v>
      </c>
      <c r="O132" s="167" t="s">
        <v>1240</v>
      </c>
      <c r="P132" s="170">
        <v>0.67600000000000005</v>
      </c>
      <c r="Q132" s="173">
        <v>10085.040000000001</v>
      </c>
      <c r="R132" s="173">
        <v>10085.040000000001</v>
      </c>
      <c r="S132" s="212"/>
      <c r="T132" s="212"/>
      <c r="U132" s="212"/>
      <c r="V132" s="200"/>
      <c r="W132" s="200"/>
      <c r="X132" s="215"/>
      <c r="Y132" s="215"/>
      <c r="Z132" s="215"/>
      <c r="AA132" s="215"/>
      <c r="AB132" s="219"/>
      <c r="AC132" s="215"/>
    </row>
    <row r="133" spans="1:29">
      <c r="A133" s="167" t="str">
        <f t="shared" si="3"/>
        <v>240064001</v>
      </c>
      <c r="B133" s="188" t="s">
        <v>2724</v>
      </c>
      <c r="C133" s="168" t="s">
        <v>1583</v>
      </c>
      <c r="D133" s="168" t="s">
        <v>2228</v>
      </c>
      <c r="E133" s="168" t="s">
        <v>1224</v>
      </c>
      <c r="F133" s="213">
        <v>0.96899999999999997</v>
      </c>
      <c r="G133" s="169">
        <v>0.28000000000000003</v>
      </c>
      <c r="H133" s="170">
        <v>4.6800000000000001E-2</v>
      </c>
      <c r="I133" s="170">
        <v>0.39340000000000003</v>
      </c>
      <c r="J133" s="170" t="s">
        <v>2777</v>
      </c>
      <c r="K133" s="171" t="s">
        <v>1274</v>
      </c>
      <c r="L133" s="167" t="s">
        <v>2191</v>
      </c>
      <c r="M133" s="172">
        <v>9955.16</v>
      </c>
      <c r="N133" s="167">
        <v>0</v>
      </c>
      <c r="O133" s="167" t="s">
        <v>1236</v>
      </c>
      <c r="P133" s="170">
        <v>0.62</v>
      </c>
      <c r="Q133" s="173">
        <v>9763.82</v>
      </c>
      <c r="R133" s="173">
        <v>9763.82</v>
      </c>
      <c r="S133" s="212"/>
      <c r="T133" s="212"/>
      <c r="U133" s="212"/>
      <c r="V133" s="200"/>
      <c r="W133" s="200"/>
      <c r="X133" s="215"/>
      <c r="Y133" s="215"/>
      <c r="Z133" s="215"/>
      <c r="AA133" s="215"/>
      <c r="AB133" s="219"/>
      <c r="AC133" s="215"/>
    </row>
    <row r="134" spans="1:29">
      <c r="A134" s="167" t="str">
        <f t="shared" ref="A134:A165" si="4">B134&amp;O134</f>
        <v>240066001</v>
      </c>
      <c r="B134" s="189" t="s">
        <v>2725</v>
      </c>
      <c r="C134" s="168" t="s">
        <v>1584</v>
      </c>
      <c r="D134" s="168" t="s">
        <v>2234</v>
      </c>
      <c r="E134" s="168" t="s">
        <v>1224</v>
      </c>
      <c r="F134" s="213">
        <v>1.0193000000000001</v>
      </c>
      <c r="G134" s="169">
        <v>0.40300000000000002</v>
      </c>
      <c r="H134" s="170">
        <v>0</v>
      </c>
      <c r="I134" s="170">
        <v>0.34189999999999998</v>
      </c>
      <c r="J134" s="170" t="s">
        <v>2264</v>
      </c>
      <c r="K134" s="171" t="s">
        <v>1275</v>
      </c>
      <c r="L134" s="167" t="s">
        <v>2191</v>
      </c>
      <c r="M134" s="172">
        <v>9955.16</v>
      </c>
      <c r="N134" s="167">
        <v>0</v>
      </c>
      <c r="O134" s="167" t="s">
        <v>1236</v>
      </c>
      <c r="P134" s="170">
        <v>0.67600000000000005</v>
      </c>
      <c r="Q134" s="173">
        <v>10085.040000000001</v>
      </c>
      <c r="R134" s="173">
        <v>10085.040000000001</v>
      </c>
      <c r="S134" s="212"/>
      <c r="T134" s="212"/>
      <c r="U134" s="212"/>
      <c r="V134" s="200"/>
      <c r="W134" s="200"/>
      <c r="X134" s="215"/>
      <c r="Y134" s="215"/>
      <c r="Z134" s="215"/>
      <c r="AA134" s="215"/>
      <c r="AB134" s="219"/>
      <c r="AC134" s="215"/>
    </row>
    <row r="135" spans="1:29">
      <c r="A135" s="167" t="str">
        <f t="shared" si="4"/>
        <v>240069001</v>
      </c>
      <c r="B135" s="189" t="s">
        <v>2726</v>
      </c>
      <c r="C135" s="168" t="s">
        <v>1585</v>
      </c>
      <c r="D135" s="168" t="s">
        <v>2243</v>
      </c>
      <c r="E135" s="168" t="s">
        <v>1224</v>
      </c>
      <c r="F135" s="213">
        <v>1.0048999999999999</v>
      </c>
      <c r="G135" s="169">
        <v>0.52400000000000002</v>
      </c>
      <c r="H135" s="170">
        <v>0.246</v>
      </c>
      <c r="I135" s="170">
        <v>0.1166</v>
      </c>
      <c r="J135" s="170" t="s">
        <v>2777</v>
      </c>
      <c r="K135" s="171" t="s">
        <v>1274</v>
      </c>
      <c r="L135" s="167" t="s">
        <v>2191</v>
      </c>
      <c r="M135" s="172">
        <v>9955.16</v>
      </c>
      <c r="N135" s="167">
        <v>0</v>
      </c>
      <c r="O135" s="167" t="s">
        <v>1236</v>
      </c>
      <c r="P135" s="170">
        <v>0.67600000000000005</v>
      </c>
      <c r="Q135" s="173">
        <v>9988.1299999999992</v>
      </c>
      <c r="R135" s="173">
        <v>9988.1299999999992</v>
      </c>
      <c r="S135" s="212"/>
      <c r="T135" s="212"/>
      <c r="U135" s="212"/>
      <c r="V135" s="200"/>
      <c r="W135" s="200"/>
      <c r="X135" s="215"/>
      <c r="Y135" s="215"/>
      <c r="Z135" s="215"/>
      <c r="AA135" s="215"/>
      <c r="AB135" s="219"/>
      <c r="AC135" s="215"/>
    </row>
    <row r="136" spans="1:29">
      <c r="A136" s="167" t="str">
        <f t="shared" si="4"/>
        <v>240071001</v>
      </c>
      <c r="B136" s="189" t="s">
        <v>2727</v>
      </c>
      <c r="C136" s="168" t="s">
        <v>2410</v>
      </c>
      <c r="D136" s="168" t="s">
        <v>2215</v>
      </c>
      <c r="E136" s="168" t="s">
        <v>1224</v>
      </c>
      <c r="F136" s="213">
        <v>1.0324</v>
      </c>
      <c r="G136" s="169">
        <v>0.56900000000000006</v>
      </c>
      <c r="H136" s="170">
        <v>4.6800000000000001E-2</v>
      </c>
      <c r="I136" s="170">
        <v>0.1119</v>
      </c>
      <c r="J136" s="170" t="s">
        <v>2777</v>
      </c>
      <c r="K136" s="171" t="s">
        <v>1274</v>
      </c>
      <c r="L136" s="167" t="s">
        <v>2191</v>
      </c>
      <c r="M136" s="172">
        <v>9955.16</v>
      </c>
      <c r="N136" s="167">
        <v>0</v>
      </c>
      <c r="O136" s="167" t="s">
        <v>1236</v>
      </c>
      <c r="P136" s="170">
        <v>0.67600000000000005</v>
      </c>
      <c r="Q136" s="173">
        <v>10173.200000000001</v>
      </c>
      <c r="R136" s="173">
        <v>10173.200000000001</v>
      </c>
      <c r="S136" s="212"/>
      <c r="T136" s="212"/>
      <c r="U136" s="212"/>
      <c r="V136" s="200"/>
      <c r="W136" s="200"/>
      <c r="X136" s="215"/>
      <c r="Y136" s="215"/>
      <c r="Z136" s="215"/>
      <c r="AA136" s="215"/>
      <c r="AB136" s="219"/>
      <c r="AC136" s="215"/>
    </row>
    <row r="137" spans="1:29">
      <c r="A137" s="167" t="str">
        <f t="shared" si="4"/>
        <v>240075001</v>
      </c>
      <c r="B137" s="188" t="s">
        <v>2728</v>
      </c>
      <c r="C137" s="168" t="s">
        <v>2411</v>
      </c>
      <c r="D137" s="168" t="s">
        <v>2220</v>
      </c>
      <c r="E137" s="168" t="s">
        <v>1224</v>
      </c>
      <c r="F137" s="213">
        <v>1.0048999999999999</v>
      </c>
      <c r="G137" s="169">
        <v>0.505</v>
      </c>
      <c r="H137" s="170">
        <v>0</v>
      </c>
      <c r="I137" s="170">
        <v>0.1759</v>
      </c>
      <c r="J137" s="170" t="s">
        <v>2777</v>
      </c>
      <c r="K137" s="171" t="s">
        <v>1274</v>
      </c>
      <c r="L137" s="167" t="s">
        <v>2191</v>
      </c>
      <c r="M137" s="172">
        <v>9955.16</v>
      </c>
      <c r="N137" s="167">
        <v>0</v>
      </c>
      <c r="O137" s="167" t="s">
        <v>1236</v>
      </c>
      <c r="P137" s="170">
        <v>0.67600000000000005</v>
      </c>
      <c r="Q137" s="173">
        <v>9988.1299999999992</v>
      </c>
      <c r="R137" s="173">
        <v>9988.1299999999992</v>
      </c>
      <c r="S137" s="212"/>
      <c r="T137" s="212"/>
      <c r="U137" s="212"/>
      <c r="V137" s="200"/>
      <c r="W137" s="200"/>
      <c r="X137" s="215"/>
      <c r="Y137" s="215"/>
      <c r="Z137" s="215"/>
      <c r="AA137" s="215"/>
      <c r="AB137" s="219"/>
      <c r="AC137" s="215"/>
    </row>
    <row r="138" spans="1:29">
      <c r="A138" s="167" t="str">
        <f t="shared" si="4"/>
        <v>240076001</v>
      </c>
      <c r="B138" s="188" t="s">
        <v>2729</v>
      </c>
      <c r="C138" s="168" t="s">
        <v>2412</v>
      </c>
      <c r="D138" s="168" t="s">
        <v>2211</v>
      </c>
      <c r="E138" s="168" t="s">
        <v>1224</v>
      </c>
      <c r="F138" s="213">
        <v>1.0193000000000001</v>
      </c>
      <c r="G138" s="169">
        <v>0.499</v>
      </c>
      <c r="H138" s="170">
        <v>0</v>
      </c>
      <c r="I138" s="170">
        <v>2.3099999999999999E-2</v>
      </c>
      <c r="J138" s="170" t="s">
        <v>2777</v>
      </c>
      <c r="K138" s="171" t="s">
        <v>1274</v>
      </c>
      <c r="L138" s="167" t="s">
        <v>2191</v>
      </c>
      <c r="M138" s="172">
        <v>9955.16</v>
      </c>
      <c r="N138" s="167">
        <v>0</v>
      </c>
      <c r="O138" s="167" t="s">
        <v>1236</v>
      </c>
      <c r="P138" s="170">
        <v>0.67600000000000005</v>
      </c>
      <c r="Q138" s="173">
        <v>10085.040000000001</v>
      </c>
      <c r="R138" s="173">
        <v>10085.040000000001</v>
      </c>
      <c r="S138" s="212"/>
      <c r="T138" s="212"/>
      <c r="U138" s="212"/>
      <c r="V138" s="200"/>
      <c r="W138" s="200"/>
      <c r="X138" s="215"/>
      <c r="Y138" s="215"/>
      <c r="Z138" s="215"/>
      <c r="AA138" s="215"/>
      <c r="AB138" s="219"/>
      <c r="AC138" s="215"/>
    </row>
    <row r="139" spans="1:29">
      <c r="A139" s="167" t="str">
        <f t="shared" si="4"/>
        <v>240078001</v>
      </c>
      <c r="B139" s="189" t="s">
        <v>2730</v>
      </c>
      <c r="C139" s="168" t="s">
        <v>1586</v>
      </c>
      <c r="D139" s="168" t="s">
        <v>2207</v>
      </c>
      <c r="E139" s="168" t="s">
        <v>1224</v>
      </c>
      <c r="F139" s="213">
        <v>1.0193000000000001</v>
      </c>
      <c r="G139" s="169">
        <v>0.313</v>
      </c>
      <c r="H139" s="170">
        <v>0</v>
      </c>
      <c r="I139" s="170">
        <v>0.16020000000000001</v>
      </c>
      <c r="J139" s="170" t="s">
        <v>2264</v>
      </c>
      <c r="K139" s="171" t="s">
        <v>1275</v>
      </c>
      <c r="L139" s="167" t="s">
        <v>2191</v>
      </c>
      <c r="M139" s="172">
        <v>9955.16</v>
      </c>
      <c r="N139" s="167">
        <v>0</v>
      </c>
      <c r="O139" s="167" t="s">
        <v>1236</v>
      </c>
      <c r="P139" s="170">
        <v>0.67600000000000005</v>
      </c>
      <c r="Q139" s="173">
        <v>10085.040000000001</v>
      </c>
      <c r="R139" s="173">
        <v>10085.040000000001</v>
      </c>
      <c r="S139" s="212"/>
      <c r="T139" s="212"/>
      <c r="U139" s="212"/>
      <c r="V139" s="200"/>
      <c r="W139" s="200"/>
      <c r="X139" s="215"/>
      <c r="Y139" s="215"/>
      <c r="Z139" s="215"/>
      <c r="AA139" s="215"/>
      <c r="AB139" s="219"/>
      <c r="AC139" s="215"/>
    </row>
    <row r="140" spans="1:29">
      <c r="A140" s="167" t="str">
        <f t="shared" si="4"/>
        <v>240080001</v>
      </c>
      <c r="B140" s="188" t="s">
        <v>2731</v>
      </c>
      <c r="C140" s="168" t="s">
        <v>1587</v>
      </c>
      <c r="D140" s="168" t="s">
        <v>2207</v>
      </c>
      <c r="E140" s="168" t="s">
        <v>1224</v>
      </c>
      <c r="F140" s="213">
        <v>1.0193000000000001</v>
      </c>
      <c r="G140" s="169">
        <v>0.28200000000000003</v>
      </c>
      <c r="H140" s="170">
        <v>0.31580000000000003</v>
      </c>
      <c r="I140" s="170">
        <v>8.7400000000000005E-2</v>
      </c>
      <c r="J140" s="170" t="s">
        <v>2264</v>
      </c>
      <c r="K140" s="171" t="s">
        <v>1275</v>
      </c>
      <c r="L140" s="167" t="s">
        <v>2191</v>
      </c>
      <c r="M140" s="172">
        <v>9955.16</v>
      </c>
      <c r="N140" s="167">
        <v>0</v>
      </c>
      <c r="O140" s="167" t="s">
        <v>1236</v>
      </c>
      <c r="P140" s="170">
        <v>0.67600000000000005</v>
      </c>
      <c r="Q140" s="173">
        <v>10085.040000000001</v>
      </c>
      <c r="R140" s="173">
        <v>10085.040000000001</v>
      </c>
      <c r="S140" s="212"/>
      <c r="T140" s="212"/>
      <c r="U140" s="212"/>
      <c r="V140" s="200"/>
      <c r="W140" s="200"/>
      <c r="X140" s="215"/>
      <c r="Y140" s="215"/>
      <c r="Z140" s="215"/>
      <c r="AA140" s="215"/>
      <c r="AB140" s="219"/>
      <c r="AC140" s="215"/>
    </row>
    <row r="141" spans="1:29">
      <c r="A141" s="167" t="str">
        <f t="shared" si="4"/>
        <v>240080006</v>
      </c>
      <c r="B141" s="188" t="s">
        <v>2731</v>
      </c>
      <c r="C141" s="168" t="s">
        <v>1587</v>
      </c>
      <c r="D141" s="168" t="s">
        <v>2207</v>
      </c>
      <c r="E141" s="168" t="s">
        <v>1224</v>
      </c>
      <c r="F141" s="213">
        <v>1.0193000000000001</v>
      </c>
      <c r="G141" s="169">
        <v>0.28200000000000003</v>
      </c>
      <c r="H141" s="170">
        <v>0.31580000000000003</v>
      </c>
      <c r="I141" s="170">
        <v>8.7400000000000005E-2</v>
      </c>
      <c r="J141" s="170" t="s">
        <v>2264</v>
      </c>
      <c r="K141" s="171" t="s">
        <v>1275</v>
      </c>
      <c r="L141" s="167" t="s">
        <v>2191</v>
      </c>
      <c r="M141" s="172">
        <v>9955.16</v>
      </c>
      <c r="N141" s="167">
        <v>0</v>
      </c>
      <c r="O141" s="167" t="s">
        <v>1240</v>
      </c>
      <c r="P141" s="170">
        <v>0.67600000000000005</v>
      </c>
      <c r="Q141" s="173">
        <v>10085.040000000001</v>
      </c>
      <c r="R141" s="173">
        <v>10085.040000000001</v>
      </c>
      <c r="S141" s="212"/>
      <c r="T141" s="212"/>
      <c r="U141" s="212"/>
      <c r="V141" s="200"/>
      <c r="W141" s="200"/>
      <c r="X141" s="215"/>
      <c r="Y141" s="215"/>
      <c r="Z141" s="215"/>
      <c r="AA141" s="215"/>
      <c r="AB141" s="219"/>
      <c r="AC141" s="215"/>
    </row>
    <row r="142" spans="1:29">
      <c r="A142" s="167" t="str">
        <f t="shared" si="4"/>
        <v>240084001</v>
      </c>
      <c r="B142" s="189" t="s">
        <v>2732</v>
      </c>
      <c r="C142" s="168" t="s">
        <v>1588</v>
      </c>
      <c r="D142" s="168" t="s">
        <v>2219</v>
      </c>
      <c r="E142" s="168" t="s">
        <v>1224</v>
      </c>
      <c r="F142" s="213">
        <v>0.96899999999999997</v>
      </c>
      <c r="G142" s="169">
        <v>0.57300000000000006</v>
      </c>
      <c r="H142" s="170">
        <v>4.6800000000000001E-2</v>
      </c>
      <c r="I142" s="170">
        <v>0.1366</v>
      </c>
      <c r="J142" s="170" t="s">
        <v>2777</v>
      </c>
      <c r="K142" s="171" t="s">
        <v>1274</v>
      </c>
      <c r="L142" s="167" t="s">
        <v>2191</v>
      </c>
      <c r="M142" s="172">
        <v>9955.16</v>
      </c>
      <c r="N142" s="167">
        <v>0</v>
      </c>
      <c r="O142" s="167" t="s">
        <v>1236</v>
      </c>
      <c r="P142" s="170">
        <v>0.62</v>
      </c>
      <c r="Q142" s="173">
        <v>9763.82</v>
      </c>
      <c r="R142" s="173">
        <v>9763.82</v>
      </c>
      <c r="S142" s="212"/>
      <c r="T142" s="212"/>
      <c r="U142" s="212"/>
      <c r="V142" s="200"/>
      <c r="W142" s="200"/>
      <c r="X142" s="215"/>
      <c r="Y142" s="215"/>
      <c r="Z142" s="215"/>
      <c r="AA142" s="215"/>
      <c r="AB142" s="219"/>
      <c r="AC142" s="215"/>
    </row>
    <row r="143" spans="1:29">
      <c r="A143" s="167" t="str">
        <f t="shared" si="4"/>
        <v>240088001</v>
      </c>
      <c r="B143" s="188" t="s">
        <v>2733</v>
      </c>
      <c r="C143" s="168" t="s">
        <v>2413</v>
      </c>
      <c r="D143" s="168" t="s">
        <v>2213</v>
      </c>
      <c r="E143" s="168" t="s">
        <v>1224</v>
      </c>
      <c r="F143" s="213">
        <v>0.98799999999999999</v>
      </c>
      <c r="G143" s="169">
        <v>0.57800000000000007</v>
      </c>
      <c r="H143" s="170">
        <v>0.23</v>
      </c>
      <c r="I143" s="170">
        <v>0</v>
      </c>
      <c r="J143" s="170" t="s">
        <v>2777</v>
      </c>
      <c r="K143" s="171" t="s">
        <v>1274</v>
      </c>
      <c r="L143" s="167" t="s">
        <v>2191</v>
      </c>
      <c r="M143" s="172">
        <v>9955.16</v>
      </c>
      <c r="N143" s="167">
        <v>0</v>
      </c>
      <c r="O143" s="167" t="s">
        <v>1236</v>
      </c>
      <c r="P143" s="170">
        <v>0.62</v>
      </c>
      <c r="Q143" s="173">
        <v>9881.09</v>
      </c>
      <c r="R143" s="173">
        <v>9881.09</v>
      </c>
      <c r="S143" s="212"/>
      <c r="T143" s="212"/>
      <c r="U143" s="212"/>
      <c r="V143" s="200"/>
      <c r="W143" s="200"/>
      <c r="X143" s="215"/>
      <c r="Y143" s="215"/>
      <c r="Z143" s="215"/>
      <c r="AA143" s="215"/>
      <c r="AB143" s="219"/>
      <c r="AC143" s="215"/>
    </row>
    <row r="144" spans="1:29">
      <c r="A144" s="167" t="str">
        <f t="shared" si="4"/>
        <v>240093001</v>
      </c>
      <c r="B144" s="188" t="s">
        <v>2734</v>
      </c>
      <c r="C144" s="168" t="s">
        <v>1589</v>
      </c>
      <c r="D144" s="168" t="s">
        <v>2236</v>
      </c>
      <c r="E144" s="168" t="s">
        <v>1224</v>
      </c>
      <c r="F144" s="213">
        <v>1.0048999999999999</v>
      </c>
      <c r="G144" s="169">
        <v>0.51200000000000001</v>
      </c>
      <c r="H144" s="170">
        <v>4.6800000000000001E-2</v>
      </c>
      <c r="I144" s="170">
        <v>0.2462</v>
      </c>
      <c r="J144" s="170" t="s">
        <v>2777</v>
      </c>
      <c r="K144" s="171" t="s">
        <v>1274</v>
      </c>
      <c r="L144" s="167" t="s">
        <v>2191</v>
      </c>
      <c r="M144" s="172">
        <v>9955.16</v>
      </c>
      <c r="N144" s="167">
        <v>0</v>
      </c>
      <c r="O144" s="167" t="s">
        <v>1236</v>
      </c>
      <c r="P144" s="170">
        <v>0.67600000000000005</v>
      </c>
      <c r="Q144" s="173">
        <v>9988.1299999999992</v>
      </c>
      <c r="R144" s="173">
        <v>9988.1299999999992</v>
      </c>
      <c r="S144" s="212"/>
      <c r="T144" s="212"/>
      <c r="U144" s="212"/>
      <c r="V144" s="200"/>
      <c r="W144" s="200"/>
      <c r="X144" s="215"/>
      <c r="Y144" s="215"/>
      <c r="Z144" s="215"/>
      <c r="AA144" s="215"/>
      <c r="AB144" s="219"/>
      <c r="AC144" s="215"/>
    </row>
    <row r="145" spans="1:29">
      <c r="A145" s="167" t="str">
        <f t="shared" si="4"/>
        <v>240100001</v>
      </c>
      <c r="B145" s="189" t="s">
        <v>2735</v>
      </c>
      <c r="C145" s="168" t="s">
        <v>1590</v>
      </c>
      <c r="D145" s="168" t="s">
        <v>2246</v>
      </c>
      <c r="E145" s="168" t="s">
        <v>1224</v>
      </c>
      <c r="F145" s="213">
        <v>0.96899999999999997</v>
      </c>
      <c r="G145" s="169">
        <v>0.45400000000000001</v>
      </c>
      <c r="H145" s="170">
        <v>0.23</v>
      </c>
      <c r="I145" s="170">
        <v>2.2100000000000002E-2</v>
      </c>
      <c r="J145" s="170" t="s">
        <v>2777</v>
      </c>
      <c r="K145" s="171" t="s">
        <v>1274</v>
      </c>
      <c r="L145" s="167" t="s">
        <v>2191</v>
      </c>
      <c r="M145" s="172">
        <v>9955.16</v>
      </c>
      <c r="N145" s="167">
        <v>0</v>
      </c>
      <c r="O145" s="167" t="s">
        <v>1236</v>
      </c>
      <c r="P145" s="170">
        <v>0.62</v>
      </c>
      <c r="Q145" s="173">
        <v>9763.82</v>
      </c>
      <c r="R145" s="173">
        <v>9763.82</v>
      </c>
      <c r="S145" s="212"/>
      <c r="T145" s="212"/>
      <c r="U145" s="212"/>
      <c r="V145" s="200"/>
      <c r="W145" s="200"/>
      <c r="X145" s="215"/>
      <c r="Y145" s="215"/>
      <c r="Z145" s="215"/>
      <c r="AA145" s="215"/>
      <c r="AB145" s="219"/>
      <c r="AC145" s="215"/>
    </row>
    <row r="146" spans="1:29">
      <c r="A146" s="167" t="str">
        <f t="shared" si="4"/>
        <v>240100006</v>
      </c>
      <c r="B146" s="188" t="s">
        <v>2735</v>
      </c>
      <c r="C146" s="168" t="s">
        <v>1590</v>
      </c>
      <c r="D146" s="168" t="s">
        <v>2246</v>
      </c>
      <c r="E146" s="168" t="s">
        <v>1224</v>
      </c>
      <c r="F146" s="213">
        <v>0.96899999999999997</v>
      </c>
      <c r="G146" s="169">
        <v>0.45400000000000001</v>
      </c>
      <c r="H146" s="170">
        <v>0.23</v>
      </c>
      <c r="I146" s="170">
        <v>2.2100000000000002E-2</v>
      </c>
      <c r="J146" s="170" t="s">
        <v>2777</v>
      </c>
      <c r="K146" s="171" t="s">
        <v>1274</v>
      </c>
      <c r="L146" s="167" t="s">
        <v>2191</v>
      </c>
      <c r="M146" s="172">
        <v>9955.16</v>
      </c>
      <c r="N146" s="167">
        <v>0</v>
      </c>
      <c r="O146" s="167" t="s">
        <v>1240</v>
      </c>
      <c r="P146" s="170">
        <v>0.62</v>
      </c>
      <c r="Q146" s="173">
        <v>9763.82</v>
      </c>
      <c r="R146" s="173">
        <v>9763.82</v>
      </c>
      <c r="S146" s="212"/>
      <c r="T146" s="212"/>
      <c r="U146" s="212"/>
      <c r="V146" s="200"/>
      <c r="W146" s="200"/>
      <c r="X146" s="215"/>
      <c r="Y146" s="215"/>
      <c r="Z146" s="215"/>
      <c r="AA146" s="215"/>
      <c r="AB146" s="219"/>
      <c r="AC146" s="215"/>
    </row>
    <row r="147" spans="1:29">
      <c r="A147" s="167" t="str">
        <f t="shared" si="4"/>
        <v>240101001</v>
      </c>
      <c r="B147" s="189" t="s">
        <v>2736</v>
      </c>
      <c r="C147" s="168" t="s">
        <v>1591</v>
      </c>
      <c r="D147" s="168" t="s">
        <v>2251</v>
      </c>
      <c r="E147" s="168" t="s">
        <v>1224</v>
      </c>
      <c r="F147" s="213">
        <v>0.96899999999999997</v>
      </c>
      <c r="G147" s="169">
        <v>0.5</v>
      </c>
      <c r="H147" s="170">
        <v>4.6800000000000001E-2</v>
      </c>
      <c r="I147" s="170">
        <v>2.3300000000000001E-2</v>
      </c>
      <c r="J147" s="170" t="s">
        <v>2777</v>
      </c>
      <c r="K147" s="171" t="s">
        <v>1274</v>
      </c>
      <c r="L147" s="167" t="s">
        <v>2191</v>
      </c>
      <c r="M147" s="172">
        <v>9955.16</v>
      </c>
      <c r="N147" s="167">
        <v>0</v>
      </c>
      <c r="O147" s="167" t="s">
        <v>1236</v>
      </c>
      <c r="P147" s="170">
        <v>0.62</v>
      </c>
      <c r="Q147" s="173">
        <v>9763.82</v>
      </c>
      <c r="R147" s="173">
        <v>9763.82</v>
      </c>
      <c r="S147" s="212"/>
      <c r="T147" s="212"/>
      <c r="U147" s="212"/>
      <c r="V147" s="200"/>
      <c r="W147" s="200"/>
      <c r="X147" s="215"/>
      <c r="Y147" s="215"/>
      <c r="Z147" s="215"/>
      <c r="AA147" s="215"/>
      <c r="AB147" s="219"/>
      <c r="AC147" s="215"/>
    </row>
    <row r="148" spans="1:29">
      <c r="A148" s="167" t="str">
        <f t="shared" si="4"/>
        <v>240104001</v>
      </c>
      <c r="B148" s="188" t="s">
        <v>2737</v>
      </c>
      <c r="C148" s="168" t="s">
        <v>1592</v>
      </c>
      <c r="D148" s="168" t="s">
        <v>2250</v>
      </c>
      <c r="E148" s="168" t="s">
        <v>1224</v>
      </c>
      <c r="F148" s="213">
        <v>1.0193000000000001</v>
      </c>
      <c r="G148" s="169">
        <v>0.48899999999999999</v>
      </c>
      <c r="H148" s="170">
        <v>0</v>
      </c>
      <c r="I148" s="170">
        <v>1.09E-2</v>
      </c>
      <c r="J148" s="170" t="s">
        <v>2264</v>
      </c>
      <c r="K148" s="171" t="s">
        <v>1275</v>
      </c>
      <c r="L148" s="167" t="s">
        <v>2191</v>
      </c>
      <c r="M148" s="172">
        <v>9955.16</v>
      </c>
      <c r="N148" s="167">
        <v>0</v>
      </c>
      <c r="O148" s="167" t="s">
        <v>1236</v>
      </c>
      <c r="P148" s="170">
        <v>0.67600000000000005</v>
      </c>
      <c r="Q148" s="173">
        <v>10085.040000000001</v>
      </c>
      <c r="R148" s="173">
        <v>10085.040000000001</v>
      </c>
      <c r="S148" s="212"/>
      <c r="T148" s="212"/>
      <c r="U148" s="212"/>
      <c r="V148" s="200"/>
      <c r="W148" s="200"/>
      <c r="X148" s="215"/>
      <c r="Y148" s="215"/>
      <c r="Z148" s="215"/>
      <c r="AA148" s="215"/>
      <c r="AB148" s="219"/>
      <c r="AC148" s="215"/>
    </row>
    <row r="149" spans="1:29">
      <c r="A149" s="167" t="str">
        <f t="shared" si="4"/>
        <v>240106001</v>
      </c>
      <c r="B149" s="189" t="s">
        <v>2738</v>
      </c>
      <c r="C149" s="168" t="s">
        <v>1593</v>
      </c>
      <c r="D149" s="168" t="s">
        <v>2227</v>
      </c>
      <c r="E149" s="168" t="s">
        <v>1224</v>
      </c>
      <c r="F149" s="213">
        <v>1.0193000000000001</v>
      </c>
      <c r="G149" s="169">
        <v>0.33</v>
      </c>
      <c r="H149" s="170">
        <v>0.2339</v>
      </c>
      <c r="I149" s="170">
        <v>0.1578</v>
      </c>
      <c r="J149" s="170" t="s">
        <v>2264</v>
      </c>
      <c r="K149" s="171" t="s">
        <v>1275</v>
      </c>
      <c r="L149" s="167" t="s">
        <v>2191</v>
      </c>
      <c r="M149" s="172">
        <v>9955.16</v>
      </c>
      <c r="N149" s="167">
        <v>0</v>
      </c>
      <c r="O149" s="167" t="s">
        <v>1236</v>
      </c>
      <c r="P149" s="170">
        <v>0.67600000000000005</v>
      </c>
      <c r="Q149" s="173">
        <v>10085.040000000001</v>
      </c>
      <c r="R149" s="173">
        <v>10085.040000000001</v>
      </c>
      <c r="S149" s="212"/>
      <c r="T149" s="212"/>
      <c r="U149" s="212"/>
      <c r="V149" s="200"/>
      <c r="W149" s="200"/>
      <c r="X149" s="215"/>
      <c r="Y149" s="215"/>
      <c r="Z149" s="215"/>
      <c r="AA149" s="215"/>
      <c r="AB149" s="219"/>
      <c r="AC149" s="215"/>
    </row>
    <row r="150" spans="1:29">
      <c r="A150" s="167" t="str">
        <f t="shared" si="4"/>
        <v>240106006</v>
      </c>
      <c r="B150" s="189" t="s">
        <v>2738</v>
      </c>
      <c r="C150" s="168" t="s">
        <v>1593</v>
      </c>
      <c r="D150" s="168" t="s">
        <v>2227</v>
      </c>
      <c r="E150" s="168" t="s">
        <v>1224</v>
      </c>
      <c r="F150" s="213">
        <v>1.0193000000000001</v>
      </c>
      <c r="G150" s="169">
        <v>0.33</v>
      </c>
      <c r="H150" s="170">
        <v>0.2339</v>
      </c>
      <c r="I150" s="170">
        <v>0.1578</v>
      </c>
      <c r="J150" s="170" t="s">
        <v>2264</v>
      </c>
      <c r="K150" s="171" t="s">
        <v>1275</v>
      </c>
      <c r="L150" s="167" t="s">
        <v>2191</v>
      </c>
      <c r="M150" s="172">
        <v>9955.16</v>
      </c>
      <c r="N150" s="167">
        <v>0</v>
      </c>
      <c r="O150" s="167" t="s">
        <v>1240</v>
      </c>
      <c r="P150" s="170">
        <v>0.67600000000000005</v>
      </c>
      <c r="Q150" s="173">
        <v>10085.040000000001</v>
      </c>
      <c r="R150" s="173">
        <v>10085.040000000001</v>
      </c>
      <c r="S150" s="212"/>
      <c r="T150" s="212"/>
      <c r="U150" s="212"/>
      <c r="V150" s="200"/>
      <c r="W150" s="200"/>
      <c r="X150" s="215"/>
      <c r="Y150" s="215"/>
      <c r="Z150" s="215"/>
      <c r="AA150" s="215"/>
      <c r="AB150" s="219"/>
      <c r="AC150" s="215"/>
    </row>
    <row r="151" spans="1:29">
      <c r="A151" s="167" t="str">
        <f t="shared" si="4"/>
        <v>240115001</v>
      </c>
      <c r="B151" s="189" t="s">
        <v>2739</v>
      </c>
      <c r="C151" s="168" t="s">
        <v>2412</v>
      </c>
      <c r="D151" s="168" t="s">
        <v>2240</v>
      </c>
      <c r="E151" s="168" t="s">
        <v>1224</v>
      </c>
      <c r="F151" s="213">
        <v>1.0193000000000001</v>
      </c>
      <c r="G151" s="169">
        <v>0.29300000000000004</v>
      </c>
      <c r="H151" s="170">
        <v>6.2799999999999995E-2</v>
      </c>
      <c r="I151" s="170">
        <v>0.114</v>
      </c>
      <c r="J151" s="170" t="s">
        <v>2264</v>
      </c>
      <c r="K151" s="171" t="s">
        <v>1275</v>
      </c>
      <c r="L151" s="167" t="s">
        <v>2191</v>
      </c>
      <c r="M151" s="172">
        <v>9955.16</v>
      </c>
      <c r="N151" s="167">
        <v>0</v>
      </c>
      <c r="O151" s="167" t="s">
        <v>1236</v>
      </c>
      <c r="P151" s="170">
        <v>0.67600000000000005</v>
      </c>
      <c r="Q151" s="173">
        <v>10085.040000000001</v>
      </c>
      <c r="R151" s="173">
        <v>10085.040000000001</v>
      </c>
      <c r="S151" s="212"/>
      <c r="T151" s="212"/>
      <c r="U151" s="212"/>
      <c r="V151" s="200"/>
      <c r="W151" s="200"/>
      <c r="X151" s="215"/>
      <c r="Y151" s="215"/>
      <c r="Z151" s="215"/>
      <c r="AA151" s="215"/>
      <c r="AB151" s="219"/>
      <c r="AC151" s="215"/>
    </row>
    <row r="152" spans="1:29">
      <c r="A152" s="167" t="str">
        <f t="shared" si="4"/>
        <v>240141001</v>
      </c>
      <c r="B152" s="189" t="s">
        <v>2740</v>
      </c>
      <c r="C152" s="168" t="s">
        <v>2414</v>
      </c>
      <c r="D152" s="168" t="s">
        <v>2223</v>
      </c>
      <c r="E152" s="168" t="s">
        <v>1224</v>
      </c>
      <c r="F152" s="213">
        <v>1.0193000000000001</v>
      </c>
      <c r="G152" s="169">
        <v>0.35500000000000004</v>
      </c>
      <c r="H152" s="170">
        <v>0</v>
      </c>
      <c r="I152" s="170">
        <v>0.41460000000000002</v>
      </c>
      <c r="J152" s="170" t="s">
        <v>2777</v>
      </c>
      <c r="K152" s="171" t="s">
        <v>1274</v>
      </c>
      <c r="L152" s="167" t="s">
        <v>2191</v>
      </c>
      <c r="M152" s="172">
        <v>9955.16</v>
      </c>
      <c r="N152" s="167">
        <v>0</v>
      </c>
      <c r="O152" s="167" t="s">
        <v>1236</v>
      </c>
      <c r="P152" s="170">
        <v>0.67600000000000005</v>
      </c>
      <c r="Q152" s="173">
        <v>10085.040000000001</v>
      </c>
      <c r="R152" s="173">
        <v>10085.040000000001</v>
      </c>
      <c r="S152" s="212"/>
      <c r="T152" s="212"/>
      <c r="U152" s="212"/>
      <c r="V152" s="200"/>
      <c r="W152" s="200"/>
      <c r="X152" s="215"/>
      <c r="Y152" s="215"/>
      <c r="Z152" s="215"/>
      <c r="AA152" s="215"/>
      <c r="AB152" s="219"/>
      <c r="AC152" s="215"/>
    </row>
    <row r="153" spans="1:29">
      <c r="A153" s="167" t="str">
        <f t="shared" si="4"/>
        <v>240166001</v>
      </c>
      <c r="B153" s="189" t="s">
        <v>2741</v>
      </c>
      <c r="C153" s="168" t="s">
        <v>2415</v>
      </c>
      <c r="D153" s="168" t="s">
        <v>2221</v>
      </c>
      <c r="E153" s="168" t="s">
        <v>1224</v>
      </c>
      <c r="F153" s="213">
        <v>0.99939999999999996</v>
      </c>
      <c r="G153" s="169">
        <v>0.70600000000000007</v>
      </c>
      <c r="H153" s="170">
        <v>0</v>
      </c>
      <c r="I153" s="170">
        <v>0.34429999999999999</v>
      </c>
      <c r="J153" s="170" t="s">
        <v>2777</v>
      </c>
      <c r="K153" s="171" t="s">
        <v>1274</v>
      </c>
      <c r="L153" s="167" t="s">
        <v>2191</v>
      </c>
      <c r="M153" s="172">
        <v>9955.16</v>
      </c>
      <c r="N153" s="167">
        <v>0</v>
      </c>
      <c r="O153" s="167" t="s">
        <v>1236</v>
      </c>
      <c r="P153" s="170">
        <v>0.62</v>
      </c>
      <c r="Q153" s="173">
        <v>9951.4599999999991</v>
      </c>
      <c r="R153" s="173">
        <v>9951.4599999999991</v>
      </c>
      <c r="S153" s="212"/>
      <c r="T153" s="212"/>
      <c r="U153" s="212"/>
      <c r="V153" s="200"/>
      <c r="W153" s="200"/>
      <c r="X153" s="215"/>
      <c r="Y153" s="215"/>
      <c r="Z153" s="215"/>
      <c r="AA153" s="215"/>
      <c r="AB153" s="219"/>
      <c r="AC153" s="215"/>
    </row>
    <row r="154" spans="1:29">
      <c r="A154" s="167" t="str">
        <f t="shared" si="4"/>
        <v>240187001</v>
      </c>
      <c r="B154" s="189" t="s">
        <v>2742</v>
      </c>
      <c r="C154" s="168" t="s">
        <v>1594</v>
      </c>
      <c r="D154" s="168" t="s">
        <v>2231</v>
      </c>
      <c r="E154" s="168" t="s">
        <v>1224</v>
      </c>
      <c r="F154" s="213">
        <v>0.97989999999999999</v>
      </c>
      <c r="G154" s="169">
        <v>0.55500000000000005</v>
      </c>
      <c r="H154" s="170">
        <v>0.23</v>
      </c>
      <c r="I154" s="170">
        <v>0.23380000000000001</v>
      </c>
      <c r="J154" s="170" t="s">
        <v>2777</v>
      </c>
      <c r="K154" s="171" t="s">
        <v>1274</v>
      </c>
      <c r="L154" s="167" t="s">
        <v>2191</v>
      </c>
      <c r="M154" s="172">
        <v>9955.16</v>
      </c>
      <c r="N154" s="167">
        <v>0</v>
      </c>
      <c r="O154" s="167" t="s">
        <v>1236</v>
      </c>
      <c r="P154" s="170">
        <v>0.62</v>
      </c>
      <c r="Q154" s="173">
        <v>9831.1</v>
      </c>
      <c r="R154" s="173">
        <v>9831.1</v>
      </c>
      <c r="S154" s="212"/>
      <c r="T154" s="212"/>
      <c r="U154" s="212"/>
      <c r="V154" s="200"/>
      <c r="W154" s="200"/>
      <c r="X154" s="215"/>
      <c r="Y154" s="215"/>
      <c r="Z154" s="215"/>
      <c r="AA154" s="215"/>
      <c r="AB154" s="219"/>
      <c r="AC154" s="215"/>
    </row>
    <row r="155" spans="1:29">
      <c r="A155" s="167" t="str">
        <f t="shared" si="4"/>
        <v>240207001</v>
      </c>
      <c r="B155" s="189" t="s">
        <v>2743</v>
      </c>
      <c r="C155" s="168" t="s">
        <v>2416</v>
      </c>
      <c r="D155" s="168" t="s">
        <v>2224</v>
      </c>
      <c r="E155" s="168" t="s">
        <v>1224</v>
      </c>
      <c r="F155" s="213">
        <v>1.0193000000000001</v>
      </c>
      <c r="G155" s="169">
        <v>0.3</v>
      </c>
      <c r="H155" s="170">
        <v>0</v>
      </c>
      <c r="I155" s="170">
        <v>0.21479999999999999</v>
      </c>
      <c r="J155" s="170" t="s">
        <v>2264</v>
      </c>
      <c r="K155" s="171" t="s">
        <v>1275</v>
      </c>
      <c r="L155" s="167" t="s">
        <v>2191</v>
      </c>
      <c r="M155" s="172">
        <v>9955.16</v>
      </c>
      <c r="N155" s="167">
        <v>0</v>
      </c>
      <c r="O155" s="167" t="s">
        <v>1236</v>
      </c>
      <c r="P155" s="170">
        <v>0.67600000000000005</v>
      </c>
      <c r="Q155" s="173">
        <v>10085.040000000001</v>
      </c>
      <c r="R155" s="173">
        <v>10085.040000000001</v>
      </c>
      <c r="S155" s="212"/>
      <c r="T155" s="212"/>
      <c r="U155" s="212"/>
      <c r="V155" s="200"/>
      <c r="W155" s="200"/>
      <c r="X155" s="215"/>
      <c r="Y155" s="215"/>
      <c r="Z155" s="215"/>
      <c r="AA155" s="215"/>
      <c r="AB155" s="219"/>
      <c r="AC155" s="215"/>
    </row>
    <row r="156" spans="1:29">
      <c r="A156" s="167" t="str">
        <f t="shared" si="4"/>
        <v>240210001</v>
      </c>
      <c r="B156" s="188" t="s">
        <v>2744</v>
      </c>
      <c r="C156" s="168" t="s">
        <v>1595</v>
      </c>
      <c r="D156" s="168" t="s">
        <v>2229</v>
      </c>
      <c r="E156" s="168" t="s">
        <v>1224</v>
      </c>
      <c r="F156" s="213">
        <v>1.0193000000000001</v>
      </c>
      <c r="G156" s="169">
        <v>0.29099999999999998</v>
      </c>
      <c r="H156" s="170">
        <v>4.6800000000000001E-2</v>
      </c>
      <c r="I156" s="170">
        <v>0.67279999999999995</v>
      </c>
      <c r="J156" s="170" t="s">
        <v>2264</v>
      </c>
      <c r="K156" s="171" t="s">
        <v>1275</v>
      </c>
      <c r="L156" s="167" t="s">
        <v>2191</v>
      </c>
      <c r="M156" s="172">
        <v>9955.16</v>
      </c>
      <c r="N156" s="167">
        <v>0</v>
      </c>
      <c r="O156" s="167" t="s">
        <v>1236</v>
      </c>
      <c r="P156" s="170">
        <v>0.67600000000000005</v>
      </c>
      <c r="Q156" s="173">
        <v>10085.040000000001</v>
      </c>
      <c r="R156" s="173">
        <v>10085.040000000001</v>
      </c>
      <c r="S156" s="212"/>
      <c r="T156" s="212"/>
      <c r="U156" s="212"/>
      <c r="V156" s="200"/>
      <c r="W156" s="200"/>
      <c r="X156" s="215"/>
      <c r="Y156" s="215"/>
      <c r="Z156" s="215"/>
      <c r="AA156" s="215"/>
      <c r="AB156" s="219"/>
      <c r="AC156" s="215"/>
    </row>
    <row r="157" spans="1:29">
      <c r="A157" s="167" t="str">
        <f t="shared" si="4"/>
        <v>240213001</v>
      </c>
      <c r="B157" s="188" t="s">
        <v>2745</v>
      </c>
      <c r="C157" s="168" t="s">
        <v>2417</v>
      </c>
      <c r="D157" s="168" t="s">
        <v>2230</v>
      </c>
      <c r="E157" s="168" t="s">
        <v>1224</v>
      </c>
      <c r="F157" s="213">
        <v>1.0193000000000001</v>
      </c>
      <c r="G157" s="169">
        <v>0.33500000000000002</v>
      </c>
      <c r="H157" s="170">
        <v>0</v>
      </c>
      <c r="I157" s="170">
        <v>0.27289999999999998</v>
      </c>
      <c r="J157" s="170" t="s">
        <v>2264</v>
      </c>
      <c r="K157" s="171" t="s">
        <v>1275</v>
      </c>
      <c r="L157" s="167" t="s">
        <v>2191</v>
      </c>
      <c r="M157" s="172">
        <v>9955.16</v>
      </c>
      <c r="N157" s="167">
        <v>0</v>
      </c>
      <c r="O157" s="167" t="s">
        <v>1236</v>
      </c>
      <c r="P157" s="170">
        <v>0.67600000000000005</v>
      </c>
      <c r="Q157" s="173">
        <v>10085.040000000001</v>
      </c>
      <c r="R157" s="173">
        <v>10085.040000000001</v>
      </c>
      <c r="S157" s="212"/>
      <c r="T157" s="212"/>
      <c r="U157" s="212"/>
      <c r="V157" s="200"/>
      <c r="W157" s="200"/>
      <c r="X157" s="215"/>
      <c r="Y157" s="215"/>
      <c r="Z157" s="215"/>
      <c r="AA157" s="215"/>
      <c r="AB157" s="219"/>
      <c r="AC157" s="215"/>
    </row>
    <row r="158" spans="1:29">
      <c r="A158" s="167" t="str">
        <f t="shared" si="4"/>
        <v>240214001</v>
      </c>
      <c r="B158" s="189" t="s">
        <v>2746</v>
      </c>
      <c r="C158" s="168" t="s">
        <v>1596</v>
      </c>
      <c r="D158" s="168" t="s">
        <v>2235</v>
      </c>
      <c r="E158" s="168" t="s">
        <v>1224</v>
      </c>
      <c r="F158" s="213">
        <v>1.0193000000000001</v>
      </c>
      <c r="G158" s="169">
        <v>0.40900000000000003</v>
      </c>
      <c r="H158" s="170">
        <v>4.6800000000000001E-2</v>
      </c>
      <c r="I158" s="170">
        <v>6.0199999999999997E-2</v>
      </c>
      <c r="J158" s="170" t="s">
        <v>2264</v>
      </c>
      <c r="K158" s="171" t="s">
        <v>1275</v>
      </c>
      <c r="L158" s="167" t="s">
        <v>2191</v>
      </c>
      <c r="M158" s="172">
        <v>9955.16</v>
      </c>
      <c r="N158" s="167">
        <v>0</v>
      </c>
      <c r="O158" s="167" t="s">
        <v>1236</v>
      </c>
      <c r="P158" s="170">
        <v>0.67600000000000005</v>
      </c>
      <c r="Q158" s="173">
        <v>10085.040000000001</v>
      </c>
      <c r="R158" s="173">
        <v>10085.040000000001</v>
      </c>
      <c r="S158" s="212"/>
      <c r="T158" s="212"/>
      <c r="U158" s="212"/>
      <c r="V158" s="200"/>
      <c r="W158" s="200"/>
      <c r="X158" s="215"/>
      <c r="Y158" s="215"/>
      <c r="Z158" s="215"/>
      <c r="AA158" s="215"/>
      <c r="AB158" s="219"/>
      <c r="AC158" s="215"/>
    </row>
    <row r="159" spans="1:29">
      <c r="A159" s="167" t="str">
        <f t="shared" si="4"/>
        <v>243300001</v>
      </c>
      <c r="B159" s="188" t="s">
        <v>2747</v>
      </c>
      <c r="C159" s="168" t="s">
        <v>2418</v>
      </c>
      <c r="D159" s="168" t="s">
        <v>2227</v>
      </c>
      <c r="E159" s="168" t="s">
        <v>1224</v>
      </c>
      <c r="F159" s="213">
        <v>1.0048999999999999</v>
      </c>
      <c r="G159" s="169">
        <v>0.42</v>
      </c>
      <c r="H159" s="170">
        <v>0.78800000000000003</v>
      </c>
      <c r="I159" s="170">
        <v>6.0900000000000003E-2</v>
      </c>
      <c r="J159" s="170" t="s">
        <v>2264</v>
      </c>
      <c r="K159" s="171" t="s">
        <v>2261</v>
      </c>
      <c r="L159" s="167" t="s">
        <v>2191</v>
      </c>
      <c r="M159" s="172">
        <v>9955.16</v>
      </c>
      <c r="N159" s="167">
        <v>0</v>
      </c>
      <c r="O159" s="167" t="s">
        <v>1236</v>
      </c>
      <c r="P159" s="170">
        <v>0.67600000000000005</v>
      </c>
      <c r="Q159" s="173">
        <v>9988.1299999999992</v>
      </c>
      <c r="R159" s="173">
        <v>9988.1299999999992</v>
      </c>
      <c r="S159" s="212"/>
      <c r="T159" s="212"/>
      <c r="U159" s="212"/>
      <c r="V159" s="200"/>
      <c r="W159" s="200"/>
      <c r="X159" s="215"/>
      <c r="Y159" s="215"/>
      <c r="Z159" s="215"/>
      <c r="AA159" s="215"/>
      <c r="AB159" s="219"/>
      <c r="AC159" s="215"/>
    </row>
    <row r="160" spans="1:29">
      <c r="A160" s="167" t="str">
        <f t="shared" si="4"/>
        <v>243302001</v>
      </c>
      <c r="B160" s="188" t="s">
        <v>2748</v>
      </c>
      <c r="C160" s="168" t="s">
        <v>2779</v>
      </c>
      <c r="D160" s="168" t="s">
        <v>2214</v>
      </c>
      <c r="E160" s="168" t="s">
        <v>1224</v>
      </c>
      <c r="F160" s="213">
        <v>1.0048999999999999</v>
      </c>
      <c r="G160" s="169">
        <v>0.35299999999999998</v>
      </c>
      <c r="H160" s="170">
        <v>0.91610000000000003</v>
      </c>
      <c r="I160" s="170">
        <v>5.4199999999999998E-2</v>
      </c>
      <c r="J160" s="170" t="s">
        <v>2264</v>
      </c>
      <c r="K160" s="171" t="s">
        <v>2261</v>
      </c>
      <c r="L160" s="167" t="s">
        <v>2191</v>
      </c>
      <c r="M160" s="172">
        <v>9955.16</v>
      </c>
      <c r="N160" s="167">
        <v>0</v>
      </c>
      <c r="O160" s="167" t="s">
        <v>1236</v>
      </c>
      <c r="P160" s="170">
        <v>0.67600000000000005</v>
      </c>
      <c r="Q160" s="173">
        <v>9988.1299999999992</v>
      </c>
      <c r="R160" s="173">
        <v>9988.1299999999992</v>
      </c>
      <c r="S160" s="212"/>
      <c r="T160" s="212"/>
      <c r="U160" s="212"/>
      <c r="V160" s="200"/>
      <c r="W160" s="200"/>
      <c r="X160" s="215"/>
      <c r="Y160" s="215"/>
      <c r="Z160" s="215"/>
      <c r="AA160" s="215"/>
      <c r="AB160" s="219"/>
      <c r="AC160" s="215"/>
    </row>
    <row r="161" spans="1:29">
      <c r="A161" s="167" t="str">
        <f t="shared" si="4"/>
        <v>244016014</v>
      </c>
      <c r="B161" s="188" t="s">
        <v>2749</v>
      </c>
      <c r="C161" s="168" t="s">
        <v>2419</v>
      </c>
      <c r="D161" s="168" t="s">
        <v>2235</v>
      </c>
      <c r="E161" s="168" t="s">
        <v>1224</v>
      </c>
      <c r="F161" s="213">
        <v>1.0048999999999999</v>
      </c>
      <c r="G161" s="169">
        <v>0.35800000000000004</v>
      </c>
      <c r="H161" s="170">
        <v>0</v>
      </c>
      <c r="I161" s="170">
        <v>0</v>
      </c>
      <c r="J161" s="170" t="s">
        <v>2264</v>
      </c>
      <c r="K161" s="171" t="s">
        <v>1275</v>
      </c>
      <c r="L161" s="167" t="s">
        <v>2191</v>
      </c>
      <c r="M161" s="172">
        <v>9955.16</v>
      </c>
      <c r="N161" s="167">
        <v>0</v>
      </c>
      <c r="O161" s="167" t="s">
        <v>2424</v>
      </c>
      <c r="P161" s="170">
        <v>0.67600000000000005</v>
      </c>
      <c r="Q161" s="173">
        <v>9988.1299999999992</v>
      </c>
      <c r="R161" s="173">
        <v>9988.1299999999992</v>
      </c>
      <c r="S161" s="212"/>
      <c r="T161" s="212"/>
      <c r="U161" s="212"/>
      <c r="V161" s="200"/>
      <c r="W161" s="200"/>
      <c r="X161" s="215"/>
      <c r="Y161" s="215"/>
      <c r="Z161" s="215"/>
      <c r="AA161" s="215"/>
      <c r="AB161" s="219"/>
      <c r="AC161" s="215"/>
    </row>
    <row r="162" spans="1:29">
      <c r="A162" s="167" t="str">
        <f t="shared" si="4"/>
        <v>244018001</v>
      </c>
      <c r="B162" s="189" t="s">
        <v>2750</v>
      </c>
      <c r="C162" s="168" t="s">
        <v>2196</v>
      </c>
      <c r="D162" s="168" t="s">
        <v>2247</v>
      </c>
      <c r="E162" s="168" t="s">
        <v>1224</v>
      </c>
      <c r="F162" s="213">
        <v>0.96899999999999997</v>
      </c>
      <c r="G162" s="169">
        <v>0.35800000000000004</v>
      </c>
      <c r="H162" s="170">
        <v>1.6E-2</v>
      </c>
      <c r="I162" s="170">
        <v>0</v>
      </c>
      <c r="J162" s="170" t="s">
        <v>2777</v>
      </c>
      <c r="K162" s="171" t="s">
        <v>1275</v>
      </c>
      <c r="L162" s="167" t="s">
        <v>2191</v>
      </c>
      <c r="M162" s="172">
        <v>9955.16</v>
      </c>
      <c r="N162" s="167">
        <v>0</v>
      </c>
      <c r="O162" s="167" t="s">
        <v>1236</v>
      </c>
      <c r="P162" s="170">
        <v>0.62</v>
      </c>
      <c r="Q162" s="173">
        <v>9763.82</v>
      </c>
      <c r="R162" s="173">
        <v>9763.82</v>
      </c>
      <c r="S162" s="212"/>
      <c r="T162" s="212"/>
      <c r="U162" s="212"/>
      <c r="V162" s="200"/>
      <c r="W162" s="200"/>
      <c r="X162" s="215"/>
      <c r="Y162" s="215"/>
      <c r="Z162" s="215"/>
      <c r="AA162" s="215"/>
      <c r="AB162" s="219"/>
      <c r="AC162" s="215"/>
    </row>
    <row r="163" spans="1:29">
      <c r="A163" s="167" t="str">
        <f t="shared" si="4"/>
        <v>350011001</v>
      </c>
      <c r="B163" s="188" t="s">
        <v>2751</v>
      </c>
      <c r="C163" s="168" t="s">
        <v>1597</v>
      </c>
      <c r="D163" s="168" t="s">
        <v>2217</v>
      </c>
      <c r="E163" s="168" t="s">
        <v>1225</v>
      </c>
      <c r="F163" s="213">
        <v>0.93569999999999998</v>
      </c>
      <c r="G163" s="169">
        <v>0.375</v>
      </c>
      <c r="H163" s="170">
        <v>0</v>
      </c>
      <c r="I163" s="170">
        <v>0</v>
      </c>
      <c r="J163" s="170" t="s">
        <v>2265</v>
      </c>
      <c r="K163" s="171" t="s">
        <v>1275</v>
      </c>
      <c r="L163" s="167" t="s">
        <v>2191</v>
      </c>
      <c r="M163" s="172">
        <v>9955.16</v>
      </c>
      <c r="N163" s="167">
        <v>1</v>
      </c>
      <c r="O163" s="167" t="s">
        <v>1236</v>
      </c>
      <c r="P163" s="170">
        <v>0.62</v>
      </c>
      <c r="Q163" s="173">
        <v>9558.2900000000009</v>
      </c>
      <c r="R163" s="173">
        <v>9558.2900000000009</v>
      </c>
      <c r="S163" s="212"/>
      <c r="T163" s="212"/>
      <c r="U163" s="212"/>
      <c r="V163" s="200"/>
      <c r="W163" s="200"/>
      <c r="X163" s="215"/>
      <c r="Y163" s="215"/>
      <c r="Z163" s="215"/>
      <c r="AA163" s="215"/>
      <c r="AB163" s="219"/>
      <c r="AC163" s="215"/>
    </row>
    <row r="164" spans="1:29">
      <c r="A164" s="167" t="str">
        <f t="shared" si="4"/>
        <v>350011006</v>
      </c>
      <c r="B164" s="189" t="s">
        <v>2751</v>
      </c>
      <c r="C164" s="168" t="s">
        <v>1597</v>
      </c>
      <c r="D164" s="168" t="s">
        <v>2217</v>
      </c>
      <c r="E164" s="168" t="s">
        <v>1225</v>
      </c>
      <c r="F164" s="213">
        <v>0.93569999999999998</v>
      </c>
      <c r="G164" s="169">
        <v>0.375</v>
      </c>
      <c r="H164" s="170">
        <v>0</v>
      </c>
      <c r="I164" s="170">
        <v>0</v>
      </c>
      <c r="J164" s="170" t="s">
        <v>2265</v>
      </c>
      <c r="K164" s="171" t="s">
        <v>1275</v>
      </c>
      <c r="L164" s="167" t="s">
        <v>2191</v>
      </c>
      <c r="M164" s="172">
        <v>9955.16</v>
      </c>
      <c r="N164" s="167">
        <v>1</v>
      </c>
      <c r="O164" s="167" t="s">
        <v>1240</v>
      </c>
      <c r="P164" s="170">
        <v>0.62</v>
      </c>
      <c r="Q164" s="173">
        <v>9558.2900000000009</v>
      </c>
      <c r="R164" s="173">
        <v>9558.2900000000009</v>
      </c>
      <c r="S164" s="212"/>
      <c r="T164" s="212"/>
      <c r="U164" s="212"/>
      <c r="V164" s="200"/>
      <c r="W164" s="200"/>
      <c r="X164" s="215"/>
      <c r="Y164" s="215"/>
      <c r="Z164" s="215"/>
      <c r="AA164" s="215"/>
      <c r="AB164" s="219"/>
      <c r="AC164" s="215"/>
    </row>
    <row r="165" spans="1:29">
      <c r="A165" s="167" t="str">
        <f t="shared" si="4"/>
        <v>350019001</v>
      </c>
      <c r="B165" s="189" t="s">
        <v>2752</v>
      </c>
      <c r="C165" s="168" t="s">
        <v>1598</v>
      </c>
      <c r="D165" s="168" t="s">
        <v>2208</v>
      </c>
      <c r="E165" s="168" t="s">
        <v>1225</v>
      </c>
      <c r="F165" s="213">
        <v>0.84509999999999996</v>
      </c>
      <c r="G165" s="169">
        <v>0.35600000000000004</v>
      </c>
      <c r="H165" s="170">
        <v>0</v>
      </c>
      <c r="I165" s="170">
        <v>0</v>
      </c>
      <c r="J165" s="170" t="s">
        <v>2265</v>
      </c>
      <c r="K165" s="171" t="s">
        <v>1275</v>
      </c>
      <c r="L165" s="167" t="s">
        <v>2191</v>
      </c>
      <c r="M165" s="172">
        <v>9955.16</v>
      </c>
      <c r="N165" s="167">
        <v>1</v>
      </c>
      <c r="O165" s="167" t="s">
        <v>1236</v>
      </c>
      <c r="P165" s="170">
        <v>0.62</v>
      </c>
      <c r="Q165" s="173">
        <v>8999.09</v>
      </c>
      <c r="R165" s="173">
        <v>8999.09</v>
      </c>
      <c r="S165" s="212"/>
      <c r="T165" s="212"/>
      <c r="U165" s="212"/>
      <c r="V165" s="200"/>
      <c r="W165" s="200"/>
      <c r="X165" s="215"/>
      <c r="Y165" s="215"/>
      <c r="Z165" s="215"/>
      <c r="AA165" s="215"/>
      <c r="AB165" s="219"/>
      <c r="AC165" s="215"/>
    </row>
    <row r="166" spans="1:29">
      <c r="A166" s="167" t="str">
        <f t="shared" ref="A166:A179" si="5">B166&amp;O166</f>
        <v>350019006</v>
      </c>
      <c r="B166" s="188" t="s">
        <v>2752</v>
      </c>
      <c r="C166" s="168" t="s">
        <v>1598</v>
      </c>
      <c r="D166" s="168" t="s">
        <v>2208</v>
      </c>
      <c r="E166" s="168" t="s">
        <v>1225</v>
      </c>
      <c r="F166" s="213">
        <v>0.84509999999999996</v>
      </c>
      <c r="G166" s="169">
        <v>0.35600000000000004</v>
      </c>
      <c r="H166" s="170">
        <v>0</v>
      </c>
      <c r="I166" s="170">
        <v>0</v>
      </c>
      <c r="J166" s="170" t="s">
        <v>2265</v>
      </c>
      <c r="K166" s="171" t="s">
        <v>1275</v>
      </c>
      <c r="L166" s="167" t="s">
        <v>2191</v>
      </c>
      <c r="M166" s="172">
        <v>9955.16</v>
      </c>
      <c r="N166" s="167">
        <v>1</v>
      </c>
      <c r="O166" s="167" t="s">
        <v>1240</v>
      </c>
      <c r="P166" s="170">
        <v>0.62</v>
      </c>
      <c r="Q166" s="173">
        <v>8999.09</v>
      </c>
      <c r="R166" s="173">
        <v>8999.09</v>
      </c>
      <c r="S166" s="212"/>
      <c r="T166" s="212"/>
      <c r="U166" s="212"/>
      <c r="V166" s="200"/>
      <c r="W166" s="200"/>
      <c r="X166" s="215"/>
      <c r="Y166" s="215"/>
      <c r="Z166" s="215"/>
      <c r="AA166" s="215"/>
      <c r="AB166" s="219"/>
      <c r="AC166" s="215"/>
    </row>
    <row r="167" spans="1:29">
      <c r="A167" s="167" t="str">
        <f t="shared" si="5"/>
        <v>350070001</v>
      </c>
      <c r="B167" s="188" t="s">
        <v>2753</v>
      </c>
      <c r="C167" s="168" t="s">
        <v>1599</v>
      </c>
      <c r="D167" s="168" t="s">
        <v>2217</v>
      </c>
      <c r="E167" s="168" t="s">
        <v>1225</v>
      </c>
      <c r="F167" s="213">
        <v>0.84509999999999996</v>
      </c>
      <c r="G167" s="169">
        <v>0.42400000000000004</v>
      </c>
      <c r="H167" s="170">
        <v>0</v>
      </c>
      <c r="I167" s="170">
        <v>0</v>
      </c>
      <c r="J167" s="170" t="s">
        <v>2265</v>
      </c>
      <c r="K167" s="171" t="s">
        <v>1275</v>
      </c>
      <c r="L167" s="167" t="s">
        <v>2191</v>
      </c>
      <c r="M167" s="172">
        <v>9955.16</v>
      </c>
      <c r="N167" s="167">
        <v>1</v>
      </c>
      <c r="O167" s="167" t="s">
        <v>1236</v>
      </c>
      <c r="P167" s="170">
        <v>0.62</v>
      </c>
      <c r="Q167" s="173">
        <v>8999.09</v>
      </c>
      <c r="R167" s="173">
        <v>8999.09</v>
      </c>
      <c r="S167" s="212"/>
      <c r="T167" s="212"/>
      <c r="U167" s="212"/>
      <c r="V167" s="200"/>
      <c r="W167" s="200"/>
      <c r="X167" s="215"/>
      <c r="Y167" s="215"/>
      <c r="Z167" s="215"/>
      <c r="AA167" s="215"/>
      <c r="AB167" s="219"/>
      <c r="AC167" s="215"/>
    </row>
    <row r="168" spans="1:29">
      <c r="A168" s="167" t="str">
        <f t="shared" si="5"/>
        <v>354004001</v>
      </c>
      <c r="B168" s="189" t="s">
        <v>2754</v>
      </c>
      <c r="C168" s="168" t="s">
        <v>1600</v>
      </c>
      <c r="D168" s="168" t="s">
        <v>2217</v>
      </c>
      <c r="E168" s="168" t="s">
        <v>1225</v>
      </c>
      <c r="F168" s="213">
        <v>0.96899999999999997</v>
      </c>
      <c r="G168" s="169">
        <v>0.35800000000000004</v>
      </c>
      <c r="H168" s="170">
        <v>0</v>
      </c>
      <c r="I168" s="170">
        <v>0</v>
      </c>
      <c r="J168" s="170" t="s">
        <v>2265</v>
      </c>
      <c r="K168" s="171" t="s">
        <v>1275</v>
      </c>
      <c r="L168" s="167" t="s">
        <v>2191</v>
      </c>
      <c r="M168" s="172">
        <v>9955.16</v>
      </c>
      <c r="N168" s="167">
        <v>1</v>
      </c>
      <c r="O168" s="167" t="s">
        <v>1236</v>
      </c>
      <c r="P168" s="170">
        <v>0.62</v>
      </c>
      <c r="Q168" s="173">
        <v>9763.82</v>
      </c>
      <c r="R168" s="173">
        <v>9763.82</v>
      </c>
      <c r="S168" s="212"/>
      <c r="T168" s="212"/>
      <c r="U168" s="212"/>
      <c r="V168" s="200"/>
      <c r="W168" s="200"/>
      <c r="X168" s="215"/>
      <c r="Y168" s="215"/>
      <c r="Z168" s="215"/>
      <c r="AA168" s="215"/>
      <c r="AB168" s="219"/>
      <c r="AC168" s="215"/>
    </row>
    <row r="169" spans="1:29">
      <c r="A169" s="167" t="str">
        <f t="shared" si="5"/>
        <v>354004014</v>
      </c>
      <c r="B169" s="189" t="s">
        <v>2754</v>
      </c>
      <c r="C169" s="168" t="s">
        <v>1600</v>
      </c>
      <c r="D169" s="168" t="s">
        <v>2217</v>
      </c>
      <c r="E169" s="168" t="s">
        <v>1225</v>
      </c>
      <c r="F169" s="213">
        <v>0.96899999999999997</v>
      </c>
      <c r="G169" s="169">
        <v>0.35800000000000004</v>
      </c>
      <c r="H169" s="170">
        <v>0</v>
      </c>
      <c r="I169" s="170">
        <v>0</v>
      </c>
      <c r="J169" s="170" t="s">
        <v>2265</v>
      </c>
      <c r="K169" s="171" t="s">
        <v>1275</v>
      </c>
      <c r="L169" s="167" t="s">
        <v>2191</v>
      </c>
      <c r="M169" s="172">
        <v>9955.16</v>
      </c>
      <c r="N169" s="167">
        <v>1</v>
      </c>
      <c r="O169" s="167" t="s">
        <v>2424</v>
      </c>
      <c r="P169" s="170">
        <v>0.62</v>
      </c>
      <c r="Q169" s="173">
        <v>9763.82</v>
      </c>
      <c r="R169" s="173">
        <v>9763.82</v>
      </c>
      <c r="S169" s="212"/>
      <c r="T169" s="212"/>
      <c r="U169" s="212"/>
      <c r="V169" s="200"/>
      <c r="W169" s="200"/>
      <c r="X169" s="215"/>
      <c r="Y169" s="215"/>
      <c r="Z169" s="215"/>
      <c r="AA169" s="215"/>
      <c r="AB169" s="219"/>
      <c r="AC169" s="215"/>
    </row>
    <row r="170" spans="1:29">
      <c r="A170" s="167" t="str">
        <f t="shared" si="5"/>
        <v>430008001</v>
      </c>
      <c r="B170" s="188" t="s">
        <v>2755</v>
      </c>
      <c r="C170" s="168" t="s">
        <v>2193</v>
      </c>
      <c r="D170" s="168" t="s">
        <v>2210</v>
      </c>
      <c r="E170" s="168" t="s">
        <v>1226</v>
      </c>
      <c r="F170" s="213">
        <v>0.80249999999999999</v>
      </c>
      <c r="G170" s="169">
        <v>0.38200000000000001</v>
      </c>
      <c r="H170" s="170">
        <v>0</v>
      </c>
      <c r="I170" s="170">
        <v>0</v>
      </c>
      <c r="J170" s="170" t="s">
        <v>2265</v>
      </c>
      <c r="K170" s="171" t="s">
        <v>1275</v>
      </c>
      <c r="L170" s="167" t="s">
        <v>2191</v>
      </c>
      <c r="M170" s="172">
        <v>9955.16</v>
      </c>
      <c r="N170" s="167">
        <v>1</v>
      </c>
      <c r="O170" s="167" t="s">
        <v>1236</v>
      </c>
      <c r="P170" s="170">
        <v>0.62</v>
      </c>
      <c r="Q170" s="173">
        <v>8736.15</v>
      </c>
      <c r="R170" s="173">
        <v>8736.15</v>
      </c>
      <c r="S170" s="212"/>
      <c r="T170" s="212"/>
      <c r="U170" s="212"/>
      <c r="V170" s="200"/>
      <c r="W170" s="200"/>
      <c r="X170" s="215"/>
      <c r="Y170" s="215"/>
      <c r="Z170" s="215"/>
      <c r="AA170" s="215"/>
      <c r="AB170" s="219"/>
      <c r="AC170" s="215"/>
    </row>
    <row r="171" spans="1:29">
      <c r="A171" s="167" t="str">
        <f t="shared" si="5"/>
        <v>430016001</v>
      </c>
      <c r="B171" s="189" t="s">
        <v>2756</v>
      </c>
      <c r="C171" s="168" t="s">
        <v>2420</v>
      </c>
      <c r="D171" s="168" t="s">
        <v>2209</v>
      </c>
      <c r="E171" s="168" t="s">
        <v>1226</v>
      </c>
      <c r="F171" s="213">
        <v>0.80249999999999999</v>
      </c>
      <c r="G171" s="169">
        <v>0.23200000000000001</v>
      </c>
      <c r="H171" s="170">
        <v>0</v>
      </c>
      <c r="I171" s="170">
        <v>0</v>
      </c>
      <c r="J171" s="170" t="s">
        <v>2265</v>
      </c>
      <c r="K171" s="171" t="s">
        <v>1275</v>
      </c>
      <c r="L171" s="167" t="s">
        <v>2191</v>
      </c>
      <c r="M171" s="172">
        <v>9955.16</v>
      </c>
      <c r="N171" s="167">
        <v>1</v>
      </c>
      <c r="O171" s="167" t="s">
        <v>1236</v>
      </c>
      <c r="P171" s="170">
        <v>0.62</v>
      </c>
      <c r="Q171" s="173">
        <v>8736.15</v>
      </c>
      <c r="R171" s="173">
        <v>8736.15</v>
      </c>
      <c r="S171" s="212"/>
      <c r="T171" s="212"/>
      <c r="U171" s="212"/>
      <c r="V171" s="200"/>
      <c r="W171" s="200"/>
      <c r="X171" s="215"/>
      <c r="Y171" s="215"/>
      <c r="Z171" s="215"/>
      <c r="AA171" s="215"/>
      <c r="AB171" s="219"/>
      <c r="AC171" s="215"/>
    </row>
    <row r="172" spans="1:29">
      <c r="A172" s="167" t="str">
        <f t="shared" si="5"/>
        <v>430016006</v>
      </c>
      <c r="B172" s="188" t="s">
        <v>2756</v>
      </c>
      <c r="C172" s="168" t="s">
        <v>2420</v>
      </c>
      <c r="D172" s="168" t="s">
        <v>2209</v>
      </c>
      <c r="E172" s="168" t="s">
        <v>1226</v>
      </c>
      <c r="F172" s="213">
        <v>0.80249999999999999</v>
      </c>
      <c r="G172" s="169">
        <v>0.23200000000000001</v>
      </c>
      <c r="H172" s="170">
        <v>0</v>
      </c>
      <c r="I172" s="170">
        <v>0</v>
      </c>
      <c r="J172" s="170" t="s">
        <v>2265</v>
      </c>
      <c r="K172" s="171" t="s">
        <v>1275</v>
      </c>
      <c r="L172" s="167" t="s">
        <v>2191</v>
      </c>
      <c r="M172" s="172">
        <v>9955.16</v>
      </c>
      <c r="N172" s="167">
        <v>1</v>
      </c>
      <c r="O172" s="167" t="s">
        <v>1240</v>
      </c>
      <c r="P172" s="170">
        <v>0.62</v>
      </c>
      <c r="Q172" s="173">
        <v>8736.15</v>
      </c>
      <c r="R172" s="173">
        <v>8736.15</v>
      </c>
      <c r="S172" s="212"/>
      <c r="T172" s="212"/>
      <c r="U172" s="212"/>
      <c r="V172" s="200"/>
      <c r="W172" s="200"/>
      <c r="X172" s="215"/>
      <c r="Y172" s="215"/>
      <c r="Z172" s="215"/>
      <c r="AA172" s="215"/>
      <c r="AB172" s="219"/>
      <c r="AC172" s="215"/>
    </row>
    <row r="173" spans="1:29">
      <c r="A173" s="167" t="str">
        <f t="shared" si="5"/>
        <v>430027001</v>
      </c>
      <c r="B173" s="188" t="s">
        <v>2757</v>
      </c>
      <c r="C173" s="168" t="s">
        <v>1601</v>
      </c>
      <c r="D173" s="168" t="s">
        <v>2209</v>
      </c>
      <c r="E173" s="168" t="s">
        <v>1226</v>
      </c>
      <c r="F173" s="213">
        <v>0.93569999999999998</v>
      </c>
      <c r="G173" s="169">
        <v>0.23600000000000002</v>
      </c>
      <c r="H173" s="170">
        <v>0</v>
      </c>
      <c r="I173" s="170">
        <v>0</v>
      </c>
      <c r="J173" s="170" t="s">
        <v>2265</v>
      </c>
      <c r="K173" s="171" t="s">
        <v>1275</v>
      </c>
      <c r="L173" s="167" t="s">
        <v>2191</v>
      </c>
      <c r="M173" s="172">
        <v>9955.16</v>
      </c>
      <c r="N173" s="167">
        <v>1</v>
      </c>
      <c r="O173" s="167" t="s">
        <v>1236</v>
      </c>
      <c r="P173" s="170">
        <v>0.62</v>
      </c>
      <c r="Q173" s="173">
        <v>9558.2900000000009</v>
      </c>
      <c r="R173" s="173">
        <v>9558.2900000000009</v>
      </c>
      <c r="S173" s="212"/>
      <c r="T173" s="212"/>
      <c r="U173" s="212"/>
      <c r="V173" s="200"/>
      <c r="W173" s="200"/>
      <c r="X173" s="215"/>
      <c r="Y173" s="215"/>
      <c r="Z173" s="215"/>
      <c r="AA173" s="215"/>
      <c r="AB173" s="219"/>
      <c r="AC173" s="215"/>
    </row>
    <row r="174" spans="1:29">
      <c r="A174" s="167" t="str">
        <f t="shared" si="5"/>
        <v>430027006</v>
      </c>
      <c r="B174" s="188" t="s">
        <v>2757</v>
      </c>
      <c r="C174" s="168" t="s">
        <v>1601</v>
      </c>
      <c r="D174" s="168" t="s">
        <v>2209</v>
      </c>
      <c r="E174" s="168" t="s">
        <v>1226</v>
      </c>
      <c r="F174" s="213">
        <v>0.93569999999999998</v>
      </c>
      <c r="G174" s="169">
        <v>0.23600000000000002</v>
      </c>
      <c r="H174" s="170">
        <v>0</v>
      </c>
      <c r="I174" s="170">
        <v>0</v>
      </c>
      <c r="J174" s="170" t="s">
        <v>2265</v>
      </c>
      <c r="K174" s="171" t="s">
        <v>1275</v>
      </c>
      <c r="L174" s="167" t="s">
        <v>2191</v>
      </c>
      <c r="M174" s="172">
        <v>9955.16</v>
      </c>
      <c r="N174" s="167">
        <v>1</v>
      </c>
      <c r="O174" s="167" t="s">
        <v>1240</v>
      </c>
      <c r="P174" s="170">
        <v>0.62</v>
      </c>
      <c r="Q174" s="173">
        <v>9558.2900000000009</v>
      </c>
      <c r="R174" s="173">
        <v>9558.2900000000009</v>
      </c>
      <c r="S174" s="212"/>
      <c r="T174" s="212"/>
      <c r="U174" s="212"/>
      <c r="V174" s="200"/>
      <c r="W174" s="200"/>
      <c r="X174" s="215"/>
      <c r="Y174" s="215"/>
      <c r="Z174" s="215"/>
      <c r="AA174" s="215"/>
      <c r="AB174" s="219"/>
      <c r="AC174" s="215"/>
    </row>
    <row r="175" spans="1:29">
      <c r="A175" s="167" t="str">
        <f t="shared" si="5"/>
        <v>430090001</v>
      </c>
      <c r="B175" s="189" t="s">
        <v>2758</v>
      </c>
      <c r="C175" s="168" t="s">
        <v>1602</v>
      </c>
      <c r="D175" s="168" t="s">
        <v>2209</v>
      </c>
      <c r="E175" s="168" t="s">
        <v>1226</v>
      </c>
      <c r="F175" s="213">
        <v>0.77559999999999996</v>
      </c>
      <c r="G175" s="169">
        <v>0.27800000000000002</v>
      </c>
      <c r="H175" s="170">
        <v>0</v>
      </c>
      <c r="I175" s="170">
        <v>0</v>
      </c>
      <c r="J175" s="170" t="s">
        <v>2265</v>
      </c>
      <c r="K175" s="171" t="s">
        <v>1275</v>
      </c>
      <c r="L175" s="167" t="s">
        <v>2191</v>
      </c>
      <c r="M175" s="172">
        <v>9955.16</v>
      </c>
      <c r="N175" s="167">
        <v>1</v>
      </c>
      <c r="O175" s="167" t="s">
        <v>1236</v>
      </c>
      <c r="P175" s="170">
        <v>0.62</v>
      </c>
      <c r="Q175" s="173">
        <v>8570.1200000000008</v>
      </c>
      <c r="R175" s="173">
        <v>8570.1200000000008</v>
      </c>
      <c r="S175" s="212"/>
      <c r="T175" s="212"/>
      <c r="U175" s="212"/>
      <c r="V175" s="200"/>
      <c r="W175" s="200"/>
      <c r="X175" s="215"/>
      <c r="Y175" s="215"/>
      <c r="Z175" s="215"/>
      <c r="AA175" s="215"/>
      <c r="AB175" s="219"/>
      <c r="AC175" s="215"/>
    </row>
    <row r="176" spans="1:29">
      <c r="A176" s="167" t="str">
        <f t="shared" si="5"/>
        <v>430095001</v>
      </c>
      <c r="B176" s="188" t="s">
        <v>2759</v>
      </c>
      <c r="C176" s="222" t="s">
        <v>1603</v>
      </c>
      <c r="D176" s="168" t="s">
        <v>2209</v>
      </c>
      <c r="E176" s="168" t="s">
        <v>1226</v>
      </c>
      <c r="F176" s="213">
        <v>0.77559999999999996</v>
      </c>
      <c r="G176" s="169">
        <v>0.17300000000000001</v>
      </c>
      <c r="H176" s="170">
        <v>0</v>
      </c>
      <c r="I176" s="218">
        <v>0</v>
      </c>
      <c r="J176" s="170" t="s">
        <v>2265</v>
      </c>
      <c r="K176" s="227" t="s">
        <v>1275</v>
      </c>
      <c r="L176" s="228" t="s">
        <v>2191</v>
      </c>
      <c r="M176" s="172">
        <v>9955.16</v>
      </c>
      <c r="N176" s="228">
        <v>1</v>
      </c>
      <c r="O176" s="228" t="s">
        <v>1236</v>
      </c>
      <c r="P176" s="170">
        <v>0.62</v>
      </c>
      <c r="Q176" s="173">
        <v>8570.1200000000008</v>
      </c>
      <c r="R176" s="173">
        <v>8570.1200000000008</v>
      </c>
      <c r="S176" s="212"/>
      <c r="T176" s="212"/>
      <c r="U176" s="212"/>
      <c r="V176" s="212"/>
      <c r="W176" s="212"/>
      <c r="X176" s="215"/>
      <c r="Y176" s="215"/>
      <c r="Z176" s="215"/>
      <c r="AA176" s="215"/>
      <c r="AB176" s="219"/>
      <c r="AC176" s="215"/>
    </row>
    <row r="177" spans="1:29">
      <c r="A177" s="167" t="str">
        <f t="shared" si="5"/>
        <v>433300001</v>
      </c>
      <c r="B177" s="188" t="s">
        <v>2760</v>
      </c>
      <c r="C177" s="222" t="s">
        <v>2194</v>
      </c>
      <c r="D177" s="168" t="s">
        <v>2209</v>
      </c>
      <c r="E177" s="168" t="s">
        <v>1226</v>
      </c>
      <c r="F177" s="213">
        <v>0.96899999999999997</v>
      </c>
      <c r="G177" s="169">
        <v>0.35800000000000004</v>
      </c>
      <c r="H177" s="170">
        <v>0</v>
      </c>
      <c r="I177" s="218">
        <v>0</v>
      </c>
      <c r="J177" s="170" t="s">
        <v>2265</v>
      </c>
      <c r="K177" s="227" t="s">
        <v>2261</v>
      </c>
      <c r="L177" s="228" t="s">
        <v>2191</v>
      </c>
      <c r="M177" s="172">
        <v>9955.16</v>
      </c>
      <c r="N177" s="228">
        <v>1</v>
      </c>
      <c r="O177" s="228" t="s">
        <v>1236</v>
      </c>
      <c r="P177" s="170">
        <v>0.62</v>
      </c>
      <c r="Q177" s="173">
        <v>9763.82</v>
      </c>
      <c r="R177" s="173">
        <v>9763.82</v>
      </c>
      <c r="S177" s="212"/>
      <c r="T177" s="212"/>
      <c r="U177" s="212"/>
      <c r="V177" s="212"/>
      <c r="W177" s="212"/>
      <c r="X177" s="215"/>
      <c r="Y177" s="215"/>
      <c r="Z177" s="215"/>
      <c r="AA177" s="215"/>
      <c r="AB177" s="219"/>
      <c r="AC177" s="215"/>
    </row>
    <row r="178" spans="1:29">
      <c r="A178" s="167" t="str">
        <f t="shared" si="5"/>
        <v>520004001</v>
      </c>
      <c r="B178" s="189" t="s">
        <v>2761</v>
      </c>
      <c r="C178" s="222" t="s">
        <v>1604</v>
      </c>
      <c r="D178" s="168" t="s">
        <v>2226</v>
      </c>
      <c r="E178" s="168" t="s">
        <v>1227</v>
      </c>
      <c r="F178" s="213">
        <v>0.98419999999999996</v>
      </c>
      <c r="G178" s="169">
        <v>0.496</v>
      </c>
      <c r="H178" s="170">
        <v>0</v>
      </c>
      <c r="I178" s="218">
        <v>0</v>
      </c>
      <c r="J178" s="170" t="s">
        <v>2265</v>
      </c>
      <c r="K178" s="227" t="s">
        <v>1275</v>
      </c>
      <c r="L178" s="228" t="s">
        <v>2191</v>
      </c>
      <c r="M178" s="172">
        <v>9955.16</v>
      </c>
      <c r="N178" s="228">
        <v>1</v>
      </c>
      <c r="O178" s="228" t="s">
        <v>1236</v>
      </c>
      <c r="P178" s="170">
        <v>0.62</v>
      </c>
      <c r="Q178" s="173">
        <v>9857.64</v>
      </c>
      <c r="R178" s="173">
        <v>9857.64</v>
      </c>
      <c r="S178" s="212"/>
      <c r="T178" s="212"/>
      <c r="U178" s="212"/>
      <c r="V178" s="212"/>
      <c r="W178" s="212"/>
      <c r="X178" s="215"/>
      <c r="Y178" s="215"/>
      <c r="Z178" s="215"/>
      <c r="AA178" s="215"/>
      <c r="AB178" s="219"/>
      <c r="AC178" s="215"/>
    </row>
    <row r="179" spans="1:29">
      <c r="A179" s="167" t="str">
        <f t="shared" si="5"/>
        <v>520087001</v>
      </c>
      <c r="B179" s="189" t="s">
        <v>2762</v>
      </c>
      <c r="C179" s="222" t="s">
        <v>1605</v>
      </c>
      <c r="D179" s="168" t="s">
        <v>2226</v>
      </c>
      <c r="E179" s="168" t="s">
        <v>1227</v>
      </c>
      <c r="F179" s="213">
        <v>0.98419999999999996</v>
      </c>
      <c r="G179" s="169">
        <v>0.65700000000000003</v>
      </c>
      <c r="H179" s="170">
        <v>0</v>
      </c>
      <c r="I179" s="218">
        <v>0</v>
      </c>
      <c r="J179" s="170" t="s">
        <v>2265</v>
      </c>
      <c r="K179" s="227" t="s">
        <v>1275</v>
      </c>
      <c r="L179" s="228" t="s">
        <v>2191</v>
      </c>
      <c r="M179" s="172">
        <v>9955.16</v>
      </c>
      <c r="N179" s="228">
        <v>1</v>
      </c>
      <c r="O179" s="228" t="s">
        <v>1236</v>
      </c>
      <c r="P179" s="170">
        <v>0.62</v>
      </c>
      <c r="Q179" s="173">
        <v>9857.64</v>
      </c>
      <c r="R179" s="173">
        <v>9857.64</v>
      </c>
      <c r="S179" s="212"/>
      <c r="T179" s="212"/>
      <c r="U179" s="212"/>
      <c r="V179" s="212"/>
      <c r="W179" s="212"/>
      <c r="X179" s="215"/>
      <c r="Y179" s="215"/>
      <c r="Z179" s="215"/>
      <c r="AA179" s="215"/>
      <c r="AB179" s="219"/>
      <c r="AC179" s="215"/>
    </row>
    <row r="180" spans="1:29">
      <c r="A180" s="201"/>
      <c r="B180" s="202"/>
      <c r="C180" s="203"/>
      <c r="D180" s="203"/>
      <c r="E180" s="204"/>
      <c r="F180" s="205"/>
      <c r="G180" s="206"/>
      <c r="H180" s="207"/>
      <c r="I180" s="208"/>
      <c r="J180" s="207"/>
      <c r="K180" s="187"/>
      <c r="L180" s="201"/>
      <c r="M180" s="209"/>
      <c r="N180" s="201"/>
      <c r="O180" s="201"/>
      <c r="P180" s="207"/>
      <c r="Q180" s="205"/>
      <c r="R180" s="205"/>
      <c r="T180" s="199"/>
    </row>
    <row r="181" spans="1:29">
      <c r="A181" s="201"/>
      <c r="B181" s="202"/>
      <c r="C181" s="203"/>
      <c r="D181" s="203"/>
      <c r="E181" s="204"/>
      <c r="F181" s="205"/>
      <c r="G181" s="206"/>
      <c r="H181" s="207"/>
      <c r="I181" s="208"/>
      <c r="J181" s="207"/>
      <c r="K181" s="187"/>
      <c r="L181" s="201"/>
      <c r="M181" s="209"/>
      <c r="N181" s="201"/>
      <c r="O181" s="201"/>
      <c r="P181" s="207"/>
      <c r="Q181" s="205"/>
      <c r="R181" s="205"/>
      <c r="T181" s="199"/>
    </row>
    <row r="182" spans="1:29">
      <c r="A182" s="1" t="s">
        <v>2764</v>
      </c>
      <c r="B182" s="1"/>
      <c r="C182" s="1"/>
      <c r="D182" s="1"/>
      <c r="E182" s="1"/>
      <c r="F182" s="1"/>
      <c r="G182" s="1"/>
      <c r="H182" s="1"/>
      <c r="I182" s="1"/>
      <c r="J182" s="1"/>
      <c r="K182" s="1"/>
      <c r="L182" s="1"/>
      <c r="M182" s="106"/>
      <c r="N182" s="174"/>
      <c r="O182" s="1"/>
      <c r="P182" s="1"/>
      <c r="Q182" s="1"/>
      <c r="R182" s="1"/>
    </row>
    <row r="183" spans="1:29">
      <c r="A183" s="1"/>
      <c r="B183" s="1"/>
      <c r="C183" s="1"/>
      <c r="D183" s="1"/>
      <c r="E183" s="1"/>
      <c r="F183" s="1"/>
      <c r="G183" s="1"/>
      <c r="H183" s="1"/>
      <c r="I183" s="1"/>
      <c r="J183" s="1"/>
      <c r="K183" s="1"/>
      <c r="L183" s="1"/>
      <c r="M183" s="106"/>
      <c r="P183" s="1"/>
      <c r="Q183" s="1"/>
      <c r="R183" s="1"/>
    </row>
    <row r="184" spans="1:29">
      <c r="A184" s="1"/>
      <c r="B184" s="1"/>
      <c r="C184" s="1"/>
      <c r="D184" s="1"/>
      <c r="E184" s="1"/>
      <c r="F184" s="1"/>
      <c r="G184" s="1"/>
      <c r="H184" s="1"/>
      <c r="I184" s="1"/>
      <c r="J184" s="1"/>
      <c r="K184" s="1"/>
      <c r="L184" s="1"/>
      <c r="M184" s="106"/>
      <c r="P184" s="1"/>
      <c r="Q184" s="1"/>
      <c r="R184" s="1"/>
    </row>
  </sheetData>
  <autoFilter ref="A5:R179" xr:uid="{00000000-0009-0000-0000-000005000000}"/>
  <phoneticPr fontId="135" type="noConversion"/>
  <conditionalFormatting sqref="A6:A181">
    <cfRule type="duplicateValues" dxfId="1" priority="10"/>
  </conditionalFormatting>
  <conditionalFormatting sqref="A4:B4">
    <cfRule type="duplicateValues" dxfId="0" priority="6"/>
  </conditionalFormatting>
  <pageMargins left="0.25" right="0.25" top="0.75" bottom="0.75" header="0.3" footer="0.3"/>
  <pageSetup scale="39" fitToHeight="0" orientation="portrait" r:id="rId1"/>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Nintex conditional workflow start</Name>
    <Synchronization>Synchronous</Synchronization>
    <Type>10001</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10002</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2</Type>
    <SequenceNumber>50000</SequenceNumber>
    <Url/>
    <Assembly>Nintex.Workflow, Version=1.0.0.0, Culture=neutral, PublicKeyToken=913f6bae0ca5ae12</Assembly>
    <Class>Nintex.Workflow.ConditionalWorkflowStartReceiver</Class>
    <Data>10/9/2013 7:52:38 PM</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C7FDCBFF4A9D24F802D63A11BA3DC3A" ma:contentTypeVersion="13" ma:contentTypeDescription="Create a new document." ma:contentTypeScope="" ma:versionID="46c027d1a40ad5e4846f60da47ee39ae">
  <xsd:schema xmlns:xsd="http://www.w3.org/2001/XMLSchema" xmlns:xs="http://www.w3.org/2001/XMLSchema" xmlns:p="http://schemas.microsoft.com/office/2006/metadata/properties" xmlns:ns2="af38e315-5187-4aef-b920-993b8c705a05" xmlns:ns3="60fcc223-373f-425e-91d9-6b4c08aced9b" targetNamespace="http://schemas.microsoft.com/office/2006/metadata/properties" ma:root="true" ma:fieldsID="21644af11be657d7481144e08cdf6bfa" ns2:_="" ns3:_="">
    <xsd:import namespace="af38e315-5187-4aef-b920-993b8c705a05"/>
    <xsd:import namespace="60fcc223-373f-425e-91d9-6b4c08aced9b"/>
    <xsd:element name="properties">
      <xsd:complexType>
        <xsd:sequence>
          <xsd:element name="documentManagement">
            <xsd:complexType>
              <xsd:all>
                <xsd:element ref="ns2:SharedWithUsers" minOccurs="0"/>
                <xsd:element ref="ns3:_dlc_DocId" minOccurs="0"/>
                <xsd:element ref="ns3:_dlc_DocIdUrl" minOccurs="0"/>
                <xsd:element ref="ns3:_dlc_DocIdPersistId"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38e315-5187-4aef-b920-993b8c705a0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fcc223-373f-425e-91d9-6b4c08aced9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Title and Name field should be the s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D737D55C-65A2-4103-A7D0-75A84A681DE6}">
  <ds:schemaRefs>
    <ds:schemaRef ds:uri="http://schemas.microsoft.com/sharepoint/events"/>
  </ds:schemaRefs>
</ds:datastoreItem>
</file>

<file path=customXml/itemProps3.xml><?xml version="1.0" encoding="utf-8"?>
<ds:datastoreItem xmlns:ds="http://schemas.openxmlformats.org/officeDocument/2006/customXml" ds:itemID="{3AAF4FC6-0926-4768-8C75-2DFD2000EA2B}">
  <ds:schemaRefs>
    <ds:schemaRef ds:uri="http://schemas.microsoft.com/office/infopath/2007/PartnerControls"/>
    <ds:schemaRef ds:uri="http://purl.org/dc/elements/1.1/"/>
    <ds:schemaRef ds:uri="http://purl.org/dc/terms/"/>
    <ds:schemaRef ds:uri="af38e315-5187-4aef-b920-993b8c705a05"/>
    <ds:schemaRef ds:uri="http://www.w3.org/XML/1998/namespace"/>
    <ds:schemaRef ds:uri="http://purl.org/dc/dcmitype/"/>
    <ds:schemaRef ds:uri="60fcc223-373f-425e-91d9-6b4c08aced9b"/>
    <ds:schemaRef ds:uri="http://schemas.microsoft.com/office/2006/metadata/properties"/>
    <ds:schemaRef ds:uri="http://schemas.microsoft.com/office/2006/documentManagement/types"/>
    <ds:schemaRef ds:uri="http://schemas.openxmlformats.org/package/2006/metadata/core-properties"/>
  </ds:schemaRefs>
</ds:datastoreItem>
</file>

<file path=customXml/itemProps4.xml><?xml version="1.0" encoding="utf-8"?>
<ds:datastoreItem xmlns:ds="http://schemas.openxmlformats.org/officeDocument/2006/customXml" ds:itemID="{E0B6F547-1390-45ED-B08F-A3B120D717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38e315-5187-4aef-b920-993b8c705a05"/>
    <ds:schemaRef ds:uri="60fcc223-373f-425e-91d9-6b4c08ace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Cover</vt:lpstr>
      <vt:lpstr>Structure</vt:lpstr>
      <vt:lpstr>Calculator Instructions</vt:lpstr>
      <vt:lpstr>Interactive Calculator</vt:lpstr>
      <vt:lpstr>DRG Table</vt:lpstr>
      <vt:lpstr>Provider Reference</vt:lpstr>
      <vt:lpstr>MMIS</vt:lpstr>
      <vt:lpstr>'Interactive Calculator'!Print_Area</vt:lpstr>
      <vt:lpstr>'Provider Reference'!Print_Area</vt:lpstr>
      <vt:lpstr>'DRG Table'!Print_Titles</vt:lpstr>
      <vt:lpstr>'Provider Reference'!Print_Titles</vt:lpstr>
      <vt:lpstr>V42_DRG</vt:lpstr>
    </vt:vector>
  </TitlesOfParts>
  <Manager>Susan Hammersten</Manager>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Minnesota Medicaid DRG Pricing Calculator - Rates Effective 7-1-2023</dc:title>
  <dc:subject>Calculatorascorrected</dc:subject>
  <dc:creator>MN DHS</dc:creator>
  <cp:keywords>MN V42 APR-DRG Calculator</cp:keywords>
  <cp:lastPrinted>2023-09-06T20:55:49Z</cp:lastPrinted>
  <dcterms:created xsi:type="dcterms:W3CDTF">2008-08-08T02:49:05Z</dcterms:created>
  <dcterms:modified xsi:type="dcterms:W3CDTF">2026-02-27T20:51:29Z</dcterms:modified>
  <cp:category>Received 11322 413 pm Subject to Review</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0x0101000C7FDCBFF4A9D24F802D63A11BA3DC3A</vt:lpwstr>
  </property>
</Properties>
</file>