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pwbar27\Desktop\"/>
    </mc:Choice>
  </mc:AlternateContent>
  <xr:revisionPtr revIDLastSave="0" documentId="8_{3686D33E-9520-4CEB-AA96-A0AE5015EC99}" xr6:coauthVersionLast="47" xr6:coauthVersionMax="47" xr10:uidLastSave="{00000000-0000-0000-0000-000000000000}"/>
  <bookViews>
    <workbookView xWindow="-110" yWindow="-110" windowWidth="19420" windowHeight="10420" tabRatio="757" xr2:uid="{D4579A4A-D457-4951-A460-D32A057AAD61}"/>
  </bookViews>
  <sheets>
    <sheet name="Overview" sheetId="2" r:id="rId1"/>
    <sheet name="Instructions" sheetId="3" r:id="rId2"/>
    <sheet name="A_COVER" sheetId="4" r:id="rId3"/>
    <sheet name="B_STATE_set-indc" sheetId="5" r:id="rId4"/>
    <sheet name="C1_PROG_set-indc" sheetId="6" r:id="rId5"/>
    <sheet name="C2_PROG_free-indc_accs" sheetId="7" r:id="rId6"/>
    <sheet name="D1_PLAN_set-indc" sheetId="8" r:id="rId7"/>
    <sheet name="D2_PLAN_free-indc_qual" sheetId="9" r:id="rId8"/>
    <sheet name="D3_PLAN_free-indc_sanc" sheetId="10" r:id="rId9"/>
    <sheet name="Glossary" sheetId="12" r:id="rId10"/>
    <sheet name="E_BSS_set-indc" sheetId="11" r:id="rId11"/>
    <sheet name="Crosswalk" sheetId="14" r:id="rId12"/>
    <sheet name="Set values" sheetId="13" state="hidden" r:id="rId13"/>
  </sheets>
  <externalReferences>
    <externalReference r:id="rId14"/>
  </externalReferences>
  <definedNames>
    <definedName name="_xlnm._FilterDatabase" localSheetId="11" hidden="1">Crosswalk!$A$6:$L$153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8" l="1"/>
  <c r="K76" i="8"/>
  <c r="J76" i="8"/>
  <c r="I76" i="8"/>
  <c r="H76" i="8"/>
  <c r="G76" i="8"/>
  <c r="F76" i="8"/>
  <c r="E76" i="8"/>
  <c r="D76" i="8"/>
  <c r="L74" i="8"/>
  <c r="K74" i="8"/>
  <c r="J74" i="8"/>
  <c r="I74" i="8"/>
  <c r="H74" i="8"/>
  <c r="G74" i="8"/>
  <c r="F74" i="8"/>
  <c r="E74" i="8"/>
  <c r="D74" i="8"/>
  <c r="L71" i="8"/>
  <c r="K71" i="8"/>
  <c r="J71" i="8"/>
  <c r="I71" i="8"/>
  <c r="H71" i="8"/>
  <c r="G71" i="8"/>
  <c r="F71" i="8"/>
  <c r="E71" i="8"/>
  <c r="D71" i="8"/>
  <c r="L70" i="8"/>
  <c r="K70" i="8"/>
  <c r="J70" i="8"/>
  <c r="I70" i="8"/>
  <c r="H70" i="8"/>
  <c r="G70" i="8"/>
  <c r="F70" i="8"/>
  <c r="E70" i="8"/>
  <c r="D70" i="8"/>
  <c r="L69" i="8"/>
  <c r="K69" i="8"/>
  <c r="J69" i="8"/>
  <c r="I69" i="8"/>
  <c r="H69" i="8"/>
  <c r="G69" i="8"/>
  <c r="F69" i="8"/>
  <c r="E69" i="8"/>
  <c r="D69" i="8"/>
  <c r="L68" i="8"/>
  <c r="K68" i="8"/>
  <c r="J68" i="8"/>
  <c r="I68" i="8"/>
  <c r="H68" i="8"/>
  <c r="G68" i="8"/>
  <c r="F68" i="8"/>
  <c r="E68" i="8"/>
  <c r="D68" i="8"/>
  <c r="L67" i="8"/>
  <c r="K67" i="8"/>
  <c r="J67" i="8"/>
  <c r="I67" i="8"/>
  <c r="H67" i="8"/>
  <c r="G67" i="8"/>
  <c r="F67" i="8"/>
  <c r="E67" i="8"/>
  <c r="D67" i="8"/>
  <c r="L66" i="8"/>
  <c r="K66" i="8"/>
  <c r="J66" i="8"/>
  <c r="I66" i="8"/>
  <c r="H66" i="8"/>
  <c r="G66" i="8"/>
  <c r="F66" i="8"/>
  <c r="E66" i="8"/>
  <c r="D66" i="8"/>
  <c r="L64" i="8"/>
  <c r="K64" i="8"/>
  <c r="J64" i="8"/>
  <c r="I64" i="8"/>
  <c r="H64" i="8"/>
  <c r="G64" i="8"/>
  <c r="F64" i="8"/>
  <c r="E64" i="8"/>
  <c r="D64" i="8"/>
  <c r="L63" i="8"/>
  <c r="K63" i="8"/>
  <c r="J63" i="8"/>
  <c r="I63" i="8"/>
  <c r="H63" i="8"/>
  <c r="G63" i="8"/>
  <c r="F63" i="8"/>
  <c r="E63" i="8"/>
  <c r="D63" i="8"/>
  <c r="L62" i="8"/>
  <c r="K62" i="8"/>
  <c r="J62" i="8"/>
  <c r="I62" i="8"/>
  <c r="H62" i="8"/>
  <c r="G62" i="8"/>
  <c r="F62" i="8"/>
  <c r="E62" i="8"/>
  <c r="D62" i="8"/>
  <c r="L61" i="8"/>
  <c r="K61" i="8"/>
  <c r="J61" i="8"/>
  <c r="I61" i="8"/>
  <c r="H61" i="8"/>
  <c r="G61" i="8"/>
  <c r="F61" i="8"/>
  <c r="E61" i="8"/>
  <c r="D61" i="8"/>
  <c r="L60" i="8"/>
  <c r="K60" i="8"/>
  <c r="J60" i="8"/>
  <c r="I60" i="8"/>
  <c r="H60" i="8"/>
  <c r="G60" i="8"/>
  <c r="F60" i="8"/>
  <c r="E60" i="8"/>
  <c r="D60" i="8"/>
  <c r="L59" i="8"/>
  <c r="K59" i="8"/>
  <c r="J59" i="8"/>
  <c r="I59" i="8"/>
  <c r="H59" i="8"/>
  <c r="G59" i="8"/>
  <c r="F59" i="8"/>
  <c r="E59" i="8"/>
  <c r="D59" i="8"/>
  <c r="L58" i="8"/>
  <c r="K58" i="8"/>
  <c r="J58" i="8"/>
  <c r="I58" i="8"/>
  <c r="H58" i="8"/>
  <c r="G58" i="8"/>
  <c r="F58" i="8"/>
  <c r="E58" i="8"/>
  <c r="D58" i="8"/>
  <c r="L57" i="8"/>
  <c r="K57" i="8"/>
  <c r="J57" i="8"/>
  <c r="I57" i="8"/>
  <c r="H57" i="8"/>
  <c r="G57" i="8"/>
  <c r="F57" i="8"/>
  <c r="E57" i="8"/>
  <c r="D57" i="8"/>
  <c r="L56" i="8"/>
  <c r="K56" i="8"/>
  <c r="J56" i="8"/>
  <c r="I56" i="8"/>
  <c r="H56" i="8"/>
  <c r="G56" i="8"/>
  <c r="F56" i="8"/>
  <c r="E56" i="8"/>
  <c r="D56" i="8"/>
  <c r="L55" i="8"/>
  <c r="K55" i="8"/>
  <c r="J55" i="8"/>
  <c r="I55" i="8"/>
  <c r="H55" i="8"/>
  <c r="G55" i="8"/>
  <c r="F55" i="8"/>
  <c r="E55" i="8"/>
  <c r="D55" i="8"/>
  <c r="L53" i="8"/>
  <c r="K53" i="8"/>
  <c r="J53" i="8"/>
  <c r="I53" i="8"/>
  <c r="H53" i="8"/>
  <c r="G53" i="8"/>
  <c r="F53" i="8"/>
  <c r="E53" i="8"/>
  <c r="D53" i="8"/>
  <c r="L51" i="8"/>
  <c r="K51" i="8"/>
  <c r="J51" i="8"/>
  <c r="I51" i="8"/>
  <c r="H51" i="8"/>
  <c r="G51" i="8"/>
  <c r="F51" i="8"/>
  <c r="E51" i="8"/>
  <c r="D51" i="8"/>
  <c r="L50" i="8"/>
  <c r="K50" i="8"/>
  <c r="J50" i="8"/>
  <c r="I50" i="8"/>
  <c r="H50" i="8"/>
  <c r="G50" i="8"/>
  <c r="F50" i="8"/>
  <c r="E50" i="8"/>
  <c r="D50" i="8"/>
  <c r="L49" i="8"/>
  <c r="K49" i="8"/>
  <c r="J49" i="8"/>
  <c r="I49" i="8"/>
  <c r="H49" i="8"/>
  <c r="G49" i="8"/>
  <c r="F49" i="8"/>
  <c r="E49" i="8"/>
  <c r="D49" i="8"/>
  <c r="L47" i="8"/>
  <c r="K47" i="8"/>
  <c r="J47" i="8"/>
  <c r="I47" i="8"/>
  <c r="H47" i="8"/>
  <c r="G47" i="8"/>
  <c r="F47" i="8"/>
  <c r="E47" i="8"/>
  <c r="D47" i="8"/>
  <c r="L46" i="8"/>
  <c r="K46" i="8"/>
  <c r="J46" i="8"/>
  <c r="I46" i="8"/>
  <c r="H46" i="8"/>
  <c r="G46" i="8"/>
  <c r="F46" i="8"/>
  <c r="E46" i="8"/>
  <c r="D46" i="8"/>
  <c r="L45" i="8"/>
  <c r="K45" i="8"/>
  <c r="J45" i="8"/>
  <c r="I45" i="8"/>
  <c r="H45" i="8"/>
  <c r="G45" i="8"/>
  <c r="F45" i="8"/>
  <c r="E45" i="8"/>
  <c r="D45" i="8"/>
  <c r="L44" i="8"/>
  <c r="K44" i="8"/>
  <c r="J44" i="8"/>
  <c r="I44" i="8"/>
  <c r="H44" i="8"/>
  <c r="G44" i="8"/>
  <c r="F44" i="8"/>
  <c r="E44" i="8"/>
  <c r="D44" i="8"/>
  <c r="L43" i="8"/>
  <c r="K43" i="8"/>
  <c r="J43" i="8"/>
  <c r="I43" i="8"/>
  <c r="H43" i="8"/>
  <c r="G43" i="8"/>
  <c r="F43" i="8"/>
  <c r="E43" i="8"/>
  <c r="D43" i="8"/>
  <c r="L42" i="8"/>
  <c r="K42" i="8"/>
  <c r="J42" i="8"/>
  <c r="I42" i="8"/>
  <c r="H42" i="8"/>
  <c r="G42" i="8"/>
  <c r="F42" i="8"/>
  <c r="E42" i="8"/>
  <c r="D42" i="8"/>
  <c r="L40" i="8"/>
  <c r="K40" i="8"/>
  <c r="J40" i="8"/>
  <c r="I40" i="8"/>
  <c r="H40" i="8"/>
  <c r="G40" i="8"/>
  <c r="F40" i="8"/>
  <c r="E40" i="8"/>
  <c r="D40" i="8"/>
  <c r="L39" i="8"/>
  <c r="K39" i="8"/>
  <c r="J39" i="8"/>
  <c r="I39" i="8"/>
  <c r="H39" i="8"/>
  <c r="G39" i="8"/>
  <c r="F39" i="8"/>
  <c r="E39" i="8"/>
  <c r="D39" i="8"/>
  <c r="L38" i="8"/>
  <c r="K38" i="8"/>
  <c r="J38" i="8"/>
  <c r="I38" i="8"/>
  <c r="H38" i="8"/>
  <c r="G38" i="8"/>
  <c r="F38" i="8"/>
  <c r="E38" i="8"/>
  <c r="D38" i="8"/>
  <c r="L37" i="8"/>
  <c r="K37" i="8"/>
  <c r="J37" i="8"/>
  <c r="I37" i="8"/>
  <c r="H37" i="8"/>
  <c r="G37" i="8"/>
  <c r="F37" i="8"/>
  <c r="E37" i="8"/>
  <c r="D37" i="8"/>
  <c r="L36" i="8"/>
  <c r="K36" i="8"/>
  <c r="J36" i="8"/>
  <c r="I36" i="8"/>
  <c r="H36" i="8"/>
  <c r="G36" i="8"/>
  <c r="F36" i="8"/>
  <c r="E36" i="8"/>
  <c r="D36" i="8"/>
  <c r="L35" i="8"/>
  <c r="K35" i="8"/>
  <c r="J35" i="8"/>
  <c r="I35" i="8"/>
  <c r="H35" i="8"/>
  <c r="G35" i="8"/>
  <c r="F35" i="8"/>
  <c r="E35" i="8"/>
  <c r="D35" i="8"/>
  <c r="L34" i="8"/>
  <c r="K34" i="8"/>
  <c r="J34" i="8"/>
  <c r="I34" i="8"/>
  <c r="H34" i="8"/>
  <c r="G34" i="8"/>
  <c r="F34" i="8"/>
  <c r="E34" i="8"/>
  <c r="D34" i="8"/>
  <c r="L33" i="8"/>
  <c r="K33" i="8"/>
  <c r="J33" i="8"/>
  <c r="I33" i="8"/>
  <c r="H33" i="8"/>
  <c r="G33" i="8"/>
  <c r="F33" i="8"/>
  <c r="E33" i="8"/>
  <c r="D33" i="8"/>
  <c r="L32" i="8"/>
  <c r="K32" i="8"/>
  <c r="J32" i="8"/>
  <c r="I32" i="8"/>
  <c r="H32" i="8"/>
  <c r="G32" i="8"/>
  <c r="F32" i="8"/>
  <c r="E32" i="8"/>
  <c r="D32" i="8"/>
  <c r="L31" i="8"/>
  <c r="K31" i="8"/>
  <c r="J31" i="8"/>
  <c r="I31" i="8"/>
  <c r="H31" i="8"/>
  <c r="G31" i="8"/>
  <c r="F31" i="8"/>
  <c r="E31" i="8"/>
  <c r="D31" i="8"/>
  <c r="L30" i="8"/>
  <c r="K30" i="8"/>
  <c r="J30" i="8"/>
  <c r="I30" i="8"/>
  <c r="H30" i="8"/>
  <c r="G30" i="8"/>
  <c r="F30" i="8"/>
  <c r="E30" i="8"/>
  <c r="D30" i="8"/>
  <c r="L29" i="8"/>
  <c r="K29" i="8"/>
  <c r="J29" i="8"/>
  <c r="I29" i="8"/>
  <c r="H29" i="8"/>
  <c r="G29" i="8"/>
  <c r="F29" i="8"/>
  <c r="E29" i="8"/>
  <c r="D29" i="8"/>
  <c r="L28" i="8"/>
  <c r="K28" i="8"/>
  <c r="J28" i="8"/>
  <c r="I28" i="8"/>
  <c r="H28" i="8"/>
  <c r="G28" i="8"/>
  <c r="F28" i="8"/>
  <c r="E28" i="8"/>
  <c r="D28" i="8"/>
  <c r="L27" i="8"/>
  <c r="K27" i="8"/>
  <c r="J27" i="8"/>
  <c r="I27" i="8"/>
  <c r="H27" i="8"/>
  <c r="G27" i="8"/>
  <c r="F27" i="8"/>
  <c r="E27" i="8"/>
  <c r="D27" i="8"/>
  <c r="L26" i="8"/>
  <c r="K26" i="8"/>
  <c r="J26" i="8"/>
  <c r="I26" i="8"/>
  <c r="H26" i="8"/>
  <c r="G26" i="8"/>
  <c r="F26" i="8"/>
  <c r="E26" i="8"/>
  <c r="D26" i="8"/>
  <c r="L25" i="8"/>
  <c r="K25" i="8"/>
  <c r="J25" i="8"/>
  <c r="I25" i="8"/>
  <c r="H25" i="8"/>
  <c r="G25" i="8"/>
  <c r="F25" i="8"/>
  <c r="E25" i="8"/>
  <c r="D25" i="8"/>
  <c r="L24" i="8"/>
  <c r="K24" i="8"/>
  <c r="J24" i="8"/>
  <c r="I24" i="8"/>
  <c r="H24" i="8"/>
  <c r="G24" i="8"/>
  <c r="F24" i="8"/>
  <c r="E24" i="8"/>
  <c r="D24" i="8"/>
  <c r="L23" i="8"/>
  <c r="K23" i="8"/>
  <c r="J23" i="8"/>
  <c r="I23" i="8"/>
  <c r="H23" i="8"/>
  <c r="G23" i="8"/>
  <c r="F23" i="8"/>
  <c r="E23" i="8"/>
  <c r="D23" i="8"/>
  <c r="L22" i="8"/>
  <c r="K22" i="8"/>
  <c r="J22" i="8"/>
  <c r="I22" i="8"/>
  <c r="H22" i="8"/>
  <c r="G22" i="8"/>
  <c r="F22" i="8"/>
  <c r="E22" i="8"/>
  <c r="D22" i="8"/>
  <c r="L20" i="8"/>
  <c r="K20" i="8"/>
  <c r="J20" i="8"/>
  <c r="I20" i="8"/>
  <c r="H20" i="8"/>
  <c r="G20" i="8"/>
  <c r="F20" i="8"/>
  <c r="E20" i="8"/>
  <c r="D20" i="8"/>
  <c r="L19" i="8"/>
  <c r="K19" i="8"/>
  <c r="J19" i="8"/>
  <c r="I19" i="8"/>
  <c r="H19" i="8"/>
  <c r="G19" i="8"/>
  <c r="F19" i="8"/>
  <c r="E19" i="8"/>
  <c r="D19" i="8"/>
  <c r="L18" i="8"/>
  <c r="K18" i="8"/>
  <c r="J18" i="8"/>
  <c r="I18" i="8"/>
  <c r="H18" i="8"/>
  <c r="G18" i="8"/>
  <c r="F18" i="8"/>
  <c r="E18" i="8"/>
  <c r="D18" i="8"/>
  <c r="E2" i="11"/>
  <c r="F2" i="11"/>
  <c r="G2" i="11"/>
  <c r="H2" i="9"/>
  <c r="I2" i="9"/>
  <c r="J2" i="9"/>
  <c r="K2" i="9"/>
  <c r="L2" i="9"/>
  <c r="M2" i="9"/>
  <c r="N2" i="9"/>
  <c r="O2" i="9"/>
  <c r="P2" i="9"/>
  <c r="D2" i="8"/>
  <c r="E2" i="8"/>
  <c r="F2" i="8"/>
  <c r="G2" i="8"/>
  <c r="H2" i="8"/>
  <c r="I2" i="8"/>
  <c r="J2" i="8"/>
  <c r="K2" i="8"/>
  <c r="L2" i="8"/>
  <c r="H5" i="8"/>
  <c r="I5" i="8"/>
  <c r="J5" i="8"/>
  <c r="K5" i="8"/>
  <c r="L5" i="8"/>
  <c r="D6" i="8"/>
  <c r="E6" i="8"/>
  <c r="F6" i="8"/>
  <c r="G6" i="8"/>
  <c r="H6" i="8"/>
  <c r="I6" i="8"/>
  <c r="J6" i="8"/>
  <c r="K6" i="8"/>
  <c r="L6" i="8"/>
  <c r="A4" i="7"/>
  <c r="A5" i="7"/>
  <c r="A6" i="7"/>
  <c r="A7" i="7"/>
  <c r="A8" i="7"/>
  <c r="C2" i="6"/>
  <c r="C2" i="5"/>
</calcChain>
</file>

<file path=xl/sharedStrings.xml><?xml version="1.0" encoding="utf-8"?>
<sst xmlns="http://schemas.openxmlformats.org/spreadsheetml/2006/main" count="2205" uniqueCount="1054">
  <si>
    <r>
      <t xml:space="preserve">Enter information into tabs A-E, and only input values in </t>
    </r>
    <r>
      <rPr>
        <sz val="11"/>
        <color indexed="51"/>
        <rFont val="Arial"/>
        <family val="2"/>
      </rPr>
      <t xml:space="preserve">BEIGE CELLS </t>
    </r>
    <r>
      <rPr>
        <sz val="11"/>
        <rFont val="Arial"/>
        <family val="2"/>
      </rPr>
      <t>(white cells wi</t>
    </r>
    <r>
      <rPr>
        <sz val="11"/>
        <color indexed="8"/>
        <rFont val="Arial"/>
        <family val="2"/>
      </rPr>
      <t xml:space="preserve">th black text provide explanatory text or calculated values). Key terms are defined in the glossary. </t>
    </r>
  </si>
  <si>
    <t>Inputting data</t>
  </si>
  <si>
    <t>E_BSS_set-indc</t>
  </si>
  <si>
    <t>E. BSS-entities, set indicators</t>
  </si>
  <si>
    <t>D3. Plan-level, state-specific indicators: Sanctions and Corrective Action Plans</t>
  </si>
  <si>
    <t>D2. Plan-level, state-specific indicators: Quality and Performance Measures</t>
  </si>
  <si>
    <t>D1_PLAN_set-indc</t>
  </si>
  <si>
    <t>D1. Plan-level, set indicators</t>
  </si>
  <si>
    <t>C2_PROG_free-indc_accs</t>
  </si>
  <si>
    <t xml:space="preserve">C2. Program-level, state-specific indicators: Availability, accessibility, and network adequacy </t>
  </si>
  <si>
    <t>C1_PROG_set-indc</t>
  </si>
  <si>
    <t xml:space="preserve">C1. Program-level, set indicators </t>
  </si>
  <si>
    <t>B_STATE_set-indc</t>
  </si>
  <si>
    <t xml:space="preserve">B. State level, set indicators </t>
  </si>
  <si>
    <t>A_COVER</t>
  </si>
  <si>
    <t xml:space="preserve">A. Cover sheet and identifying information </t>
  </si>
  <si>
    <t>Tab name</t>
  </si>
  <si>
    <t xml:space="preserve">Tab topic: </t>
  </si>
  <si>
    <t>Instructions</t>
  </si>
  <si>
    <t>The Managed Care Program Annual Report (MCPAR): A requirement of 42 CFR 438.66(e)</t>
  </si>
  <si>
    <t>Exclusion of CHIP from MCPAR</t>
  </si>
  <si>
    <t>Program definition</t>
  </si>
  <si>
    <t>Reporting timeframe</t>
  </si>
  <si>
    <t>Free text</t>
  </si>
  <si>
    <t>BSS entity 3</t>
  </si>
  <si>
    <t>BSS entity 2</t>
  </si>
  <si>
    <t>BSS entity 1</t>
  </si>
  <si>
    <t>Plan 9</t>
  </si>
  <si>
    <t>Plan 8</t>
  </si>
  <si>
    <t>Plan 7</t>
  </si>
  <si>
    <t>Plan 6</t>
  </si>
  <si>
    <t>Plan 5</t>
  </si>
  <si>
    <t>Plan 4</t>
  </si>
  <si>
    <t>Plan 3</t>
  </si>
  <si>
    <t>Plan 2</t>
  </si>
  <si>
    <t>Plan 1</t>
  </si>
  <si>
    <t xml:space="preserve">Program name </t>
  </si>
  <si>
    <t>Reporting period end date</t>
  </si>
  <si>
    <t>Reporting period start date</t>
  </si>
  <si>
    <t>Date of report submission</t>
  </si>
  <si>
    <t>Contact email address</t>
  </si>
  <si>
    <t>Contact name</t>
  </si>
  <si>
    <t>Set value (select one)</t>
  </si>
  <si>
    <t>State name </t>
  </si>
  <si>
    <t>Response</t>
  </si>
  <si>
    <t>Data format</t>
  </si>
  <si>
    <t>Instructions and definition</t>
  </si>
  <si>
    <t>Item or entity</t>
  </si>
  <si>
    <t>A. Cover sheet and identifying information</t>
  </si>
  <si>
    <t>Changes in provider circumstances: Part 3</t>
  </si>
  <si>
    <t>B.X.7.c</t>
  </si>
  <si>
    <t>Set values (select one)</t>
  </si>
  <si>
    <t>If the state monitors whether plans report provider “for cause” terminations in a timely manner in indicator B.X.7.a, indicate whether the state uses a metric or indicator to assess plan reporting performance.</t>
  </si>
  <si>
    <t>Changes in provider circumstances: Part 2</t>
  </si>
  <si>
    <t>B.X.7.b</t>
  </si>
  <si>
    <t>Indicate if the state monitors whether plans report provider “for cause” terminations in a timely manner under 42 CFR 438.608(a)(4).</t>
  </si>
  <si>
    <t>Changes in provider circumstances: Part 1</t>
  </si>
  <si>
    <t>B.X.7.a</t>
  </si>
  <si>
    <t>Describe how the state ensures timely and accurate reconciliation of enrollment files between the state and plans to ensure appropriate payments for enrollees experiencing a change in status (e.g., incarcerated, deceased, switching plans).</t>
  </si>
  <si>
    <t>Changes in beneficiary circumstances</t>
  </si>
  <si>
    <t>B.X.6</t>
  </si>
  <si>
    <t>Describe how the state monitors plan performance in reporting overpayments to the state. For example, does the state track compliance with this requirement and/or timeliness of reporting?</t>
  </si>
  <si>
    <t>State overpayment reporting monitoring</t>
  </si>
  <si>
    <t>B.X.5</t>
  </si>
  <si>
    <t>Description of overpayment contract standard</t>
  </si>
  <si>
    <t>B.X.4</t>
  </si>
  <si>
    <t>Contract locations of overpayment standard</t>
  </si>
  <si>
    <t>B.X.3</t>
  </si>
  <si>
    <t>Indicate whether the state allows plans to retain overpayments, requires the return of overpayments, or has established a hybrid system.</t>
  </si>
  <si>
    <t>Contract standard for overpayments</t>
  </si>
  <si>
    <t>B.X.2</t>
  </si>
  <si>
    <t>Payment risks between the state and plans</t>
  </si>
  <si>
    <t>B.X.1</t>
  </si>
  <si>
    <t>Topic X. Program Integrity</t>
  </si>
  <si>
    <t xml:space="preserve">Topic IX. Beneficiary Support System </t>
  </si>
  <si>
    <t>If state selected “proprietary system(s)” in indicator B.III.1, indicate whether the system(s) utilized are fully HIPAA compliant.</t>
  </si>
  <si>
    <t>HIPAA compliance of proprietary system(s) for encounter data validation</t>
  </si>
  <si>
    <t>B.III.2</t>
  </si>
  <si>
    <t>Set values (select multiple) or use free text for "other" response</t>
  </si>
  <si>
    <t>Data validation entity</t>
  </si>
  <si>
    <t>B.III.1</t>
  </si>
  <si>
    <t>Topic III. Encounter Data Reporting</t>
  </si>
  <si>
    <t>Count</t>
  </si>
  <si>
    <t xml:space="preserve">Statewide Medicaid managed care enrollment </t>
  </si>
  <si>
    <t>B.I.2</t>
  </si>
  <si>
    <t xml:space="preserve">Statewide Medicaid enrollment </t>
  </si>
  <si>
    <t>B.I.1</t>
  </si>
  <si>
    <t>Topic I. Program Characteristics and Enrollment</t>
  </si>
  <si>
    <t>Indicator</t>
  </si>
  <si>
    <t>#</t>
  </si>
  <si>
    <t>B. State-level indicators</t>
  </si>
  <si>
    <t>Website posting of 5 percent or more ownership control</t>
  </si>
  <si>
    <t>Did any plans disclose prohibited affiliations? Y/N. If the state took action, as required under 42 CFR 438.610(d), please enter interventions on Tab D3 Sanctions and Corrective Action Plans.</t>
  </si>
  <si>
    <t>Prohibited affiliation disclosure</t>
  </si>
  <si>
    <t>C1.X.3</t>
  </si>
  <si>
    <t>Excluded entities or persons</t>
  </si>
  <si>
    <t>Access standards for delegated entities</t>
  </si>
  <si>
    <t>Describe how the state works with MCPs to address these gaps.</t>
  </si>
  <si>
    <t>State response to gaps in network adequacy</t>
  </si>
  <si>
    <t>C1.V.2</t>
  </si>
  <si>
    <t xml:space="preserve">Describe any challenges to maintaining adequate networks and meeting standards. What are the state’s biggest challenges? </t>
  </si>
  <si>
    <t>Gaps/challenges in network adequacy</t>
  </si>
  <si>
    <t>C1.V.1</t>
  </si>
  <si>
    <t>Topic V. Availability, Accessibility, and Network Adequacy</t>
  </si>
  <si>
    <t>Per 42 CFR §438.408(b)(1), states must establish a timeframe for timely resolution of grievances that is no longer than 90 calendar days from the day the MCO, PIHP or PAHP receives the grievance. Describe the state's definition of timely resolution for grievances in the managed care program.</t>
  </si>
  <si>
    <t>State definition of "timely" resolution for grievances</t>
  </si>
  <si>
    <t>C1.IV.4</t>
  </si>
  <si>
    <t>Per 42 CFR §438.408(b)(3), states must establish a timeframe for timely resolution of expedited appeals that is no longer than 72 hours after the MCO, PIHP or PAHP receives the appeal. Describe in the state's definition of timely resolution for expedited appeals in the managed care program.</t>
  </si>
  <si>
    <t>State definition of "timely" resolution for expedited appeals</t>
  </si>
  <si>
    <t>C1.IV.3</t>
  </si>
  <si>
    <t>Per 42 CFR §438.408(b)(2), states must establish a timeframe for timely resolution of standard appeals that is no longer than 30 calendar days from the day the MCO, PIHP or PAHP receives the appeal. Describe the state's definition of timely resolution for standard appeals in the managed care program.</t>
  </si>
  <si>
    <t>State definition of "timely" resolution for standard appeals</t>
  </si>
  <si>
    <t>C1.IV.2</t>
  </si>
  <si>
    <t>Free text or N/A</t>
  </si>
  <si>
    <t>If this report is being completed for a managed care program that covers LTSS, provide the definition that the state uses for "critical incidents" within the managed care program. If the managed care program does not cover LTSS, the state should respond "N/A."</t>
  </si>
  <si>
    <t>State's definition of "critical incident," as used for reporting purposes in its MLTSS program</t>
  </si>
  <si>
    <t>C1.IV.1</t>
  </si>
  <si>
    <t>Topic IV. Grievance, Appeals, and State Fair Hearings</t>
  </si>
  <si>
    <t>Describe any barriers to collecting and/or validating managed care plan encounter data that the state has experienced during the reporting period.</t>
  </si>
  <si>
    <t>Barriers to collecting/validating encounter data</t>
  </si>
  <si>
    <t>C1.III.6</t>
  </si>
  <si>
    <t>Describe the types of incentives that may be awarded to managed care plans for encounter data quality</t>
  </si>
  <si>
    <t>Incentives for encounter data quality</t>
  </si>
  <si>
    <t>C1.III.5</t>
  </si>
  <si>
    <t>Enter reference to the contract section that describes the types of failures to meet encounter data submission standards for which states may impose financial sanction(s) related to encounter data quality. 
Use contract section references, not page numbers.</t>
  </si>
  <si>
    <t xml:space="preserve">Financial penalties contract language </t>
  </si>
  <si>
    <t>C1.III.4</t>
  </si>
  <si>
    <t>Enter reference(s) to the contract section(s) that describe the criteria by which managed care plan performance on encounter data submission and correction will be measured. Use contract section references, not page numbers.</t>
  </si>
  <si>
    <t>Encounter data performance criteria contract language</t>
  </si>
  <si>
    <t>C1.III.3</t>
  </si>
  <si>
    <t>Criteria/ measures used to evaluate MCP performance</t>
  </si>
  <si>
    <t>C1.III.2</t>
  </si>
  <si>
    <t>Uses of encounter data</t>
  </si>
  <si>
    <t>C1.III.1</t>
  </si>
  <si>
    <t xml:space="preserve">Provide a brief explanation of any major changes to the population enrolled in or benefits provided by the managed care program during the reporting year. </t>
  </si>
  <si>
    <r>
      <t>Changes to enrollment or benefits</t>
    </r>
    <r>
      <rPr>
        <sz val="11"/>
        <color indexed="8"/>
        <rFont val="Times New Roman"/>
        <family val="1"/>
      </rPr>
      <t> </t>
    </r>
  </si>
  <si>
    <t>C1.I.6</t>
  </si>
  <si>
    <t>Program enrollment</t>
  </si>
  <si>
    <t>C1.I.5</t>
  </si>
  <si>
    <t>Variation in special benefits</t>
  </si>
  <si>
    <t>C1.I.4.b</t>
  </si>
  <si>
    <t>Set values (select multiple)</t>
  </si>
  <si>
    <t>Select the type of MCPs that contract with the state to provide the services covered under the program. Select one of the allowed values.</t>
  </si>
  <si>
    <t>Program type</t>
  </si>
  <si>
    <t>C1.I.3</t>
  </si>
  <si>
    <t>Free Text (hyperlink)</t>
  </si>
  <si>
    <t xml:space="preserve">Enter the hyperlink to the model contract or landing page for executed contracts for the program being reported in the MCPAR.  </t>
  </si>
  <si>
    <t>Contract URL</t>
  </si>
  <si>
    <t>C1.I.2</t>
  </si>
  <si>
    <t>Free Text</t>
  </si>
  <si>
    <t>Enter the title and date of the contract between the state and plans participating in the managed care program.</t>
  </si>
  <si>
    <t>Program contract</t>
  </si>
  <si>
    <t>C1.I.1</t>
  </si>
  <si>
    <t>C1.  Program-level, set indicators</t>
  </si>
  <si>
    <t>Set values (select one) or use free text for "other" response</t>
  </si>
  <si>
    <t>Frequency of oversight methods</t>
  </si>
  <si>
    <t>Monitoring methods</t>
  </si>
  <si>
    <t>Population</t>
  </si>
  <si>
    <t xml:space="preserve">Applicable region(s) </t>
  </si>
  <si>
    <t>Provider type</t>
  </si>
  <si>
    <t xml:space="preserve">Standard type </t>
  </si>
  <si>
    <t>Standard</t>
  </si>
  <si>
    <t>Domain or standard type</t>
  </si>
  <si>
    <t>C2. Program-level, state-specific indicators: Availability, accessibility, and network adequacy</t>
  </si>
  <si>
    <t xml:space="preserve">Select the frequency the plan reports changes in beneficiary circumstances to the state. </t>
  </si>
  <si>
    <t>D1.X.10</t>
  </si>
  <si>
    <t>Plan overpayment reporting to the state</t>
  </si>
  <si>
    <t>D1.X.9</t>
  </si>
  <si>
    <t>Ratio</t>
  </si>
  <si>
    <t>Ratio of program integrity referrals to the state</t>
  </si>
  <si>
    <t>D1.X.8</t>
  </si>
  <si>
    <t>Count of program integrity referrals to the state</t>
  </si>
  <si>
    <t>D1.X.7</t>
  </si>
  <si>
    <t>Select the referral path that the plan uses to make program integrity referrals to the state:
· If the plan makes referrals to the Medicaid Fraud Control Unit (MFCU) only.
· If the plan makes referrals to the State Medicaid Agency (SMA) and MFCU concurrently.
· If the plan makes some referrals to the SMA and others directly to the MFCU.</t>
  </si>
  <si>
    <t>Referral path for program integrity referrals to the state</t>
  </si>
  <si>
    <t>D1.X.6</t>
  </si>
  <si>
    <t>Enter the ratio of program integrity investigations resolved by the plan in the past year per 1,000 beneficiaries enrolled in the plan at the beginning of the reporting year.</t>
  </si>
  <si>
    <t xml:space="preserve">Ratio of resolved program integrity investigations </t>
  </si>
  <si>
    <t>D1.X.5</t>
  </si>
  <si>
    <t xml:space="preserve">Count </t>
  </si>
  <si>
    <t>Enter the count of program integrity investigations resolved by the plan in the past year.</t>
  </si>
  <si>
    <t>Count of resolved program integrity investigations</t>
  </si>
  <si>
    <t>D1.X.4</t>
  </si>
  <si>
    <t>Enter the ratio of program integrity investigations opened by the plan in the past year per 1,000 beneficiaries enrolled in the plan on the first day of the last month of the reporting year.</t>
  </si>
  <si>
    <t xml:space="preserve">Ratio of opened program integrity investigations </t>
  </si>
  <si>
    <t>D1.X.3</t>
  </si>
  <si>
    <t xml:space="preserve">Enter the count of program integrity investigations opened by the plan in the past year. </t>
  </si>
  <si>
    <t>Count of opened program integrity investigations</t>
  </si>
  <si>
    <t>D1.X.2</t>
  </si>
  <si>
    <t xml:space="preserve">Report the number of dedicated program integrity staff for routine internal monitoring and compliance risks as required under 42 CFR 438.608(a)(1)(vii). </t>
  </si>
  <si>
    <t>Dedicated program integrity staff</t>
  </si>
  <si>
    <t>D1.X.1</t>
  </si>
  <si>
    <t>D1.VI.3</t>
  </si>
  <si>
    <t>Delegated services</t>
  </si>
  <si>
    <t>D1.VI.1</t>
  </si>
  <si>
    <t>Enter the total number of grievances resolved during the reporting period that were filed for a reason other than the reasons listed above.</t>
  </si>
  <si>
    <t>Grievances filed for other reasons</t>
  </si>
  <si>
    <t>D1.IV.16k</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</si>
  <si>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</si>
  <si>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Grievances related to plan denial of request for an expedited appeal</t>
  </si>
  <si>
    <t>D1.IV.16j</t>
  </si>
  <si>
    <t>Enter the total number of grievances resolved during the reporting year that were filed due to a lack of timely plan response to a service authorization or appeal request (including requests to expedite or extend appeals).</t>
  </si>
  <si>
    <t>Grievances related to lack of timely plan response to a service authorization or appeal request (including requests to expedite or extend appeals)</t>
  </si>
  <si>
    <t>D1.IV.16i</t>
  </si>
  <si>
    <t>Enter the total number of grievances resolved during the reporting year that were related to abuse, neglect or exploitation. Abuse/neglect/exploitation grievances include cases involving potential or actual patient harm.</t>
  </si>
  <si>
    <t>Grievances related to abuse, neglect or exploitation</t>
  </si>
  <si>
    <t>D1.IV.16h</t>
  </si>
  <si>
    <t>Grievances related to suspected fraud</t>
  </si>
  <si>
    <t>D1.IV.16g</t>
  </si>
  <si>
    <t>Enter the total number of grievances resolved during the reporting period that were filed for a reason related to payment or billing issues.</t>
  </si>
  <si>
    <t>Grievances related to payment or billing issues</t>
  </si>
  <si>
    <t>D1.IV.16f</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</si>
  <si>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</si>
  <si>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Grievances related to plan communications</t>
  </si>
  <si>
    <t>D1.IV.16e</t>
  </si>
  <si>
    <t>Grievances related to quality of care</t>
  </si>
  <si>
    <t>D1.IV.16d</t>
  </si>
  <si>
    <t>Grievances related to access to care/services from plan or provider</t>
  </si>
  <si>
    <t>D1.IV.16c</t>
  </si>
  <si>
    <t>Grievances related to plan or provider care management/case management</t>
  </si>
  <si>
    <t>D1.IV.16b</t>
  </si>
  <si>
    <t>Grievances related to plan or provider customer service</t>
  </si>
  <si>
    <t>D1.IV.16a</t>
  </si>
  <si>
    <t>(none)</t>
  </si>
  <si>
    <t>Grievances related to other service types</t>
  </si>
  <si>
    <t>D1.IV.15j</t>
  </si>
  <si>
    <t>Grievances related to non-emergency medical transportation (NEMT)</t>
  </si>
  <si>
    <t>D1.IV.15i</t>
  </si>
  <si>
    <t>Grievances related to dental services</t>
  </si>
  <si>
    <t>D1.IV.15h</t>
  </si>
  <si>
    <t>Grievances related to long-term services and supports (LTSS)</t>
  </si>
  <si>
    <t>D1.IV.15g</t>
  </si>
  <si>
    <t>Grievances related to skilled nursing facility (SNF) services</t>
  </si>
  <si>
    <t>D1.IV.15f</t>
  </si>
  <si>
    <t>Grievances related to coverage of outpatient prescription drugs</t>
  </si>
  <si>
    <t>D1.IV.15e</t>
  </si>
  <si>
    <t>Grievances related to outpatient behavioral health services</t>
  </si>
  <si>
    <t>D1.IV.15d</t>
  </si>
  <si>
    <t>Grievances related to inpatient behavioral health services</t>
  </si>
  <si>
    <t>D1.IV.15c</t>
  </si>
  <si>
    <t>Grievances related to general outpatient services</t>
  </si>
  <si>
    <t>D1.IV.15b</t>
  </si>
  <si>
    <t>Grievances related to general inpatient services</t>
  </si>
  <si>
    <t>D1.IV.15a</t>
  </si>
  <si>
    <t>Enter the number of grievances for which timely resolution was provided by plan  during the reporting period. (See 42 CFR §438.408(b)(1) for requirements related to the timely resolution of grievances.)</t>
  </si>
  <si>
    <t>Number of grievances for which timely resolution was provided</t>
  </si>
  <si>
    <t>D1.IV.14</t>
  </si>
  <si>
    <t>Count or N/A</t>
  </si>
  <si>
    <t>Number of critical incidents filed during the reporting period by (or on behalf of) an LTSS user who previously filed a grievance</t>
  </si>
  <si>
    <t>D1.IV.13</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</si>
  <si>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</si>
  <si>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Grievances filed on behalf of LTSS users</t>
  </si>
  <si>
    <t>D1.IV.12</t>
  </si>
  <si>
    <t xml:space="preserve">Enter the total number of grievances still pending or in process (not yet resolved) as of the first day of the last month of the reporting year. </t>
  </si>
  <si>
    <t>Active grievances</t>
  </si>
  <si>
    <t>D1.IV.11</t>
  </si>
  <si>
    <t>Grievances resolved</t>
  </si>
  <si>
    <t>D1.IV.10</t>
  </si>
  <si>
    <t>Subtopic: Grievances</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</si>
  <si>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</si>
  <si>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External Medical Reviews resulting in an  adverse decision for the enrollee</t>
  </si>
  <si>
    <t>D1.IV.9b</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</si>
  <si>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</si>
  <si>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Reviews resulting in a favorable decision for the enrollee</t>
  </si>
  <si>
    <t>D1.IV.9a</t>
  </si>
  <si>
    <t>State Fair Hearings retracted prior to reaching a decision</t>
  </si>
  <si>
    <t>D1.IV.8d</t>
  </si>
  <si>
    <t xml:space="preserve">Enter the total number of State Fair Hearing decisions rendered during the reporting year that were adverse for the enrollee. </t>
  </si>
  <si>
    <t>State Fair Hearings resulting in an adverse decision for the enrollee</t>
  </si>
  <si>
    <t>D1.IV.8c</t>
  </si>
  <si>
    <t xml:space="preserve">Enter the total number of State Fair Hearing decisions rendered during the reporting year that were partially or fully favorable to the enrollee. </t>
  </si>
  <si>
    <t>State Fair Hearings resulting in a favorable decision  for the enrollee</t>
  </si>
  <si>
    <t>D1.IV.8b</t>
  </si>
  <si>
    <t>State Fair Hearing requests</t>
  </si>
  <si>
    <t>D1.IV.8a</t>
  </si>
  <si>
    <t>Appeals related to other service types</t>
  </si>
  <si>
    <t>D1.IV.7j</t>
  </si>
  <si>
    <t>Appeals related to non-emergency medical transportation (NEMT)</t>
  </si>
  <si>
    <t>D1.IV.7i</t>
  </si>
  <si>
    <t>Appeals related to dental services</t>
  </si>
  <si>
    <t>D1.IV.7h</t>
  </si>
  <si>
    <t>Appeals related to long-term services and supports (LTSS)</t>
  </si>
  <si>
    <t>D1.IV.7g</t>
  </si>
  <si>
    <t>Appeals related to skilled nursing facility (SNF) services</t>
  </si>
  <si>
    <t>D1.IV.7f</t>
  </si>
  <si>
    <t>Appeals related to covered outpatient prescription drugs</t>
  </si>
  <si>
    <t>D1.IV.7e</t>
  </si>
  <si>
    <t>Appeals related to outpatient behavioral health services</t>
  </si>
  <si>
    <t>D1.IV.7d</t>
  </si>
  <si>
    <t>Appeals related to inpatient behavioral health services</t>
  </si>
  <si>
    <t>D1.IV.7c</t>
  </si>
  <si>
    <t>Appeals related to general outpatient services</t>
  </si>
  <si>
    <t>D1.IV.7b</t>
  </si>
  <si>
    <t>Appeals related to general inpatient services</t>
  </si>
  <si>
    <t>D1.IV.7a</t>
  </si>
  <si>
    <t>Enter the total number of appeals resolved by the plan during the reporting year that were related to the plan's denial of an enrollee's request to dispute a financial liability.</t>
  </si>
  <si>
    <t>Appeals related to denial of an enrollee's request to dispute financial liability</t>
  </si>
  <si>
    <t>D1.IV.6g</t>
  </si>
  <si>
    <t>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t>
  </si>
  <si>
    <t>Appeals related to plan denial of an enrollee's right to request out-of-network care</t>
  </si>
  <si>
    <t>D1.IV.6f</t>
  </si>
  <si>
    <t>Enter the total number of appeals resolved by the plan during the reporting year that were related to the plan's failure to act within the timeframes provided at 42 CFR §438.408(b)(1) and (2) regarding the standard resolution of grievances and appeals.</t>
  </si>
  <si>
    <t>Appeals related to lack of timely plan response to an appeal or grievance</t>
  </si>
  <si>
    <t>D1.IV.6e</t>
  </si>
  <si>
    <t>Appeals related to service timeliness</t>
  </si>
  <si>
    <t>D1.IV.6d</t>
  </si>
  <si>
    <t>Enter the total number of appeals resolved by the plan during the reporting year that were related to the plan's denial, in whole or in part, of payment for a service that was already rendered.</t>
  </si>
  <si>
    <t>Appeals related to payment denial</t>
  </si>
  <si>
    <t>D1.IV.6c</t>
  </si>
  <si>
    <t>Enter the total number of appeals resolved by the plan during the reporting year that were related to the plan's reduction, suspension, or termination of a previously authorized service.</t>
  </si>
  <si>
    <t>Appeals related to reduction, suspension, or termination of a previously authorized service</t>
  </si>
  <si>
    <t>D1.IV.6b</t>
  </si>
  <si>
    <t>D1.IV.6a</t>
  </si>
  <si>
    <t>Enter the total number of expedited appeals for which timely resolution was provided by plan during the reporting period. (See 42 CFR §438.408(b)(3) for requirements related to timely resolution of standard appeals.)</t>
  </si>
  <si>
    <t>Expedited appeals for which timely resolution was provided</t>
  </si>
  <si>
    <t>D1.IV.5b</t>
  </si>
  <si>
    <t>Enter the total number of standard appeals for which timely resolution was provided by plan during the reporting period. (See 42 CFR §438.408(b)(2) for requirements related to timely resolution of standard appeals.)</t>
  </si>
  <si>
    <t>Standard appeals for which timely resolution was provided</t>
  </si>
  <si>
    <t>D1.IV.5a</t>
  </si>
  <si>
    <t>Number of critical incidents filed during the reporting period by (or on behalf of) an LTSS user who previously filed an appeal</t>
  </si>
  <si>
    <t>D1.IV.4</t>
  </si>
  <si>
    <t>Appeals filed on behalf of LTSS users</t>
  </si>
  <si>
    <t>D1.IV.3</t>
  </si>
  <si>
    <t xml:space="preserve">Enter the total number of appeals still pending or in process (not yet resolved) as of the first day of the last month of the reporting year. </t>
  </si>
  <si>
    <t>Active appeals</t>
  </si>
  <si>
    <t>D1.IV.2</t>
  </si>
  <si>
    <t>D1.IV.1</t>
  </si>
  <si>
    <t xml:space="preserve">Subtopic: Appeals </t>
  </si>
  <si>
    <t>Percentage</t>
  </si>
  <si>
    <t>Share of encounter data submissions that were HIPAA compliant</t>
  </si>
  <si>
    <t>D1.III.2</t>
  </si>
  <si>
    <t xml:space="preserve">Percentage </t>
  </si>
  <si>
    <t>Share of encounter data submissions that met state’s timely submission requirements</t>
  </si>
  <si>
    <t>Topic III. Encounter Data</t>
  </si>
  <si>
    <t>Medical Loss Ratio (MLR): Aggregate value</t>
  </si>
  <si>
    <t>Topic II. Financial Performance</t>
  </si>
  <si>
    <t>Plan share of any Medicaid managed care</t>
  </si>
  <si>
    <t>D1.I.3</t>
  </si>
  <si>
    <t xml:space="preserve">Sum of enrollment in the plan (within the specific program) as a percentage of total Medicaid enrollment in the state 
• Numerator: Plan enrollment (indicator D1.I.1)
• Denominator: Statewide Medicaid enrollment (indicator B.I.1) </t>
  </si>
  <si>
    <t>Plan share of Medicaid</t>
  </si>
  <si>
    <t>D1.I.2</t>
  </si>
  <si>
    <t>Enter total number of individuals enrolled in each plan as of the first day of the last month of the reporting year. </t>
  </si>
  <si>
    <t>Plan enrollment</t>
  </si>
  <si>
    <t>D1.I.1</t>
  </si>
  <si>
    <t>Topic I: Program Characteristics and Enrollment</t>
  </si>
  <si>
    <t>Topic VII. Quality and Performance Measures</t>
  </si>
  <si>
    <t>Measure description</t>
  </si>
  <si>
    <t>Measure set</t>
  </si>
  <si>
    <t>If measure reporting is cross-program, list which programs</t>
  </si>
  <si>
    <t>Measure reporting (program-specific or cross-program)</t>
  </si>
  <si>
    <t>Measure name</t>
  </si>
  <si>
    <t>NQF #</t>
  </si>
  <si>
    <t>Domain</t>
  </si>
  <si>
    <t>Has plan had CAP or had an intervention for similar reasons within the previous two years</t>
  </si>
  <si>
    <t>Remediation date non-compliance was corrected</t>
  </si>
  <si>
    <t>Date assessed</t>
  </si>
  <si>
    <t>Amount</t>
  </si>
  <si>
    <t>Instances (#) of noncompliance</t>
  </si>
  <si>
    <t>Reason for intervention</t>
  </si>
  <si>
    <t>Plan name</t>
  </si>
  <si>
    <t>Intervention topic</t>
  </si>
  <si>
    <t>Intervention type</t>
  </si>
  <si>
    <t xml:space="preserve">D3. Plan-level, state-specific indicators: Sanctions and Corrective Action Plans </t>
  </si>
  <si>
    <t>State evaluation of BSS entity performance</t>
  </si>
  <si>
    <t>BSS auxiliary aids and services</t>
  </si>
  <si>
    <t>BSS website</t>
  </si>
  <si>
    <t xml:space="preserve">Select roles that the contracted BSS entity performs, specified at 42 CFR 438.71(b). </t>
  </si>
  <si>
    <t>BSS entity role</t>
  </si>
  <si>
    <t>E.IX.3</t>
  </si>
  <si>
    <t xml:space="preserve">Select type of entity contracted to perform each BSS activity specified at 42 CFR 438.71(b). </t>
  </si>
  <si>
    <t>BSS entity type</t>
  </si>
  <si>
    <t>E.IX.2</t>
  </si>
  <si>
    <t>E.IX.1</t>
  </si>
  <si>
    <t>E. Beneficiary support system (BSS) entities, set indicators</t>
  </si>
  <si>
    <t xml:space="preserve">Risk-based capital (RBC) measures the percentage of the required minimum capital that the MCP is holding. The MCP’s minimum capital is calculated using a standard formula that measures the risk of insolvency. </t>
  </si>
  <si>
    <t>RBC</t>
  </si>
  <si>
    <t>Risk-based capital</t>
  </si>
  <si>
    <t>--</t>
  </si>
  <si>
    <t>Reporting period /Reporting year</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</si>
  <si>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</si>
  <si>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PCCM entity</t>
  </si>
  <si>
    <t>Primary care case management entity</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</si>
  <si>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</si>
  <si>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 xml:space="preserve">PCCM </t>
  </si>
  <si>
    <t>Primary care case management</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</si>
  <si>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</si>
  <si>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PIHP</t>
  </si>
  <si>
    <t>Prepaid inpatient health plan</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</si>
  <si>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</si>
  <si>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PAHP</t>
  </si>
  <si>
    <t>Prepaid ambulatory health plan</t>
  </si>
  <si>
    <t>Premium deficiency reserve (PDR) indicates whether future premiums plus current reserves are enough to cover future claim payments and expenses for the remainder of a contract period.</t>
  </si>
  <si>
    <t>PDR</t>
  </si>
  <si>
    <t>Premium deficiency reserve</t>
  </si>
  <si>
    <t>Medicaid agencies are reqired to ensure necessary transportation for beneficiaries to and from providers. For situations that do not involve an immediate threat to the life or health of an individual, this requirement is usually called “non-emergency medical transportation,” or NEMT.</t>
  </si>
  <si>
    <t>NEMT</t>
  </si>
  <si>
    <t>Non-emergency medical transportation</t>
  </si>
  <si>
    <t xml:space="preserve">Managed Long Term Services and Supports (MLTSS) refers to the delivery of long term services and supports through capitated Medicaid managed care programs. </t>
  </si>
  <si>
    <t>MLTSS</t>
  </si>
  <si>
    <t>Managed long-term services and supports</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</si>
  <si>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</si>
  <si>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MLR</t>
  </si>
  <si>
    <t>Medical Loss Ratio</t>
  </si>
  <si>
    <t>Managed care program</t>
  </si>
  <si>
    <t>Consistent with 42 CFR 438.66, this document uses the term “managed care plan” to refer to MCO, PIHP, PAHP, and PCCM entities</t>
  </si>
  <si>
    <t>MCP</t>
  </si>
  <si>
    <t>Managed care plan</t>
  </si>
  <si>
    <t>An LTSS user is an enrollee who received at least one LTSS service at any point during the reporting year (regardless of whether the enrollee was actively receiving LTSS at the time that the grievance was filed).</t>
  </si>
  <si>
    <t>LTSS user</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</si>
  <si>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</si>
  <si>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MCO</t>
  </si>
  <si>
    <t>Managed care organization</t>
  </si>
  <si>
    <t>Sanction</t>
  </si>
  <si>
    <t>Critical incident</t>
  </si>
  <si>
    <t>Corrective action plan</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</si>
  <si>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</si>
  <si>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BSS</t>
  </si>
  <si>
    <t>Beneficiary Support System</t>
  </si>
  <si>
    <t>Definition/ specification</t>
  </si>
  <si>
    <t>Acronym</t>
  </si>
  <si>
    <t>Term</t>
  </si>
  <si>
    <t xml:space="preserve">Glossary </t>
  </si>
  <si>
    <t>Wyoming</t>
  </si>
  <si>
    <t>Wisconsin</t>
  </si>
  <si>
    <t>West Virginia</t>
  </si>
  <si>
    <t>Washington</t>
  </si>
  <si>
    <t>Virginia</t>
  </si>
  <si>
    <t>Vermont</t>
  </si>
  <si>
    <t>Utah</t>
  </si>
  <si>
    <t>Texas</t>
  </si>
  <si>
    <t>Tennessee</t>
  </si>
  <si>
    <t>South Dakota</t>
  </si>
  <si>
    <t>South Carolina</t>
  </si>
  <si>
    <t>Rhode Island</t>
  </si>
  <si>
    <t>Puerto Rico</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</si>
  <si>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</si>
  <si>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</si>
  <si>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</si>
  <si>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</si>
  <si>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</si>
  <si>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</si>
  <si>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</si>
  <si>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</si>
  <si>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</si>
  <si>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</si>
  <si>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</si>
  <si>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</si>
  <si>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</si>
  <si>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</si>
  <si>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</si>
  <si>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</si>
  <si>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</si>
  <si>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</si>
  <si>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</si>
  <si>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</si>
  <si>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</si>
  <si>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</si>
  <si>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</si>
  <si>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</si>
  <si>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</si>
  <si>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Other (free text, specify)</t>
  </si>
  <si>
    <t>Illinois</t>
  </si>
  <si>
    <t>Academic/Research Organization</t>
  </si>
  <si>
    <t>Idaho</t>
  </si>
  <si>
    <t xml:space="preserve">	Other_x000D_
</t>
  </si>
  <si>
    <t>Consultant</t>
  </si>
  <si>
    <t>Hawaii</t>
  </si>
  <si>
    <t xml:space="preserve">	Physician Network Primary and Specialty Care_x000D_
</t>
  </si>
  <si>
    <t>Enrollment Broker</t>
  </si>
  <si>
    <t>Inpatient care (general acute)</t>
  </si>
  <si>
    <t>Georgia</t>
  </si>
  <si>
    <t>Inpatient Care (General Acute)</t>
  </si>
  <si>
    <t>Subcontractor</t>
  </si>
  <si>
    <t>Service fulfillment</t>
  </si>
  <si>
    <t>Physician network primary and specialty care</t>
  </si>
  <si>
    <t>Florida</t>
  </si>
  <si>
    <t>Physician Network Specialty Care Only</t>
  </si>
  <si>
    <t>Other Community-Based Organization</t>
  </si>
  <si>
    <t>Miniumum # of network providers</t>
  </si>
  <si>
    <t>Physician network specialty care-only</t>
  </si>
  <si>
    <t>None of the above</t>
  </si>
  <si>
    <t>Encounter data not used for any purpose</t>
  </si>
  <si>
    <t>Dist. of Col.</t>
  </si>
  <si>
    <t xml:space="preserve">	Physician Network Primary Care Only_x000D_
</t>
  </si>
  <si>
    <t>Legal Assistance Organization</t>
  </si>
  <si>
    <t>Long-term services and supports</t>
  </si>
  <si>
    <t>Provider to enrollee ratios</t>
  </si>
  <si>
    <t>Physician network primary care-only</t>
  </si>
  <si>
    <t>LTSS-SNF</t>
  </si>
  <si>
    <t>Connecticut</t>
  </si>
  <si>
    <t xml:space="preserve">	Dental_x000D_
</t>
  </si>
  <si>
    <t>Review/Oversight of LTSS Data</t>
  </si>
  <si>
    <t>Center for Independent Living (CIL)</t>
  </si>
  <si>
    <t>Timely access</t>
  </si>
  <si>
    <t>Liquidated damages</t>
  </si>
  <si>
    <t>Health plan enrollee experience of care</t>
  </si>
  <si>
    <t>Quarterly</t>
  </si>
  <si>
    <t>Hours of operation</t>
  </si>
  <si>
    <t>LTSS-adult day care</t>
  </si>
  <si>
    <t>Overall data accuracy (as determined through data validation)</t>
  </si>
  <si>
    <t>Policy making and decision support</t>
  </si>
  <si>
    <t>Proprietary system(s)</t>
  </si>
  <si>
    <t>Colorado</t>
  </si>
  <si>
    <t>LTSS Grievance/Appeals Assistance</t>
  </si>
  <si>
    <t>Aging and Disability Resource Network (ADRN)</t>
  </si>
  <si>
    <t>Performance Improvement</t>
  </si>
  <si>
    <t>Compliance letter</t>
  </si>
  <si>
    <t>Dental and oral health services</t>
  </si>
  <si>
    <t xml:space="preserve">Bi-monthly </t>
  </si>
  <si>
    <t>Appointment wait time</t>
  </si>
  <si>
    <t xml:space="preserve">Dental </t>
  </si>
  <si>
    <t>Less than annually</t>
  </si>
  <si>
    <t>Review of grievances related to access</t>
  </si>
  <si>
    <t>LTSS-assistive technology</t>
  </si>
  <si>
    <t>Provider ID field complete</t>
  </si>
  <si>
    <t>Program integrity</t>
  </si>
  <si>
    <t>Other </t>
  </si>
  <si>
    <t>Other third-party vendor</t>
  </si>
  <si>
    <t>California</t>
  </si>
  <si>
    <t>LTSS Grievance/Appeals Education</t>
  </si>
  <si>
    <t>State Health Insurance Assistance Program (SHIP)</t>
  </si>
  <si>
    <t>Reporting</t>
  </si>
  <si>
    <t>HEDIS</t>
  </si>
  <si>
    <t>Behavioral health care</t>
  </si>
  <si>
    <t>Monthly</t>
  </si>
  <si>
    <t>Ease of getting an appointment timely</t>
  </si>
  <si>
    <t>Annually</t>
  </si>
  <si>
    <t>EVV data analysis</t>
  </si>
  <si>
    <t>Small counties</t>
  </si>
  <si>
    <t>LTSS-personal care assistant</t>
  </si>
  <si>
    <t>Exceptions to time and distance standards</t>
  </si>
  <si>
    <t>Use of correct file formats</t>
  </si>
  <si>
    <t>Contract oversight</t>
  </si>
  <si>
    <t>Transportation</t>
  </si>
  <si>
    <t>Primary Care Case Management (PCCM) Entity</t>
  </si>
  <si>
    <t>EQRO</t>
  </si>
  <si>
    <t>Arkansas</t>
  </si>
  <si>
    <t xml:space="preserve">	Case Management (Behavioral Health, other)_x000D_
</t>
  </si>
  <si>
    <t>LTSS Complaint Access Point</t>
  </si>
  <si>
    <t>Ombudsman Program</t>
  </si>
  <si>
    <t>Excess charges</t>
  </si>
  <si>
    <t>Fine</t>
  </si>
  <si>
    <t>State-specific</t>
  </si>
  <si>
    <t>Care of acute and chronic conditions</t>
  </si>
  <si>
    <t>Bi-weekly</t>
  </si>
  <si>
    <t>The plan makes some referrals to the SMA and others directly to the MFCU.</t>
  </si>
  <si>
    <t>Maximum time or distance</t>
  </si>
  <si>
    <t>Case management</t>
  </si>
  <si>
    <t>Secret shopper calls</t>
  </si>
  <si>
    <t>Adult and pediatric</t>
  </si>
  <si>
    <t>Large counties</t>
  </si>
  <si>
    <t>Hospital</t>
  </si>
  <si>
    <t>LTSS-related standard: enrollee travels to the provider</t>
  </si>
  <si>
    <t>If yes, list website (free text)</t>
  </si>
  <si>
    <t>If yes, describe (free text)</t>
  </si>
  <si>
    <t>Timeliness of data certifications</t>
  </si>
  <si>
    <t>Monitoring and reporting</t>
  </si>
  <si>
    <t>Dental</t>
  </si>
  <si>
    <t>Prepaid Ambulatory Health Plan (PAHP)</t>
  </si>
  <si>
    <t>State has established a hybrid system</t>
  </si>
  <si>
    <t>State actuaries</t>
  </si>
  <si>
    <t>Arizona</t>
  </si>
  <si>
    <t xml:space="preserve">Behavioral Health </t>
  </si>
  <si>
    <t>Beneficiary Outreach</t>
  </si>
  <si>
    <t>Local Government Entity</t>
  </si>
  <si>
    <t>No</t>
  </si>
  <si>
    <t>False information</t>
  </si>
  <si>
    <t>Suspension of new enrollment</t>
  </si>
  <si>
    <t>Administrative penalty</t>
  </si>
  <si>
    <t>Medicaid Adult Core Set</t>
  </si>
  <si>
    <t>Cross-program rate</t>
  </si>
  <si>
    <t>Maternal and perinatal health</t>
  </si>
  <si>
    <t>Weekly</t>
  </si>
  <si>
    <t>The plan makes referrals to the SMA and MFCU concurrently.</t>
  </si>
  <si>
    <t>Maximum distance to travel</t>
  </si>
  <si>
    <t>Behavioral health</t>
  </si>
  <si>
    <t>Plan provider roster review</t>
  </si>
  <si>
    <t>Pediatric</t>
  </si>
  <si>
    <t>Rural</t>
  </si>
  <si>
    <t xml:space="preserve">Behavioral health </t>
  </si>
  <si>
    <t>LTSS-related standard: provider travels to the enrollee</t>
  </si>
  <si>
    <t>Timeliness of data corrections</t>
  </si>
  <si>
    <t>Quality/performance measurement</t>
  </si>
  <si>
    <t>Long-Term Services and Supports (LTSS)</t>
  </si>
  <si>
    <t>Prepaid Inpatient Health Plan (PIHP)</t>
  </si>
  <si>
    <t>State requires the return of overpayments</t>
  </si>
  <si>
    <t>Other state agency staff</t>
  </si>
  <si>
    <t>Alaska</t>
  </si>
  <si>
    <t xml:space="preserve">	Pharmaceuticals_x000D_
</t>
  </si>
  <si>
    <t>Enrollment Broker/Choice Counseling</t>
  </si>
  <si>
    <t>State Government Entity</t>
  </si>
  <si>
    <t>Yes</t>
  </si>
  <si>
    <t>Discrimination</t>
  </si>
  <si>
    <t>Civil monetary penalty</t>
  </si>
  <si>
    <t>Medicaid Child Core Set</t>
  </si>
  <si>
    <t>Program-specific rate</t>
  </si>
  <si>
    <t>Primary care access and preventive care</t>
  </si>
  <si>
    <t>Daily</t>
  </si>
  <si>
    <t>The plan makes referrals to the MFCU only.</t>
  </si>
  <si>
    <t>Maximum time to travel</t>
  </si>
  <si>
    <t>Pharmaceuticals</t>
  </si>
  <si>
    <t>At procurement</t>
  </si>
  <si>
    <t>Geomapping</t>
  </si>
  <si>
    <t xml:space="preserve">Adult </t>
  </si>
  <si>
    <t>Urban</t>
  </si>
  <si>
    <t>Primary care</t>
  </si>
  <si>
    <t>General quantitative availability and accessibility standard</t>
  </si>
  <si>
    <t>Timeliness of initial data submissions</t>
  </si>
  <si>
    <t>Rate setting</t>
  </si>
  <si>
    <t>Behavioral Health</t>
  </si>
  <si>
    <t>Managed Care Organization (MCO)</t>
  </si>
  <si>
    <t>Allow plans to retain overpayments</t>
  </si>
  <si>
    <t>State Medicaid agency staff</t>
  </si>
  <si>
    <t>Alabama</t>
  </si>
  <si>
    <t>Allow multiple</t>
  </si>
  <si>
    <t>Allow one</t>
  </si>
  <si>
    <t>Type</t>
  </si>
  <si>
    <t>Plan</t>
  </si>
  <si>
    <t>State</t>
  </si>
  <si>
    <t>Plan-measure</t>
  </si>
  <si>
    <t xml:space="preserve">Plan </t>
  </si>
  <si>
    <t xml:space="preserve">Program </t>
  </si>
  <si>
    <t>Program</t>
  </si>
  <si>
    <t>Level</t>
  </si>
  <si>
    <t>Not sure where this one goes - do not delete until known</t>
  </si>
  <si>
    <t>Voluntary provider withdrawals</t>
  </si>
  <si>
    <t>Standard type</t>
  </si>
  <si>
    <t>Special program benefits</t>
  </si>
  <si>
    <t>State name</t>
  </si>
  <si>
    <t>D3</t>
  </si>
  <si>
    <t>D2</t>
  </si>
  <si>
    <t>D1.X.12</t>
  </si>
  <si>
    <t>C2</t>
  </si>
  <si>
    <t>C1.I.4.a</t>
  </si>
  <si>
    <t>This sheet will be used to prepoplate fields with set values. It will be hidden from users.</t>
  </si>
  <si>
    <t xml:space="preserve">If the state conducted any audits during the contract year to determine the accuracy, truthfulness, and completeness of the encounter and financial data submitted by the plans under 42 CFR 438.602(e), provide the link(s) to the audit results. </t>
  </si>
  <si>
    <t>B.X.8a</t>
  </si>
  <si>
    <t>B.X.8b</t>
  </si>
  <si>
    <t>Managed Care Oversight: Part 1a</t>
  </si>
  <si>
    <t>Website posting of 5 percent or more ownership control [link]</t>
  </si>
  <si>
    <t>Periodic audits [link]</t>
  </si>
  <si>
    <t>Website posting of 5 percent or more ownership control [Y/N]</t>
  </si>
  <si>
    <t>C1.IX.4</t>
  </si>
  <si>
    <t>C1.IX.1</t>
  </si>
  <si>
    <t>C1.IX.2</t>
  </si>
  <si>
    <t>C1.IX.3</t>
  </si>
  <si>
    <t>BSS LTSS program data</t>
  </si>
  <si>
    <r>
      <t xml:space="preserve">The State must submit MPCAR reports to CMS no later than 180 days after each contract year. The initial MCPAR report will be due after the contract year following the release of CMS guidance on the content and form of the report (i.e. after release of this form) (42 CFR 438.68(e)(1). </t>
    </r>
    <r>
      <rPr>
        <b/>
        <sz val="11"/>
        <rFont val="Arial"/>
        <family val="2"/>
      </rPr>
      <t xml:space="preserve"> </t>
    </r>
    <r>
      <rPr>
        <sz val="11"/>
        <rFont val="Arial"/>
        <family val="2"/>
      </rPr>
      <t>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r>
  </si>
  <si>
    <t>Data lags</t>
  </si>
  <si>
    <t>Preparing the first MCPAR</t>
  </si>
  <si>
    <t xml:space="preserve">Encounter data validation </t>
  </si>
  <si>
    <t>D2_PLAN_free-indc_qual</t>
  </si>
  <si>
    <t>D3_PLAN_free-indc_sanc</t>
  </si>
  <si>
    <t>Glossary</t>
  </si>
  <si>
    <t>Reporting Instructions</t>
  </si>
  <si>
    <t>Overlap with other state reporting requirements</t>
  </si>
  <si>
    <t>1115 reports overlap</t>
  </si>
  <si>
    <r>
      <t xml:space="preserve">Tab identifier </t>
    </r>
    <r>
      <rPr>
        <b/>
        <sz val="9"/>
        <color indexed="8"/>
        <rFont val="Wingdings"/>
        <charset val="2"/>
      </rPr>
      <t>Ø</t>
    </r>
    <r>
      <rPr>
        <b/>
        <sz val="9"/>
        <color indexed="8"/>
        <rFont val="Arial"/>
        <family val="2"/>
      </rPr>
      <t xml:space="preserve"> </t>
    </r>
  </si>
  <si>
    <t>A</t>
  </si>
  <si>
    <t>B</t>
  </si>
  <si>
    <t>C1</t>
  </si>
  <si>
    <t>D1</t>
  </si>
  <si>
    <t>E</t>
  </si>
  <si>
    <r>
      <t xml:space="preserve">Reporting level </t>
    </r>
    <r>
      <rPr>
        <b/>
        <sz val="9"/>
        <color indexed="8"/>
        <rFont val="Wingdings"/>
        <charset val="2"/>
      </rPr>
      <t>Ø</t>
    </r>
    <r>
      <rPr>
        <b/>
        <sz val="9"/>
        <color indexed="8"/>
        <rFont val="Arial"/>
        <family val="2"/>
      </rPr>
      <t xml:space="preserve">  </t>
    </r>
  </si>
  <si>
    <t>Cover sheet</t>
  </si>
  <si>
    <t>State-level</t>
  </si>
  <si>
    <t>Program-level</t>
  </si>
  <si>
    <t>Plan-level</t>
  </si>
  <si>
    <t>BSS-level</t>
  </si>
  <si>
    <r>
      <t xml:space="preserve">Indicator type* </t>
    </r>
    <r>
      <rPr>
        <b/>
        <sz val="9"/>
        <color indexed="8"/>
        <rFont val="Wingdings"/>
        <charset val="2"/>
      </rPr>
      <t>Ø</t>
    </r>
  </si>
  <si>
    <t>Set</t>
  </si>
  <si>
    <t>Free</t>
  </si>
  <si>
    <t>n/a</t>
  </si>
  <si>
    <t>Identifying information on the state, program, plan, and BSS being reported</t>
  </si>
  <si>
    <t>X</t>
  </si>
  <si>
    <t>Point of contact and email address</t>
  </si>
  <si>
    <t>Reporting period start and end date</t>
  </si>
  <si>
    <t>Name of the state, program, plans, and BSS entities being reported on</t>
  </si>
  <si>
    <t>I</t>
  </si>
  <si>
    <t>Program Characteristics and Enrollment**</t>
  </si>
  <si>
    <t>Enter the total number of individuals enrolled in the managed care program as of the first day of the last month of the reporting year. </t>
  </si>
  <si>
    <t>Changes to enrollment or benefits </t>
  </si>
  <si>
    <t>II</t>
  </si>
  <si>
    <t>Financial Performance</t>
  </si>
  <si>
    <t>III</t>
  </si>
  <si>
    <t>Encounter Data Reporting</t>
  </si>
  <si>
    <t>IV</t>
  </si>
  <si>
    <t>Grievance, Appeals, and State Fair Hearings</t>
  </si>
  <si>
    <t>Enter the total number of State Fair Hearing decisions retracted (by the enrollee or the representative who filed a State Fair Hearing request on behalf of the enrollee) prior to reaching a decision</t>
  </si>
  <si>
    <r>
      <t>Number of grievances resolved by plan during the reporting period related to the following services:</t>
    </r>
    <r>
      <rPr>
        <i/>
        <sz val="10"/>
        <rFont val="Arial"/>
        <family val="2"/>
      </rPr>
      <t xml:space="preserve"> 
(A single grievance may be related to multiple service types and may therefore be counted in multiple categories below.)</t>
    </r>
  </si>
  <si>
    <r>
      <t>Number of grievances resolved by plan during the reporting period related to the following reasons:</t>
    </r>
    <r>
      <rPr>
        <i/>
        <sz val="10"/>
        <rFont val="Arial"/>
        <family val="2"/>
      </rPr>
      <t xml:space="preserve"> 
(A single grievance may be related to multiple reasons and may therefore be counted in multiple categories below.)</t>
    </r>
  </si>
  <si>
    <t>V</t>
  </si>
  <si>
    <t>Availability, Accessibility, and Network adequacy</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</si>
  <si>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</si>
  <si>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</si>
  <si>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</si>
  <si>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VIII</t>
  </si>
  <si>
    <t>Sanctions and Corrective Action Plans**</t>
  </si>
  <si>
    <t>D4</t>
  </si>
  <si>
    <t>List of sanctions, administrative penalties, and corrective action plans that the state has issued to plans.</t>
  </si>
  <si>
    <t>IX</t>
  </si>
  <si>
    <t>Beneficiary Support System (BSS)</t>
  </si>
  <si>
    <t>Name of the BSS entities being reported on</t>
  </si>
  <si>
    <t>Program Integrity</t>
  </si>
  <si>
    <t xml:space="preserve">* Standardized or pre-set indicators cover specific information that CMS would like reported consistently across all programs and plans (for example, enrollment count). State-specific or free indicators cover information that will vary based on what a state collects from its plans (for example, access measures). </t>
  </si>
  <si>
    <t>** Denotes sections that are required for PCCM entities, per 438.66(e)(2).</t>
  </si>
  <si>
    <t>MCPAR Overview</t>
  </si>
  <si>
    <t>Crosswalk</t>
  </si>
  <si>
    <t>Crosswalk of MCPAR indicators by tab</t>
  </si>
  <si>
    <t>List of all indicators in the MCPAR, crosswalked to the tab on which they appear</t>
  </si>
  <si>
    <t>Item</t>
  </si>
  <si>
    <t>Instruction or description</t>
  </si>
  <si>
    <t>Reporting instructions</t>
  </si>
  <si>
    <t>For purposes of the MCPAR, a program is defined by a distinct set of benefits and eligibilty criteria that is articulated in a contract between the state and managed care plans. "Programs" may also be differentiated from one another based on their associated rate cells.</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</si>
  <si>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</si>
  <si>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</si>
  <si>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If the state does not have data available over the time period with which it is requested in the MCPAR, use the most recent data available and note the reporting period that the data cover.</t>
  </si>
  <si>
    <t>B.X.8.a</t>
  </si>
  <si>
    <t>Federal database checks: Part 1</t>
  </si>
  <si>
    <t>Federal database checks: Part 2</t>
  </si>
  <si>
    <t>B.X.9a</t>
  </si>
  <si>
    <t>B.X.9b</t>
  </si>
  <si>
    <t xml:space="preserve">C1.X.1 </t>
  </si>
  <si>
    <t>B.X.10</t>
  </si>
  <si>
    <t>If the state posts on its website the names of the plan individuals with 5% or more ownership or control, under 42 CFR 602(g)(3), provide a link to the website. Enter N/A if not applicable.</t>
  </si>
  <si>
    <t>Topic IX. Beneficiary Support System (BSS)</t>
  </si>
  <si>
    <t>Describe how BSS entities assist the state with identifying, remediating, and resolving systemic issues based on a review of LTSS program data such as grievances and appeals or critical incident data, as required by 42 CFR 438.71(d)(4).</t>
  </si>
  <si>
    <t>MLR reporting period discrepancies</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</si>
  <si>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</si>
  <si>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</si>
  <si>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</si>
  <si>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measureable improvement in the highest priority areas; and (4) eliminate repeated deficient practices.</t>
  </si>
  <si>
    <t>CAP</t>
  </si>
  <si>
    <t>Please note any variation in the availability of special benefits  within the program (e.g. by service area or population). Enter "N/A" if not applicable.</t>
  </si>
  <si>
    <t>(see Tab A)</t>
  </si>
  <si>
    <t>(see Tab C2)</t>
  </si>
  <si>
    <t>(see Tab D2)</t>
  </si>
  <si>
    <t>(see Tab D4)</t>
  </si>
  <si>
    <r>
      <t xml:space="preserve">Separate CHIP enrollees and programs should not be reported in the MCPAR. </t>
    </r>
    <r>
      <rPr>
        <b/>
        <sz val="11"/>
        <rFont val="Arial"/>
        <family val="2"/>
      </rPr>
      <t>Please use free text to flag any items for which the state is unable to remove information about Separate CHIP from required reporting for Medicaid-only or Medicaid Expansion CHIP programs.</t>
    </r>
  </si>
  <si>
    <r>
      <t xml:space="preserve">Per 42 CFR 438.66(e)(1)(ii), states that operate managed care programs under 1115(a) authority </t>
    </r>
    <r>
      <rPr>
        <b/>
        <sz val="1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</si>
  <si>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MCPAR Template Organization</t>
  </si>
  <si>
    <r>
      <t>This document provides instructions for data collection and a template for states to use to submit the required information, hereafter referred to as the Managed Care Program Annual Report (MCPAR). States must complete one MCPAR workbook (i.e., complete</t>
    </r>
    <r>
      <rPr>
        <sz val="11"/>
        <rFont val="Arial"/>
        <family val="2"/>
      </rPr>
      <t xml:space="preserve"> lettered sheets A-E</t>
    </r>
    <r>
      <rPr>
        <sz val="11"/>
        <color indexed="8"/>
        <rFont val="Arial"/>
        <family val="2"/>
      </rPr>
      <t xml:space="preserve"> in this excel file) for each managed care program </t>
    </r>
    <r>
      <rPr>
        <sz val="11"/>
        <rFont val="Arial"/>
        <family val="2"/>
      </rPr>
      <t>operating in the state during the year. Data should cover the 12-month period of the contract term during which the state is reporting information to CMS; this is referred to as the "reporting year."</t>
    </r>
  </si>
  <si>
    <t xml:space="preserve">Indentify the website and/or email address that beneficiaries use to seek assistance from the BSS through electronic means. </t>
  </si>
  <si>
    <t>42 CFR 438.71 requires that the beneficiary support system be accessible in multiple ways including phone, Internet, in-person, and via auxiliary aids and services when requested. Describe how BSS entities offer services in a manner that is accessible to all beneficiaries who need their services, including beneficiaries with disabilities, as required by 42 CFR 438.71(b)(2)).</t>
  </si>
  <si>
    <t>Describe steps taken by the state to evaluate the quality, effectiveness, and efficiency of the BSS entities' performance.</t>
  </si>
  <si>
    <r>
      <t>Sum of enrollment in a given plan (regardless of program) as a percentage of total Medicaid enrollment in any type of managed care.</t>
    </r>
    <r>
      <rPr>
        <sz val="11"/>
        <color indexed="8"/>
        <rFont val="Times New Roman"/>
        <family val="1"/>
      </rPr>
      <t> </t>
    </r>
    <r>
      <rPr>
        <sz val="11"/>
        <color indexed="8"/>
        <rFont val="Arial"/>
        <family val="2"/>
      </rPr>
      <t xml:space="preserve">
• Numerator: Plan enrollment (indicator D1.I.1)
• Denominator: Statewide Medicaid managed care enrollment (indicator B.I.2) </t>
    </r>
  </si>
  <si>
    <t>Enter the total number of individuals enrolled in Medicaid as of the first day of the last month of the reporting year. Include all FFS and managed care enrollees, and count each person only once, regardless of the delivery system(s) in which they are enrolled.</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</si>
  <si>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</si>
  <si>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Enter the percentage of the plan’s encounter data submissions (submitted during the reporting period) that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</si>
  <si>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For managed care plans that cover LTSS, enter the number of critical incidents filed within the reporting period by (or on behalf of) LTSS users who previously filed appeals in the reporting year.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If the managed care plan does not cover LTSS, the state should write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</si>
  <si>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appeals resolved by the plan during the reporting year that were related to general inpatient care, including diagnostic and laboratory services. Please do not include appeals related to inpatient behavioral health services  – those should be included in indicator D1.IV.7c. If the managed care plan does not cover general inpatient services, enter "N/A".</t>
  </si>
  <si>
    <t>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t>
  </si>
  <si>
    <t>Enter the total number of appeals resolved by the plan during the reporting year that were related to inpatient mental health and/or substance use services. If the managed care plan does not cover inpatient behavioral health services, enter "N/A".</t>
  </si>
  <si>
    <t>Enter the total number of appeals resolved by the plan during the reporting year that were related to outpatient mental health and/or substance use services. If the managed care plan does not cover outpatient behavioral health services, enter "N/A".</t>
  </si>
  <si>
    <t>Enter the total number of appeals resolved by the plan during the reporting year that were related to outpatient prescription drugs covered by the managed care plan. If the managed care plan does not cover oupatient prescription drugs, enter "N/A".</t>
  </si>
  <si>
    <t>Enter the total number of appeals resolved by the plan during the reporting year that were related to SNF services. If the managed care plan does not cover skilled nursing services, enter "N/A".</t>
  </si>
  <si>
    <t>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t>
  </si>
  <si>
    <t>Enter the total number of appeals resolved by the plan during the reporting year that were related to dental services. If the managed care plan does not cover dental services, enter "N/A".</t>
  </si>
  <si>
    <t>Enter the total number of appeals resolved by the plan during the reporting year that were related to NEMT. If the managed care plan does not cover NEMT, enter "N/A".</t>
  </si>
  <si>
    <t>Enter the total number of appeals resolved by the plan during the reporting year that were related to services that do not fit into one of the categories listed above. If the managed care plan does not cover services other than those in items D1.IV.7a-i, enter "N/A".</t>
  </si>
  <si>
    <t>For managed care plans that cover LTSS, enter the number of critical incidents filed within the reporting period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</si>
  <si>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grievances resolved by the plan during the reporting year that were related to general inpatient care, including diagnostic and laboratory services. Please do not include grievances related to inpatient behavioral health services – those should be included in indicator D1.IV.15c. If the managed care plan does not cover this type of service, enter "N/A".</t>
  </si>
  <si>
    <t>Enter the total number of grievances resolved by the plan during the reporting year that were related to general outpatient care, including diagnostic and laboratory services. Please do not include grievances related to outpatient behavioral health services – those should be included in indicator D1.IV.15d.  If the managed care plan does not cover this type of service, enter "N/A".</t>
  </si>
  <si>
    <t>Enter the total number of grievances resolved by the plan during the reporting year that were related to inpatient mental health and/or substance use services. If the managed care plan does not cover this type of service, enter "N/A".</t>
  </si>
  <si>
    <t>Enter the total number of grievances resolved by the plan during the reporting year that were related to outpatient mental health and/or substance use services. If the managed care plan does not cover this type of service, enter "N/A".</t>
  </si>
  <si>
    <t>Enter the total number of grievances resolved by the plan during the reporting year that were related to outpatient prescription drugs covered by the managed care plan. If the managed care plan does not cover this type of service, enter "N/A".</t>
  </si>
  <si>
    <t>Enter the total number of grievances resolved by the plan during the reporting year that were related to SNF services. If the managed care plan does not cover this type of service, enter "N/A".</t>
  </si>
  <si>
    <t>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t>
  </si>
  <si>
    <t>Enter the total number of grievances resolved by the plan during the reporting year that were related to dental services.  If the managed care plan does not cover this type of service, enter "N/A".</t>
  </si>
  <si>
    <t>Enter the total number of grievances resolved by the plan during the reporting year that were related to NEMT. If the managed care plan does not cover this type of service, enter "N/A".</t>
  </si>
  <si>
    <t>Enter the total number of grievances resolved by the plan during the reporting year that were related to services that do not fit into one of the categories listed above. If the managed care plan does not cover services other than those in items D1.IV.15a-i, enter "N/A".</t>
  </si>
  <si>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</si>
  <si>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Summarize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</si>
  <si>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CMS is interested in knowing whether one or more of the following four special benefit types are covered by the managed care program: (1) behavioral health, (2) long-term services and supports, (3) dental, and (4) transportation, or (5) none of the above. Select one or more of the allowed values.  (Note: Only list the benefit type if it is a covered service as specified in a contract between the state and managed care plans participating in the program. Benefits available to eligible program enrollees via fee-for-service should not be listed here.)</t>
  </si>
  <si>
    <t>Federal regulations require that states, through their contracts with MCPs, collect and maintain sufficient enrollee encounter data to identify the provider who delivers any item(s) or service(s) to enrollees (42 CFR 438.242(c)(1)). Select purposes for which the state uses encounter data collected from managed care plans (MCPs).</t>
  </si>
  <si>
    <t>Federal regulations also require that states validate that submitted enrollee encounter data they receive is a complete and accurate representation of the services provided to enrollees under the contract between the state and the MCO, PIHP, or PAHP. 42 CFR 438.242(d). Select types of measures used by the state to evaluate managed care plan performance in encounter data submission and correction.</t>
  </si>
  <si>
    <t>Consistent with 438.66(e), this template provides space for states to report indicators related to the following ten topics:  (I) Program Characteristics and Enrollment; (II) Financial Performance; (III) Encounter Data Reporting; (IV) Grievance, Appeals, and State Fair Hearings; (V) Availability, Accessibility, and Network adequacy; (VI) Quality and Performance Measures; (VII) Sanctions and Corrective Action Plans; (VIII) Beneficiary Support System; and (IX)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</si>
  <si>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Consistent with 42 CFR 438.2, Managed care program means a managed care delivery system operated by a State as authorized under sections 1915(a), 1915(b), 1932(a), or 1115(a) of the Act. For purposes of the MCPAR, a program is defined by a specified set of benefits and eligibilty criteria that is articulated in a contract between the state and managed care plans, and that has associated rate cells.</t>
  </si>
  <si>
    <t xml:space="preserve">The 12-month period of the contract term (i.e. the contract year) for which the state is reporting information to CMS. Reporting year may also correspond to “rating period.” </t>
  </si>
  <si>
    <r>
      <t>Sanctions are enforcement actions taken against a managed care plan</t>
    </r>
    <r>
      <rPr>
        <strike/>
        <sz val="11"/>
        <rFont val="Arial"/>
        <family val="2"/>
      </rPr>
      <t>s</t>
    </r>
    <r>
      <rPr>
        <sz val="11"/>
        <rFont val="Arial"/>
        <family val="2"/>
      </rPr>
      <t>. Such actions include monetary and other forms of remedies, such as suspending all or part of new member enrollments, and suspending or terminating all or part of the contract.</t>
    </r>
  </si>
  <si>
    <t>Subtopic: State Fair Hearings and External Medical Reviews By Originating Plan</t>
  </si>
  <si>
    <t>D.1.III.1</t>
  </si>
  <si>
    <t>D1.III.3</t>
  </si>
  <si>
    <t>Definition of timely encounter data submissions</t>
  </si>
  <si>
    <t xml:space="preserve">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 </t>
  </si>
  <si>
    <t xml:space="preserve">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 </t>
  </si>
  <si>
    <t xml:space="preserve">Enter the total number of grievances resolved by the plan during the reporting year that were related to access to care. Access to care grievances include complaints about difficulties finding qualified in-network providers, excessive travel or wait times, or other access issues. </t>
  </si>
  <si>
    <t xml:space="preserve">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 </t>
  </si>
  <si>
    <r>
      <rPr>
        <sz val="11"/>
        <rFont val="Arial"/>
        <family val="2"/>
      </rPr>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t>
    </r>
    <r>
      <rPr>
        <u/>
        <sz val="11"/>
        <color indexed="30"/>
        <rFont val="Arial"/>
        <family val="2"/>
      </rPr>
      <t xml:space="preserve"> https://www.medicaid.gov/medicaid/downloads/ed-validation-toolkit.pdf.</t>
    </r>
  </si>
  <si>
    <t>Describe service-specific or other focused PI activities that the state conducted during the past year in this managed care program (such as analyses focused on use of long-term services and supports [LTSS] or prescription drugs) or activities that focused on specific payment issues to identify, address, and prevent fraud, waste or abuse. Consider data analytics, reviews of under/overutilization, and other activities.</t>
  </si>
  <si>
    <t>Identify where the overpayment standard in indicator B.X.2 is located in plan contracts, as required by 42 CFR 438.608(d)(1)(i).</t>
  </si>
  <si>
    <t>Briefly describe the overpayment standard (for example, details on whether the state allows plans to retain overpayments, requires the plans to return overpayments, or administers a hybrid system) selected  in indicator B.X.2</t>
  </si>
  <si>
    <t>If the state uses a metric or indicator to assess plan reporting performance in indicator B.X.7.b, describe the metric or indicator that the state uses.</t>
  </si>
  <si>
    <t>If in the course of the state's federal database checks the state found any person or entity excluded, please summarize the instances and whether the entity was notified as required in 438.602(d). Report actions taken, such as plan-level sanctions and corrective actions in Tab D3 as applicable. Enter N/A if not applicable.</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</si>
  <si>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</si>
  <si>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</si>
  <si>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Enter the total number of appeals filed during the reporting year by or on behalf of LTSS users. An LTSS user is an enrollee who received at least one LTSS service at any point during the reporting year (regardless of whether the enrollee was actively receiving LTSS at the time that the appeal was filed). If not applicable, write "N/A."</t>
  </si>
  <si>
    <t xml:space="preserve">Appeals related to denial of authorization or limited authorization of a service </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</si>
  <si>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</si>
  <si>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Enter the total number of appeals resolved by the plan during the reporting year that were related to the plan's failure to provide services in a timely manner (as defined by the state).</t>
  </si>
  <si>
    <t>Enter the total number of requests for a  State Fair Hearing filed during the reporting year by or on behalf of enrollees from the plan that issued the adverse benefit determination.</t>
  </si>
  <si>
    <t>Enter the total number of grievances resolved by the plan during the reporting year. A grievance is "resolved" when it has reached completion and been closed by the plan.</t>
  </si>
  <si>
    <t>Enter the count of program integrity referrals that the plan made to the state in the past year using the referral path selected in indicator D1.X.6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t>
  </si>
  <si>
    <t>Enter the ratio of program integrity referrals listed in indicator D1.X.7 made to the state in the past year per 1,000 beneficiaries, using the plan's total enrollment as of the first day of the last month of the reporting year (reported in indicator D1.I.1) as the denominator.</t>
  </si>
  <si>
    <r>
      <t xml:space="preserve">Percentage (calculated) 
</t>
    </r>
    <r>
      <rPr>
        <i/>
        <sz val="10"/>
        <rFont val="Arial"/>
        <family val="2"/>
      </rPr>
      <t>Note: No data entry required; this cell is autopopulated</t>
    </r>
  </si>
  <si>
    <r>
      <t>Sum of enrollment in a given plan (regardless of program) as a percentage of total Medicaid enrollment in any type of managed care.</t>
    </r>
    <r>
      <rPr>
        <sz val="10"/>
        <rFont val="Times New Roman"/>
        <family val="1"/>
      </rPr>
      <t> </t>
    </r>
    <r>
      <rPr>
        <sz val="10"/>
        <rFont val="Arial"/>
        <family val="2"/>
      </rPr>
      <t xml:space="preserve">
• Numerator: Plan enrollment (indicator D1.I.1)
• Denominator: Statewide Medicaid managed care enrollment (indicator B.I.2) </t>
    </r>
  </si>
  <si>
    <r>
      <t>Number of appeals resolved during the reporting period related to the following services:</t>
    </r>
    <r>
      <rPr>
        <i/>
        <sz val="10"/>
        <rFont val="Arial"/>
        <family val="2"/>
      </rPr>
      <t xml:space="preserve"> 
(A single appeal may be related to multiple service types and may therefore be counted in multiple categories below.)</t>
    </r>
  </si>
  <si>
    <t xml:space="preserve">State-specific measures used to monitor availability, accessibility, and network adequacy. </t>
  </si>
  <si>
    <t>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 In the course of the state's federal database checks, did the state find any person or entity excluded?</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</si>
  <si>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defintion for more information.)</t>
  </si>
  <si>
    <t>Describe the state's standard for timely encounter data submissions.</t>
  </si>
  <si>
    <t>Enter the percentage of the plan’s encounter data file submissions (submitted during the reporting period) that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</si>
  <si>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Report whether the state posts on its website the names of individuals and entities with 5% or more ownership or control interest in MCOs, PIHPs, PAHPs, PCCMs and PCCM entities and subcontractors following §455.104 and required by 42 CFR 438.602(g)(3).</t>
  </si>
  <si>
    <t>D1.II.1a</t>
  </si>
  <si>
    <t>Aggregate MLR value: Level of aggregation</t>
  </si>
  <si>
    <t>D1.II.1b</t>
  </si>
  <si>
    <t>As permitted under 42 CFR 438.8(i), states are allowed to aggregate data for reporting purposes across programs and populations.  Select the aggregation level that best describes the MLR being reported in indicator D1.II.1a for each plan.</t>
  </si>
  <si>
    <t xml:space="preserve">Per 42 CFR 438.66(e)(2)(i), the Managed Care Program Annual Report must provide information on the Financial performance of each MCO, PIHP, and PAHP, including MLR experience. Indicate below in D1.II.1b the level of aggregation of the reported MLR. If MLR data are not available for this reporting period due to data lags, enter the MLR calculated for the most recently available reporting period and indicate the reporting period in item D1.II.4 below. See glossary for the regulatory definition of MLR. </t>
  </si>
  <si>
    <t xml:space="preserve">Program-specific statewide   </t>
  </si>
  <si>
    <t>Program-specific regional</t>
  </si>
  <si>
    <t>Statewide all programs &amp; populations</t>
  </si>
  <si>
    <t>Regional all programs &amp; populations</t>
  </si>
  <si>
    <t>Population specific MLR description</t>
  </si>
  <si>
    <t>D1.II.3</t>
  </si>
  <si>
    <t>D1.II.2</t>
  </si>
  <si>
    <t>If the data reported in items D1.II.1a covers a different time period than the MCPAR report, use this space to note the start and end date for that data.</t>
  </si>
  <si>
    <t>If the data reported in item D1.II.1a covers a different time period than the MCPAR report, use this space to note the start and end date for that data.</t>
  </si>
  <si>
    <t xml:space="preserve">If the state requires plans to submit separate MLR calculations for specific populations served within this program, for example, MLTSS or Group VIII expansion enrollees, describe the populations here. If the state does not require this, write "N/A." See glossary for the regulatory definition of MLR. </t>
  </si>
  <si>
    <r>
      <rPr>
        <b/>
        <sz val="11"/>
        <color indexed="8"/>
        <rFont val="Arial"/>
        <family val="2"/>
      </rPr>
      <t>PRA Disclosure Statement</t>
    </r>
    <r>
      <rPr>
        <sz val="11"/>
        <color indexed="8"/>
        <rFont val="Arial"/>
        <family val="2"/>
      </rPr>
      <t xml:space="preserve">  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</si>
  <si>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r>
      <t>Completed forms should be submitted through an online portal that will be made available on or before June 27, 2022</t>
    </r>
    <r>
      <rPr>
        <sz val="11"/>
        <color indexed="60"/>
        <rFont val="Arial"/>
        <family val="2"/>
      </rPr>
      <t xml:space="preserve">. </t>
    </r>
    <r>
      <rPr>
        <sz val="11"/>
        <color indexed="8"/>
        <rFont val="Arial"/>
        <family val="2"/>
      </rPr>
      <t xml:space="preserve">Questions about this form may be directed to </t>
    </r>
    <r>
      <rPr>
        <sz val="11"/>
        <rFont val="Arial"/>
        <family val="2"/>
      </rPr>
      <t>ManagedCareTA@mathematica-mpr.com. Th</t>
    </r>
    <r>
      <rPr>
        <sz val="11"/>
        <color indexed="8"/>
        <rFont val="Arial"/>
        <family val="2"/>
      </rPr>
      <t>is form, or the information contained therein, must also be posted on the state's website as required at 438.66(e)(3)(i), and provided to the Medical Care Advisory Committee as required at 438.66(e)(i) and, if applicable, the MLTSS consultation group as required at 438.66(e)(iii).</t>
    </r>
  </si>
  <si>
    <r>
      <t>Beginning on</t>
    </r>
    <r>
      <rPr>
        <sz val="11"/>
        <color indexed="60"/>
        <rFont val="Arial"/>
        <family val="2"/>
      </rPr>
      <t xml:space="preserve"> </t>
    </r>
    <r>
      <rPr>
        <sz val="11"/>
        <rFont val="Arial"/>
        <family val="2"/>
      </rPr>
      <t>June 28, 2021,</t>
    </r>
    <r>
      <rPr>
        <sz val="11"/>
        <color indexed="8"/>
        <rFont val="Arial"/>
        <family val="2"/>
      </rPr>
      <t xml:space="preserve"> the Centers for Medicare and Medicaid Services (CMS) is requiring that, as part of its monitoring system for all Medicaid managed care programs, each state must submit to CMS no later than 180 days after each contract year, a report on each managed care program administered by the State, regardless of the authority under which the program operat</t>
    </r>
    <r>
      <rPr>
        <sz val="11"/>
        <rFont val="Arial"/>
        <family val="2"/>
      </rPr>
      <t>es. (For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t>
    </r>
    <r>
      <rPr>
        <sz val="11"/>
        <color indexed="8"/>
        <rFont val="Arial"/>
        <family val="2"/>
      </rPr>
      <t>orts are required annually thereafter and aligned with state contract c</t>
    </r>
    <r>
      <rPr>
        <sz val="11"/>
        <rFont val="Arial"/>
        <family val="2"/>
      </rPr>
      <t>ycles (42 CFR 438.68(e)(1)). (See the Glossary tab for a definition of "reporting year;" see Instructions tab for example reporting timeframes.)</t>
    </r>
  </si>
  <si>
    <t>Lisa.R.Luckhardt@state.mn.us</t>
  </si>
  <si>
    <t>Blue Plus</t>
  </si>
  <si>
    <t>Health Patners</t>
  </si>
  <si>
    <t>Hennepin Health</t>
  </si>
  <si>
    <t>Itasca Medical Care</t>
  </si>
  <si>
    <t>Medica</t>
  </si>
  <si>
    <t>Prime West</t>
  </si>
  <si>
    <t xml:space="preserve">South County Health Alliance </t>
  </si>
  <si>
    <t>United Healthcare</t>
  </si>
  <si>
    <t>NA</t>
  </si>
  <si>
    <t>PMAP</t>
  </si>
  <si>
    <t>Behavioral Health; Dental; Transportation</t>
  </si>
  <si>
    <t>Multi-Site County and Tribal Entity</t>
  </si>
  <si>
    <t>State Ombudsman</t>
  </si>
  <si>
    <t>Health Care Consumer Support Center</t>
  </si>
  <si>
    <t>Enrollment Broker/Choice Counseling; Beneficiary Outreach; LTSS Complaint Access Point</t>
  </si>
  <si>
    <t>https://mn.gov/dhs/partners-and-providers/news-initiatives-reports-workgroups/minnesota-health-care-programs/managed-care-reporting/</t>
  </si>
  <si>
    <t>Beneficiary Outreach; LTSS Complaint Access Point; LTSS Grievance/Appeals Education; LTSS Grievance/Appeals Assistance; Review/Oversight of LTSS Data; Other (Assistance for enrollees in understanding managed care)</t>
  </si>
  <si>
    <t>State Wide</t>
  </si>
  <si>
    <t>Other (free text, specify); Attestation</t>
  </si>
  <si>
    <t>At procurement and annually thereafter</t>
  </si>
  <si>
    <t>Availability, Accessibility and Network Adequacy</t>
  </si>
  <si>
    <t>The biggest challenges are that no providers are available, especially in rural areas. Mental health workforce shortages is another challenge.</t>
  </si>
  <si>
    <t xml:space="preserve">Plans are able to ask for waivers for specific reason codes. </t>
  </si>
  <si>
    <t>#2372</t>
  </si>
  <si>
    <t>Breast Cancer Screening</t>
  </si>
  <si>
    <t>F&amp;C, Senior, SNBC</t>
  </si>
  <si>
    <t>#0038</t>
  </si>
  <si>
    <t>Childhood Immunization Status</t>
  </si>
  <si>
    <t>Family &amp; Children, MNcare</t>
  </si>
  <si>
    <t>CIS</t>
  </si>
  <si>
    <t>.</t>
  </si>
  <si>
    <t>#1407</t>
  </si>
  <si>
    <t>Immunizations for Adolescents</t>
  </si>
  <si>
    <t>IMA</t>
  </si>
  <si>
    <t>#0032</t>
  </si>
  <si>
    <t>Cervical Cancer Screening</t>
  </si>
  <si>
    <t>CCS</t>
  </si>
  <si>
    <t>#0034</t>
  </si>
  <si>
    <t>Colorectal Cancer Screening</t>
  </si>
  <si>
    <t>COL</t>
  </si>
  <si>
    <t>#0033</t>
  </si>
  <si>
    <t>Chlamydia Screening in Women</t>
  </si>
  <si>
    <t>CHL</t>
  </si>
  <si>
    <t>Ambulatory Care</t>
  </si>
  <si>
    <t>AMB, visits divided by 1,000 member months</t>
  </si>
  <si>
    <t>Adults’ Access to Preventive/Ambulatory Health Services</t>
  </si>
  <si>
    <t>AAP</t>
  </si>
  <si>
    <t>#0004</t>
  </si>
  <si>
    <t xml:space="preserve">Initiation and Engagement of Alcohol and Other Drug Dependence Treatment </t>
  </si>
  <si>
    <t>IET - Total Engagement</t>
  </si>
  <si>
    <t>IET - Total Initiation</t>
  </si>
  <si>
    <t>#2801</t>
  </si>
  <si>
    <t>Use of First-Line Psychosocial Care for Children and Adolescents on Antipsychotics</t>
  </si>
  <si>
    <t>APP</t>
  </si>
  <si>
    <t>Inpatient Utilization - General Hospital/Acute Care</t>
  </si>
  <si>
    <t>IPU, days per 1,000 member months</t>
  </si>
  <si>
    <t xml:space="preserve">Weight Assessment and Counseling for Nutrition and Physical Activity for Children/ 
Adolescents
</t>
  </si>
  <si>
    <t>WCC</t>
  </si>
  <si>
    <t>#1517</t>
  </si>
  <si>
    <t>Prenatal &amp; Postpartum Care</t>
  </si>
  <si>
    <t>F&amp;C, SNBC</t>
  </si>
  <si>
    <t>PPC - Postpartum Care</t>
  </si>
  <si>
    <t>PPC - Timeliness of Prenatal Care</t>
  </si>
  <si>
    <t>#1392</t>
  </si>
  <si>
    <t>Well-Child Visits in the First 30 Months of Life</t>
  </si>
  <si>
    <t>Well-Child Visits in the First 15 Months. Children who turned 15 months old during the measurement year: Six or more well-child visits.</t>
  </si>
  <si>
    <t>Well-Child Visits for Age 15 Months–30 Months. Children who turned 30 months old during the measurement year: Two or more well-child visits.</t>
  </si>
  <si>
    <t>#1516</t>
  </si>
  <si>
    <t>Child and Adolescent Well-Care Visits</t>
  </si>
  <si>
    <t>WCV</t>
  </si>
  <si>
    <t>#1800</t>
  </si>
  <si>
    <t>Asthma Medication Ratio</t>
  </si>
  <si>
    <t>AMR</t>
  </si>
  <si>
    <t>#0543</t>
  </si>
  <si>
    <t>Statin Therapy for Patients with Cardiovascular Disease</t>
  </si>
  <si>
    <t>#0057</t>
  </si>
  <si>
    <t>Comprehensive Diabetes Care</t>
  </si>
  <si>
    <t>CDC, HbA1c screening only.</t>
  </si>
  <si>
    <t>#0105</t>
  </si>
  <si>
    <t>Antidepressant Medication Management: Acute and Continuous</t>
  </si>
  <si>
    <t>AMM</t>
  </si>
  <si>
    <t>#0108</t>
  </si>
  <si>
    <t>Follow-Up Care for Children Prescribed ADHD Medication</t>
  </si>
  <si>
    <t>ADD</t>
  </si>
  <si>
    <t>#0576</t>
  </si>
  <si>
    <t>Follow-Up After Hospitalization for Mental Illness</t>
  </si>
  <si>
    <t>FUH - 7 day follow up</t>
  </si>
  <si>
    <t>FUH - 30 day follow up</t>
  </si>
  <si>
    <t>#3489</t>
  </si>
  <si>
    <t>Follow Up after ED visit for Mental Illness</t>
  </si>
  <si>
    <t>FUM - 30 day follow up</t>
  </si>
  <si>
    <t>#3488</t>
  </si>
  <si>
    <t>Follow-Up After Emergency Department Visit for Alcohol and Other Drug Dependence</t>
  </si>
  <si>
    <t>FUA - 7 day follow up</t>
  </si>
  <si>
    <t>FUA - 30 day follow up</t>
  </si>
  <si>
    <t>#1932</t>
  </si>
  <si>
    <t>Diabetes Screening for People With Schizophrenia or Bipolar Disorder Who Are Using Antipsychotic Medications</t>
  </si>
  <si>
    <t>SSD</t>
  </si>
  <si>
    <t>#1879</t>
  </si>
  <si>
    <t>Adherence to Antipsychotics for Individuals w/ Schizophrenia</t>
  </si>
  <si>
    <t>SAA</t>
  </si>
  <si>
    <t>#1388</t>
  </si>
  <si>
    <t>Annual Dental Visit - Children</t>
  </si>
  <si>
    <t>ADV</t>
  </si>
  <si>
    <t>Annual Dental Visit - Adults</t>
  </si>
  <si>
    <t>DHS developed ADV measure for adults based on HEDIS ADV measure for children</t>
  </si>
  <si>
    <t>#0039</t>
  </si>
  <si>
    <t>2021 CAHPS 5.1 Adult Medicaid Health Plan Survey - Flu Vaccination for Adults</t>
  </si>
  <si>
    <t>AHRQ</t>
  </si>
  <si>
    <t>FVA</t>
  </si>
  <si>
    <t>#0027</t>
  </si>
  <si>
    <t>2021 CAHPS 5.1 Adult Medicaid Health Plan Survey - Medical Assistance with Smoking and Tobacco Use Cessation</t>
  </si>
  <si>
    <t>MSC</t>
  </si>
  <si>
    <t>N/A</t>
  </si>
  <si>
    <t>#1768</t>
  </si>
  <si>
    <t>Plan All-Cause Readmission</t>
  </si>
  <si>
    <t>PCR</t>
  </si>
  <si>
    <t>Emergency Department Utilization</t>
  </si>
  <si>
    <t>State stautory withhold</t>
  </si>
  <si>
    <t>Hospital Admissions</t>
  </si>
  <si>
    <t>30-Day Readmissions</t>
  </si>
  <si>
    <t>Opioid New Chronic User</t>
  </si>
  <si>
    <t>Opioid New Chronic User, precursor to NCQA COU measure</t>
  </si>
  <si>
    <t>The Office of Ombudsperson continually evaluates data collected on CRM. This software contains all case information the ombudsperson team documents. We use an IVR line for callers and we have a public email address. We track and review these tools. We collect track all managed care state appeals.</t>
  </si>
  <si>
    <t>9.4.6 Monetary Recovery</t>
  </si>
  <si>
    <t>The state monitors the quarterly reporting from each plan. The state also conducts Focused Reviews/Audits and Comprehensive Performance Audits that address these requirements.</t>
  </si>
  <si>
    <t>Lisa Luckhardt
Managed Care Outcomes Supervisor   Contracts and Rates
Health Care Administration</t>
  </si>
  <si>
    <t>Financial Services-Income Maintenance Unit (aitkin.mn.us)
Economic Assistance | Anoka County, MN - Official Website (anokacountymn.gov)
Financial Support Programs (becker.mn.us)
Beltrami County Health &amp; Human Services - Financial Assistance Medical Programs
Financial Assistance | Benton County, MN
Welcome to Big Stone County Minnesota
Health Care Programs | Blue Earth County, MN - Official Website (blueearthcountymn.gov)
Brown County - Financial
Financial &amp; Health Care Assistance | Carlton County, MN
Health Care Programs | Carver County, MN
Financial Assistance | Cass County, MN (casscountymn.gov)
Financial Services | Chippewa County, MN
Health Care Coverage | Chisago County, MN - Official Website (chisagocountymn.gov)
MN Health Care Program | Clay County, MN - Official Website (claycountymn.gov)
Financial Assistance Unit - Clearwater County, MN
Economic Assistance and Health Care Programs (cook.mn.us)
Financial Assistance (Cash, Food, Medical, Child Care Assistance) - Des Moines Valley Health and Human Services (dvhhs.org)
Health Care | Crow Wing County, MN - Official Website
Medical Assistance| Dakota County
Healthcare | MNPrairie County Alliance, MN
Douglas County | Health Care, SNAP &amp; Cash and Miscellaneous Programs (douglascountymn.gov)
Health Care Programs (fmchs.com)
Fillmore County, MN
Medical Programs | Freeborn County, MN - Official Website
Medical Assistance | Goodhue County, MN - Official Website
Financial Assistance | Western Prairie MN
Health care assistance | Hennepin County
Human Services – Houston County
Social Services (hubbard.mn.us)
Health Care | Isanti County, MN
Welcome to Kanabec County, MN
Welcome to Kandiyohi County, Minnesota (kcmn.us)
Medical Programs | Kittson County, MN
Public Health &amp; Human Services | Koochiching County, MN
Financial Assistance Programs | Lac qui Parle County, MN (lqpco.com)
Financial Assistance – Lake County, MN
Financial Assistance – Lake of the Woods County (lake-of-the-woods.mn.us)
Financial Assistance | Le Sueur County, MN (le-sueur.mn.us)
Financial Assistance - Southwest Health and Human Services (swmhhs.com)
Social Services - Mahnomen County, Minnesota
Welcome to Marshall County, MN
McLeod County, MN (mcleodcountymn.gov)
Health Care Programs | Meeker County, MN - Official Website
Health Care Assistance | Mille Lacs County, MN
Health Care Programs | Morrison County, MN
Health Care | Mower County, MN
Health Care Coverage | Nicollet County, MN - Official Website
Income Maintenance/Child Support – Nobles County Minnesota
Norman County
Family Support &amp; Assistance | Olmsted County, MN
Human Services - Otter Tail County, MN (ottertailcountymn.us)
Human Services (pennington.mn.us)
Welcome to Pine County, MN
Income Maintenance | Polk County, MN
Financial Assistance | Ramsey County
Financial Assistance - Social Services - Red Lake County (red-lake.mn.us)
Welcome to Renville County, MN (renvillecountymn.gov)
Public assistance programs | Rice County, MN (ricecountymn.gov)
Financial Assistance (roseau.mn.us)
Health Insurance | Scott County, MN (scottcountymn.gov)
Health Care Coverage | Sherburne County, MN
Minnesota Health Care Programs | Sibley County, MN
Apply for Health Care Programs (stlouiscountymn.gov)
Medical Assistance | Stearns County, MN - Official Website (stearnscountymn.gov)
Health Care | Stevens County, MN - Official Website
Human Services - Swift County, MN
Economic Assistance Programs | Traverse County, Minnesota
Health Care Coverage Assistance (wabasha.mn.us)
Financial and Medical Services | Wadena County, MN - Official Website
Medical Assistance | Washington County, MN - Official Website
Financial Assistance | Watonwan County, MN - Official Website
Minnesota Health Care Programs - Wilkin County
Human Services | Winona County, MN
Social Services | Wright County, MN - Official Website
Minnesota Health Care Programs - Yellow Medicine County, MN
White Earth Nation
DHS Office of Ombudsperson for Public Managed Health Care Programs website: https://mn.gov/dhs/people-we-serve/adults/health-care/health-care-programs/programs-and-services/ombudsman-for-managed-care.jsp 
Email: dhsombudsman.smhcp@state.mn.us
Disability Hub MN - SE MN Center for Independent Living (semcil.org)
DHS Health Care Consumer Support phone numbers and addresses / Minnesota Department of Human Services (mn.gov)
MN Senior Services and Resources | Senior LinkAge Line / Minnesota.gov</t>
  </si>
  <si>
    <t>An extension of the timeframes of resolution of Appeals, and expedited Appeals, of fourteen (14) days is available if the Enrollee requests the extension, or the MCO justifies both the need for more information and that an extension is in the Enrollee’s interest. The MCO must make reasonable efforts to provide prompt oral notice, and provide written notice within two (2) 2022 Families and Children; calendar days to the Enrollee of the reason for the decision to extend the timeframe if the MCO determines that an extension is necessary. The MCO must notify the Enrollee of the right to file a Grievance regarding the delay, including an expedited Grievance about a delay in an expedited Appeal. The MCO must issue a determination no later than the date the extension expires. The STATE may review the MCO’s justification. [42 CFR §438.408(c)]</t>
  </si>
  <si>
    <t>8.2.2.1 Oral Grievances must be resolved within ten (10) days of receipt. [42 CFR §438.408(a)] 
8.2.2.2 Written Grievances must be resolved within thirty (30) days of receipt. [42 CFR §438.408(a)]</t>
  </si>
  <si>
    <t xml:space="preserve">None. Currently penalties only. </t>
  </si>
  <si>
    <t>We don't specifically measure compliance to HIPAA standards, but Minnesota receives encounter data via our MMIS system that is HIPAA compliant because it adjudicates our FFSMA  business. Each MCO hovers around 99.8% without fatal edits</t>
  </si>
  <si>
    <t>UCare</t>
  </si>
  <si>
    <t>1/1/2022-12/31/2022</t>
  </si>
  <si>
    <t>CY 2022
$5,639,922
0.26%</t>
  </si>
  <si>
    <t>CY 2022
$7,456,696
0.61%</t>
  </si>
  <si>
    <t>CY 2022
$838,765
0.23%</t>
  </si>
  <si>
    <t>CY 2022
$65,886
0.11%</t>
  </si>
  <si>
    <t>CY 2022
$14,923
0.10%</t>
  </si>
  <si>
    <t>CY 2022
$999,025
0.37%</t>
  </si>
  <si>
    <t>CY 2022
$352,725
0.22%</t>
  </si>
  <si>
    <t>CY 2022
$5,197,771
0.21%</t>
  </si>
  <si>
    <t>CY 2022
$783,034
0.42%</t>
  </si>
  <si>
    <t>In 2023, the MCOs continued to focus program integrity initiatives and analytics on higher risk provider types. With the carve-out of PCA from most plans, greater attention was focused on other provider types. Larger MCOs are increasingly using trend analysis to identify outliers. Given the increase focus the DHS MCO Oversight Team is placing on the work of delegates/sub-contractors, MCOs are  engaging with their subcontractors such as dental, PBM, and DME to develop PI intiatives and case development.</t>
  </si>
  <si>
    <t>Generally, if the plans investigate the allegations and resolve through payment recovery, they retain the overpayments. Joint investigations resulting in recovery would entail a proportionate allocation of the proceeds. If PIO or its contractors investigate, PIO could retain the payment recovery.</t>
  </si>
  <si>
    <t xml:space="preserve">
134/376,359 X 1,000 = 0.36:1,000</t>
  </si>
  <si>
    <t xml:space="preserve">
1,688/208,710 X 1,000 = 8.09:1,000</t>
  </si>
  <si>
    <t xml:space="preserve">
59/35,105 X 1,000 = 1.68:1,000</t>
  </si>
  <si>
    <t xml:space="preserve">
24/9,766 X 1,000 = 2.46:1,000</t>
  </si>
  <si>
    <t xml:space="preserve">
242/38,632 X 1,000 = 6.26:1,000</t>
  </si>
  <si>
    <t xml:space="preserve">
83/60,166 X 1,000 = 1.38:1,000</t>
  </si>
  <si>
    <t xml:space="preserve">
138/30,867 X 1,000 = 4.47:1,000</t>
  </si>
  <si>
    <t xml:space="preserve">
430/478,307 X 1,000 = 0.90:1,000</t>
  </si>
  <si>
    <t xml:space="preserve">
86/38,708 X 1,000 = 2.22:1,000</t>
  </si>
  <si>
    <t xml:space="preserve">
66/376,359 X 1,000 = 0.18:1,000</t>
  </si>
  <si>
    <t xml:space="preserve">
2,660/208,710 X 1,000 = 12.74:1,000</t>
  </si>
  <si>
    <t xml:space="preserve">
40/35,105 X 1,000 = 1.14:1,000</t>
  </si>
  <si>
    <t xml:space="preserve">
12/9,766 X 1,000 = 1.23:1,000</t>
  </si>
  <si>
    <t xml:space="preserve">
135/38,632 X 1,000 = 3.49:1,000</t>
  </si>
  <si>
    <t xml:space="preserve">
135/60,166 X 1,000 = 2.24:1,000</t>
  </si>
  <si>
    <t xml:space="preserve">
126/30,867 X 1,000 = 4.08:1,000</t>
  </si>
  <si>
    <t xml:space="preserve">
345/478,307 X 1,000 = 0.72:1,000</t>
  </si>
  <si>
    <t xml:space="preserve">
12/38,708 X 1,000 = 0.31:1,000</t>
  </si>
  <si>
    <t xml:space="preserve">
40/376,359 X 1,000 = 0.11:1,000</t>
  </si>
  <si>
    <t xml:space="preserve">
19/208,710 X 1,000 = 0.09:1,000</t>
  </si>
  <si>
    <t xml:space="preserve">
1/35,105 X 1,000 = 0.03:1,000</t>
  </si>
  <si>
    <t xml:space="preserve">
2/9,766 X 1,000 = 0.20:1,000</t>
  </si>
  <si>
    <t xml:space="preserve">
242/38,632 X 1,000 = 0.54:1,000</t>
  </si>
  <si>
    <t xml:space="preserve">
1/60,166 X 1,000 = 0.02:1,000</t>
  </si>
  <si>
    <t xml:space="preserve">
1/30,867 X 1,000 = 0.03:1,000</t>
  </si>
  <si>
    <t xml:space="preserve">
64/478,307 X 1,000 = 0.13:1,000</t>
  </si>
  <si>
    <t xml:space="preserve">
8/38,708 X 1,000 = 0.21:1,000</t>
  </si>
  <si>
    <t>Minnesota is currently working through the contracting process to select an independent auditor to measure encounter data quality.</t>
  </si>
  <si>
    <t xml:space="preserve">Minnesota DHS collects all required enrollee encounter data. Uses include, but are not limited to, rate-setting, calculation of HEDIS measures, fiscal note reporting for Legislative purposes, contract oversight, required CMS reporting, support for policy-makers, senior leadership, media, academic research, program administration, enrollee outreach, equity studies and more. </t>
  </si>
  <si>
    <t xml:space="preserve">Minnesota DHS has an Encounter Data Quality Unit (EDQU) that has a team of staff dedicated to 1) ensuring that encounter data is accurate, 2) complete,  3) submitted in a timely manner and 4) meets structural standards. Measures used to evaluate performance include timliness of submissions, use of correct file formats and  provider identifiers among various other validation topics. Penalty programs are in place to ensure data is complete and that erroneous data submissions are corrected. Feedback to the MCOs regarding encounter data is continuous. </t>
  </si>
  <si>
    <t>Sections 3.14, 3.15 and 3.16 of the Families and Children contract.</t>
  </si>
  <si>
    <t>Minnesota currently accepts encounter data submissions through MMIS, which limits the flexibility we have to customize encounter data collection.  Work is in progress to expand the ways we can collect data that is unique to encounter submissions.</t>
  </si>
  <si>
    <t>The MCO shall submit original submission encounter claims no later than thirty (30) days after the date the MCO adjudicates the claim. 
The MCO’s submission of claim adjustments must be done by voiding the original claim and submitting a corrected claim, within forty-five (45) days of the date adjusted at the MCO.</t>
  </si>
  <si>
    <t>99.43% / 99.12%</t>
  </si>
  <si>
    <t>99.96% / 98.78%</t>
  </si>
  <si>
    <t>99.82% / 99.65%</t>
  </si>
  <si>
    <t>99.97% / 98.04%</t>
  </si>
  <si>
    <t>99.29% / 98.9%</t>
  </si>
  <si>
    <t>99.97% / 99.27%</t>
  </si>
  <si>
    <t>99.97% / 98.7%</t>
  </si>
  <si>
    <t>99.81% / 99.26%</t>
  </si>
  <si>
    <t>99.78% / 99.14%</t>
  </si>
  <si>
    <t>BSC</t>
  </si>
  <si>
    <t>SPC</t>
  </si>
  <si>
    <t>FUM - 7 day follow up</t>
  </si>
  <si>
    <t>MHCP contracts with managed care plans / Minnesota Department of Human Services (mn.gov)</t>
  </si>
  <si>
    <t>UC</t>
  </si>
  <si>
    <t>Multiple</t>
  </si>
  <si>
    <t>HH</t>
  </si>
  <si>
    <t>Incorrect LOCD</t>
  </si>
  <si>
    <t>BP</t>
  </si>
  <si>
    <t>SIRS Performance Audit Outcome</t>
  </si>
  <si>
    <t>Correction action plan</t>
  </si>
  <si>
    <t>Timely payments</t>
  </si>
  <si>
    <t>Failure to make timely claim payments</t>
  </si>
  <si>
    <t>UHC</t>
  </si>
  <si>
    <t>UHC failed to report qualifying IMD stays from 01/01/2022-04/30/2023</t>
  </si>
  <si>
    <t>No - MCO new to MN effective 01/01/2022</t>
  </si>
  <si>
    <t>Corrective Action Plan</t>
  </si>
  <si>
    <t>Issuing DTR's to members, LDE's expiring, not assisting members with rides.</t>
  </si>
  <si>
    <t>RRP PMP Reporting</t>
  </si>
  <si>
    <t>RRP reporting issues missing info, inconsistent data reported</t>
  </si>
  <si>
    <t>Dental Access Performance Benchmark</t>
  </si>
  <si>
    <t>Required a combined target rate of fifty-five percent (55%) for children and adults to receive at least one (1) dental visit during the coverage year (2022) for enrollees who were continuously enrolled for at least 11 months in either Medical Assistance or MinnesotaCare through a managed care or county-based purchasing plan.</t>
  </si>
  <si>
    <t>Network Adequacy</t>
  </si>
  <si>
    <t xml:space="preserve">UHC reported not having an adequate network in St Louis county for the following provider types: 
cardiac surgery, colon and rectal surgery, endocrinology, genetics, and plastic surgery. </t>
  </si>
  <si>
    <t>HP</t>
  </si>
  <si>
    <t>SIRS Audit</t>
  </si>
  <si>
    <t>PW</t>
  </si>
  <si>
    <t>Found continually deficient for objectives A.5, B.3 and C.1 during final report of SIRS Performance Audit</t>
  </si>
  <si>
    <t>Due to the public health emergency fewer recipients lost eligibility as closures were limited to specific circumstances, ie; Death, moved out of state, and member requested closures.  In 2023, DHS implemented a temporary policy to accept in-state address, phone number and email address updates from managed care organizations without the extra step of a worker having to confirm the new information with the enrollee. This streamlined the process for reporting address changes for enrollees in managed care. We also began to phase out the COVID-19 continuous coverage policies and resumed annual eligibility renewals. Beginning in April 2023, standard policies regarding reporting changes in circumstances and eligibility redeterminations started to apply.</t>
  </si>
  <si>
    <t xml:space="preserve">2023 housing moving expenses added </t>
  </si>
  <si>
    <t>Functions specific to LTSS activities. At a minimum, the beneficiary support system must provide the following support to enrollees who use, or express a desire to receive, LTSS:  Review and oversight of LTSS program data to provide guidance to the State Medicaid Agency on identification, remediation, and resolution of systemic issues.
The Office of Ombudsperson continually evaluates data collected on CRM, to which this software contains all case information the ombudsperson team documents. The Ombudsperson team uses an IVR line for callers and as well as having a public email address to send information into. The team additionally tracks and reviews these tools, along with all managed care state appeals.
Data is collected on grievances and appeals for all Home Care Services for seniors and Home Health Aide and Therapy Services for the Families and Children and SNBC members. 
The Office of Ombudsperson does not work with critical incident data.</t>
  </si>
  <si>
    <t>MINNESOTA DEPARTMENT OF HUMAN SERVICES CONTRACT FOR PREPAID MEDICAL ASSISTANCE AND MINNESOTACARE; JANUARY 1, 2023</t>
  </si>
  <si>
    <t>The MCO must resolve each Appeal within State-established timeframes that are as expeditiously as the Enrollee’s health requires, not to exceed thirty (30) days after receipt of the Appeal. [42 CFR §438.408 (b)(2)]</t>
  </si>
  <si>
    <r>
      <t>Number of grievances resolved by plan during the reporting period related to the following services:</t>
    </r>
    <r>
      <rPr>
        <i/>
        <sz val="11"/>
        <color indexed="9"/>
        <rFont val="Arial"/>
        <family val="2"/>
      </rPr>
      <t xml:space="preserve"> 
(A single grievance may be related to multiple service types and may therefore be counted in multiple categories below.)</t>
    </r>
  </si>
  <si>
    <r>
      <t>Number of grievances resolved by plan during the reporting period related to the following reasons:</t>
    </r>
    <r>
      <rPr>
        <i/>
        <sz val="11"/>
        <color indexed="9"/>
        <rFont val="Arial"/>
        <family val="2"/>
      </rPr>
      <t xml:space="preserve"> 
(A single grievance may be related to multiple reasons and may therefore be counted in multiple categories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</si>
</sst>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55" x14ac:knownFonts="1">
    <font>
      <sz val="11"/>
      <color theme="1"/>
      <name val="Calibri"/>
      <family val="2"/>
      <scheme val="minor"/>
    </font>
    <font>
      <sz val="11"/>
      <color indexed="8"/>
      <name val="Arial"/>
      <family val="2"/>
    </font>
    <font>
      <sz val="11"/>
      <name val="Arial"/>
      <family val="2"/>
    </font>
    <font>
      <sz val="11"/>
      <color indexed="51"/>
      <name val="Arial"/>
      <family val="2"/>
    </font>
    <font>
      <b/>
      <sz val="11"/>
      <color indexed="8"/>
      <name val="Arial"/>
      <family val="2"/>
    </font>
    <font>
      <sz val="11"/>
      <color indexed="60"/>
      <name val="Arial"/>
      <family val="2"/>
    </font>
    <font>
      <b/>
      <sz val="11"/>
      <name val="Arial"/>
      <family val="2"/>
    </font>
    <font>
      <sz val="11"/>
      <color indexed="8"/>
      <name val="Times New Roman"/>
      <family val="1"/>
    </font>
    <font>
      <i/>
      <sz val="11"/>
      <name val="Arial"/>
      <family val="2"/>
    </font>
    <font>
      <u/>
      <sz val="11"/>
      <color indexed="30"/>
      <name val="Arial"/>
      <family val="2"/>
    </font>
    <font>
      <sz val="10"/>
      <name val="Arial"/>
      <family val="2"/>
    </font>
    <font>
      <sz val="8"/>
      <name val="Calibri"/>
      <family val="2"/>
    </font>
    <font>
      <b/>
      <sz val="9"/>
      <color indexed="8"/>
      <name val="Arial"/>
      <family val="2"/>
    </font>
    <font>
      <b/>
      <sz val="9"/>
      <color indexed="8"/>
      <name val="Wingdings"/>
      <charset val="2"/>
    </font>
    <font>
      <i/>
      <sz val="10"/>
      <name val="Arial"/>
      <family val="2"/>
    </font>
    <font>
      <strike/>
      <sz val="11"/>
      <name val="Arial"/>
      <family val="2"/>
    </font>
    <font>
      <b/>
      <sz val="10"/>
      <name val="Arial"/>
      <family val="2"/>
    </font>
    <font>
      <sz val="10"/>
      <name val="Times New Roman"/>
      <family val="1"/>
    </font>
    <font>
      <b/>
      <i/>
      <sz val="10"/>
      <name val="Arial"/>
      <family val="2"/>
    </font>
    <font>
      <i/>
      <sz val="11"/>
      <color indexed="9"/>
      <name val="Arial"/>
      <family val="2"/>
    </font>
    <font>
      <sz val="11"/>
      <color theme="1"/>
      <name val="Calibri"/>
      <family val="2"/>
      <scheme val="minor"/>
    </font>
    <font>
      <sz val="14"/>
      <color theme="8"/>
      <name val="Calibri"/>
      <family val="2"/>
      <scheme val="minor"/>
    </font>
    <font>
      <u/>
      <sz val="11"/>
      <color theme="10"/>
      <name val="Calibri"/>
      <family val="2"/>
      <scheme val="minor"/>
    </font>
    <font>
      <sz val="11"/>
      <color theme="1"/>
      <name val="Arial"/>
      <family val="2"/>
    </font>
    <font>
      <sz val="11"/>
      <color theme="0"/>
      <name val="Arial"/>
      <family val="2"/>
    </font>
    <font>
      <sz val="18"/>
      <color theme="0"/>
      <name val="Arial"/>
      <family val="2"/>
    </font>
    <font>
      <b/>
      <sz val="11"/>
      <color theme="1"/>
      <name val="Arial"/>
      <family val="2"/>
    </font>
    <font>
      <sz val="11"/>
      <color rgb="FF046B5C"/>
      <name val="Arial"/>
      <family val="2"/>
    </font>
    <font>
      <b/>
      <sz val="11"/>
      <color theme="0"/>
      <name val="Arial"/>
      <family val="2"/>
    </font>
    <font>
      <sz val="18"/>
      <color rgb="FF046B5C"/>
      <name val="Arial"/>
      <family val="2"/>
    </font>
    <font>
      <b/>
      <sz val="18"/>
      <color rgb="FF046B5C"/>
      <name val="Arial"/>
      <family val="2"/>
    </font>
    <font>
      <i/>
      <sz val="11"/>
      <color rgb="FFC00000"/>
      <name val="Arial"/>
      <family val="2"/>
    </font>
    <font>
      <i/>
      <strike/>
      <sz val="11"/>
      <color rgb="FFC00000"/>
      <name val="Arial"/>
      <family val="2"/>
    </font>
    <font>
      <sz val="11"/>
      <color rgb="FFC00000"/>
      <name val="Arial"/>
      <family val="2"/>
    </font>
    <font>
      <sz val="10"/>
      <color theme="1"/>
      <name val="Arial"/>
      <family val="2"/>
    </font>
    <font>
      <sz val="10"/>
      <color rgb="FF000000"/>
      <name val="Arial"/>
      <family val="2"/>
    </font>
    <font>
      <b/>
      <sz val="11"/>
      <color theme="1"/>
      <name val="Calibri"/>
      <family val="2"/>
      <scheme val="minor"/>
    </font>
    <font>
      <sz val="12"/>
      <color theme="1"/>
      <name val="Calibri"/>
      <family val="2"/>
      <scheme val="minor"/>
    </font>
    <font>
      <sz val="11"/>
      <color rgb="FFFF0000"/>
      <name val="Arial"/>
      <family val="2"/>
    </font>
    <font>
      <sz val="11"/>
      <color rgb="FFFF0000"/>
      <name val="Calibri"/>
      <family val="2"/>
      <scheme val="minor"/>
    </font>
    <font>
      <sz val="11"/>
      <color rgb="FF7030A0"/>
      <name val="Calibri"/>
      <family val="2"/>
      <scheme val="minor"/>
    </font>
    <font>
      <sz val="11"/>
      <color rgb="FFC00000"/>
      <name val="Calibri"/>
      <family val="2"/>
      <scheme val="minor"/>
    </font>
    <font>
      <sz val="11"/>
      <color rgb="FF7030A0"/>
      <name val="Arial"/>
      <family val="2"/>
    </font>
    <font>
      <b/>
      <sz val="9"/>
      <color theme="1"/>
      <name val="Arial"/>
      <family val="2"/>
    </font>
    <font>
      <sz val="11"/>
      <name val="Calibri"/>
      <family val="2"/>
      <scheme val="minor"/>
    </font>
    <font>
      <b/>
      <sz val="11"/>
      <color rgb="FFFF0000"/>
      <name val="Arial"/>
      <family val="2"/>
    </font>
    <font>
      <sz val="10"/>
      <color theme="1"/>
      <name val="Calibri"/>
      <family val="2"/>
      <scheme val="minor"/>
    </font>
    <font>
      <u/>
      <sz val="11"/>
      <color theme="10"/>
      <name val="Arial"/>
      <family val="2"/>
    </font>
    <font>
      <b/>
      <sz val="9"/>
      <color theme="0"/>
      <name val="Arial"/>
      <family val="2"/>
    </font>
    <font>
      <b/>
      <sz val="14"/>
      <color rgb="FF046B5C"/>
      <name val="Arial"/>
      <family val="2"/>
    </font>
    <font>
      <b/>
      <sz val="11"/>
      <color rgb="FF000000"/>
      <name val="Times New Roman"/>
      <family val="1"/>
    </font>
    <font>
      <sz val="9"/>
      <color rgb="FF000000"/>
      <name val="Arial"/>
      <family val="2"/>
    </font>
    <font>
      <b/>
      <sz val="9"/>
      <color rgb="FF000000"/>
      <name val="Arial"/>
      <family val="2"/>
    </font>
    <font>
      <sz val="9"/>
      <color theme="0"/>
      <name val="Arial"/>
      <family val="2"/>
    </font>
    <font>
      <sz val="16"/>
      <color theme="1"/>
      <name val="Arial"/>
      <family val="2"/>
    </font>
  </fonts>
  <fills count="8">
    <fill>
      <patternFill patternType="none"/>
    </fill>
    <fill>
      <patternFill patternType="gray125"/>
    </fill>
    <fill>
      <patternFill patternType="solid">
        <fgColor rgb="FF046B5C"/>
        <bgColor indexed="64"/>
      </patternFill>
    </fill>
    <fill>
      <patternFill patternType="solid">
        <fgColor theme="0"/>
        <bgColor indexed="64"/>
      </patternFill>
    </fill>
    <fill>
      <patternFill patternType="solid">
        <fgColor theme="0" tint="-0.14999847407452621"/>
        <bgColor indexed="64"/>
      </patternFill>
    </fill>
    <fill>
      <patternFill patternType="solid">
        <fgColor theme="7"/>
        <bgColor indexed="64"/>
      </patternFill>
    </fill>
    <fill>
      <patternFill patternType="solid">
        <fgColor rgb="FFE0D4B5"/>
        <bgColor indexed="64"/>
      </patternFill>
    </fill>
    <fill>
      <patternFill patternType="solid">
        <fgColor rgb="FFB8C8C8"/>
        <bgColor indexed="64"/>
      </patternFill>
    </fill>
  </fills>
  <borders count="41">
    <border>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43" fontId="20" fillId="0" borderId="0" applyFont="0" applyFill="0" applyBorder="0" applyAlignment="0" applyProtection="0"/>
    <xf numFmtId="44" fontId="20" fillId="0" borderId="0" applyFont="0" applyFill="0" applyBorder="0" applyAlignment="0" applyProtection="0"/>
    <xf numFmtId="0" fontId="21" fillId="0" borderId="0" applyNumberFormat="0" applyFill="0" applyAlignment="0" applyProtection="0"/>
    <xf numFmtId="0" fontId="22" fillId="0" borderId="0" applyNumberFormat="0" applyFill="0" applyBorder="0" applyAlignment="0" applyProtection="0"/>
    <xf numFmtId="0" fontId="10" fillId="0" borderId="0"/>
    <xf numFmtId="9" fontId="20" fillId="0" borderId="0" applyFont="0" applyFill="0" applyBorder="0" applyAlignment="0" applyProtection="0"/>
  </cellStyleXfs>
  <cellXfs count="371">
    <xf numFmtId="0" fontId="0" fillId="0" borderId="0" xfId="0"/>
    <xf numFmtId="0" fontId="23" fillId="0" borderId="0" xfId="0" applyFont="1"/>
    <xf numFmtId="0" fontId="23" fillId="0" borderId="0" xfId="0" applyFont="1" applyAlignment="1">
      <alignment wrapText="1"/>
    </xf>
    <xf numFmtId="0" fontId="24" fillId="2" borderId="1" xfId="0" applyFont="1" applyFill="1" applyBorder="1" applyAlignment="1">
      <alignment wrapText="1"/>
    </xf>
    <xf numFmtId="0" fontId="25" fillId="2" borderId="2" xfId="3" applyFont="1" applyFill="1" applyBorder="1" applyAlignment="1" applyProtection="1">
      <alignment vertical="center"/>
      <protection locked="0"/>
    </xf>
    <xf numFmtId="0" fontId="23" fillId="3" borderId="3" xfId="0" applyFont="1" applyFill="1" applyBorder="1" applyAlignment="1">
      <alignment wrapText="1"/>
    </xf>
    <xf numFmtId="0" fontId="23" fillId="3" borderId="4" xfId="0" applyFont="1" applyFill="1" applyBorder="1" applyAlignment="1">
      <alignment horizontal="left" indent="2"/>
    </xf>
    <xf numFmtId="0" fontId="23" fillId="3" borderId="5" xfId="0" applyFont="1" applyFill="1" applyBorder="1" applyAlignment="1">
      <alignment wrapText="1"/>
    </xf>
    <xf numFmtId="0" fontId="23" fillId="3" borderId="6" xfId="0" applyFont="1" applyFill="1" applyBorder="1" applyAlignment="1">
      <alignment horizontal="left" indent="2"/>
    </xf>
    <xf numFmtId="0" fontId="23" fillId="3" borderId="6" xfId="0" applyFont="1" applyFill="1" applyBorder="1" applyAlignment="1">
      <alignment horizontal="left" vertical="center" wrapText="1" indent="2"/>
    </xf>
    <xf numFmtId="0" fontId="26" fillId="3" borderId="5" xfId="0" applyFont="1" applyFill="1" applyBorder="1" applyAlignment="1">
      <alignment wrapText="1"/>
    </xf>
    <xf numFmtId="0" fontId="26" fillId="3" borderId="6" xfId="0" applyFont="1" applyFill="1" applyBorder="1" applyAlignment="1">
      <alignment horizontal="left" vertical="center" wrapText="1" indent="2"/>
    </xf>
    <xf numFmtId="0" fontId="27" fillId="0" borderId="0" xfId="0" applyFont="1"/>
    <xf numFmtId="0" fontId="23" fillId="0" borderId="7" xfId="0" applyFont="1" applyBorder="1"/>
    <xf numFmtId="0" fontId="23" fillId="0" borderId="8" xfId="0" applyFont="1" applyBorder="1" applyAlignment="1">
      <alignment vertical="center" wrapText="1"/>
    </xf>
    <xf numFmtId="0" fontId="2" fillId="0" borderId="0" xfId="0" applyFont="1"/>
    <xf numFmtId="0" fontId="23" fillId="0" borderId="9" xfId="0" applyFont="1" applyBorder="1" applyAlignment="1">
      <alignment wrapText="1"/>
    </xf>
    <xf numFmtId="0" fontId="23" fillId="0" borderId="10" xfId="0" applyFont="1" applyBorder="1" applyAlignment="1">
      <alignment vertical="center" wrapText="1"/>
    </xf>
    <xf numFmtId="0" fontId="28" fillId="2" borderId="11" xfId="0" applyFont="1" applyFill="1" applyBorder="1" applyAlignment="1">
      <alignment horizontal="center" vertical="center"/>
    </xf>
    <xf numFmtId="0" fontId="28" fillId="2" borderId="0" xfId="0" applyFont="1" applyFill="1" applyAlignment="1">
      <alignment horizontal="center" vertical="center"/>
    </xf>
    <xf numFmtId="0" fontId="29" fillId="0" borderId="0" xfId="3" applyFont="1" applyAlignment="1" applyProtection="1">
      <alignment vertical="center" wrapText="1"/>
      <protection locked="0"/>
    </xf>
    <xf numFmtId="0" fontId="30" fillId="0" borderId="0" xfId="3" applyFont="1" applyAlignment="1" applyProtection="1">
      <alignment vertical="center"/>
      <protection locked="0"/>
    </xf>
    <xf numFmtId="0" fontId="0" fillId="0" borderId="0" xfId="0" applyFont="1"/>
    <xf numFmtId="9" fontId="20" fillId="0" borderId="0" xfId="6" applyFont="1"/>
    <xf numFmtId="0" fontId="28" fillId="2" borderId="0" xfId="0" applyFont="1" applyFill="1" applyAlignment="1">
      <alignment horizontal="left" vertical="center"/>
    </xf>
    <xf numFmtId="0" fontId="29" fillId="0" borderId="0" xfId="3" applyFont="1" applyAlignment="1" applyProtection="1">
      <alignment vertical="center"/>
      <protection locked="0"/>
    </xf>
    <xf numFmtId="0" fontId="23" fillId="0" borderId="12" xfId="0" applyFont="1" applyBorder="1"/>
    <xf numFmtId="0" fontId="23" fillId="0" borderId="13" xfId="0" applyFont="1" applyBorder="1"/>
    <xf numFmtId="0" fontId="0" fillId="0" borderId="0" xfId="0" applyFont="1" applyAlignment="1">
      <alignment vertical="center"/>
    </xf>
    <xf numFmtId="0" fontId="0" fillId="0" borderId="0" xfId="0" applyAlignment="1">
      <alignment vertical="center"/>
    </xf>
    <xf numFmtId="0" fontId="0" fillId="0" borderId="0" xfId="0" applyFont="1" applyAlignment="1">
      <alignment wrapText="1"/>
    </xf>
    <xf numFmtId="0" fontId="0" fillId="0" borderId="0" xfId="0" applyAlignment="1">
      <alignment wrapText="1"/>
    </xf>
    <xf numFmtId="0" fontId="28" fillId="2" borderId="14"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0" fillId="0" borderId="0" xfId="3" applyFont="1" applyAlignment="1" applyProtection="1">
      <alignment vertical="center" wrapText="1"/>
      <protection locked="0"/>
    </xf>
    <xf numFmtId="0" fontId="28" fillId="2" borderId="1" xfId="0" applyFont="1" applyFill="1" applyBorder="1" applyAlignment="1">
      <alignment horizontal="left" vertical="center" wrapText="1"/>
    </xf>
    <xf numFmtId="0" fontId="28" fillId="2" borderId="7" xfId="0" applyFont="1" applyFill="1" applyBorder="1" applyAlignment="1">
      <alignment vertical="center" wrapText="1"/>
    </xf>
    <xf numFmtId="0" fontId="28" fillId="2" borderId="2" xfId="0" applyFont="1" applyFill="1" applyBorder="1" applyAlignment="1">
      <alignment vertical="center" wrapText="1"/>
    </xf>
    <xf numFmtId="0" fontId="30" fillId="0" borderId="0" xfId="3" applyFont="1" applyFill="1" applyAlignment="1" applyProtection="1">
      <alignment vertical="center" wrapText="1"/>
      <protection locked="0"/>
    </xf>
    <xf numFmtId="0" fontId="23" fillId="4" borderId="0" xfId="0" applyFont="1" applyFill="1" applyAlignment="1">
      <alignment wrapText="1"/>
    </xf>
    <xf numFmtId="0" fontId="31" fillId="4" borderId="0" xfId="0" applyFont="1" applyFill="1" applyAlignment="1">
      <alignment wrapText="1"/>
    </xf>
    <xf numFmtId="0" fontId="23" fillId="4" borderId="0" xfId="0" applyFont="1" applyFill="1"/>
    <xf numFmtId="0" fontId="26" fillId="4" borderId="0" xfId="0" applyFont="1" applyFill="1"/>
    <xf numFmtId="0" fontId="23" fillId="4" borderId="0" xfId="5" applyFont="1" applyFill="1" applyProtection="1">
      <protection hidden="1"/>
    </xf>
    <xf numFmtId="0" fontId="2" fillId="4" borderId="0" xfId="5" applyFont="1" applyFill="1" applyProtection="1">
      <protection hidden="1"/>
    </xf>
    <xf numFmtId="0" fontId="23" fillId="5" borderId="0" xfId="0" applyFont="1" applyFill="1" applyAlignment="1">
      <alignment wrapText="1"/>
    </xf>
    <xf numFmtId="0" fontId="32" fillId="4" borderId="0" xfId="0" applyFont="1" applyFill="1" applyAlignment="1">
      <alignment wrapText="1"/>
    </xf>
    <xf numFmtId="0" fontId="23" fillId="4" borderId="0" xfId="0" applyFont="1" applyFill="1" applyAlignment="1">
      <alignment vertical="center" wrapText="1"/>
    </xf>
    <xf numFmtId="0" fontId="23" fillId="4" borderId="7" xfId="0" applyFont="1" applyFill="1" applyBorder="1" applyAlignment="1">
      <alignment wrapText="1"/>
    </xf>
    <xf numFmtId="0" fontId="32" fillId="4" borderId="7" xfId="0" applyFont="1" applyFill="1" applyBorder="1" applyAlignment="1">
      <alignment wrapText="1"/>
    </xf>
    <xf numFmtId="0" fontId="23" fillId="0" borderId="7" xfId="0" applyFont="1" applyBorder="1" applyAlignment="1">
      <alignment wrapText="1"/>
    </xf>
    <xf numFmtId="0" fontId="23" fillId="4" borderId="7" xfId="0" applyFont="1" applyFill="1" applyBorder="1"/>
    <xf numFmtId="0" fontId="23" fillId="4" borderId="7" xfId="0" applyFont="1" applyFill="1" applyBorder="1" applyAlignment="1">
      <alignment vertical="center" wrapText="1"/>
    </xf>
    <xf numFmtId="0" fontId="23" fillId="4" borderId="7" xfId="5" applyFont="1" applyFill="1" applyBorder="1" applyProtection="1">
      <protection hidden="1"/>
    </xf>
    <xf numFmtId="0" fontId="26" fillId="4" borderId="7" xfId="0" applyFont="1" applyFill="1" applyBorder="1"/>
    <xf numFmtId="0" fontId="23" fillId="4" borderId="9" xfId="0" applyFont="1" applyFill="1" applyBorder="1" applyAlignment="1">
      <alignment wrapText="1"/>
    </xf>
    <xf numFmtId="0" fontId="23" fillId="4" borderId="9" xfId="0" applyFont="1" applyFill="1" applyBorder="1"/>
    <xf numFmtId="0" fontId="33" fillId="4" borderId="0" xfId="0" applyFont="1" applyFill="1" applyAlignment="1">
      <alignment wrapText="1"/>
    </xf>
    <xf numFmtId="0" fontId="23" fillId="4" borderId="0" xfId="0" applyFont="1" applyFill="1" applyAlignment="1">
      <alignment horizontal="left" vertical="top"/>
    </xf>
    <xf numFmtId="0" fontId="23" fillId="4" borderId="0" xfId="0" applyFont="1" applyFill="1" applyAlignment="1">
      <alignment horizontal="left" vertical="top" wrapText="1"/>
    </xf>
    <xf numFmtId="0" fontId="32" fillId="4" borderId="0" xfId="0" applyFont="1" applyFill="1" applyAlignment="1">
      <alignment horizontal="left" vertical="top" wrapText="1"/>
    </xf>
    <xf numFmtId="0" fontId="24" fillId="0" borderId="0" xfId="0" applyFont="1" applyAlignment="1">
      <alignment horizontal="left" vertical="top" wrapText="1"/>
    </xf>
    <xf numFmtId="0" fontId="2" fillId="4" borderId="0" xfId="0" applyFont="1" applyFill="1" applyAlignment="1" applyProtection="1">
      <alignment horizontal="left" vertical="top" wrapText="1"/>
      <protection locked="0"/>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7" xfId="0" applyFont="1" applyFill="1" applyBorder="1"/>
    <xf numFmtId="0" fontId="2" fillId="4" borderId="7" xfId="0" applyFont="1" applyFill="1" applyBorder="1" applyAlignment="1">
      <alignment wrapText="1"/>
    </xf>
    <xf numFmtId="0" fontId="31" fillId="4" borderId="7" xfId="0" applyFont="1" applyFill="1" applyBorder="1" applyAlignment="1">
      <alignment wrapText="1"/>
    </xf>
    <xf numFmtId="0" fontId="2" fillId="0" borderId="7" xfId="0" applyFont="1" applyBorder="1" applyAlignment="1">
      <alignment wrapText="1"/>
    </xf>
    <xf numFmtId="0" fontId="23" fillId="4" borderId="7" xfId="0" applyFont="1" applyFill="1" applyBorder="1" applyAlignment="1">
      <alignment vertical="center"/>
    </xf>
    <xf numFmtId="0" fontId="8" fillId="4" borderId="7" xfId="0" applyFont="1" applyFill="1" applyBorder="1"/>
    <xf numFmtId="0" fontId="31" fillId="0" borderId="0" xfId="0" applyFont="1" applyAlignment="1">
      <alignment wrapText="1"/>
    </xf>
    <xf numFmtId="0" fontId="31" fillId="0" borderId="0" xfId="0" applyFont="1"/>
    <xf numFmtId="0" fontId="0" fillId="0" borderId="0" xfId="0" applyAlignment="1">
      <alignment horizontal="center"/>
    </xf>
    <xf numFmtId="0" fontId="0" fillId="0" borderId="0" xfId="0" applyAlignment="1">
      <alignment horizontal="left"/>
    </xf>
    <xf numFmtId="0" fontId="10" fillId="0" borderId="0" xfId="0" applyFont="1" applyAlignment="1">
      <alignment vertical="center" wrapText="1"/>
    </xf>
    <xf numFmtId="0" fontId="10" fillId="0" borderId="0" xfId="0" applyFont="1" applyAlignment="1">
      <alignment wrapText="1"/>
    </xf>
    <xf numFmtId="0" fontId="34" fillId="0" borderId="0" xfId="0" applyFont="1"/>
    <xf numFmtId="0" fontId="10" fillId="0" borderId="0" xfId="0" applyFont="1" applyAlignment="1" applyProtection="1">
      <alignment horizontal="left" vertical="center" wrapText="1"/>
      <protection locked="0"/>
    </xf>
    <xf numFmtId="0" fontId="10" fillId="0" borderId="8" xfId="0" applyFont="1" applyBorder="1" applyAlignment="1">
      <alignment vertical="center" wrapText="1"/>
    </xf>
    <xf numFmtId="0" fontId="10" fillId="0" borderId="0" xfId="0" applyFont="1" applyAlignment="1">
      <alignment vertical="center"/>
    </xf>
    <xf numFmtId="0" fontId="10" fillId="0" borderId="0" xfId="0" applyFont="1" applyAlignment="1">
      <alignment horizontal="left" vertical="center" wrapText="1"/>
    </xf>
    <xf numFmtId="0" fontId="35" fillId="0" borderId="0" xfId="0" applyFont="1" applyAlignment="1">
      <alignment vertical="center"/>
    </xf>
    <xf numFmtId="0" fontId="34" fillId="0" borderId="0" xfId="0" applyFont="1" applyAlignment="1">
      <alignment horizontal="center"/>
    </xf>
    <xf numFmtId="0" fontId="34" fillId="0" borderId="0" xfId="0" applyFont="1" applyAlignment="1">
      <alignment horizontal="left"/>
    </xf>
    <xf numFmtId="0" fontId="2" fillId="0" borderId="8" xfId="0" applyFont="1" applyBorder="1" applyAlignment="1">
      <alignment horizontal="left" vertical="center" wrapText="1"/>
    </xf>
    <xf numFmtId="0" fontId="10" fillId="0" borderId="0" xfId="0" applyFont="1"/>
    <xf numFmtId="0" fontId="10" fillId="0" borderId="15" xfId="0" applyFont="1" applyBorder="1" applyAlignment="1">
      <alignment horizontal="center" vertical="center"/>
    </xf>
    <xf numFmtId="0" fontId="16" fillId="6" borderId="16" xfId="0" applyFont="1" applyFill="1" applyBorder="1" applyAlignment="1">
      <alignment horizontal="left" vertical="center" wrapText="1"/>
    </xf>
    <xf numFmtId="0" fontId="16" fillId="6" borderId="8" xfId="0" applyFont="1" applyFill="1" applyBorder="1" applyAlignment="1">
      <alignment vertical="center" wrapText="1"/>
    </xf>
    <xf numFmtId="0" fontId="16" fillId="6" borderId="15" xfId="0" applyFont="1" applyFill="1" applyBorder="1" applyAlignment="1">
      <alignment horizontal="center" vertical="center" wrapText="1"/>
    </xf>
    <xf numFmtId="0" fontId="16" fillId="6" borderId="15" xfId="0" applyFont="1" applyFill="1" applyBorder="1" applyAlignment="1">
      <alignment vertical="center" wrapText="1"/>
    </xf>
    <xf numFmtId="0" fontId="16" fillId="6" borderId="13" xfId="0" applyFont="1" applyFill="1" applyBorder="1" applyAlignment="1">
      <alignment vertical="center" wrapText="1"/>
    </xf>
    <xf numFmtId="0" fontId="16" fillId="6" borderId="10" xfId="0" applyFont="1" applyFill="1" applyBorder="1" applyAlignment="1">
      <alignment vertical="center" wrapText="1"/>
    </xf>
    <xf numFmtId="0" fontId="16" fillId="6" borderId="14" xfId="0" applyFont="1" applyFill="1" applyBorder="1" applyAlignment="1">
      <alignment vertical="center" wrapText="1"/>
    </xf>
    <xf numFmtId="0" fontId="16" fillId="6" borderId="17" xfId="0" applyFont="1" applyFill="1" applyBorder="1" applyAlignment="1">
      <alignment vertical="center" wrapText="1"/>
    </xf>
    <xf numFmtId="0" fontId="10" fillId="0" borderId="16" xfId="0" applyFont="1" applyBorder="1" applyAlignment="1">
      <alignment horizontal="left" vertical="center" wrapText="1"/>
    </xf>
    <xf numFmtId="0" fontId="10" fillId="0" borderId="8" xfId="0" quotePrefix="1" applyFont="1" applyBorder="1" applyAlignment="1">
      <alignment vertical="center" wrapText="1"/>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6" fillId="6" borderId="13"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16" fillId="6" borderId="1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8" xfId="0" applyFont="1" applyFill="1" applyBorder="1" applyAlignment="1">
      <alignment horizontal="left" vertical="center"/>
    </xf>
    <xf numFmtId="0" fontId="16" fillId="6" borderId="8"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6" fillId="7" borderId="15"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0" fillId="7" borderId="16" xfId="0" applyFont="1" applyFill="1" applyBorder="1" applyAlignment="1">
      <alignment horizontal="left" vertical="center" wrapText="1"/>
    </xf>
    <xf numFmtId="0" fontId="18" fillId="7" borderId="8" xfId="0" applyFont="1" applyFill="1" applyBorder="1" applyAlignment="1">
      <alignment horizontal="left" vertical="center"/>
    </xf>
    <xf numFmtId="0" fontId="10" fillId="0" borderId="18" xfId="0" applyFont="1" applyBorder="1" applyAlignment="1">
      <alignment vertical="center" wrapText="1"/>
    </xf>
    <xf numFmtId="0" fontId="16" fillId="6" borderId="8" xfId="0" applyFont="1" applyFill="1" applyBorder="1" applyAlignment="1">
      <alignment vertical="center"/>
    </xf>
    <xf numFmtId="0" fontId="10" fillId="0" borderId="19" xfId="0" applyFont="1" applyBorder="1" applyAlignment="1">
      <alignment horizontal="left" vertical="center" wrapText="1"/>
    </xf>
    <xf numFmtId="0" fontId="10" fillId="0" borderId="9" xfId="0" applyFont="1" applyBorder="1" applyAlignment="1">
      <alignment horizontal="left" vertical="center" wrapText="1"/>
    </xf>
    <xf numFmtId="0" fontId="10" fillId="0" borderId="9" xfId="0" quotePrefix="1" applyFont="1" applyBorder="1" applyAlignment="1">
      <alignment vertical="center" wrapText="1"/>
    </xf>
    <xf numFmtId="0" fontId="10" fillId="0" borderId="20"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7" xfId="0" applyFont="1" applyBorder="1" applyAlignment="1">
      <alignment vertical="center" wrapText="1"/>
    </xf>
    <xf numFmtId="0" fontId="10" fillId="0" borderId="7" xfId="0" applyFont="1" applyBorder="1" applyAlignment="1">
      <alignment wrapText="1"/>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Fill="1" applyAlignment="1">
      <alignment horizontal="left" vertical="center" wrapText="1"/>
    </xf>
    <xf numFmtId="0" fontId="2" fillId="3" borderId="0" xfId="0" applyFont="1" applyFill="1" applyBorder="1" applyAlignment="1">
      <alignment horizontal="left" vertical="top" wrapText="1"/>
    </xf>
    <xf numFmtId="0" fontId="23" fillId="0" borderId="0" xfId="0" applyFont="1" applyBorder="1" applyAlignment="1">
      <alignment horizontal="left" vertical="top" wrapText="1"/>
    </xf>
    <xf numFmtId="0" fontId="25" fillId="2" borderId="0" xfId="3" applyFont="1" applyFill="1" applyBorder="1" applyAlignment="1" applyProtection="1">
      <alignment vertical="center"/>
      <protection locked="0"/>
    </xf>
    <xf numFmtId="0" fontId="28" fillId="2" borderId="0" xfId="0" applyFont="1" applyFill="1" applyAlignment="1" applyProtection="1">
      <alignment horizontal="left" vertical="center"/>
      <protection locked="0"/>
    </xf>
    <xf numFmtId="0" fontId="28" fillId="2" borderId="0" xfId="0" applyFont="1" applyFill="1" applyAlignment="1" applyProtection="1">
      <alignment horizontal="center" vertical="center" wrapText="1"/>
      <protection locked="0"/>
    </xf>
    <xf numFmtId="0" fontId="28" fillId="2" borderId="11" xfId="0" applyFont="1" applyFill="1" applyBorder="1" applyAlignment="1" applyProtection="1">
      <alignment horizontal="center" vertical="center" wrapText="1"/>
      <protection locked="0"/>
    </xf>
    <xf numFmtId="9" fontId="28" fillId="2" borderId="0" xfId="6" applyFont="1" applyFill="1" applyAlignment="1" applyProtection="1">
      <alignment horizontal="left" vertical="center"/>
      <protection locked="0"/>
    </xf>
    <xf numFmtId="9" fontId="28" fillId="2" borderId="11" xfId="6" applyFont="1" applyFill="1" applyBorder="1" applyAlignment="1" applyProtection="1">
      <alignment horizontal="left" vertical="center"/>
      <protection locked="0"/>
    </xf>
    <xf numFmtId="0" fontId="28" fillId="2" borderId="26" xfId="0" applyFont="1" applyFill="1" applyBorder="1" applyAlignment="1" applyProtection="1">
      <alignment horizontal="left" vertical="center"/>
      <protection locked="0"/>
    </xf>
    <xf numFmtId="0" fontId="28" fillId="2" borderId="18" xfId="0" applyFont="1" applyFill="1" applyBorder="1" applyAlignment="1" applyProtection="1">
      <alignment horizontal="center" vertical="center" wrapText="1"/>
      <protection locked="0"/>
    </xf>
    <xf numFmtId="0" fontId="28" fillId="2" borderId="13" xfId="0" applyFont="1" applyFill="1" applyBorder="1" applyAlignment="1" applyProtection="1">
      <alignment horizontal="center" vertical="center" wrapText="1"/>
      <protection locked="0"/>
    </xf>
    <xf numFmtId="0" fontId="28" fillId="2" borderId="26"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0" fillId="0" borderId="0" xfId="0" applyFont="1" applyAlignment="1">
      <alignment wrapText="1"/>
    </xf>
    <xf numFmtId="0" fontId="0" fillId="0" borderId="0" xfId="0" applyFont="1"/>
    <xf numFmtId="0" fontId="23" fillId="0" borderId="0" xfId="0" applyFont="1" applyFill="1" applyBorder="1" applyAlignment="1">
      <alignment vertical="center" wrapText="1"/>
    </xf>
    <xf numFmtId="0" fontId="22" fillId="0" borderId="0" xfId="4"/>
    <xf numFmtId="0" fontId="36" fillId="0" borderId="0" xfId="0" applyFont="1" applyAlignment="1">
      <alignment horizontal="left" vertical="center" wrapText="1" indent="6"/>
    </xf>
    <xf numFmtId="0" fontId="37" fillId="0" borderId="0" xfId="0" applyFont="1" applyAlignment="1">
      <alignment vertical="center" wrapText="1"/>
    </xf>
    <xf numFmtId="0" fontId="38"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38" fillId="0" borderId="0" xfId="0" applyFont="1" applyFill="1"/>
    <xf numFmtId="0" fontId="42" fillId="0" borderId="0" xfId="0" applyFont="1" applyFill="1"/>
    <xf numFmtId="0" fontId="23" fillId="0" borderId="17" xfId="0" applyFont="1" applyFill="1" applyBorder="1" applyAlignment="1">
      <alignment wrapText="1"/>
    </xf>
    <xf numFmtId="0" fontId="2" fillId="0" borderId="0" xfId="0" applyFont="1" applyFill="1" applyBorder="1" applyAlignment="1">
      <alignment vertical="center" wrapText="1"/>
    </xf>
    <xf numFmtId="0" fontId="40" fillId="0" borderId="0" xfId="0" applyFont="1" applyAlignment="1">
      <alignment wrapText="1"/>
    </xf>
    <xf numFmtId="0" fontId="23" fillId="0" borderId="0" xfId="0" applyFont="1" applyAlignment="1">
      <alignment horizontal="left" vertical="top" wrapText="1"/>
    </xf>
    <xf numFmtId="0" fontId="0" fillId="0" borderId="0" xfId="0" applyAlignment="1">
      <alignment horizontal="left" vertical="top" wrapText="1"/>
    </xf>
    <xf numFmtId="0" fontId="23" fillId="3" borderId="1" xfId="0" applyFont="1" applyFill="1" applyBorder="1" applyAlignment="1">
      <alignment horizontal="left" vertical="center" wrapText="1"/>
    </xf>
    <xf numFmtId="0" fontId="23" fillId="3" borderId="5" xfId="0" applyFont="1" applyFill="1" applyBorder="1" applyAlignment="1">
      <alignment horizontal="left" wrapText="1"/>
    </xf>
    <xf numFmtId="0" fontId="2" fillId="0" borderId="0" xfId="0" applyFont="1" applyFill="1" applyBorder="1" applyAlignment="1">
      <alignment horizontal="left" vertical="top" wrapText="1"/>
    </xf>
    <xf numFmtId="0" fontId="35" fillId="0" borderId="7" xfId="0" applyFont="1" applyBorder="1" applyAlignment="1">
      <alignment horizontal="left" vertical="center" wrapText="1"/>
    </xf>
    <xf numFmtId="0" fontId="35" fillId="0" borderId="0" xfId="0" applyFont="1" applyAlignment="1">
      <alignment horizontal="left" vertical="center" wrapText="1"/>
    </xf>
    <xf numFmtId="0" fontId="43" fillId="0" borderId="14" xfId="0" applyFont="1" applyBorder="1" applyAlignment="1">
      <alignment horizontal="center" vertical="center" wrapText="1"/>
    </xf>
    <xf numFmtId="0" fontId="16" fillId="6" borderId="8" xfId="0" applyFont="1" applyFill="1" applyBorder="1" applyAlignment="1">
      <alignment horizontal="left" vertical="center" wrapText="1"/>
    </xf>
    <xf numFmtId="0" fontId="16" fillId="0" borderId="0" xfId="0" applyFont="1" applyAlignment="1">
      <alignment wrapText="1"/>
    </xf>
    <xf numFmtId="0" fontId="23" fillId="3" borderId="6"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3"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0" borderId="0" xfId="0" applyFont="1" applyFill="1"/>
    <xf numFmtId="0" fontId="23" fillId="0" borderId="27" xfId="0" applyFont="1" applyBorder="1" applyAlignment="1">
      <alignment vertical="center" wrapText="1"/>
    </xf>
    <xf numFmtId="0" fontId="23" fillId="0" borderId="28" xfId="0" applyFont="1" applyFill="1" applyBorder="1" applyAlignment="1">
      <alignment wrapText="1"/>
    </xf>
    <xf numFmtId="0" fontId="22" fillId="0" borderId="17" xfId="4" applyFill="1" applyBorder="1" applyAlignment="1">
      <alignment wrapText="1"/>
    </xf>
    <xf numFmtId="14" fontId="23" fillId="0" borderId="17" xfId="0" applyNumberFormat="1" applyFont="1" applyFill="1" applyBorder="1" applyAlignment="1">
      <alignment wrapText="1"/>
    </xf>
    <xf numFmtId="0" fontId="23" fillId="0" borderId="13" xfId="0" applyFont="1" applyBorder="1" applyAlignment="1">
      <alignment vertical="center" wrapText="1"/>
    </xf>
    <xf numFmtId="0" fontId="23" fillId="0" borderId="17" xfId="0" applyFont="1" applyFill="1" applyBorder="1" applyAlignment="1">
      <alignment vertical="center" wrapText="1"/>
    </xf>
    <xf numFmtId="0" fontId="23" fillId="0" borderId="25" xfId="0" applyFont="1" applyFill="1" applyBorder="1" applyAlignment="1">
      <alignment wrapText="1"/>
    </xf>
    <xf numFmtId="0" fontId="28" fillId="2" borderId="11" xfId="0" applyFont="1" applyFill="1" applyBorder="1" applyAlignment="1" applyProtection="1">
      <alignment horizontal="left" vertical="center" wrapText="1"/>
      <protection locked="0"/>
    </xf>
    <xf numFmtId="164" fontId="23" fillId="0" borderId="29" xfId="1" applyNumberFormat="1" applyFont="1" applyFill="1" applyBorder="1" applyAlignment="1">
      <alignment horizontal="left" vertical="center" wrapText="1"/>
    </xf>
    <xf numFmtId="0" fontId="2" fillId="0" borderId="30" xfId="0" applyFont="1" applyBorder="1" applyAlignment="1">
      <alignment horizontal="left" vertical="center"/>
    </xf>
    <xf numFmtId="49" fontId="23" fillId="0" borderId="31" xfId="1" applyNumberFormat="1" applyFont="1" applyFill="1" applyBorder="1" applyAlignment="1">
      <alignment horizontal="left" vertical="center" wrapText="1"/>
    </xf>
    <xf numFmtId="0" fontId="23" fillId="0" borderId="8" xfId="0" applyFont="1" applyBorder="1" applyAlignment="1">
      <alignment horizontal="left" vertical="center" wrapText="1"/>
    </xf>
    <xf numFmtId="0" fontId="2" fillId="0" borderId="29" xfId="0" applyFont="1" applyFill="1" applyBorder="1" applyAlignment="1">
      <alignment horizontal="left" vertical="center" wrapText="1"/>
    </xf>
    <xf numFmtId="0" fontId="23" fillId="0" borderId="10" xfId="0" applyFont="1" applyBorder="1" applyAlignment="1">
      <alignment horizontal="left" vertical="center" wrapText="1"/>
    </xf>
    <xf numFmtId="0" fontId="2" fillId="0" borderId="32" xfId="0" applyFont="1" applyBorder="1" applyAlignment="1">
      <alignment horizontal="left" vertical="center" wrapText="1"/>
    </xf>
    <xf numFmtId="0" fontId="23" fillId="0" borderId="10" xfId="0" applyFont="1" applyBorder="1" applyAlignment="1">
      <alignment horizontal="left" vertical="top" wrapText="1"/>
    </xf>
    <xf numFmtId="0" fontId="2" fillId="0" borderId="29" xfId="0" applyFont="1" applyFill="1" applyBorder="1" applyAlignment="1">
      <alignment horizontal="left" vertical="top" wrapText="1"/>
    </xf>
    <xf numFmtId="0" fontId="23" fillId="0" borderId="10" xfId="0" applyFont="1" applyBorder="1" applyAlignment="1">
      <alignment horizontal="left" vertical="center"/>
    </xf>
    <xf numFmtId="0" fontId="38" fillId="0" borderId="0" xfId="0" applyFont="1" applyFill="1" applyAlignment="1">
      <alignment wrapText="1"/>
    </xf>
    <xf numFmtId="0" fontId="23" fillId="0" borderId="29" xfId="1" applyNumberFormat="1" applyFont="1" applyFill="1" applyBorder="1" applyAlignment="1">
      <alignment horizontal="left" vertical="center" wrapText="1"/>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164" fontId="22" fillId="0" borderId="29" xfId="4" applyNumberFormat="1" applyFill="1" applyBorder="1" applyAlignment="1">
      <alignment horizontal="left" vertical="center" wrapText="1"/>
    </xf>
    <xf numFmtId="0" fontId="23" fillId="0" borderId="29" xfId="0" applyFont="1" applyFill="1" applyBorder="1" applyAlignment="1">
      <alignment horizontal="right" vertical="center" wrapText="1"/>
    </xf>
    <xf numFmtId="2" fontId="23" fillId="0" borderId="29" xfId="0" applyNumberFormat="1" applyFont="1" applyFill="1" applyBorder="1" applyAlignment="1">
      <alignment horizontal="right" vertical="center"/>
    </xf>
    <xf numFmtId="164" fontId="23" fillId="0" borderId="29" xfId="1" applyNumberFormat="1" applyFont="1" applyFill="1" applyBorder="1" applyAlignment="1">
      <alignment horizontal="right" vertical="center" wrapText="1"/>
    </xf>
    <xf numFmtId="0" fontId="23" fillId="0" borderId="29" xfId="0" applyFont="1" applyFill="1" applyBorder="1" applyAlignment="1">
      <alignment horizontal="right" vertical="center"/>
    </xf>
    <xf numFmtId="0" fontId="0" fillId="0" borderId="0" xfId="0" applyFont="1" applyFill="1"/>
    <xf numFmtId="0" fontId="22" fillId="0" borderId="0" xfId="4" applyFill="1"/>
    <xf numFmtId="0" fontId="28" fillId="2" borderId="14" xfId="0" applyFont="1" applyFill="1" applyBorder="1" applyAlignment="1">
      <alignment horizontal="left" vertical="center"/>
    </xf>
    <xf numFmtId="0" fontId="28" fillId="2" borderId="14" xfId="0" applyFont="1" applyFill="1" applyBorder="1" applyAlignment="1">
      <alignment horizontal="center" vertical="center"/>
    </xf>
    <xf numFmtId="0" fontId="28" fillId="2" borderId="10" xfId="0" applyFont="1" applyFill="1" applyBorder="1" applyAlignment="1" applyProtection="1">
      <alignment horizontal="left" vertical="center"/>
      <protection locked="0"/>
    </xf>
    <xf numFmtId="0" fontId="24" fillId="2" borderId="8" xfId="0" applyFont="1" applyFill="1" applyBorder="1" applyAlignment="1" applyProtection="1">
      <alignment horizontal="center" vertical="center" wrapText="1"/>
      <protection locked="0"/>
    </xf>
    <xf numFmtId="0" fontId="23" fillId="3" borderId="10" xfId="0" applyFont="1" applyFill="1" applyBorder="1" applyAlignment="1">
      <alignment vertical="center" wrapText="1"/>
    </xf>
    <xf numFmtId="0" fontId="23" fillId="3" borderId="8" xfId="0" applyFont="1" applyFill="1" applyBorder="1" applyAlignment="1">
      <alignment vertical="center" wrapText="1"/>
    </xf>
    <xf numFmtId="0" fontId="0" fillId="3" borderId="29" xfId="0" applyFont="1" applyFill="1" applyBorder="1" applyAlignment="1">
      <alignment horizontal="left" vertical="center" wrapText="1"/>
    </xf>
    <xf numFmtId="0" fontId="22" fillId="3" borderId="29" xfId="4" applyFill="1" applyBorder="1" applyAlignment="1">
      <alignment horizontal="left" vertical="center" wrapText="1" indent="1"/>
    </xf>
    <xf numFmtId="0" fontId="23" fillId="3" borderId="29" xfId="0" applyFont="1" applyFill="1" applyBorder="1" applyAlignment="1">
      <alignment horizontal="right" vertical="center" wrapText="1"/>
    </xf>
    <xf numFmtId="0" fontId="2" fillId="3" borderId="10" xfId="0" applyFont="1" applyFill="1" applyBorder="1" applyAlignment="1">
      <alignment vertical="center" wrapText="1"/>
    </xf>
    <xf numFmtId="0" fontId="2" fillId="3" borderId="8" xfId="0" applyFont="1" applyFill="1" applyBorder="1" applyAlignment="1">
      <alignment vertical="center" wrapText="1"/>
    </xf>
    <xf numFmtId="3" fontId="23" fillId="3" borderId="29" xfId="0" applyNumberFormat="1" applyFont="1" applyFill="1" applyBorder="1" applyAlignment="1">
      <alignment horizontal="right" vertical="center" wrapText="1" indent="1"/>
    </xf>
    <xf numFmtId="0" fontId="23" fillId="3" borderId="29" xfId="0" applyFont="1" applyFill="1" applyBorder="1" applyAlignment="1">
      <alignment vertical="center" wrapText="1"/>
    </xf>
    <xf numFmtId="0" fontId="28" fillId="2" borderId="2" xfId="0" applyFont="1" applyFill="1" applyBorder="1" applyAlignment="1" applyProtection="1">
      <alignment horizontal="left" vertical="center"/>
      <protection locked="0"/>
    </xf>
    <xf numFmtId="0" fontId="28" fillId="2" borderId="33" xfId="0" applyFont="1" applyFill="1" applyBorder="1" applyAlignment="1" applyProtection="1">
      <alignment horizontal="center" vertical="center" wrapText="1"/>
      <protection locked="0"/>
    </xf>
    <xf numFmtId="0" fontId="23" fillId="3" borderId="0" xfId="0" applyFont="1" applyFill="1" applyBorder="1" applyAlignment="1">
      <alignment vertical="center" wrapText="1"/>
    </xf>
    <xf numFmtId="0" fontId="23" fillId="3" borderId="29" xfId="0" applyFont="1" applyFill="1" applyBorder="1" applyAlignment="1">
      <alignment horizontal="left" vertical="center" wrapText="1"/>
    </xf>
    <xf numFmtId="49" fontId="23" fillId="3" borderId="29" xfId="0" applyNumberFormat="1" applyFont="1" applyFill="1" applyBorder="1" applyAlignment="1">
      <alignment horizontal="left" vertical="center" wrapText="1"/>
    </xf>
    <xf numFmtId="0" fontId="23" fillId="3" borderId="29" xfId="0" applyFont="1" applyFill="1" applyBorder="1" applyAlignment="1">
      <alignment horizontal="left" vertical="center" wrapText="1" indent="1"/>
    </xf>
    <xf numFmtId="0" fontId="23" fillId="3" borderId="29" xfId="0" applyFont="1" applyFill="1" applyBorder="1" applyAlignment="1">
      <alignment horizontal="right" vertical="center" wrapText="1" indent="1"/>
    </xf>
    <xf numFmtId="9" fontId="24" fillId="2" borderId="0" xfId="6" applyFont="1" applyFill="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9" fontId="28" fillId="2" borderId="11" xfId="6" applyFont="1" applyFill="1" applyBorder="1" applyAlignment="1" applyProtection="1">
      <alignment horizontal="center" vertical="center" wrapText="1"/>
      <protection locked="0"/>
    </xf>
    <xf numFmtId="0" fontId="23" fillId="3" borderId="0" xfId="0" applyFont="1" applyFill="1" applyBorder="1" applyAlignment="1">
      <alignment wrapText="1"/>
    </xf>
    <xf numFmtId="0" fontId="23" fillId="3" borderId="10" xfId="0" applyFont="1" applyFill="1" applyBorder="1" applyAlignment="1">
      <alignment vertical="center"/>
    </xf>
    <xf numFmtId="0" fontId="23" fillId="3" borderId="8" xfId="0" applyFont="1" applyFill="1" applyBorder="1" applyAlignment="1">
      <alignment wrapText="1"/>
    </xf>
    <xf numFmtId="49" fontId="23" fillId="3" borderId="29" xfId="0" applyNumberFormat="1" applyFont="1" applyFill="1" applyBorder="1" applyAlignment="1">
      <alignment horizontal="right" vertical="center" wrapText="1"/>
    </xf>
    <xf numFmtId="0" fontId="23" fillId="3" borderId="8" xfId="0" applyFont="1" applyFill="1" applyBorder="1" applyAlignment="1">
      <alignment horizontal="left" vertical="center" wrapText="1"/>
    </xf>
    <xf numFmtId="0" fontId="23" fillId="3" borderId="10" xfId="0" applyFont="1" applyFill="1" applyBorder="1" applyAlignment="1">
      <alignment horizontal="left" vertical="center"/>
    </xf>
    <xf numFmtId="0" fontId="2" fillId="3" borderId="8" xfId="0" applyFont="1" applyFill="1" applyBorder="1" applyAlignment="1" applyProtection="1">
      <alignment horizontal="left" vertical="center" wrapText="1"/>
      <protection locked="0"/>
    </xf>
    <xf numFmtId="0" fontId="2" fillId="3" borderId="29" xfId="0" applyFont="1" applyFill="1" applyBorder="1" applyAlignment="1" applyProtection="1">
      <alignment vertical="center" wrapText="1"/>
      <protection locked="0"/>
    </xf>
    <xf numFmtId="0" fontId="22" fillId="3" borderId="29" xfId="4" applyFill="1" applyBorder="1" applyAlignment="1">
      <alignment wrapText="1"/>
    </xf>
    <xf numFmtId="0" fontId="2" fillId="3" borderId="8" xfId="0" applyFont="1" applyFill="1" applyBorder="1" applyAlignment="1">
      <alignment wrapText="1"/>
    </xf>
    <xf numFmtId="164" fontId="23" fillId="3" borderId="29" xfId="1" applyNumberFormat="1" applyFont="1" applyFill="1" applyBorder="1" applyAlignment="1">
      <alignment horizontal="left" vertical="center" wrapText="1"/>
    </xf>
    <xf numFmtId="0" fontId="23" fillId="3" borderId="14" xfId="0" applyFont="1" applyFill="1" applyBorder="1" applyAlignment="1">
      <alignment wrapText="1"/>
    </xf>
    <xf numFmtId="0" fontId="23" fillId="3" borderId="10" xfId="0" applyFont="1" applyFill="1" applyBorder="1"/>
    <xf numFmtId="0" fontId="23" fillId="3" borderId="8" xfId="0" applyFont="1" applyFill="1" applyBorder="1"/>
    <xf numFmtId="0" fontId="23" fillId="3" borderId="29" xfId="0" applyFont="1" applyFill="1" applyBorder="1"/>
    <xf numFmtId="0" fontId="0" fillId="3" borderId="0" xfId="0" applyFont="1" applyFill="1"/>
    <xf numFmtId="0" fontId="39" fillId="3" borderId="0" xfId="0" applyFont="1" applyFill="1" applyAlignment="1">
      <alignment vertical="top"/>
    </xf>
    <xf numFmtId="9" fontId="20" fillId="3" borderId="14" xfId="6" applyFont="1" applyFill="1" applyBorder="1" applyAlignment="1">
      <alignment wrapText="1"/>
    </xf>
    <xf numFmtId="0" fontId="28" fillId="2" borderId="0" xfId="0" applyFont="1" applyFill="1" applyBorder="1" applyAlignment="1">
      <alignment horizontal="left" vertical="center" wrapText="1"/>
    </xf>
    <xf numFmtId="0" fontId="28" fillId="2" borderId="0" xfId="0" applyFont="1" applyFill="1" applyBorder="1" applyAlignment="1">
      <alignment vertical="center"/>
    </xf>
    <xf numFmtId="0" fontId="28" fillId="2" borderId="0" xfId="0" applyFont="1" applyFill="1" applyBorder="1" applyAlignment="1">
      <alignment horizontal="center" vertical="center" wrapText="1"/>
    </xf>
    <xf numFmtId="0" fontId="28" fillId="2" borderId="0" xfId="0" applyFont="1" applyFill="1" applyBorder="1" applyAlignment="1" applyProtection="1">
      <alignment horizontal="left" vertical="center"/>
      <protection locked="0"/>
    </xf>
    <xf numFmtId="0" fontId="24" fillId="2" borderId="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164" fontId="20" fillId="3" borderId="8" xfId="1" applyNumberFormat="1" applyFont="1" applyFill="1" applyBorder="1" applyAlignment="1">
      <alignment wrapText="1"/>
    </xf>
    <xf numFmtId="164" fontId="20" fillId="3" borderId="8" xfId="1" applyNumberFormat="1" applyFont="1" applyFill="1" applyBorder="1"/>
    <xf numFmtId="164" fontId="20" fillId="3" borderId="29" xfId="1" applyNumberFormat="1" applyFont="1" applyFill="1" applyBorder="1"/>
    <xf numFmtId="9" fontId="20" fillId="3" borderId="8" xfId="6" applyFont="1" applyFill="1" applyBorder="1"/>
    <xf numFmtId="9" fontId="20" fillId="3" borderId="29" xfId="6" applyFont="1" applyFill="1" applyBorder="1"/>
    <xf numFmtId="0" fontId="2" fillId="3" borderId="2" xfId="0" applyFont="1" applyFill="1" applyBorder="1" applyAlignment="1">
      <alignment vertical="center" wrapText="1"/>
    </xf>
    <xf numFmtId="0" fontId="2" fillId="3" borderId="7" xfId="0" applyFont="1" applyFill="1" applyBorder="1" applyAlignment="1">
      <alignmen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165" fontId="20" fillId="3" borderId="8" xfId="6" applyNumberFormat="1" applyFont="1" applyFill="1" applyBorder="1" applyAlignment="1">
      <alignment horizontal="right" wrapText="1"/>
    </xf>
    <xf numFmtId="9" fontId="20" fillId="3" borderId="8" xfId="6" applyFont="1" applyFill="1" applyBorder="1" applyAlignment="1">
      <alignment horizontal="right" wrapText="1"/>
    </xf>
    <xf numFmtId="165" fontId="20" fillId="3" borderId="8" xfId="6" applyNumberFormat="1" applyFont="1" applyFill="1" applyBorder="1" applyAlignment="1">
      <alignment horizontal="right" wrapText="1"/>
    </xf>
    <xf numFmtId="9" fontId="20" fillId="3" borderId="29" xfId="6" applyFont="1" applyFill="1" applyBorder="1" applyAlignment="1">
      <alignment horizontal="right" wrapText="1"/>
    </xf>
    <xf numFmtId="0" fontId="23" fillId="3" borderId="8" xfId="0" applyFont="1" applyFill="1" applyBorder="1" applyAlignment="1">
      <alignment horizontal="right" wrapText="1"/>
    </xf>
    <xf numFmtId="0" fontId="10" fillId="3" borderId="10" xfId="0" applyFont="1" applyFill="1" applyBorder="1" applyAlignment="1">
      <alignment vertical="center" wrapText="1"/>
    </xf>
    <xf numFmtId="0" fontId="2" fillId="3" borderId="10" xfId="0" applyFont="1" applyFill="1" applyBorder="1" applyAlignment="1">
      <alignment vertical="center"/>
    </xf>
    <xf numFmtId="0" fontId="2" fillId="3" borderId="2" xfId="0" applyFont="1" applyFill="1" applyBorder="1" applyAlignment="1">
      <alignment vertical="center"/>
    </xf>
    <xf numFmtId="0" fontId="44" fillId="3" borderId="7" xfId="0" applyFont="1" applyFill="1" applyBorder="1" applyAlignment="1">
      <alignment wrapText="1"/>
    </xf>
    <xf numFmtId="0" fontId="44" fillId="3" borderId="1" xfId="0" applyFont="1" applyFill="1" applyBorder="1" applyAlignment="1">
      <alignment wrapText="1"/>
    </xf>
    <xf numFmtId="165" fontId="44" fillId="3" borderId="7" xfId="6" applyNumberFormat="1" applyFont="1" applyFill="1" applyBorder="1" applyAlignment="1">
      <alignment horizontal="right"/>
    </xf>
    <xf numFmtId="165" fontId="44" fillId="3" borderId="1" xfId="6" applyNumberFormat="1" applyFont="1" applyFill="1" applyBorder="1" applyAlignment="1">
      <alignment horizontal="right"/>
    </xf>
    <xf numFmtId="0" fontId="24" fillId="2" borderId="0" xfId="0" applyFont="1" applyFill="1" applyBorder="1" applyAlignment="1" applyProtection="1">
      <alignment horizontal="left" vertical="center"/>
      <protection locked="0"/>
    </xf>
    <xf numFmtId="0" fontId="44" fillId="3" borderId="8" xfId="0" applyFont="1" applyFill="1" applyBorder="1" applyAlignment="1">
      <alignment horizontal="right" wrapText="1"/>
    </xf>
    <xf numFmtId="0" fontId="44" fillId="3" borderId="29" xfId="0" applyFont="1" applyFill="1" applyBorder="1" applyAlignment="1">
      <alignment horizontal="right" wrapText="1"/>
    </xf>
    <xf numFmtId="0" fontId="2" fillId="3" borderId="10" xfId="0" applyFont="1" applyFill="1" applyBorder="1" applyAlignment="1">
      <alignment horizontal="left" vertical="center"/>
    </xf>
    <xf numFmtId="0" fontId="2" fillId="3" borderId="2" xfId="0" applyFont="1" applyFill="1" applyBorder="1" applyAlignment="1">
      <alignment horizontal="left" vertical="center"/>
    </xf>
    <xf numFmtId="0" fontId="44" fillId="3" borderId="7" xfId="0" applyFont="1" applyFill="1" applyBorder="1" applyAlignment="1">
      <alignment horizontal="right" wrapText="1"/>
    </xf>
    <xf numFmtId="0" fontId="44" fillId="3" borderId="1" xfId="0" applyFont="1" applyFill="1" applyBorder="1" applyAlignment="1">
      <alignment horizontal="right" wrapText="1"/>
    </xf>
    <xf numFmtId="0" fontId="24" fillId="2" borderId="0" xfId="0" applyFont="1" applyFill="1" applyBorder="1" applyAlignment="1">
      <alignment horizontal="center" vertical="top" wrapText="1"/>
    </xf>
    <xf numFmtId="0" fontId="28" fillId="2" borderId="2" xfId="0" applyFont="1" applyFill="1" applyBorder="1" applyAlignment="1" applyProtection="1">
      <alignment horizontal="left" vertical="top"/>
      <protection locked="0"/>
    </xf>
    <xf numFmtId="0" fontId="24" fillId="2" borderId="7" xfId="0" applyFont="1" applyFill="1" applyBorder="1" applyAlignment="1" applyProtection="1">
      <alignment horizontal="center" vertical="top" wrapText="1"/>
      <protection locked="0"/>
    </xf>
    <xf numFmtId="0" fontId="28" fillId="2" borderId="7" xfId="0" applyFont="1" applyFill="1" applyBorder="1" applyAlignment="1" applyProtection="1">
      <alignment horizontal="center" vertical="top" wrapText="1"/>
      <protection locked="0"/>
    </xf>
    <xf numFmtId="0" fontId="24" fillId="2" borderId="7" xfId="0" applyFont="1" applyFill="1" applyBorder="1" applyAlignment="1">
      <alignment horizontal="center" vertical="top" wrapText="1"/>
    </xf>
    <xf numFmtId="0" fontId="24" fillId="2" borderId="1" xfId="0" applyFont="1" applyFill="1" applyBorder="1" applyAlignment="1">
      <alignment horizontal="center" vertical="top" wrapText="1"/>
    </xf>
    <xf numFmtId="0" fontId="45" fillId="3" borderId="0" xfId="0" applyFont="1" applyFill="1" applyAlignment="1">
      <alignment vertical="top"/>
    </xf>
    <xf numFmtId="0" fontId="28" fillId="2" borderId="0" xfId="0" applyFont="1" applyFill="1" applyBorder="1" applyAlignment="1">
      <alignment vertical="top" wrapText="1"/>
    </xf>
    <xf numFmtId="9" fontId="20" fillId="3" borderId="0" xfId="6" applyFont="1" applyFill="1" applyBorder="1" applyAlignment="1">
      <alignment wrapText="1"/>
    </xf>
    <xf numFmtId="1" fontId="44" fillId="3" borderId="8" xfId="6" applyNumberFormat="1" applyFont="1" applyFill="1" applyBorder="1" applyAlignment="1">
      <alignment horizontal="right" wrapText="1"/>
    </xf>
    <xf numFmtId="1" fontId="44" fillId="3" borderId="29" xfId="6" applyNumberFormat="1" applyFont="1" applyFill="1" applyBorder="1" applyAlignment="1">
      <alignment horizontal="right" wrapText="1"/>
    </xf>
    <xf numFmtId="0" fontId="44" fillId="3" borderId="8" xfId="6" applyNumberFormat="1" applyFont="1" applyFill="1" applyBorder="1" applyAlignment="1">
      <alignment horizontal="right" wrapText="1"/>
    </xf>
    <xf numFmtId="0" fontId="44" fillId="3" borderId="29" xfId="6" applyNumberFormat="1" applyFont="1" applyFill="1" applyBorder="1" applyAlignment="1">
      <alignment horizontal="right" wrapText="1"/>
    </xf>
    <xf numFmtId="2" fontId="44" fillId="3" borderId="8" xfId="6" applyNumberFormat="1" applyFont="1" applyFill="1" applyBorder="1" applyAlignment="1">
      <alignment horizontal="right" wrapText="1"/>
    </xf>
    <xf numFmtId="2" fontId="44" fillId="3" borderId="29" xfId="6" applyNumberFormat="1" applyFont="1" applyFill="1" applyBorder="1" applyAlignment="1">
      <alignment horizontal="right" wrapText="1"/>
    </xf>
    <xf numFmtId="9" fontId="44" fillId="3" borderId="8" xfId="6" applyFont="1" applyFill="1" applyBorder="1" applyAlignment="1">
      <alignment wrapText="1"/>
    </xf>
    <xf numFmtId="9" fontId="20" fillId="3" borderId="8" xfId="6" applyFont="1" applyFill="1" applyBorder="1" applyAlignment="1">
      <alignment wrapText="1"/>
    </xf>
    <xf numFmtId="9" fontId="20" fillId="3" borderId="8" xfId="6" applyFont="1" applyFill="1" applyBorder="1" applyAlignment="1">
      <alignment wrapText="1"/>
    </xf>
    <xf numFmtId="9" fontId="20" fillId="3" borderId="29" xfId="6" applyFont="1" applyFill="1" applyBorder="1" applyAlignment="1">
      <alignment wrapText="1"/>
    </xf>
    <xf numFmtId="9" fontId="20" fillId="3" borderId="29" xfId="6" applyFont="1" applyFill="1" applyBorder="1" applyAlignment="1">
      <alignment wrapText="1"/>
    </xf>
    <xf numFmtId="9" fontId="23" fillId="3" borderId="14" xfId="6" applyFont="1" applyFill="1" applyBorder="1" applyAlignment="1">
      <alignment horizontal="center" wrapText="1"/>
    </xf>
    <xf numFmtId="9" fontId="23" fillId="3" borderId="14" xfId="6" applyFont="1" applyFill="1" applyBorder="1" applyAlignment="1">
      <alignment wrapText="1"/>
    </xf>
    <xf numFmtId="0" fontId="23" fillId="3" borderId="0" xfId="0" applyFont="1" applyFill="1" applyAlignment="1">
      <alignment wrapText="1"/>
    </xf>
    <xf numFmtId="2" fontId="23" fillId="3" borderId="14" xfId="1" applyNumberFormat="1" applyFont="1" applyFill="1" applyBorder="1" applyAlignment="1">
      <alignment horizontal="center"/>
    </xf>
    <xf numFmtId="0" fontId="20" fillId="3" borderId="14" xfId="6" applyNumberFormat="1" applyFont="1" applyFill="1" applyBorder="1" applyAlignment="1">
      <alignment wrapText="1"/>
    </xf>
    <xf numFmtId="9" fontId="20" fillId="3" borderId="14" xfId="6" applyFont="1" applyFill="1" applyBorder="1" applyAlignment="1">
      <alignment horizontal="center" wrapText="1"/>
    </xf>
    <xf numFmtId="2" fontId="20" fillId="3" borderId="14" xfId="6" applyNumberFormat="1" applyFont="1" applyFill="1" applyBorder="1" applyAlignment="1">
      <alignment horizontal="center" wrapText="1"/>
    </xf>
    <xf numFmtId="9" fontId="46" fillId="3" borderId="14" xfId="0" applyNumberFormat="1" applyFont="1" applyFill="1" applyBorder="1" applyAlignment="1">
      <alignment horizontal="center" vertical="center"/>
    </xf>
    <xf numFmtId="10" fontId="46" fillId="3" borderId="14" xfId="0" applyNumberFormat="1" applyFont="1" applyFill="1" applyBorder="1" applyAlignment="1">
      <alignment horizontal="center" vertical="center"/>
    </xf>
    <xf numFmtId="0" fontId="23" fillId="3" borderId="14" xfId="0" applyFont="1" applyFill="1" applyBorder="1" applyAlignment="1">
      <alignment vertical="center" wrapText="1"/>
    </xf>
    <xf numFmtId="0" fontId="0" fillId="3" borderId="0" xfId="0" applyFill="1"/>
    <xf numFmtId="0" fontId="0" fillId="3" borderId="14" xfId="0" applyFill="1" applyBorder="1" applyAlignment="1">
      <alignment wrapText="1"/>
    </xf>
    <xf numFmtId="9" fontId="23" fillId="3" borderId="0" xfId="6" applyFont="1" applyFill="1" applyBorder="1" applyAlignment="1">
      <alignment horizontal="center" wrapText="1"/>
    </xf>
    <xf numFmtId="9" fontId="23" fillId="3" borderId="0" xfId="6" applyFont="1" applyFill="1" applyBorder="1" applyAlignment="1">
      <alignment wrapText="1"/>
    </xf>
    <xf numFmtId="0" fontId="0" fillId="3" borderId="0" xfId="0" applyFill="1" applyBorder="1" applyAlignment="1">
      <alignment wrapText="1"/>
    </xf>
    <xf numFmtId="9" fontId="20" fillId="3" borderId="0" xfId="6" applyFont="1" applyFill="1" applyBorder="1" applyAlignment="1">
      <alignment horizontal="center" wrapText="1"/>
    </xf>
    <xf numFmtId="0" fontId="28" fillId="2" borderId="14" xfId="0" applyFont="1" applyFill="1" applyBorder="1" applyAlignment="1">
      <alignment horizontal="left" vertical="center" wrapText="1"/>
    </xf>
    <xf numFmtId="0" fontId="23" fillId="3" borderId="14" xfId="0" applyFont="1" applyFill="1" applyBorder="1" applyAlignment="1">
      <alignment horizontal="center" wrapText="1"/>
    </xf>
    <xf numFmtId="0" fontId="28" fillId="2" borderId="14" xfId="0" applyFont="1" applyFill="1" applyBorder="1" applyAlignment="1">
      <alignment horizontal="left"/>
    </xf>
    <xf numFmtId="0" fontId="28" fillId="2" borderId="14" xfId="0" applyFont="1" applyFill="1" applyBorder="1" applyAlignment="1">
      <alignment horizontal="left" wrapText="1"/>
    </xf>
    <xf numFmtId="0" fontId="0" fillId="0" borderId="0" xfId="0" applyBorder="1"/>
    <xf numFmtId="0" fontId="0" fillId="0" borderId="0" xfId="0" applyBorder="1" applyAlignment="1">
      <alignment wrapText="1"/>
    </xf>
    <xf numFmtId="6" fontId="23" fillId="3" borderId="8" xfId="2" applyNumberFormat="1" applyFont="1" applyFill="1" applyBorder="1" applyAlignment="1">
      <alignment horizontal="right" wrapText="1"/>
    </xf>
    <xf numFmtId="14" fontId="23" fillId="3" borderId="8" xfId="0" applyNumberFormat="1" applyFont="1" applyFill="1" applyBorder="1" applyAlignment="1">
      <alignment horizontal="right" wrapText="1"/>
    </xf>
    <xf numFmtId="0" fontId="23" fillId="3" borderId="29" xfId="0" applyFont="1" applyFill="1" applyBorder="1" applyAlignment="1">
      <alignment horizontal="right" wrapText="1"/>
    </xf>
    <xf numFmtId="44" fontId="23" fillId="3" borderId="8" xfId="2" applyFont="1" applyFill="1" applyBorder="1" applyAlignment="1">
      <alignment wrapText="1"/>
    </xf>
    <xf numFmtId="14" fontId="23" fillId="3" borderId="8" xfId="0" applyNumberFormat="1" applyFont="1" applyFill="1" applyBorder="1" applyAlignment="1">
      <alignment wrapText="1"/>
    </xf>
    <xf numFmtId="0" fontId="23" fillId="3" borderId="29" xfId="0" applyFont="1" applyFill="1" applyBorder="1" applyAlignment="1">
      <alignment wrapText="1"/>
    </xf>
    <xf numFmtId="0" fontId="23" fillId="3" borderId="8" xfId="0" applyFont="1" applyFill="1" applyBorder="1" applyAlignment="1">
      <alignment horizontal="right" vertical="top" wrapText="1"/>
    </xf>
    <xf numFmtId="0" fontId="2" fillId="0" borderId="10" xfId="0" applyFont="1" applyFill="1" applyBorder="1" applyAlignment="1">
      <alignment horizontal="left" vertical="top" wrapText="1"/>
    </xf>
    <xf numFmtId="0" fontId="2" fillId="0" borderId="8" xfId="0" applyFont="1" applyBorder="1" applyAlignment="1">
      <alignment horizontal="left" vertical="top"/>
    </xf>
    <xf numFmtId="0" fontId="2" fillId="0" borderId="29" xfId="0" applyFont="1" applyBorder="1" applyAlignment="1">
      <alignment horizontal="left" vertical="top" wrapText="1"/>
    </xf>
    <xf numFmtId="0" fontId="2" fillId="0" borderId="8" xfId="0" quotePrefix="1" applyFont="1" applyBorder="1" applyAlignment="1">
      <alignment horizontal="left" vertical="top"/>
    </xf>
    <xf numFmtId="0" fontId="47" fillId="0" borderId="29" xfId="4" applyFont="1" applyFill="1" applyBorder="1" applyAlignment="1">
      <alignment horizontal="left" vertical="top" wrapText="1"/>
    </xf>
    <xf numFmtId="0" fontId="2" fillId="0" borderId="10" xfId="0" applyFont="1" applyBorder="1" applyAlignment="1">
      <alignment horizontal="left" vertical="top" wrapText="1"/>
    </xf>
    <xf numFmtId="0" fontId="23" fillId="0" borderId="8" xfId="0" applyFont="1" applyBorder="1" applyAlignment="1">
      <alignment horizontal="left" vertical="top"/>
    </xf>
    <xf numFmtId="0" fontId="23" fillId="0" borderId="29" xfId="0" applyFont="1" applyBorder="1" applyAlignment="1">
      <alignment horizontal="left" vertical="top" wrapText="1"/>
    </xf>
    <xf numFmtId="0" fontId="23" fillId="0" borderId="8" xfId="0" quotePrefix="1" applyFont="1" applyBorder="1" applyAlignment="1">
      <alignment horizontal="left" vertical="top"/>
    </xf>
    <xf numFmtId="0" fontId="23" fillId="3" borderId="8" xfId="0" applyFont="1" applyFill="1" applyBorder="1" applyAlignment="1">
      <alignment horizontal="left" wrapText="1"/>
    </xf>
    <xf numFmtId="0" fontId="23" fillId="3" borderId="5" xfId="0" applyFont="1" applyFill="1" applyBorder="1" applyAlignment="1">
      <alignment horizontal="left" vertical="top" wrapText="1"/>
    </xf>
    <xf numFmtId="0" fontId="48" fillId="2" borderId="34" xfId="0" applyFont="1" applyFill="1" applyBorder="1" applyAlignment="1">
      <alignment horizontal="left" vertical="center" wrapText="1"/>
    </xf>
    <xf numFmtId="0" fontId="48" fillId="2" borderId="4" xfId="0" applyFont="1" applyFill="1" applyBorder="1" applyAlignment="1">
      <alignment vertical="center" wrapText="1"/>
    </xf>
    <xf numFmtId="0" fontId="48" fillId="2" borderId="9" xfId="0" applyFont="1" applyFill="1" applyBorder="1" applyAlignment="1">
      <alignment vertical="center" wrapText="1"/>
    </xf>
    <xf numFmtId="0" fontId="49" fillId="3" borderId="0" xfId="0" applyFont="1" applyFill="1" applyBorder="1" applyAlignment="1">
      <alignment horizontal="left" vertical="center"/>
    </xf>
    <xf numFmtId="0" fontId="0" fillId="3" borderId="0" xfId="0" applyFill="1" applyBorder="1"/>
    <xf numFmtId="0" fontId="0" fillId="3" borderId="0" xfId="0" applyFill="1" applyBorder="1" applyAlignment="1">
      <alignment horizontal="left"/>
    </xf>
    <xf numFmtId="0" fontId="50" fillId="3" borderId="0" xfId="0" applyFont="1" applyFill="1" applyBorder="1"/>
    <xf numFmtId="0" fontId="51" fillId="2" borderId="35" xfId="0" applyFont="1" applyFill="1" applyBorder="1" applyAlignment="1">
      <alignment horizontal="center" vertical="center"/>
    </xf>
    <xf numFmtId="0" fontId="51" fillId="2" borderId="34"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36" xfId="0" applyFont="1" applyFill="1" applyBorder="1" applyAlignment="1">
      <alignment horizontal="center" vertical="center"/>
    </xf>
    <xf numFmtId="0" fontId="51" fillId="2" borderId="37" xfId="0" applyFont="1" applyFill="1" applyBorder="1" applyAlignment="1">
      <alignment horizontal="center" vertical="center"/>
    </xf>
    <xf numFmtId="0" fontId="52" fillId="0" borderId="14" xfId="0" applyFont="1" applyBorder="1" applyAlignment="1">
      <alignment horizontal="right" vertical="center"/>
    </xf>
    <xf numFmtId="0" fontId="48" fillId="2" borderId="14" xfId="0" applyFont="1" applyFill="1" applyBorder="1" applyAlignment="1">
      <alignment horizontal="center" vertical="center"/>
    </xf>
    <xf numFmtId="0" fontId="53" fillId="2" borderId="14" xfId="0" applyFont="1" applyFill="1" applyBorder="1" applyAlignment="1">
      <alignment horizontal="center" vertical="center"/>
    </xf>
    <xf numFmtId="0" fontId="52" fillId="0" borderId="14" xfId="0" applyFont="1" applyBorder="1" applyAlignment="1">
      <alignment horizontal="center" vertical="center"/>
    </xf>
    <xf numFmtId="0" fontId="30" fillId="0" borderId="38" xfId="3" applyFont="1" applyBorder="1" applyAlignment="1" applyProtection="1">
      <alignment vertical="center"/>
      <protection locked="0"/>
    </xf>
    <xf numFmtId="0" fontId="29" fillId="0" borderId="39" xfId="3" applyFont="1" applyBorder="1" applyAlignment="1" applyProtection="1">
      <alignment vertical="center" wrapText="1"/>
      <protection locked="0"/>
    </xf>
    <xf numFmtId="0" fontId="23" fillId="0" borderId="40" xfId="0" applyFont="1" applyBorder="1"/>
    <xf numFmtId="0" fontId="54" fillId="0" borderId="14" xfId="0" applyFont="1" applyBorder="1" applyAlignment="1">
      <alignment horizontal="left" vertical="center"/>
    </xf>
    <xf numFmtId="0" fontId="44" fillId="3" borderId="7" xfId="0" applyFont="1" applyFill="1" applyBorder="1" applyAlignment="1">
      <alignment vertical="center" wrapText="1"/>
    </xf>
    <xf numFmtId="0" fontId="44" fillId="3" borderId="1" xfId="0" applyFont="1" applyFill="1" applyBorder="1" applyAlignment="1">
      <alignment vertical="center" wrapText="1"/>
    </xf>
    <xf numFmtId="0" fontId="30" fillId="0" borderId="0" xfId="0" applyFont="1" applyAlignment="1">
      <alignment horizontal="left"/>
    </xf>
    <xf numFmtId="0" fontId="52" fillId="0" borderId="14" xfId="0" applyFont="1" applyBorder="1" applyAlignment="1">
      <alignment horizontal="center" vertical="center"/>
    </xf>
  </cellXfs>
  <cellStyles count="7">
    <cellStyle name="Comma" xfId="1" builtinId="3"/>
    <cellStyle name="Currency" xfId="2" builtinId="4"/>
    <cellStyle name="Heading 2 2" xfId="3" xr:uid="{826D3DDE-4A67-4817-9504-35A9B593CF8E}"/>
    <cellStyle name="Hyperlink" xfId="4" builtinId="8"/>
    <cellStyle name="Normal" xfId="0" builtinId="0"/>
    <cellStyle name="Normal 4" xfId="5" xr:uid="{3475F066-B973-4CC5-B62C-7C50C48AB388}"/>
    <cellStyle name="Percent" xfId="6" builtinId="5"/>
  </cellStyles>
  <dxfs count="5">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46B5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wivh49/Downloads/2023%20MCPAR_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MCPAR Report Sum"/>
      <sheetName val="Grievances"/>
      <sheetName val="Appeals"/>
      <sheetName val="State Appeals"/>
      <sheetName val="D1_PLAN_set-indc_SNBC"/>
      <sheetName val="D1_PLAN_set-indc_Seniors"/>
      <sheetName val="D1_PLAN_set-indc_PMAP"/>
    </sheetNames>
    <sheetDataSet>
      <sheetData sheetId="0" refreshError="1"/>
      <sheetData sheetId="1" refreshError="1"/>
      <sheetData sheetId="2" refreshError="1">
        <row r="15">
          <cell r="C15">
            <v>9081</v>
          </cell>
          <cell r="D15">
            <v>21</v>
          </cell>
          <cell r="E15">
            <v>1</v>
          </cell>
          <cell r="F15">
            <v>9076</v>
          </cell>
          <cell r="G15">
            <v>5</v>
          </cell>
          <cell r="I15">
            <v>115</v>
          </cell>
          <cell r="J15">
            <v>174</v>
          </cell>
          <cell r="K15">
            <v>1</v>
          </cell>
          <cell r="L15">
            <v>5</v>
          </cell>
          <cell r="M15">
            <v>31</v>
          </cell>
          <cell r="N15">
            <v>0</v>
          </cell>
          <cell r="O15">
            <v>1</v>
          </cell>
          <cell r="P15">
            <v>218</v>
          </cell>
          <cell r="Q15">
            <v>3933</v>
          </cell>
          <cell r="R15">
            <v>4603</v>
          </cell>
          <cell r="S15">
            <v>4172</v>
          </cell>
          <cell r="T15">
            <v>92</v>
          </cell>
          <cell r="U15">
            <v>3626</v>
          </cell>
          <cell r="V15">
            <v>253</v>
          </cell>
          <cell r="W15">
            <v>363</v>
          </cell>
          <cell r="X15">
            <v>25</v>
          </cell>
          <cell r="Y15">
            <v>644</v>
          </cell>
        </row>
        <row r="21">
          <cell r="C21">
            <v>4658</v>
          </cell>
          <cell r="D21">
            <v>23</v>
          </cell>
          <cell r="E21">
            <v>1</v>
          </cell>
          <cell r="F21">
            <v>4650</v>
          </cell>
          <cell r="G21">
            <v>8</v>
          </cell>
          <cell r="I21">
            <v>13</v>
          </cell>
          <cell r="J21">
            <v>9</v>
          </cell>
          <cell r="K21">
            <v>4</v>
          </cell>
          <cell r="L21">
            <v>45</v>
          </cell>
          <cell r="M21">
            <v>881</v>
          </cell>
          <cell r="N21">
            <v>4</v>
          </cell>
          <cell r="O21">
            <v>1</v>
          </cell>
          <cell r="P21">
            <v>668</v>
          </cell>
          <cell r="Q21">
            <v>46</v>
          </cell>
          <cell r="R21">
            <v>2991</v>
          </cell>
          <cell r="S21">
            <v>1804</v>
          </cell>
          <cell r="T21">
            <v>15</v>
          </cell>
          <cell r="U21">
            <v>669</v>
          </cell>
          <cell r="V21">
            <v>165</v>
          </cell>
          <cell r="W21">
            <v>1568</v>
          </cell>
          <cell r="X21">
            <v>0</v>
          </cell>
          <cell r="Y21">
            <v>510</v>
          </cell>
        </row>
        <row r="27">
          <cell r="C27">
            <v>107</v>
          </cell>
          <cell r="D27">
            <v>0</v>
          </cell>
          <cell r="E27">
            <v>0</v>
          </cell>
          <cell r="F27">
            <v>107</v>
          </cell>
          <cell r="G27">
            <v>4</v>
          </cell>
          <cell r="I27">
            <v>0</v>
          </cell>
          <cell r="J27">
            <v>0</v>
          </cell>
          <cell r="K27">
            <v>0</v>
          </cell>
          <cell r="L27">
            <v>0</v>
          </cell>
          <cell r="M27">
            <v>6</v>
          </cell>
          <cell r="N27">
            <v>0</v>
          </cell>
          <cell r="O27">
            <v>0</v>
          </cell>
          <cell r="P27">
            <v>26</v>
          </cell>
          <cell r="Q27">
            <v>48</v>
          </cell>
          <cell r="R27">
            <v>27</v>
          </cell>
          <cell r="S27">
            <v>20</v>
          </cell>
          <cell r="T27">
            <v>3</v>
          </cell>
          <cell r="U27">
            <v>26</v>
          </cell>
          <cell r="V27">
            <v>32</v>
          </cell>
          <cell r="W27">
            <v>42</v>
          </cell>
          <cell r="X27">
            <v>2</v>
          </cell>
          <cell r="Y27">
            <v>1</v>
          </cell>
        </row>
        <row r="33">
          <cell r="C33">
            <v>47</v>
          </cell>
          <cell r="D33">
            <v>0</v>
          </cell>
          <cell r="E33">
            <v>1</v>
          </cell>
          <cell r="F33">
            <v>45</v>
          </cell>
          <cell r="G33">
            <v>2</v>
          </cell>
          <cell r="I33">
            <v>0</v>
          </cell>
          <cell r="J33">
            <v>0</v>
          </cell>
          <cell r="K33">
            <v>0</v>
          </cell>
          <cell r="L33">
            <v>2</v>
          </cell>
          <cell r="M33">
            <v>7</v>
          </cell>
          <cell r="N33">
            <v>0</v>
          </cell>
          <cell r="O33">
            <v>1</v>
          </cell>
          <cell r="P33">
            <v>4</v>
          </cell>
          <cell r="Q33">
            <v>4</v>
          </cell>
          <cell r="R33">
            <v>29</v>
          </cell>
          <cell r="S33">
            <v>32</v>
          </cell>
          <cell r="T33">
            <v>2</v>
          </cell>
          <cell r="U33">
            <v>7</v>
          </cell>
          <cell r="V33">
            <v>6</v>
          </cell>
          <cell r="W33">
            <v>4</v>
          </cell>
          <cell r="X33">
            <v>2</v>
          </cell>
          <cell r="Y33">
            <v>0</v>
          </cell>
        </row>
        <row r="39">
          <cell r="C39">
            <v>362</v>
          </cell>
          <cell r="D39">
            <v>2</v>
          </cell>
          <cell r="E39">
            <v>0</v>
          </cell>
          <cell r="F39">
            <v>357</v>
          </cell>
          <cell r="G39">
            <v>5</v>
          </cell>
          <cell r="I39"/>
          <cell r="J39">
            <v>2</v>
          </cell>
          <cell r="K39">
            <v>0</v>
          </cell>
          <cell r="L39">
            <v>3</v>
          </cell>
          <cell r="M39">
            <v>65</v>
          </cell>
          <cell r="N39">
            <v>0</v>
          </cell>
          <cell r="O39">
            <v>0</v>
          </cell>
          <cell r="P39">
            <v>21</v>
          </cell>
          <cell r="Q39">
            <v>195</v>
          </cell>
          <cell r="R39">
            <v>76</v>
          </cell>
          <cell r="S39">
            <v>241</v>
          </cell>
          <cell r="T39">
            <v>2</v>
          </cell>
          <cell r="U39">
            <v>7</v>
          </cell>
          <cell r="V39">
            <v>35</v>
          </cell>
          <cell r="W39">
            <v>89</v>
          </cell>
          <cell r="X39">
            <v>1</v>
          </cell>
          <cell r="Y39">
            <v>5</v>
          </cell>
        </row>
        <row r="45">
          <cell r="C45">
            <v>141</v>
          </cell>
          <cell r="D45">
            <v>1</v>
          </cell>
          <cell r="E45">
            <v>0</v>
          </cell>
          <cell r="F45">
            <v>141</v>
          </cell>
          <cell r="G45">
            <v>0</v>
          </cell>
          <cell r="I45">
            <v>3</v>
          </cell>
          <cell r="J45">
            <v>0</v>
          </cell>
          <cell r="K45">
            <v>1</v>
          </cell>
          <cell r="L45">
            <v>1</v>
          </cell>
          <cell r="M45">
            <v>16</v>
          </cell>
          <cell r="N45">
            <v>0</v>
          </cell>
          <cell r="O45">
            <v>0</v>
          </cell>
          <cell r="P45">
            <v>16</v>
          </cell>
          <cell r="Q45">
            <v>39</v>
          </cell>
          <cell r="R45">
            <v>65</v>
          </cell>
          <cell r="S45">
            <v>27</v>
          </cell>
          <cell r="T45">
            <v>18</v>
          </cell>
          <cell r="U45">
            <v>17</v>
          </cell>
          <cell r="V45">
            <v>18</v>
          </cell>
          <cell r="W45">
            <v>46</v>
          </cell>
          <cell r="X45">
            <v>2</v>
          </cell>
          <cell r="Y45">
            <v>16</v>
          </cell>
        </row>
        <row r="51">
          <cell r="C51">
            <v>67</v>
          </cell>
          <cell r="D51">
            <v>1</v>
          </cell>
          <cell r="E51">
            <v>0</v>
          </cell>
          <cell r="F51">
            <v>67</v>
          </cell>
          <cell r="G51">
            <v>0</v>
          </cell>
          <cell r="I51">
            <v>2</v>
          </cell>
          <cell r="J51">
            <v>0</v>
          </cell>
          <cell r="K51">
            <v>0</v>
          </cell>
          <cell r="L51">
            <v>0</v>
          </cell>
          <cell r="M51">
            <v>6</v>
          </cell>
          <cell r="N51">
            <v>0</v>
          </cell>
          <cell r="O51">
            <v>0</v>
          </cell>
          <cell r="P51">
            <v>16</v>
          </cell>
          <cell r="Q51">
            <v>35</v>
          </cell>
          <cell r="R51">
            <v>8</v>
          </cell>
          <cell r="S51">
            <v>16</v>
          </cell>
          <cell r="T51">
            <v>0</v>
          </cell>
          <cell r="U51">
            <v>22</v>
          </cell>
          <cell r="V51">
            <v>17</v>
          </cell>
          <cell r="W51">
            <v>15</v>
          </cell>
          <cell r="X51">
            <v>1</v>
          </cell>
          <cell r="Y51">
            <v>7</v>
          </cell>
        </row>
        <row r="57">
          <cell r="C57">
            <v>1034</v>
          </cell>
          <cell r="D57">
            <v>72</v>
          </cell>
          <cell r="E57">
            <v>1</v>
          </cell>
          <cell r="F57">
            <v>1032</v>
          </cell>
          <cell r="G57">
            <v>2</v>
          </cell>
          <cell r="I57">
            <v>2</v>
          </cell>
          <cell r="J57">
            <v>0</v>
          </cell>
          <cell r="K57">
            <v>8</v>
          </cell>
          <cell r="L57">
            <v>11</v>
          </cell>
          <cell r="M57">
            <v>31</v>
          </cell>
          <cell r="N57">
            <v>2</v>
          </cell>
          <cell r="O57">
            <v>1</v>
          </cell>
          <cell r="P57">
            <v>230</v>
          </cell>
          <cell r="Q57">
            <v>534</v>
          </cell>
          <cell r="R57">
            <v>217</v>
          </cell>
          <cell r="S57">
            <v>109</v>
          </cell>
          <cell r="T57">
            <v>3</v>
          </cell>
          <cell r="U57">
            <v>560</v>
          </cell>
          <cell r="V57">
            <v>171</v>
          </cell>
          <cell r="W57">
            <v>206</v>
          </cell>
          <cell r="X57">
            <v>18</v>
          </cell>
          <cell r="Y57">
            <v>27</v>
          </cell>
        </row>
        <row r="63">
          <cell r="C63">
            <v>128</v>
          </cell>
          <cell r="D63">
            <v>3</v>
          </cell>
          <cell r="E63">
            <v>121</v>
          </cell>
          <cell r="F63">
            <v>121</v>
          </cell>
          <cell r="G63">
            <v>7</v>
          </cell>
          <cell r="I63">
            <v>3</v>
          </cell>
          <cell r="J63">
            <v>2</v>
          </cell>
          <cell r="K63">
            <v>0</v>
          </cell>
          <cell r="L63">
            <v>10</v>
          </cell>
          <cell r="M63">
            <v>4</v>
          </cell>
          <cell r="N63">
            <v>0</v>
          </cell>
          <cell r="O63">
            <v>0</v>
          </cell>
          <cell r="P63">
            <v>10</v>
          </cell>
          <cell r="Q63">
            <v>30</v>
          </cell>
          <cell r="R63">
            <v>69</v>
          </cell>
          <cell r="S63">
            <v>2</v>
          </cell>
          <cell r="T63">
            <v>4</v>
          </cell>
          <cell r="U63">
            <v>70</v>
          </cell>
          <cell r="V63">
            <v>1</v>
          </cell>
          <cell r="W63">
            <v>2</v>
          </cell>
          <cell r="X63">
            <v>48</v>
          </cell>
          <cell r="Y63">
            <v>1</v>
          </cell>
        </row>
      </sheetData>
      <sheetData sheetId="3" refreshError="1">
        <row r="15">
          <cell r="C15">
            <v>6904</v>
          </cell>
          <cell r="D15">
            <v>41</v>
          </cell>
          <cell r="E15">
            <v>1</v>
          </cell>
          <cell r="F15">
            <v>5133</v>
          </cell>
          <cell r="H15">
            <v>1718</v>
          </cell>
          <cell r="K15"/>
          <cell r="L15">
            <v>6819</v>
          </cell>
          <cell r="M15">
            <v>76</v>
          </cell>
          <cell r="N15"/>
          <cell r="O15">
            <v>9</v>
          </cell>
          <cell r="P15">
            <v>0</v>
          </cell>
          <cell r="Q15">
            <v>76</v>
          </cell>
          <cell r="R15">
            <v>41</v>
          </cell>
          <cell r="S15">
            <v>91</v>
          </cell>
          <cell r="T15">
            <v>10</v>
          </cell>
          <cell r="U15">
            <v>6</v>
          </cell>
          <cell r="V15">
            <v>5882</v>
          </cell>
          <cell r="W15">
            <v>0</v>
          </cell>
          <cell r="X15">
            <v>1</v>
          </cell>
          <cell r="Y15">
            <v>444</v>
          </cell>
          <cell r="Z15">
            <v>2</v>
          </cell>
          <cell r="AA15">
            <v>427</v>
          </cell>
        </row>
        <row r="21">
          <cell r="C21">
            <v>913</v>
          </cell>
          <cell r="D21">
            <v>34</v>
          </cell>
          <cell r="E21">
            <v>1</v>
          </cell>
          <cell r="F21">
            <v>817</v>
          </cell>
          <cell r="H21">
            <v>83</v>
          </cell>
          <cell r="K21"/>
          <cell r="L21">
            <v>653</v>
          </cell>
          <cell r="M21">
            <v>260</v>
          </cell>
          <cell r="N21"/>
          <cell r="O21">
            <v>0</v>
          </cell>
          <cell r="P21">
            <v>0</v>
          </cell>
          <cell r="Q21">
            <v>260</v>
          </cell>
          <cell r="R21">
            <v>3</v>
          </cell>
          <cell r="S21">
            <v>17</v>
          </cell>
          <cell r="T21">
            <v>7</v>
          </cell>
          <cell r="U21">
            <v>17</v>
          </cell>
          <cell r="V21">
            <v>230</v>
          </cell>
          <cell r="W21">
            <v>0</v>
          </cell>
          <cell r="X21">
            <v>1</v>
          </cell>
          <cell r="Y21">
            <v>312</v>
          </cell>
          <cell r="Z21">
            <v>1</v>
          </cell>
          <cell r="AA21">
            <v>325</v>
          </cell>
        </row>
        <row r="27">
          <cell r="C27">
            <v>241</v>
          </cell>
          <cell r="D27">
            <v>5</v>
          </cell>
          <cell r="E27">
            <v>0</v>
          </cell>
          <cell r="F27">
            <v>194</v>
          </cell>
          <cell r="H27">
            <v>42</v>
          </cell>
          <cell r="K27"/>
          <cell r="L27">
            <v>231</v>
          </cell>
          <cell r="M27">
            <v>10</v>
          </cell>
          <cell r="N27"/>
          <cell r="O27">
            <v>0</v>
          </cell>
          <cell r="P27">
            <v>0</v>
          </cell>
          <cell r="Q27">
            <v>10</v>
          </cell>
          <cell r="R27">
            <v>1</v>
          </cell>
          <cell r="S27">
            <v>0</v>
          </cell>
          <cell r="T27">
            <v>0</v>
          </cell>
          <cell r="U27">
            <v>0</v>
          </cell>
          <cell r="V27">
            <v>196</v>
          </cell>
          <cell r="W27">
            <v>0</v>
          </cell>
          <cell r="X27">
            <v>0</v>
          </cell>
          <cell r="Y27">
            <v>31</v>
          </cell>
          <cell r="Z27">
            <v>0</v>
          </cell>
          <cell r="AA27">
            <v>13</v>
          </cell>
        </row>
        <row r="33">
          <cell r="C33">
            <v>33</v>
          </cell>
          <cell r="D33">
            <v>1</v>
          </cell>
          <cell r="E33">
            <v>0</v>
          </cell>
          <cell r="F33">
            <v>33</v>
          </cell>
          <cell r="H33">
            <v>0</v>
          </cell>
          <cell r="K33"/>
          <cell r="L33">
            <v>7</v>
          </cell>
          <cell r="M33">
            <v>26</v>
          </cell>
          <cell r="N33"/>
          <cell r="O33">
            <v>0</v>
          </cell>
          <cell r="P33">
            <v>0</v>
          </cell>
          <cell r="Q33">
            <v>26</v>
          </cell>
          <cell r="R33">
            <v>1</v>
          </cell>
          <cell r="S33">
            <v>1</v>
          </cell>
          <cell r="T33"/>
          <cell r="U33">
            <v>3</v>
          </cell>
          <cell r="V33">
            <v>2</v>
          </cell>
          <cell r="W33">
            <v>0</v>
          </cell>
          <cell r="X33">
            <v>0</v>
          </cell>
          <cell r="Y33">
            <v>5</v>
          </cell>
          <cell r="Z33">
            <v>0</v>
          </cell>
          <cell r="AA33">
            <v>21</v>
          </cell>
        </row>
        <row r="39">
          <cell r="C39">
            <v>101</v>
          </cell>
          <cell r="D39">
            <v>0</v>
          </cell>
          <cell r="E39">
            <v>0</v>
          </cell>
          <cell r="F39">
            <v>68</v>
          </cell>
          <cell r="H39">
            <v>29</v>
          </cell>
          <cell r="K39"/>
          <cell r="L39">
            <v>94</v>
          </cell>
          <cell r="M39">
            <v>7</v>
          </cell>
          <cell r="N39"/>
          <cell r="O39">
            <v>0</v>
          </cell>
          <cell r="P39">
            <v>0</v>
          </cell>
          <cell r="Q39">
            <v>7</v>
          </cell>
          <cell r="R39">
            <v>0</v>
          </cell>
          <cell r="S39">
            <v>0</v>
          </cell>
          <cell r="T39">
            <v>3</v>
          </cell>
          <cell r="U39">
            <v>0</v>
          </cell>
          <cell r="V39">
            <v>79</v>
          </cell>
          <cell r="W39">
            <v>0</v>
          </cell>
          <cell r="X39">
            <v>0</v>
          </cell>
          <cell r="Y39">
            <v>9</v>
          </cell>
          <cell r="Z39">
            <v>1</v>
          </cell>
          <cell r="AA39">
            <v>9</v>
          </cell>
        </row>
        <row r="45">
          <cell r="C45">
            <v>732</v>
          </cell>
          <cell r="D45">
            <v>20</v>
          </cell>
          <cell r="E45">
            <v>0</v>
          </cell>
          <cell r="F45">
            <v>653</v>
          </cell>
          <cell r="H45">
            <v>79</v>
          </cell>
          <cell r="K45"/>
          <cell r="L45">
            <v>629</v>
          </cell>
          <cell r="M45">
            <v>54</v>
          </cell>
          <cell r="N45"/>
          <cell r="O45">
            <v>0</v>
          </cell>
          <cell r="P45">
            <v>49</v>
          </cell>
          <cell r="Q45">
            <v>54</v>
          </cell>
          <cell r="R45">
            <v>1</v>
          </cell>
          <cell r="S45">
            <v>4</v>
          </cell>
          <cell r="T45">
            <v>0</v>
          </cell>
          <cell r="U45">
            <v>0</v>
          </cell>
          <cell r="V45">
            <v>369</v>
          </cell>
          <cell r="W45">
            <v>0</v>
          </cell>
          <cell r="X45">
            <v>0</v>
          </cell>
          <cell r="Y45">
            <v>185</v>
          </cell>
          <cell r="Z45">
            <v>0</v>
          </cell>
          <cell r="AA45">
            <v>173</v>
          </cell>
        </row>
        <row r="51">
          <cell r="C51">
            <v>116</v>
          </cell>
          <cell r="D51">
            <v>2</v>
          </cell>
          <cell r="E51">
            <v>0</v>
          </cell>
          <cell r="F51">
            <v>101</v>
          </cell>
          <cell r="H51">
            <v>15</v>
          </cell>
          <cell r="K51"/>
          <cell r="L51">
            <v>100</v>
          </cell>
          <cell r="M51">
            <v>16</v>
          </cell>
          <cell r="N51"/>
          <cell r="O51">
            <v>0</v>
          </cell>
          <cell r="P51">
            <v>0</v>
          </cell>
          <cell r="Q51">
            <v>16</v>
          </cell>
          <cell r="R51">
            <v>0</v>
          </cell>
          <cell r="S51">
            <v>1</v>
          </cell>
          <cell r="T51">
            <v>0</v>
          </cell>
          <cell r="U51">
            <v>0</v>
          </cell>
          <cell r="V51">
            <v>57</v>
          </cell>
          <cell r="W51">
            <v>0</v>
          </cell>
          <cell r="X51">
            <v>0</v>
          </cell>
          <cell r="Y51">
            <v>26</v>
          </cell>
          <cell r="Z51">
            <v>0</v>
          </cell>
          <cell r="AA51">
            <v>32</v>
          </cell>
        </row>
        <row r="57">
          <cell r="C57">
            <v>3503</v>
          </cell>
          <cell r="D57">
            <v>28</v>
          </cell>
          <cell r="E57">
            <v>0</v>
          </cell>
          <cell r="F57">
            <v>2602</v>
          </cell>
          <cell r="H57">
            <v>888</v>
          </cell>
          <cell r="K57"/>
          <cell r="L57">
            <v>3305</v>
          </cell>
          <cell r="M57">
            <v>198</v>
          </cell>
          <cell r="N57"/>
          <cell r="O57">
            <v>0</v>
          </cell>
          <cell r="P57">
            <v>0</v>
          </cell>
          <cell r="Q57">
            <v>198</v>
          </cell>
          <cell r="R57">
            <v>8</v>
          </cell>
          <cell r="S57">
            <v>4</v>
          </cell>
          <cell r="T57">
            <v>2</v>
          </cell>
          <cell r="U57">
            <v>1</v>
          </cell>
          <cell r="V57">
            <v>2453</v>
          </cell>
          <cell r="W57">
            <v>0</v>
          </cell>
          <cell r="X57">
            <v>0</v>
          </cell>
          <cell r="Y57">
            <v>725</v>
          </cell>
          <cell r="Z57">
            <v>9</v>
          </cell>
          <cell r="AA57">
            <v>301</v>
          </cell>
        </row>
        <row r="63">
          <cell r="C63">
            <v>455</v>
          </cell>
          <cell r="D63">
            <v>17</v>
          </cell>
          <cell r="E63">
            <v>1</v>
          </cell>
          <cell r="F63">
            <v>300</v>
          </cell>
          <cell r="H63">
            <v>153</v>
          </cell>
          <cell r="K63"/>
          <cell r="L63">
            <v>387</v>
          </cell>
          <cell r="M63">
            <v>68</v>
          </cell>
          <cell r="N63"/>
          <cell r="O63">
            <v>0</v>
          </cell>
          <cell r="P63">
            <v>0</v>
          </cell>
          <cell r="Q63">
            <v>68</v>
          </cell>
          <cell r="R63">
            <v>11</v>
          </cell>
          <cell r="S63">
            <v>6</v>
          </cell>
          <cell r="T63">
            <v>1</v>
          </cell>
          <cell r="U63">
            <v>12</v>
          </cell>
          <cell r="V63">
            <v>283</v>
          </cell>
          <cell r="W63">
            <v>0</v>
          </cell>
          <cell r="X63">
            <v>1</v>
          </cell>
          <cell r="Y63">
            <v>20</v>
          </cell>
          <cell r="Z63">
            <v>1</v>
          </cell>
          <cell r="AA63">
            <v>120</v>
          </cell>
        </row>
      </sheetData>
      <sheetData sheetId="4" refreshError="1">
        <row r="15">
          <cell r="C15">
            <v>196</v>
          </cell>
          <cell r="D15">
            <v>74</v>
          </cell>
          <cell r="E15">
            <v>36</v>
          </cell>
          <cell r="F15">
            <v>20</v>
          </cell>
          <cell r="G15">
            <v>0</v>
          </cell>
          <cell r="H15">
            <v>0</v>
          </cell>
        </row>
        <row r="21">
          <cell r="C21">
            <v>48</v>
          </cell>
          <cell r="D21">
            <v>12</v>
          </cell>
          <cell r="E21">
            <v>18</v>
          </cell>
          <cell r="F21">
            <v>6</v>
          </cell>
          <cell r="G21">
            <v>0</v>
          </cell>
          <cell r="H21">
            <v>0</v>
          </cell>
        </row>
        <row r="27">
          <cell r="C27">
            <v>7</v>
          </cell>
          <cell r="D27">
            <v>2</v>
          </cell>
          <cell r="E27">
            <v>0</v>
          </cell>
          <cell r="F27">
            <v>1</v>
          </cell>
          <cell r="G27">
            <v>0</v>
          </cell>
          <cell r="H27">
            <v>0</v>
          </cell>
        </row>
        <row r="33">
          <cell r="C33">
            <v>0</v>
          </cell>
          <cell r="D33">
            <v>0</v>
          </cell>
          <cell r="E33">
            <v>0</v>
          </cell>
          <cell r="F33">
            <v>0</v>
          </cell>
          <cell r="G33">
            <v>0</v>
          </cell>
          <cell r="H33">
            <v>0</v>
          </cell>
        </row>
        <row r="39">
          <cell r="C39">
            <v>4</v>
          </cell>
          <cell r="D39">
            <v>0</v>
          </cell>
          <cell r="E39">
            <v>1</v>
          </cell>
          <cell r="F39">
            <v>1</v>
          </cell>
          <cell r="G39">
            <v>0</v>
          </cell>
          <cell r="H39">
            <v>0</v>
          </cell>
        </row>
        <row r="45">
          <cell r="C45">
            <v>16</v>
          </cell>
          <cell r="D45">
            <v>4</v>
          </cell>
          <cell r="E45">
            <v>7</v>
          </cell>
          <cell r="F45">
            <v>1</v>
          </cell>
          <cell r="G45">
            <v>0</v>
          </cell>
          <cell r="H45">
            <v>0</v>
          </cell>
        </row>
        <row r="51">
          <cell r="C51">
            <v>1</v>
          </cell>
          <cell r="D51">
            <v>0</v>
          </cell>
          <cell r="E51">
            <v>1</v>
          </cell>
          <cell r="F51">
            <v>0</v>
          </cell>
          <cell r="G51">
            <v>0</v>
          </cell>
          <cell r="H51">
            <v>0</v>
          </cell>
        </row>
        <row r="57">
          <cell r="C57">
            <v>86</v>
          </cell>
          <cell r="D57">
            <v>19</v>
          </cell>
          <cell r="E57">
            <v>29</v>
          </cell>
          <cell r="F57">
            <v>12</v>
          </cell>
          <cell r="G57">
            <v>0</v>
          </cell>
          <cell r="H57">
            <v>0</v>
          </cell>
        </row>
        <row r="63">
          <cell r="C63"/>
          <cell r="D63">
            <v>7</v>
          </cell>
          <cell r="E63">
            <v>0</v>
          </cell>
          <cell r="F63">
            <v>0</v>
          </cell>
          <cell r="G63">
            <v>0</v>
          </cell>
          <cell r="H63">
            <v>0</v>
          </cell>
        </row>
      </sheetData>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C68BFC-8AF1-44FF-A6A8-F14E1178647F}" name="Table2" displayName="Table2" ref="A2:B10" totalsRowShown="0" headerRowDxfId="2" dataDxfId="1" tableBorderDxfId="0" headerRowCellStyle="Heading 2 2">
  <autoFilter ref="A2:B10" xr:uid="{56AC3FFE-5A60-4641-ABC4-A87C7448B70F}">
    <filterColumn colId="0" hiddenButton="1"/>
    <filterColumn colId="1" hiddenButton="1"/>
  </autoFilter>
  <tableColumns count="2">
    <tableColumn id="1" xr3:uid="{00000000-0010-0000-0100-000001000000}" name="Item" dataDxfId="4"/>
    <tableColumn id="2" xr3:uid="{00000000-0010-0000-0100-000002000000}" name="Instruction or description" dataDxfId="3"/>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isa.R.Luckhardt@state.mn.u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n.gov/dhs/partners-and-providers/news-initiatives-reports-workgroups/minnesota-health-care-programs/managed-care-reporti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ncounties.org/aboutmnc/counties/county_websites.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medicaid.gov/medicaid/downloads/ed-validation-toolkit.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E20E-BC70-4F78-85CC-4A9D2B078F61}">
  <sheetPr codeName="Sheet13">
    <tabColor rgb="FF046B5C"/>
  </sheetPr>
  <dimension ref="A1:G26"/>
  <sheetViews>
    <sheetView showGridLines="0" tabSelected="1" zoomScaleNormal="100" workbookViewId="0">
      <pane ySplit="1" topLeftCell="A2" activePane="bottomLeft" state="frozen"/>
      <selection pane="bottomLeft" activeCell="B2" sqref="B2"/>
    </sheetView>
  </sheetViews>
  <sheetFormatPr defaultRowHeight="14" x14ac:dyDescent="0.3"/>
  <cols>
    <col min="1" max="1" width="145.7265625" style="1" customWidth="1"/>
    <col min="2" max="2" width="42.54296875" style="2" customWidth="1"/>
    <col min="3" max="7" width="16.453125" style="2" customWidth="1"/>
    <col min="8" max="16384" width="8.7265625" style="1"/>
  </cols>
  <sheetData>
    <row r="1" spans="1:2" s="12" customFormat="1" ht="23.25" customHeight="1" x14ac:dyDescent="0.5">
      <c r="A1" s="369" t="s">
        <v>19</v>
      </c>
      <c r="B1" s="369"/>
    </row>
    <row r="2" spans="1:2" ht="22.5" x14ac:dyDescent="0.3">
      <c r="A2" s="4" t="s">
        <v>706</v>
      </c>
      <c r="B2" s="3"/>
    </row>
    <row r="3" spans="1:2" ht="95.25" customHeight="1" x14ac:dyDescent="0.3">
      <c r="A3" s="178" t="s">
        <v>830</v>
      </c>
      <c r="B3" s="171"/>
    </row>
    <row r="4" spans="1:2" ht="56.25" customHeight="1" x14ac:dyDescent="0.3">
      <c r="A4" s="178" t="s">
        <v>741</v>
      </c>
      <c r="B4" s="346"/>
    </row>
    <row r="5" spans="1:2" ht="62.25" customHeight="1" x14ac:dyDescent="0.3">
      <c r="A5" s="179" t="s">
        <v>829</v>
      </c>
      <c r="B5" s="180"/>
    </row>
    <row r="6" spans="1:2" ht="22.5" x14ac:dyDescent="0.3">
      <c r="A6" s="4" t="s">
        <v>740</v>
      </c>
      <c r="B6" s="3"/>
    </row>
    <row r="7" spans="1:2" ht="122.25" customHeight="1" x14ac:dyDescent="0.3">
      <c r="A7" s="181" t="s">
        <v>776</v>
      </c>
      <c r="B7" s="170"/>
    </row>
    <row r="8" spans="1:2" x14ac:dyDescent="0.3">
      <c r="A8" s="11" t="s">
        <v>17</v>
      </c>
      <c r="B8" s="10" t="s">
        <v>16</v>
      </c>
    </row>
    <row r="9" spans="1:2" x14ac:dyDescent="0.3">
      <c r="A9" s="9" t="s">
        <v>712</v>
      </c>
      <c r="B9" s="7" t="s">
        <v>18</v>
      </c>
    </row>
    <row r="10" spans="1:2" x14ac:dyDescent="0.3">
      <c r="A10" s="9" t="s">
        <v>15</v>
      </c>
      <c r="B10" s="7" t="s">
        <v>14</v>
      </c>
    </row>
    <row r="11" spans="1:2" x14ac:dyDescent="0.3">
      <c r="A11" s="8" t="s">
        <v>13</v>
      </c>
      <c r="B11" s="7" t="s">
        <v>12</v>
      </c>
    </row>
    <row r="12" spans="1:2" x14ac:dyDescent="0.3">
      <c r="A12" s="8" t="s">
        <v>11</v>
      </c>
      <c r="B12" s="7" t="s">
        <v>10</v>
      </c>
    </row>
    <row r="13" spans="1:2" ht="15" customHeight="1" x14ac:dyDescent="0.3">
      <c r="A13" s="8" t="s">
        <v>9</v>
      </c>
      <c r="B13" s="7" t="s">
        <v>8</v>
      </c>
    </row>
    <row r="14" spans="1:2" x14ac:dyDescent="0.3">
      <c r="A14" s="8" t="s">
        <v>7</v>
      </c>
      <c r="B14" s="7" t="s">
        <v>6</v>
      </c>
    </row>
    <row r="15" spans="1:2" x14ac:dyDescent="0.3">
      <c r="A15" s="8" t="s">
        <v>5</v>
      </c>
      <c r="B15" s="7" t="s">
        <v>651</v>
      </c>
    </row>
    <row r="16" spans="1:2" x14ac:dyDescent="0.3">
      <c r="A16" s="8" t="s">
        <v>4</v>
      </c>
      <c r="B16" s="7" t="s">
        <v>652</v>
      </c>
    </row>
    <row r="17" spans="1:2" x14ac:dyDescent="0.3">
      <c r="A17" s="8" t="s">
        <v>3</v>
      </c>
      <c r="B17" s="7" t="s">
        <v>2</v>
      </c>
    </row>
    <row r="18" spans="1:2" x14ac:dyDescent="0.3">
      <c r="A18" s="8" t="s">
        <v>653</v>
      </c>
      <c r="B18" s="7" t="s">
        <v>653</v>
      </c>
    </row>
    <row r="19" spans="1:2" x14ac:dyDescent="0.3">
      <c r="A19" s="6" t="s">
        <v>709</v>
      </c>
      <c r="B19" s="5" t="s">
        <v>707</v>
      </c>
    </row>
    <row r="20" spans="1:2" ht="96" customHeight="1" x14ac:dyDescent="0.3">
      <c r="A20" s="168" t="s">
        <v>828</v>
      </c>
      <c r="B20" s="169"/>
    </row>
    <row r="21" spans="1:2" ht="14.25" customHeight="1" x14ac:dyDescent="0.3">
      <c r="A21" s="169"/>
      <c r="B21" s="169"/>
    </row>
    <row r="22" spans="1:2" ht="14.25" customHeight="1" x14ac:dyDescent="0.3">
      <c r="A22" s="169"/>
      <c r="B22" s="169"/>
    </row>
    <row r="23" spans="1:2" ht="14.25" customHeight="1" x14ac:dyDescent="0.3">
      <c r="A23" s="169"/>
      <c r="B23" s="169"/>
    </row>
    <row r="24" spans="1:2" ht="14.25" customHeight="1" x14ac:dyDescent="0.3">
      <c r="A24" s="169"/>
      <c r="B24" s="169"/>
    </row>
    <row r="25" spans="1:2" ht="14.25" customHeight="1" x14ac:dyDescent="0.3">
      <c r="A25" s="169"/>
      <c r="B25" s="169"/>
    </row>
    <row r="26" spans="1:2" ht="14.25" customHeight="1" x14ac:dyDescent="0.3">
      <c r="A26" s="169"/>
      <c r="B26" s="169"/>
    </row>
  </sheetData>
  <mergeCells count="1">
    <mergeCell ref="A1:B1"/>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979CC-1A55-49D5-B0F1-E579A480D279}">
  <sheetPr codeName="Sheet21">
    <tabColor rgb="FF046B5C"/>
  </sheetPr>
  <dimension ref="A1:G10"/>
  <sheetViews>
    <sheetView showGridLines="0" zoomScaleNormal="100" workbookViewId="0">
      <selection activeCell="A2" sqref="A2"/>
    </sheetView>
  </sheetViews>
  <sheetFormatPr defaultRowHeight="14" x14ac:dyDescent="0.3"/>
  <cols>
    <col min="1" max="1" width="23.7265625" style="1" customWidth="1"/>
    <col min="2" max="2" width="144.81640625" style="2" bestFit="1" customWidth="1"/>
    <col min="3" max="7" width="16.453125" style="2" customWidth="1"/>
    <col min="8" max="16384" width="8.7265625" style="1"/>
  </cols>
  <sheetData>
    <row r="1" spans="1:2" s="12" customFormat="1" ht="23.25" customHeight="1" x14ac:dyDescent="0.5">
      <c r="A1" s="369" t="s">
        <v>654</v>
      </c>
      <c r="B1" s="369"/>
    </row>
    <row r="2" spans="1:2" ht="22.5" x14ac:dyDescent="0.3">
      <c r="A2" s="142" t="s">
        <v>710</v>
      </c>
      <c r="B2" s="142" t="s">
        <v>711</v>
      </c>
    </row>
    <row r="3" spans="1:2" ht="32.25" customHeight="1" x14ac:dyDescent="0.3">
      <c r="A3" s="140" t="s">
        <v>1</v>
      </c>
      <c r="B3" s="141" t="s">
        <v>0</v>
      </c>
    </row>
    <row r="4" spans="1:2" ht="72.400000000000006" customHeight="1" x14ac:dyDescent="0.3">
      <c r="A4" s="140" t="s">
        <v>22</v>
      </c>
      <c r="B4" s="140" t="s">
        <v>647</v>
      </c>
    </row>
    <row r="5" spans="1:2" ht="32.5" customHeight="1" x14ac:dyDescent="0.3">
      <c r="A5" s="140" t="s">
        <v>21</v>
      </c>
      <c r="B5" s="140" t="s">
        <v>713</v>
      </c>
    </row>
    <row r="6" spans="1:2" ht="28" x14ac:dyDescent="0.3">
      <c r="A6" s="140" t="s">
        <v>20</v>
      </c>
      <c r="B6" s="172" t="s">
        <v>738</v>
      </c>
    </row>
    <row r="7" spans="1:2" ht="44.25" customHeight="1" x14ac:dyDescent="0.3">
      <c r="A7" s="140" t="s">
        <v>649</v>
      </c>
      <c r="B7" s="140" t="s">
        <v>714</v>
      </c>
    </row>
    <row r="8" spans="1:2" ht="56" x14ac:dyDescent="0.3">
      <c r="A8" s="140" t="s">
        <v>655</v>
      </c>
      <c r="B8" s="140" t="s">
        <v>715</v>
      </c>
    </row>
    <row r="9" spans="1:2" ht="91.5" customHeight="1" x14ac:dyDescent="0.3">
      <c r="A9" s="140" t="s">
        <v>656</v>
      </c>
      <c r="B9" s="140" t="s">
        <v>739</v>
      </c>
    </row>
    <row r="10" spans="1:2" ht="28" x14ac:dyDescent="0.3">
      <c r="A10" s="140" t="s">
        <v>648</v>
      </c>
      <c r="B10" s="172" t="s">
        <v>716</v>
      </c>
    </row>
  </sheetData>
  <mergeCells count="1">
    <mergeCell ref="A1:B1"/>
  </mergeCells>
  <pageMargins left="0.7" right="0.7" top="0.75" bottom="0.75" header="0.3" footer="0.3"/>
  <pageSetup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2099-2816-43B3-AD5E-F07F3984CFC9}">
  <sheetPr codeName="Sheet31"/>
  <dimension ref="A1:C21"/>
  <sheetViews>
    <sheetView showGridLines="0" zoomScaleNormal="100" workbookViewId="0">
      <selection activeCell="A20" sqref="A20"/>
    </sheetView>
  </sheetViews>
  <sheetFormatPr defaultColWidth="9.26953125" defaultRowHeight="14" x14ac:dyDescent="0.3"/>
  <cols>
    <col min="1" max="1" width="26.453125" style="1" bestFit="1" customWidth="1"/>
    <col min="2" max="2" width="45.1796875" style="1" customWidth="1"/>
    <col min="3" max="16384" width="9.26953125" style="1"/>
  </cols>
  <sheetData>
    <row r="1" spans="1:3" ht="23.25" customHeight="1" thickBot="1" x14ac:dyDescent="0.35">
      <c r="A1" s="363" t="s">
        <v>48</v>
      </c>
      <c r="B1" s="364"/>
      <c r="C1" s="20"/>
    </row>
    <row r="2" spans="1:3" ht="15" customHeight="1" thickBot="1" x14ac:dyDescent="0.35">
      <c r="A2" s="19" t="s">
        <v>47</v>
      </c>
      <c r="B2" s="18" t="s">
        <v>44</v>
      </c>
    </row>
    <row r="3" spans="1:3" x14ac:dyDescent="0.3">
      <c r="A3" s="183" t="s">
        <v>43</v>
      </c>
      <c r="B3" s="184" t="s">
        <v>450</v>
      </c>
    </row>
    <row r="4" spans="1:3" s="15" customFormat="1" ht="81.75" customHeight="1" x14ac:dyDescent="0.3">
      <c r="A4" s="27" t="s">
        <v>41</v>
      </c>
      <c r="B4" s="165" t="s">
        <v>958</v>
      </c>
    </row>
    <row r="5" spans="1:3" s="15" customFormat="1" ht="15" customHeight="1" x14ac:dyDescent="0.35">
      <c r="A5" s="27" t="s">
        <v>40</v>
      </c>
      <c r="B5" s="185" t="s">
        <v>831</v>
      </c>
    </row>
    <row r="6" spans="1:3" x14ac:dyDescent="0.3">
      <c r="A6" s="27" t="s">
        <v>39</v>
      </c>
      <c r="B6" s="186">
        <v>45472</v>
      </c>
    </row>
    <row r="7" spans="1:3" x14ac:dyDescent="0.3">
      <c r="A7" s="27" t="s">
        <v>38</v>
      </c>
      <c r="B7" s="186">
        <v>44927</v>
      </c>
    </row>
    <row r="8" spans="1:3" x14ac:dyDescent="0.3">
      <c r="A8" s="27" t="s">
        <v>37</v>
      </c>
      <c r="B8" s="186">
        <v>45291</v>
      </c>
    </row>
    <row r="9" spans="1:3" x14ac:dyDescent="0.3">
      <c r="A9" s="187" t="s">
        <v>36</v>
      </c>
      <c r="B9" s="188" t="s">
        <v>841</v>
      </c>
    </row>
    <row r="10" spans="1:3" ht="14.25" customHeight="1" x14ac:dyDescent="0.3">
      <c r="A10" s="27" t="s">
        <v>35</v>
      </c>
      <c r="B10" s="165" t="s">
        <v>832</v>
      </c>
    </row>
    <row r="11" spans="1:3" x14ac:dyDescent="0.3">
      <c r="A11" s="27" t="s">
        <v>34</v>
      </c>
      <c r="B11" s="165" t="s">
        <v>833</v>
      </c>
    </row>
    <row r="12" spans="1:3" x14ac:dyDescent="0.3">
      <c r="A12" s="27" t="s">
        <v>33</v>
      </c>
      <c r="B12" s="165" t="s">
        <v>834</v>
      </c>
    </row>
    <row r="13" spans="1:3" x14ac:dyDescent="0.3">
      <c r="A13" s="27" t="s">
        <v>32</v>
      </c>
      <c r="B13" s="165" t="s">
        <v>835</v>
      </c>
    </row>
    <row r="14" spans="1:3" x14ac:dyDescent="0.3">
      <c r="A14" s="27" t="s">
        <v>31</v>
      </c>
      <c r="B14" s="165" t="s">
        <v>836</v>
      </c>
    </row>
    <row r="15" spans="1:3" x14ac:dyDescent="0.3">
      <c r="A15" s="27" t="s">
        <v>30</v>
      </c>
      <c r="B15" s="165" t="s">
        <v>837</v>
      </c>
    </row>
    <row r="16" spans="1:3" x14ac:dyDescent="0.3">
      <c r="A16" s="27" t="s">
        <v>29</v>
      </c>
      <c r="B16" s="165" t="s">
        <v>838</v>
      </c>
    </row>
    <row r="17" spans="1:2" x14ac:dyDescent="0.3">
      <c r="A17" s="27" t="s">
        <v>28</v>
      </c>
      <c r="B17" s="165" t="s">
        <v>964</v>
      </c>
    </row>
    <row r="18" spans="1:2" x14ac:dyDescent="0.3">
      <c r="A18" s="27" t="s">
        <v>27</v>
      </c>
      <c r="B18" s="165" t="s">
        <v>839</v>
      </c>
    </row>
    <row r="19" spans="1:2" ht="14.25" customHeight="1" x14ac:dyDescent="0.3">
      <c r="A19" s="27" t="s">
        <v>26</v>
      </c>
      <c r="B19" s="165" t="s">
        <v>843</v>
      </c>
    </row>
    <row r="20" spans="1:2" x14ac:dyDescent="0.3">
      <c r="A20" s="27" t="s">
        <v>25</v>
      </c>
      <c r="B20" s="165" t="s">
        <v>844</v>
      </c>
    </row>
    <row r="21" spans="1:2" ht="14.5" thickBot="1" x14ac:dyDescent="0.35">
      <c r="A21" s="26" t="s">
        <v>24</v>
      </c>
      <c r="B21" s="189" t="s">
        <v>845</v>
      </c>
    </row>
  </sheetData>
  <hyperlinks>
    <hyperlink ref="B5" r:id="rId1" xr:uid="{B9A54E8A-EE92-4EDD-B56B-649F4746D27B}"/>
  </hyperlinks>
  <pageMargins left="0.7" right="0.7" top="0.75" bottom="0.75" header="0.3" footer="0.3"/>
  <pageSetup orientation="landscape" horizontalDpi="4294967293" vertic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682F-7D30-47F2-A65F-9750F07F561C}">
  <sheetPr codeName="Sheet41"/>
  <dimension ref="A1:L23"/>
  <sheetViews>
    <sheetView showGridLines="0" zoomScaleNormal="100" workbookViewId="0">
      <selection activeCell="A21" sqref="A21"/>
    </sheetView>
  </sheetViews>
  <sheetFormatPr defaultColWidth="9.26953125" defaultRowHeight="14" x14ac:dyDescent="0.3"/>
  <cols>
    <col min="1" max="1" width="8.26953125" style="1" customWidth="1"/>
    <col min="2" max="2" width="24.26953125" style="1" customWidth="1"/>
    <col min="3" max="3" width="48.26953125" style="1" customWidth="1"/>
    <col min="4" max="16384" width="9.26953125" style="1"/>
  </cols>
  <sheetData>
    <row r="1" spans="1:11" ht="23.25" customHeight="1" thickBot="1" x14ac:dyDescent="0.35">
      <c r="A1" s="363" t="s">
        <v>90</v>
      </c>
      <c r="B1" s="365"/>
      <c r="C1" s="364"/>
    </row>
    <row r="2" spans="1:11" ht="15" customHeight="1" x14ac:dyDescent="0.3">
      <c r="A2" s="19" t="s">
        <v>89</v>
      </c>
      <c r="B2" s="19" t="s">
        <v>88</v>
      </c>
      <c r="C2" s="18" t="str">
        <f>IF(A_COVER!B3="","[STATE]",A_COVER!B3)</f>
        <v>Minnesota</v>
      </c>
    </row>
    <row r="3" spans="1:11" ht="15" customHeight="1" x14ac:dyDescent="0.3">
      <c r="A3" s="143" t="s">
        <v>87</v>
      </c>
      <c r="B3" s="144"/>
      <c r="C3" s="145"/>
    </row>
    <row r="4" spans="1:11" ht="28" x14ac:dyDescent="0.3">
      <c r="A4" s="17" t="s">
        <v>86</v>
      </c>
      <c r="B4" s="14" t="s">
        <v>85</v>
      </c>
      <c r="C4" s="191">
        <v>1507184</v>
      </c>
      <c r="D4" s="182"/>
    </row>
    <row r="5" spans="1:11" ht="28" x14ac:dyDescent="0.3">
      <c r="A5" s="17" t="s">
        <v>84</v>
      </c>
      <c r="B5" s="14" t="s">
        <v>83</v>
      </c>
      <c r="C5" s="191">
        <v>1277493</v>
      </c>
      <c r="D5" s="182"/>
    </row>
    <row r="6" spans="1:11" x14ac:dyDescent="0.3">
      <c r="A6" s="143" t="s">
        <v>81</v>
      </c>
      <c r="B6" s="144"/>
      <c r="C6" s="190"/>
    </row>
    <row r="7" spans="1:11" x14ac:dyDescent="0.3">
      <c r="A7" s="17" t="s">
        <v>80</v>
      </c>
      <c r="B7" s="14" t="s">
        <v>79</v>
      </c>
      <c r="C7" s="206" t="s">
        <v>612</v>
      </c>
      <c r="D7" s="163"/>
    </row>
    <row r="8" spans="1:11" ht="42" x14ac:dyDescent="0.3">
      <c r="A8" s="17" t="s">
        <v>77</v>
      </c>
      <c r="B8" s="14" t="s">
        <v>76</v>
      </c>
      <c r="C8" s="207" t="s">
        <v>565</v>
      </c>
      <c r="D8" s="163"/>
    </row>
    <row r="9" spans="1:11" x14ac:dyDescent="0.3">
      <c r="A9" s="143" t="s">
        <v>73</v>
      </c>
      <c r="B9" s="144"/>
      <c r="C9" s="145"/>
    </row>
    <row r="10" spans="1:11" ht="154" x14ac:dyDescent="0.3">
      <c r="A10" s="196" t="s">
        <v>72</v>
      </c>
      <c r="B10" s="194" t="s">
        <v>71</v>
      </c>
      <c r="C10" s="195" t="s">
        <v>975</v>
      </c>
    </row>
    <row r="11" spans="1:11" ht="28" x14ac:dyDescent="0.3">
      <c r="A11" s="200" t="s">
        <v>70</v>
      </c>
      <c r="B11" s="194" t="s">
        <v>69</v>
      </c>
      <c r="C11" s="208" t="s">
        <v>559</v>
      </c>
    </row>
    <row r="12" spans="1:11" ht="33.75" customHeight="1" x14ac:dyDescent="0.3">
      <c r="A12" s="200" t="s">
        <v>67</v>
      </c>
      <c r="B12" s="194" t="s">
        <v>66</v>
      </c>
      <c r="C12" s="209" t="s">
        <v>956</v>
      </c>
    </row>
    <row r="13" spans="1:11" ht="96.75" customHeight="1" x14ac:dyDescent="0.3">
      <c r="A13" s="200" t="s">
        <v>65</v>
      </c>
      <c r="B13" s="194" t="s">
        <v>64</v>
      </c>
      <c r="C13" s="195" t="s">
        <v>976</v>
      </c>
    </row>
    <row r="14" spans="1:11" ht="62.25" customHeight="1" x14ac:dyDescent="0.3">
      <c r="A14" s="200" t="s">
        <v>63</v>
      </c>
      <c r="B14" s="194" t="s">
        <v>62</v>
      </c>
      <c r="C14" s="195" t="s">
        <v>957</v>
      </c>
    </row>
    <row r="15" spans="1:11" ht="37.5" customHeight="1" x14ac:dyDescent="0.3">
      <c r="A15" s="200" t="s">
        <v>60</v>
      </c>
      <c r="B15" s="194" t="s">
        <v>59</v>
      </c>
      <c r="C15" s="191"/>
      <c r="D15" s="2"/>
      <c r="J15" s="201"/>
      <c r="K15" s="159"/>
    </row>
    <row r="16" spans="1:11" ht="36.75" customHeight="1" x14ac:dyDescent="0.3">
      <c r="A16" s="200" t="s">
        <v>57</v>
      </c>
      <c r="B16" s="194" t="s">
        <v>56</v>
      </c>
      <c r="C16" s="208" t="s">
        <v>591</v>
      </c>
    </row>
    <row r="17" spans="1:12" ht="28" x14ac:dyDescent="0.3">
      <c r="A17" s="200" t="s">
        <v>54</v>
      </c>
      <c r="B17" s="194" t="s">
        <v>53</v>
      </c>
      <c r="C17" s="208" t="s">
        <v>591</v>
      </c>
    </row>
    <row r="18" spans="1:12" ht="28" x14ac:dyDescent="0.3">
      <c r="A18" s="200" t="s">
        <v>50</v>
      </c>
      <c r="B18" s="194" t="s">
        <v>49</v>
      </c>
      <c r="C18" s="202"/>
      <c r="E18" s="201"/>
      <c r="L18" s="157"/>
    </row>
    <row r="19" spans="1:12" ht="28" x14ac:dyDescent="0.3">
      <c r="A19" s="203" t="s">
        <v>636</v>
      </c>
      <c r="B19" s="85" t="s">
        <v>718</v>
      </c>
      <c r="C19" s="208" t="s">
        <v>565</v>
      </c>
    </row>
    <row r="20" spans="1:12" ht="28" x14ac:dyDescent="0.3">
      <c r="A20" s="203" t="s">
        <v>637</v>
      </c>
      <c r="B20" s="85" t="s">
        <v>719</v>
      </c>
      <c r="C20" s="208" t="s">
        <v>840</v>
      </c>
    </row>
    <row r="21" spans="1:12" ht="42" x14ac:dyDescent="0.3">
      <c r="A21" s="204" t="s">
        <v>720</v>
      </c>
      <c r="B21" s="85" t="s">
        <v>641</v>
      </c>
      <c r="C21" s="208" t="s">
        <v>591</v>
      </c>
    </row>
    <row r="22" spans="1:12" ht="43.5" x14ac:dyDescent="0.3">
      <c r="A22" s="204" t="s">
        <v>721</v>
      </c>
      <c r="B22" s="85" t="s">
        <v>639</v>
      </c>
      <c r="C22" s="205" t="s">
        <v>847</v>
      </c>
    </row>
    <row r="23" spans="1:12" ht="42.5" thickBot="1" x14ac:dyDescent="0.35">
      <c r="A23" s="197" t="s">
        <v>723</v>
      </c>
      <c r="B23" s="192" t="s">
        <v>640</v>
      </c>
      <c r="C23" s="193" t="s">
        <v>1004</v>
      </c>
      <c r="D23" s="164"/>
    </row>
  </sheetData>
  <dataValidations count="1">
    <dataValidation type="whole" allowBlank="1" showInputMessage="1" showErrorMessage="1" sqref="C4:C5 C15 C18" xr:uid="{0DB3695E-E886-4156-B84A-1391DFEE0B4D}">
      <formula1>0</formula1>
      <formula2>1000000000</formula2>
    </dataValidation>
  </dataValidations>
  <hyperlinks>
    <hyperlink ref="C22" r:id="rId1" xr:uid="{24DD4948-A63F-4471-9B18-061BC2090022}"/>
  </hyperlinks>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3CBA-C6DF-4D06-BBA3-1149F0835BB3}">
  <sheetPr codeName="Sheet51"/>
  <dimension ref="A1:L49"/>
  <sheetViews>
    <sheetView showGridLines="0" zoomScaleNormal="100" workbookViewId="0">
      <selection activeCell="E5" sqref="E5"/>
    </sheetView>
  </sheetViews>
  <sheetFormatPr defaultColWidth="9.26953125" defaultRowHeight="14.5" x14ac:dyDescent="0.35"/>
  <cols>
    <col min="1" max="1" width="9.26953125" style="22"/>
    <col min="2" max="2" width="23.7265625" customWidth="1"/>
    <col min="3" max="3" width="44.26953125" style="22" bestFit="1" customWidth="1"/>
    <col min="4" max="16384" width="9.26953125" style="22"/>
  </cols>
  <sheetData>
    <row r="1" spans="1:7" ht="23" x14ac:dyDescent="0.35">
      <c r="A1" s="21" t="s">
        <v>153</v>
      </c>
      <c r="B1" s="25"/>
      <c r="C1" s="25"/>
    </row>
    <row r="2" spans="1:7" x14ac:dyDescent="0.35">
      <c r="A2" s="212" t="s">
        <v>89</v>
      </c>
      <c r="B2" s="213" t="s">
        <v>88</v>
      </c>
      <c r="C2" s="213" t="str">
        <f>IF(A_COVER!B9="","[Program]",A_COVER!B9)</f>
        <v>PMAP</v>
      </c>
    </row>
    <row r="3" spans="1:7" x14ac:dyDescent="0.35">
      <c r="A3" s="214" t="s">
        <v>87</v>
      </c>
      <c r="B3" s="215"/>
      <c r="C3" s="150"/>
    </row>
    <row r="4" spans="1:7" ht="43.5" x14ac:dyDescent="0.35">
      <c r="A4" s="216" t="s">
        <v>152</v>
      </c>
      <c r="B4" s="217" t="s">
        <v>151</v>
      </c>
      <c r="C4" s="218" t="s">
        <v>1050</v>
      </c>
    </row>
    <row r="5" spans="1:7" ht="43.5" x14ac:dyDescent="0.35">
      <c r="A5" s="216" t="s">
        <v>148</v>
      </c>
      <c r="B5" s="217" t="s">
        <v>147</v>
      </c>
      <c r="C5" s="219" t="s">
        <v>1022</v>
      </c>
      <c r="D5" s="211"/>
    </row>
    <row r="6" spans="1:7" ht="34.5" customHeight="1" x14ac:dyDescent="0.35">
      <c r="A6" s="216" t="s">
        <v>144</v>
      </c>
      <c r="B6" s="217" t="s">
        <v>143</v>
      </c>
      <c r="C6" s="220" t="s">
        <v>610</v>
      </c>
    </row>
    <row r="7" spans="1:7" x14ac:dyDescent="0.35">
      <c r="A7" s="221" t="s">
        <v>633</v>
      </c>
      <c r="B7" s="222" t="s">
        <v>627</v>
      </c>
      <c r="C7" s="220" t="s">
        <v>842</v>
      </c>
      <c r="D7" s="160"/>
    </row>
    <row r="8" spans="1:7" ht="28" x14ac:dyDescent="0.35">
      <c r="A8" s="221" t="s">
        <v>140</v>
      </c>
      <c r="B8" s="222" t="s">
        <v>139</v>
      </c>
      <c r="C8" s="220" t="s">
        <v>1048</v>
      </c>
      <c r="D8" s="166"/>
      <c r="E8" s="166"/>
      <c r="F8" s="166"/>
      <c r="G8" s="166"/>
    </row>
    <row r="9" spans="1:7" x14ac:dyDescent="0.35">
      <c r="A9" s="221" t="s">
        <v>138</v>
      </c>
      <c r="B9" s="222" t="s">
        <v>137</v>
      </c>
      <c r="C9" s="223">
        <v>1022101</v>
      </c>
      <c r="D9" s="154"/>
    </row>
    <row r="10" spans="1:7" ht="238" x14ac:dyDescent="0.35">
      <c r="A10" s="216" t="s">
        <v>136</v>
      </c>
      <c r="B10" s="217" t="s">
        <v>135</v>
      </c>
      <c r="C10" s="224" t="s">
        <v>1047</v>
      </c>
      <c r="D10" s="167"/>
    </row>
    <row r="11" spans="1:7" x14ac:dyDescent="0.35">
      <c r="A11" s="225" t="s">
        <v>81</v>
      </c>
      <c r="B11" s="233"/>
      <c r="C11" s="226"/>
    </row>
    <row r="12" spans="1:7" ht="141" customHeight="1" x14ac:dyDescent="0.35">
      <c r="A12" s="216" t="s">
        <v>133</v>
      </c>
      <c r="B12" s="222" t="s">
        <v>132</v>
      </c>
      <c r="C12" s="224" t="s">
        <v>1005</v>
      </c>
      <c r="D12" s="163"/>
    </row>
    <row r="13" spans="1:7" ht="198.75" customHeight="1" x14ac:dyDescent="0.35">
      <c r="A13" s="216" t="s">
        <v>131</v>
      </c>
      <c r="B13" s="222" t="s">
        <v>130</v>
      </c>
      <c r="C13" s="228" t="s">
        <v>1006</v>
      </c>
      <c r="D13" s="163"/>
    </row>
    <row r="14" spans="1:7" ht="42" x14ac:dyDescent="0.35">
      <c r="A14" s="216" t="s">
        <v>129</v>
      </c>
      <c r="B14" s="217" t="s">
        <v>128</v>
      </c>
      <c r="C14" s="229" t="s">
        <v>1007</v>
      </c>
      <c r="D14" s="163"/>
    </row>
    <row r="15" spans="1:7" ht="28" x14ac:dyDescent="0.35">
      <c r="A15" s="216" t="s">
        <v>126</v>
      </c>
      <c r="B15" s="217" t="s">
        <v>125</v>
      </c>
      <c r="C15" s="229" t="s">
        <v>1007</v>
      </c>
      <c r="D15" s="163"/>
    </row>
    <row r="16" spans="1:7" ht="28" x14ac:dyDescent="0.35">
      <c r="A16" s="216" t="s">
        <v>123</v>
      </c>
      <c r="B16" s="217" t="s">
        <v>122</v>
      </c>
      <c r="C16" s="231" t="s">
        <v>962</v>
      </c>
      <c r="D16" s="163"/>
    </row>
    <row r="17" spans="1:12" ht="108" customHeight="1" x14ac:dyDescent="0.35">
      <c r="A17" s="216" t="s">
        <v>120</v>
      </c>
      <c r="B17" s="217" t="s">
        <v>119</v>
      </c>
      <c r="C17" s="230" t="s">
        <v>1008</v>
      </c>
      <c r="D17" s="163"/>
    </row>
    <row r="18" spans="1:12" s="23" customFormat="1" x14ac:dyDescent="0.35">
      <c r="A18" s="146" t="s">
        <v>117</v>
      </c>
      <c r="B18" s="232"/>
      <c r="C18" s="234"/>
    </row>
    <row r="19" spans="1:12" ht="56.5" x14ac:dyDescent="0.35">
      <c r="A19" s="236" t="s">
        <v>116</v>
      </c>
      <c r="B19" s="237" t="s">
        <v>115</v>
      </c>
      <c r="C19" s="238" t="s">
        <v>840</v>
      </c>
      <c r="D19" s="160"/>
    </row>
    <row r="20" spans="1:12" ht="70" x14ac:dyDescent="0.35">
      <c r="A20" s="236" t="s">
        <v>112</v>
      </c>
      <c r="B20" s="239" t="s">
        <v>111</v>
      </c>
      <c r="C20" s="229" t="s">
        <v>1051</v>
      </c>
      <c r="D20" s="160"/>
    </row>
    <row r="21" spans="1:12" ht="252" x14ac:dyDescent="0.35">
      <c r="A21" s="240" t="s">
        <v>109</v>
      </c>
      <c r="B21" s="239" t="s">
        <v>108</v>
      </c>
      <c r="C21" s="229" t="s">
        <v>960</v>
      </c>
      <c r="D21" s="160"/>
    </row>
    <row r="22" spans="1:12" ht="70" x14ac:dyDescent="0.35">
      <c r="A22" s="240" t="s">
        <v>106</v>
      </c>
      <c r="B22" s="239" t="s">
        <v>105</v>
      </c>
      <c r="C22" s="229" t="s">
        <v>961</v>
      </c>
      <c r="D22" s="160"/>
    </row>
    <row r="23" spans="1:12" s="23" customFormat="1" x14ac:dyDescent="0.35">
      <c r="A23" s="146" t="s">
        <v>103</v>
      </c>
      <c r="B23" s="232"/>
      <c r="C23" s="234"/>
    </row>
    <row r="24" spans="1:12" ht="42" x14ac:dyDescent="0.35">
      <c r="A24" s="216" t="s">
        <v>102</v>
      </c>
      <c r="B24" s="241" t="s">
        <v>101</v>
      </c>
      <c r="C24" s="242" t="s">
        <v>853</v>
      </c>
    </row>
    <row r="25" spans="1:12" ht="42" customHeight="1" x14ac:dyDescent="0.35">
      <c r="A25" s="216" t="s">
        <v>99</v>
      </c>
      <c r="B25" s="217" t="s">
        <v>98</v>
      </c>
      <c r="C25" s="242" t="s">
        <v>854</v>
      </c>
      <c r="D25" s="155"/>
    </row>
    <row r="26" spans="1:12" x14ac:dyDescent="0.35">
      <c r="A26" s="146" t="s">
        <v>725</v>
      </c>
      <c r="B26" s="146"/>
      <c r="C26" s="147"/>
    </row>
    <row r="27" spans="1:12" ht="409.5" x14ac:dyDescent="0.35">
      <c r="A27" s="216" t="s">
        <v>643</v>
      </c>
      <c r="B27" s="217" t="s">
        <v>365</v>
      </c>
      <c r="C27" s="243" t="s">
        <v>959</v>
      </c>
      <c r="D27" s="155"/>
      <c r="E27" s="155"/>
      <c r="F27" s="156"/>
    </row>
    <row r="28" spans="1:12" ht="39" customHeight="1" x14ac:dyDescent="0.35">
      <c r="A28" s="216" t="s">
        <v>644</v>
      </c>
      <c r="B28" s="217" t="s">
        <v>364</v>
      </c>
      <c r="C28" s="228" t="s">
        <v>852</v>
      </c>
      <c r="D28" s="155"/>
      <c r="E28"/>
      <c r="F28" s="162"/>
    </row>
    <row r="29" spans="1:12" ht="322" x14ac:dyDescent="0.35">
      <c r="A29" s="216" t="s">
        <v>645</v>
      </c>
      <c r="B29" s="217" t="s">
        <v>646</v>
      </c>
      <c r="C29" s="228" t="s">
        <v>1049</v>
      </c>
      <c r="D29" s="155"/>
      <c r="E29" s="155"/>
      <c r="F29" s="161"/>
      <c r="J29" s="153"/>
    </row>
    <row r="30" spans="1:12" ht="98" x14ac:dyDescent="0.35">
      <c r="A30" s="216" t="s">
        <v>642</v>
      </c>
      <c r="B30" s="217" t="s">
        <v>363</v>
      </c>
      <c r="C30" s="224" t="s">
        <v>955</v>
      </c>
      <c r="D30" s="155"/>
      <c r="E30" s="155"/>
      <c r="F30" s="161"/>
      <c r="G30" s="155"/>
      <c r="J30" s="160"/>
      <c r="L30" s="158"/>
    </row>
    <row r="31" spans="1:12" x14ac:dyDescent="0.35">
      <c r="A31" s="146" t="s">
        <v>73</v>
      </c>
      <c r="B31" s="146"/>
      <c r="C31" s="147"/>
    </row>
    <row r="32" spans="1:12" ht="28.5" x14ac:dyDescent="0.35">
      <c r="A32" s="216" t="s">
        <v>94</v>
      </c>
      <c r="B32" s="244" t="s">
        <v>93</v>
      </c>
      <c r="C32" s="245" t="s">
        <v>565</v>
      </c>
    </row>
    <row r="33" spans="3:3" x14ac:dyDescent="0.35">
      <c r="C33" s="210"/>
    </row>
    <row r="34" spans="3:3" x14ac:dyDescent="0.35">
      <c r="C34" s="210"/>
    </row>
    <row r="35" spans="3:3" x14ac:dyDescent="0.35">
      <c r="C35" s="210"/>
    </row>
    <row r="36" spans="3:3" x14ac:dyDescent="0.35">
      <c r="C36" s="210"/>
    </row>
    <row r="37" spans="3:3" x14ac:dyDescent="0.35">
      <c r="C37" s="210"/>
    </row>
    <row r="38" spans="3:3" x14ac:dyDescent="0.35">
      <c r="C38" s="210"/>
    </row>
    <row r="39" spans="3:3" x14ac:dyDescent="0.35">
      <c r="C39" s="210"/>
    </row>
    <row r="40" spans="3:3" x14ac:dyDescent="0.35">
      <c r="C40" s="210"/>
    </row>
    <row r="41" spans="3:3" x14ac:dyDescent="0.35">
      <c r="C41" s="210"/>
    </row>
    <row r="42" spans="3:3" x14ac:dyDescent="0.35">
      <c r="C42" s="210"/>
    </row>
    <row r="43" spans="3:3" x14ac:dyDescent="0.35">
      <c r="C43" s="210"/>
    </row>
    <row r="44" spans="3:3" x14ac:dyDescent="0.35">
      <c r="C44" s="210"/>
    </row>
    <row r="45" spans="3:3" x14ac:dyDescent="0.35">
      <c r="C45" s="210"/>
    </row>
    <row r="46" spans="3:3" x14ac:dyDescent="0.35">
      <c r="C46" s="210"/>
    </row>
    <row r="47" spans="3:3" x14ac:dyDescent="0.35">
      <c r="C47" s="210"/>
    </row>
    <row r="48" spans="3:3" x14ac:dyDescent="0.35">
      <c r="C48" s="210"/>
    </row>
    <row r="49" spans="3:3" x14ac:dyDescent="0.35">
      <c r="C49" s="210"/>
    </row>
  </sheetData>
  <phoneticPr fontId="11" type="noConversion"/>
  <dataValidations count="1">
    <dataValidation type="whole" operator="greaterThan" allowBlank="1" showInputMessage="1" showErrorMessage="1" sqref="C9 C30 L30" xr:uid="{5A968ABD-7036-4BA5-8A56-9261792DF962}">
      <formula1>0</formula1>
    </dataValidation>
  </dataValidations>
  <hyperlinks>
    <hyperlink ref="C27" r:id="rId1" display="https://www.mncounties.org/aboutmnc/counties/county_websites.php" xr:uid="{E35EBE25-A01B-4C44-8DD5-723A2F248E5F}"/>
  </hyperlinks>
  <pageMargins left="0.7" right="0.7" top="0.75" bottom="0.75" header="0.3" footer="0.3"/>
  <pageSetup orientation="landscape" horizontalDpi="4294967293"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386E-698E-472F-AA35-A79558F89393}">
  <sheetPr codeName="Sheet61"/>
  <dimension ref="A1:I8"/>
  <sheetViews>
    <sheetView showGridLines="0" zoomScaleNormal="100" workbookViewId="0">
      <pane ySplit="3" topLeftCell="A4" activePane="bottomLeft" state="frozen"/>
      <selection pane="bottomLeft" activeCell="I3" sqref="I3"/>
    </sheetView>
  </sheetViews>
  <sheetFormatPr defaultRowHeight="14.5" x14ac:dyDescent="0.35"/>
  <cols>
    <col min="1" max="1" width="14" customWidth="1"/>
    <col min="2" max="2" width="42.453125" customWidth="1"/>
    <col min="3" max="3" width="48.54296875" bestFit="1" customWidth="1"/>
    <col min="4" max="8" width="30" customWidth="1"/>
    <col min="9" max="9" width="40" bestFit="1" customWidth="1"/>
  </cols>
  <sheetData>
    <row r="1" spans="1:9" ht="27.75" customHeight="1" x14ac:dyDescent="0.35">
      <c r="A1" s="21" t="s">
        <v>163</v>
      </c>
      <c r="B1" s="25"/>
      <c r="C1" s="25"/>
    </row>
    <row r="2" spans="1:9" x14ac:dyDescent="0.35">
      <c r="A2" s="212"/>
      <c r="B2" s="213" t="s">
        <v>162</v>
      </c>
      <c r="C2" s="213" t="s">
        <v>161</v>
      </c>
      <c r="D2" s="213" t="s">
        <v>160</v>
      </c>
      <c r="E2" s="213" t="s">
        <v>159</v>
      </c>
      <c r="F2" s="213" t="s">
        <v>158</v>
      </c>
      <c r="G2" s="213" t="s">
        <v>157</v>
      </c>
      <c r="H2" s="213" t="s">
        <v>156</v>
      </c>
      <c r="I2" s="32" t="s">
        <v>155</v>
      </c>
    </row>
    <row r="3" spans="1:9" x14ac:dyDescent="0.35">
      <c r="A3" s="148" t="s">
        <v>103</v>
      </c>
      <c r="B3" s="143"/>
      <c r="C3" s="143"/>
      <c r="D3" s="144"/>
      <c r="E3" s="144"/>
      <c r="F3" s="144"/>
      <c r="G3" s="144"/>
      <c r="H3" s="144"/>
      <c r="I3" s="149"/>
    </row>
    <row r="4" spans="1:9" ht="28.5" x14ac:dyDescent="0.35">
      <c r="A4" s="247" t="str">
        <f>IF(OR(A_COVER!$B$9="",$B4=""),"[placeholder]",A_COVER!$B$9)</f>
        <v>PMAP</v>
      </c>
      <c r="B4" s="237" t="s">
        <v>606</v>
      </c>
      <c r="C4" s="248" t="s">
        <v>852</v>
      </c>
      <c r="D4" s="248" t="s">
        <v>546</v>
      </c>
      <c r="E4" s="248" t="s">
        <v>605</v>
      </c>
      <c r="F4" s="248" t="s">
        <v>849</v>
      </c>
      <c r="G4" s="248" t="s">
        <v>549</v>
      </c>
      <c r="H4" s="237" t="s">
        <v>602</v>
      </c>
      <c r="I4" s="249" t="s">
        <v>851</v>
      </c>
    </row>
    <row r="5" spans="1:9" ht="28.5" x14ac:dyDescent="0.35">
      <c r="A5" s="247" t="str">
        <f>IF(OR(A_COVER!$B$9="",$B5=""),"[placeholder]",A_COVER!$B$9)</f>
        <v>PMAP</v>
      </c>
      <c r="B5" s="237" t="s">
        <v>606</v>
      </c>
      <c r="C5" s="248" t="s">
        <v>852</v>
      </c>
      <c r="D5" s="248" t="s">
        <v>546</v>
      </c>
      <c r="E5" s="248" t="s">
        <v>579</v>
      </c>
      <c r="F5" s="248" t="s">
        <v>849</v>
      </c>
      <c r="G5" s="248" t="s">
        <v>549</v>
      </c>
      <c r="H5" s="237" t="s">
        <v>602</v>
      </c>
      <c r="I5" s="249" t="s">
        <v>851</v>
      </c>
    </row>
    <row r="6" spans="1:9" ht="28.5" x14ac:dyDescent="0.35">
      <c r="A6" s="247" t="str">
        <f>IF(OR(A_COVER!$B$9="",$B6=""),"[placeholder]",A_COVER!$B$9)</f>
        <v>PMAP</v>
      </c>
      <c r="B6" s="237" t="s">
        <v>606</v>
      </c>
      <c r="C6" s="248" t="s">
        <v>852</v>
      </c>
      <c r="D6" s="248" t="s">
        <v>546</v>
      </c>
      <c r="E6" s="248" t="s">
        <v>551</v>
      </c>
      <c r="F6" s="248" t="s">
        <v>849</v>
      </c>
      <c r="G6" s="248" t="s">
        <v>549</v>
      </c>
      <c r="H6" s="237" t="s">
        <v>602</v>
      </c>
      <c r="I6" s="249" t="s">
        <v>851</v>
      </c>
    </row>
    <row r="7" spans="1:9" ht="28.5" x14ac:dyDescent="0.35">
      <c r="A7" s="247" t="str">
        <f>IF(OR(A_COVER!$B$9="",$B7=""),"[placeholder]",A_COVER!$B$9)</f>
        <v>PMAP</v>
      </c>
      <c r="B7" s="237" t="s">
        <v>606</v>
      </c>
      <c r="C7" s="248" t="s">
        <v>852</v>
      </c>
      <c r="D7" s="248" t="s">
        <v>486</v>
      </c>
      <c r="E7" s="248" t="s">
        <v>605</v>
      </c>
      <c r="F7" s="248" t="s">
        <v>849</v>
      </c>
      <c r="G7" s="248" t="s">
        <v>549</v>
      </c>
      <c r="H7" s="237" t="s">
        <v>850</v>
      </c>
      <c r="I7" s="249" t="s">
        <v>526</v>
      </c>
    </row>
    <row r="8" spans="1:9" ht="28.5" x14ac:dyDescent="0.35">
      <c r="A8" s="247" t="str">
        <f>IF(OR(A_COVER!$B$9="",$B8=""),"[placeholder]",A_COVER!$B$9)</f>
        <v>PMAP</v>
      </c>
      <c r="B8" s="237" t="s">
        <v>606</v>
      </c>
      <c r="C8" s="248" t="s">
        <v>852</v>
      </c>
      <c r="D8" s="248" t="s">
        <v>486</v>
      </c>
      <c r="E8" s="248" t="s">
        <v>579</v>
      </c>
      <c r="F8" s="248" t="s">
        <v>849</v>
      </c>
      <c r="G8" s="248" t="s">
        <v>577</v>
      </c>
      <c r="H8" s="237" t="s">
        <v>850</v>
      </c>
      <c r="I8" s="249" t="s">
        <v>526</v>
      </c>
    </row>
  </sheetData>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D6A5-9D43-4B54-A06F-6EEC56198FFF}">
  <sheetPr codeName="Sheet71"/>
  <dimension ref="A1:L87"/>
  <sheetViews>
    <sheetView showGridLines="0" zoomScaleNormal="100" workbookViewId="0">
      <selection activeCell="C13" sqref="C13"/>
    </sheetView>
  </sheetViews>
  <sheetFormatPr defaultColWidth="9.26953125" defaultRowHeight="14.5" x14ac:dyDescent="0.35"/>
  <cols>
    <col min="1" max="1" width="10.26953125" style="28" customWidth="1"/>
    <col min="2" max="2" width="30.7265625" style="29" customWidth="1"/>
    <col min="3" max="3" width="81.7265625" style="28" customWidth="1"/>
    <col min="4" max="10" width="23" style="22" customWidth="1"/>
    <col min="11" max="12" width="23" customWidth="1"/>
    <col min="13" max="16384" width="9.26953125" style="22"/>
  </cols>
  <sheetData>
    <row r="1" spans="1:12" ht="23" x14ac:dyDescent="0.35">
      <c r="A1" s="21" t="s">
        <v>7</v>
      </c>
      <c r="B1" s="20"/>
      <c r="C1" s="20"/>
      <c r="D1" s="20"/>
      <c r="E1" s="20"/>
      <c r="F1" s="20"/>
      <c r="G1" s="20"/>
      <c r="H1" s="20"/>
      <c r="I1" s="20"/>
      <c r="J1" s="20"/>
    </row>
    <row r="2" spans="1:12" s="30" customFormat="1" ht="28" x14ac:dyDescent="0.35">
      <c r="A2" s="253" t="s">
        <v>89</v>
      </c>
      <c r="B2" s="253" t="s">
        <v>88</v>
      </c>
      <c r="C2" s="254" t="s">
        <v>46</v>
      </c>
      <c r="D2" s="255" t="str">
        <f>IF(A_COVER!$B10="","[Plan 1]",A_COVER!$B10)</f>
        <v>Blue Plus</v>
      </c>
      <c r="E2" s="255" t="str">
        <f>IF(A_COVER!$B11="","[Plan 2]",A_COVER!$B11)</f>
        <v>Health Patners</v>
      </c>
      <c r="F2" s="255" t="str">
        <f>IF(A_COVER!$B12="","[Plan 3]",A_COVER!$B12)</f>
        <v>Hennepin Health</v>
      </c>
      <c r="G2" s="255" t="str">
        <f>IF(A_COVER!$B13="","[Plan 4]",A_COVER!$B13)</f>
        <v>Itasca Medical Care</v>
      </c>
      <c r="H2" s="255" t="str">
        <f>IF(A_COVER!$B14="","[Plan 5]",A_COVER!$B14)</f>
        <v>Medica</v>
      </c>
      <c r="I2" s="255" t="str">
        <f>IF(A_COVER!$B15="","[Plan 6]",A_COVER!$B15)</f>
        <v>Prime West</v>
      </c>
      <c r="J2" s="255" t="str">
        <f>IF(A_COVER!$B16="","[Plan 7]",A_COVER!$B16)</f>
        <v xml:space="preserve">South County Health Alliance </v>
      </c>
      <c r="K2" s="255" t="str">
        <f>IF(A_COVER!$B17="","[Plan 8]",A_COVER!$B17)</f>
        <v>UCare</v>
      </c>
      <c r="L2" s="255" t="str">
        <f>IF(A_COVER!$B18="","[Plan 9]",A_COVER!$B18)</f>
        <v>United Healthcare</v>
      </c>
    </row>
    <row r="3" spans="1:12" x14ac:dyDescent="0.35">
      <c r="A3" s="256" t="s">
        <v>344</v>
      </c>
      <c r="B3" s="257"/>
      <c r="C3" s="258"/>
      <c r="D3" s="258"/>
      <c r="E3" s="258"/>
      <c r="F3" s="258"/>
      <c r="G3" s="258"/>
      <c r="H3" s="258"/>
      <c r="I3" s="258"/>
      <c r="J3" s="258"/>
      <c r="K3" s="258"/>
      <c r="L3" s="258"/>
    </row>
    <row r="4" spans="1:12" ht="28" x14ac:dyDescent="0.35">
      <c r="A4" s="216" t="s">
        <v>343</v>
      </c>
      <c r="B4" s="217" t="s">
        <v>342</v>
      </c>
      <c r="C4" s="217" t="s">
        <v>341</v>
      </c>
      <c r="D4" s="259">
        <v>327853</v>
      </c>
      <c r="E4" s="259">
        <v>169650</v>
      </c>
      <c r="F4" s="260">
        <v>30288</v>
      </c>
      <c r="G4" s="260">
        <v>8443</v>
      </c>
      <c r="H4" s="260">
        <v>8891</v>
      </c>
      <c r="I4" s="260">
        <v>49695</v>
      </c>
      <c r="J4" s="260">
        <v>24129</v>
      </c>
      <c r="K4" s="260">
        <v>369191</v>
      </c>
      <c r="L4" s="261">
        <v>33961</v>
      </c>
    </row>
    <row r="5" spans="1:12" ht="56" x14ac:dyDescent="0.35">
      <c r="A5" s="216" t="s">
        <v>340</v>
      </c>
      <c r="B5" s="217" t="s">
        <v>339</v>
      </c>
      <c r="C5" s="217" t="s">
        <v>338</v>
      </c>
      <c r="D5" s="262">
        <v>0.2175</v>
      </c>
      <c r="E5" s="262">
        <v>0.11260000000000001</v>
      </c>
      <c r="F5" s="262">
        <v>2.01E-2</v>
      </c>
      <c r="G5" s="262">
        <v>5.5999999999999999E-3</v>
      </c>
      <c r="H5" s="262">
        <f>'D1_PLAN_set-indc'!H4/'B_STATE_set-indc'!$C$4</f>
        <v>5.8990806696461746E-3</v>
      </c>
      <c r="I5" s="262">
        <f>'D1_PLAN_set-indc'!I4/'B_STATE_set-indc'!$C$4</f>
        <v>3.2972085690930901E-2</v>
      </c>
      <c r="J5" s="262">
        <f>'D1_PLAN_set-indc'!J4/'B_STATE_set-indc'!$C$4</f>
        <v>1.6009326001337594E-2</v>
      </c>
      <c r="K5" s="262">
        <f>'D1_PLAN_set-indc'!K4/'B_STATE_set-indc'!$C$4</f>
        <v>0.24495416618010807</v>
      </c>
      <c r="L5" s="263">
        <f>'D1_PLAN_set-indc'!L4/'B_STATE_set-indc'!$C$4</f>
        <v>2.2532749816877036E-2</v>
      </c>
    </row>
    <row r="6" spans="1:12" ht="56" x14ac:dyDescent="0.35">
      <c r="A6" s="216" t="s">
        <v>337</v>
      </c>
      <c r="B6" s="217" t="s">
        <v>336</v>
      </c>
      <c r="C6" s="217" t="s">
        <v>745</v>
      </c>
      <c r="D6" s="262">
        <f>D4/'B_STATE_set-indc'!$C$5</f>
        <v>0.25663780545177156</v>
      </c>
      <c r="E6" s="262">
        <f>E4/'B_STATE_set-indc'!$C$5</f>
        <v>0.13279916210891174</v>
      </c>
      <c r="F6" s="262">
        <f>F4/'B_STATE_set-indc'!$C$5</f>
        <v>2.3708936174209955E-2</v>
      </c>
      <c r="G6" s="262">
        <f>G4/'B_STATE_set-indc'!$C$5</f>
        <v>6.6090381708549476E-3</v>
      </c>
      <c r="H6" s="262">
        <f>H4/'B_STATE_set-indc'!$C$5</f>
        <v>6.9597250239335946E-3</v>
      </c>
      <c r="I6" s="262">
        <f>I4/'B_STATE_set-indc'!$C$5</f>
        <v>3.8900408847641434E-2</v>
      </c>
      <c r="J6" s="262">
        <f>J4/'B_STATE_set-indc'!$C$5</f>
        <v>1.8887774727532752E-2</v>
      </c>
      <c r="K6" s="262">
        <f>K4/'B_STATE_set-indc'!$C$5</f>
        <v>0.28899649547981865</v>
      </c>
      <c r="L6" s="263">
        <f>L4/'B_STATE_set-indc'!$C$5</f>
        <v>2.6584098699562346E-2</v>
      </c>
    </row>
    <row r="7" spans="1:12" x14ac:dyDescent="0.35">
      <c r="A7" s="256" t="s">
        <v>335</v>
      </c>
      <c r="B7" s="257"/>
      <c r="C7" s="258"/>
      <c r="D7" s="258"/>
      <c r="E7" s="258"/>
      <c r="F7" s="258"/>
      <c r="G7" s="258"/>
      <c r="H7" s="258"/>
      <c r="I7" s="258"/>
      <c r="J7" s="258"/>
      <c r="K7" s="258"/>
      <c r="L7" s="258"/>
    </row>
    <row r="8" spans="1:12" s="250" customFormat="1" ht="84" x14ac:dyDescent="0.35">
      <c r="A8" s="221" t="s">
        <v>813</v>
      </c>
      <c r="B8" s="222" t="s">
        <v>334</v>
      </c>
      <c r="C8" s="267" t="s">
        <v>817</v>
      </c>
      <c r="D8" s="268">
        <v>0.82076146431773311</v>
      </c>
      <c r="E8" s="268">
        <v>0.84699999999999998</v>
      </c>
      <c r="F8" s="268">
        <v>0.85899999999999999</v>
      </c>
      <c r="G8" s="268">
        <v>0.86199999999999999</v>
      </c>
      <c r="H8" s="269">
        <v>0.97</v>
      </c>
      <c r="I8" s="268">
        <v>0.84499999999999997</v>
      </c>
      <c r="J8" s="268">
        <v>0.83899999999999997</v>
      </c>
      <c r="K8" s="270">
        <v>0.83601414179265521</v>
      </c>
      <c r="L8" s="271">
        <v>0.73071889157240522</v>
      </c>
    </row>
    <row r="9" spans="1:12" s="250" customFormat="1" ht="42" x14ac:dyDescent="0.35">
      <c r="A9" s="221" t="s">
        <v>815</v>
      </c>
      <c r="B9" s="222" t="s">
        <v>814</v>
      </c>
      <c r="C9" s="267" t="s">
        <v>816</v>
      </c>
      <c r="D9" s="272" t="s">
        <v>818</v>
      </c>
      <c r="E9" s="272" t="s">
        <v>818</v>
      </c>
      <c r="F9" s="272" t="s">
        <v>818</v>
      </c>
      <c r="G9" s="272" t="s">
        <v>818</v>
      </c>
      <c r="H9" s="269" t="s">
        <v>818</v>
      </c>
      <c r="I9" s="272" t="s">
        <v>818</v>
      </c>
      <c r="J9" s="272" t="s">
        <v>818</v>
      </c>
      <c r="K9" s="272" t="s">
        <v>818</v>
      </c>
      <c r="L9" s="271" t="s">
        <v>818</v>
      </c>
    </row>
    <row r="10" spans="1:12" s="250" customFormat="1" ht="56" x14ac:dyDescent="0.35">
      <c r="A10" s="273" t="s">
        <v>824</v>
      </c>
      <c r="B10" s="222" t="s">
        <v>822</v>
      </c>
      <c r="C10" s="267" t="s">
        <v>827</v>
      </c>
      <c r="D10" s="269" t="s">
        <v>945</v>
      </c>
      <c r="E10" s="269" t="s">
        <v>945</v>
      </c>
      <c r="F10" s="269" t="s">
        <v>945</v>
      </c>
      <c r="G10" s="269" t="s">
        <v>945</v>
      </c>
      <c r="H10" s="269" t="s">
        <v>945</v>
      </c>
      <c r="I10" s="269" t="s">
        <v>945</v>
      </c>
      <c r="J10" s="269" t="s">
        <v>945</v>
      </c>
      <c r="K10" s="269" t="s">
        <v>945</v>
      </c>
      <c r="L10" s="271" t="s">
        <v>945</v>
      </c>
    </row>
    <row r="11" spans="1:12" s="250" customFormat="1" ht="28" x14ac:dyDescent="0.35">
      <c r="A11" s="273" t="s">
        <v>823</v>
      </c>
      <c r="B11" s="222" t="s">
        <v>727</v>
      </c>
      <c r="C11" s="267" t="s">
        <v>826</v>
      </c>
      <c r="D11" s="269" t="s">
        <v>965</v>
      </c>
      <c r="E11" s="269" t="s">
        <v>965</v>
      </c>
      <c r="F11" s="269" t="s">
        <v>965</v>
      </c>
      <c r="G11" s="269" t="s">
        <v>965</v>
      </c>
      <c r="H11" s="269" t="s">
        <v>965</v>
      </c>
      <c r="I11" s="269" t="s">
        <v>965</v>
      </c>
      <c r="J11" s="269" t="s">
        <v>965</v>
      </c>
      <c r="K11" s="269" t="s">
        <v>965</v>
      </c>
      <c r="L11" s="271" t="s">
        <v>965</v>
      </c>
    </row>
    <row r="12" spans="1:12" x14ac:dyDescent="0.35">
      <c r="A12" s="256" t="s">
        <v>333</v>
      </c>
      <c r="B12" s="257"/>
      <c r="C12" s="258"/>
      <c r="D12" s="258"/>
      <c r="E12" s="258"/>
      <c r="F12" s="258"/>
      <c r="G12" s="258"/>
      <c r="H12" s="258"/>
      <c r="I12" s="258"/>
      <c r="J12" s="258"/>
      <c r="K12" s="258"/>
      <c r="L12" s="258"/>
    </row>
    <row r="13" spans="1:12" s="250" customFormat="1" ht="234" customHeight="1" x14ac:dyDescent="0.35">
      <c r="A13" s="275" t="s">
        <v>781</v>
      </c>
      <c r="B13" s="265" t="s">
        <v>783</v>
      </c>
      <c r="C13" s="265" t="s">
        <v>810</v>
      </c>
      <c r="D13" s="367" t="s">
        <v>1009</v>
      </c>
      <c r="E13" s="367" t="s">
        <v>1009</v>
      </c>
      <c r="F13" s="367" t="s">
        <v>1009</v>
      </c>
      <c r="G13" s="367" t="s">
        <v>1009</v>
      </c>
      <c r="H13" s="367" t="s">
        <v>1009</v>
      </c>
      <c r="I13" s="367" t="s">
        <v>1009</v>
      </c>
      <c r="J13" s="367" t="s">
        <v>1009</v>
      </c>
      <c r="K13" s="367" t="s">
        <v>1009</v>
      </c>
      <c r="L13" s="368" t="s">
        <v>1009</v>
      </c>
    </row>
    <row r="14" spans="1:12" s="250" customFormat="1" ht="84" x14ac:dyDescent="0.35">
      <c r="A14" s="264" t="s">
        <v>330</v>
      </c>
      <c r="B14" s="265" t="s">
        <v>332</v>
      </c>
      <c r="C14" s="266" t="s">
        <v>811</v>
      </c>
      <c r="D14" s="278" t="s">
        <v>1010</v>
      </c>
      <c r="E14" s="278" t="s">
        <v>1011</v>
      </c>
      <c r="F14" s="278" t="s">
        <v>1012</v>
      </c>
      <c r="G14" s="278" t="s">
        <v>1013</v>
      </c>
      <c r="H14" s="278" t="s">
        <v>1014</v>
      </c>
      <c r="I14" s="278" t="s">
        <v>1015</v>
      </c>
      <c r="J14" s="278" t="s">
        <v>1016</v>
      </c>
      <c r="K14" s="278" t="s">
        <v>1017</v>
      </c>
      <c r="L14" s="279" t="s">
        <v>1018</v>
      </c>
    </row>
    <row r="15" spans="1:12" s="250" customFormat="1" ht="174.75" customHeight="1" x14ac:dyDescent="0.35">
      <c r="A15" s="264" t="s">
        <v>782</v>
      </c>
      <c r="B15" s="265" t="s">
        <v>329</v>
      </c>
      <c r="C15" s="266" t="s">
        <v>748</v>
      </c>
      <c r="D15" s="276" t="s">
        <v>963</v>
      </c>
      <c r="E15" s="276" t="s">
        <v>963</v>
      </c>
      <c r="F15" s="276" t="s">
        <v>963</v>
      </c>
      <c r="G15" s="276" t="s">
        <v>963</v>
      </c>
      <c r="H15" s="276" t="s">
        <v>963</v>
      </c>
      <c r="I15" s="276" t="s">
        <v>963</v>
      </c>
      <c r="J15" s="276" t="s">
        <v>963</v>
      </c>
      <c r="K15" s="276" t="s">
        <v>963</v>
      </c>
      <c r="L15" s="277" t="s">
        <v>963</v>
      </c>
    </row>
    <row r="16" spans="1:12" x14ac:dyDescent="0.35">
      <c r="A16" s="256" t="s">
        <v>117</v>
      </c>
      <c r="B16" s="257"/>
      <c r="C16" s="258"/>
      <c r="D16" s="258"/>
      <c r="E16" s="258"/>
      <c r="F16" s="258"/>
      <c r="G16" s="258"/>
      <c r="H16" s="258"/>
      <c r="I16" s="258"/>
      <c r="J16" s="258"/>
      <c r="K16" s="258"/>
      <c r="L16" s="258"/>
    </row>
    <row r="17" spans="1:12" x14ac:dyDescent="0.35">
      <c r="A17" s="280" t="s">
        <v>327</v>
      </c>
      <c r="B17" s="257"/>
      <c r="C17" s="258"/>
      <c r="D17" s="258"/>
      <c r="E17" s="258"/>
      <c r="F17" s="258"/>
      <c r="G17" s="258"/>
      <c r="H17" s="258"/>
      <c r="I17" s="258"/>
      <c r="J17" s="258"/>
      <c r="K17" s="258"/>
      <c r="L17" s="258"/>
    </row>
    <row r="18" spans="1:12" s="251" customFormat="1" ht="70" x14ac:dyDescent="0.35">
      <c r="A18" s="283" t="s">
        <v>326</v>
      </c>
      <c r="B18" s="267" t="s">
        <v>794</v>
      </c>
      <c r="C18" s="267" t="s">
        <v>795</v>
      </c>
      <c r="D18" s="281">
        <f>[1]Appeals!C$15</f>
        <v>6904</v>
      </c>
      <c r="E18" s="281">
        <f>[1]Appeals!C$21</f>
        <v>913</v>
      </c>
      <c r="F18" s="281">
        <f>[1]Appeals!C$27</f>
        <v>241</v>
      </c>
      <c r="G18" s="281">
        <f>[1]Appeals!C$33</f>
        <v>33</v>
      </c>
      <c r="H18" s="281">
        <f>[1]Appeals!C$39</f>
        <v>101</v>
      </c>
      <c r="I18" s="281">
        <f>[1]Appeals!C$45</f>
        <v>732</v>
      </c>
      <c r="J18" s="281">
        <f>[1]Appeals!C$51</f>
        <v>116</v>
      </c>
      <c r="K18" s="281">
        <f>[1]Appeals!C$57</f>
        <v>3503</v>
      </c>
      <c r="L18" s="282">
        <f>[1]Appeals!C$63</f>
        <v>455</v>
      </c>
    </row>
    <row r="19" spans="1:12" s="251" customFormat="1" ht="28" x14ac:dyDescent="0.35">
      <c r="A19" s="283" t="s">
        <v>325</v>
      </c>
      <c r="B19" s="267" t="s">
        <v>324</v>
      </c>
      <c r="C19" s="267" t="s">
        <v>323</v>
      </c>
      <c r="D19" s="281">
        <f>[1]Appeals!D$15</f>
        <v>41</v>
      </c>
      <c r="E19" s="281">
        <f>[1]Appeals!D$21</f>
        <v>34</v>
      </c>
      <c r="F19" s="281">
        <f>[1]Appeals!D$27</f>
        <v>5</v>
      </c>
      <c r="G19" s="281">
        <f>[1]Appeals!D$33</f>
        <v>1</v>
      </c>
      <c r="H19" s="281">
        <f>[1]Appeals!D$39</f>
        <v>0</v>
      </c>
      <c r="I19" s="281">
        <f>[1]Appeals!D$45</f>
        <v>20</v>
      </c>
      <c r="J19" s="281">
        <f>[1]Appeals!D$51</f>
        <v>2</v>
      </c>
      <c r="K19" s="281">
        <f>[1]Appeals!D$57</f>
        <v>28</v>
      </c>
      <c r="L19" s="282">
        <f>[1]Appeals!D$63</f>
        <v>17</v>
      </c>
    </row>
    <row r="20" spans="1:12" s="251" customFormat="1" ht="56" x14ac:dyDescent="0.35">
      <c r="A20" s="283" t="s">
        <v>322</v>
      </c>
      <c r="B20" s="267" t="s">
        <v>321</v>
      </c>
      <c r="C20" s="267" t="s">
        <v>796</v>
      </c>
      <c r="D20" s="281">
        <f>[1]Appeals!E$15</f>
        <v>1</v>
      </c>
      <c r="E20" s="281">
        <f>[1]Appeals!E$21</f>
        <v>1</v>
      </c>
      <c r="F20" s="281">
        <f>[1]Appeals!E$27</f>
        <v>0</v>
      </c>
      <c r="G20" s="281">
        <f>[1]Appeals!E$33</f>
        <v>0</v>
      </c>
      <c r="H20" s="281">
        <f>[1]Appeals!E$39</f>
        <v>0</v>
      </c>
      <c r="I20" s="281">
        <f>[1]Appeals!E$45</f>
        <v>0</v>
      </c>
      <c r="J20" s="281">
        <f>[1]Appeals!E$51</f>
        <v>0</v>
      </c>
      <c r="K20" s="281">
        <f>[1]Appeals!E$57</f>
        <v>0</v>
      </c>
      <c r="L20" s="282">
        <f>[1]Appeals!E$63</f>
        <v>1</v>
      </c>
    </row>
    <row r="21" spans="1:12" s="251" customFormat="1" ht="210" x14ac:dyDescent="0.35">
      <c r="A21" s="283" t="s">
        <v>320</v>
      </c>
      <c r="B21" s="267" t="s">
        <v>319</v>
      </c>
      <c r="C21" s="267" t="s">
        <v>749</v>
      </c>
      <c r="D21" s="281" t="s">
        <v>672</v>
      </c>
      <c r="E21" s="281" t="s">
        <v>672</v>
      </c>
      <c r="F21" s="281" t="s">
        <v>672</v>
      </c>
      <c r="G21" s="281" t="s">
        <v>672</v>
      </c>
      <c r="H21" s="281" t="s">
        <v>672</v>
      </c>
      <c r="I21" s="281" t="s">
        <v>672</v>
      </c>
      <c r="J21" s="281" t="s">
        <v>672</v>
      </c>
      <c r="K21" s="281" t="s">
        <v>672</v>
      </c>
      <c r="L21" s="282" t="s">
        <v>672</v>
      </c>
    </row>
    <row r="22" spans="1:12" s="251" customFormat="1" ht="42" x14ac:dyDescent="0.35">
      <c r="A22" s="283" t="s">
        <v>318</v>
      </c>
      <c r="B22" s="267" t="s">
        <v>317</v>
      </c>
      <c r="C22" s="267" t="s">
        <v>316</v>
      </c>
      <c r="D22" s="281">
        <f>[1]Appeals!F$15</f>
        <v>5133</v>
      </c>
      <c r="E22" s="281">
        <f>[1]Appeals!F$21</f>
        <v>817</v>
      </c>
      <c r="F22" s="281">
        <f>[1]Appeals!F$27</f>
        <v>194</v>
      </c>
      <c r="G22" s="281">
        <f>[1]Appeals!F$33</f>
        <v>33</v>
      </c>
      <c r="H22" s="281">
        <f>[1]Appeals!F$39</f>
        <v>68</v>
      </c>
      <c r="I22" s="281">
        <f>[1]Appeals!F$45</f>
        <v>653</v>
      </c>
      <c r="J22" s="281">
        <f>[1]Appeals!F$51</f>
        <v>101</v>
      </c>
      <c r="K22" s="281">
        <f>[1]Appeals!F$57</f>
        <v>2602</v>
      </c>
      <c r="L22" s="282">
        <f>[1]Appeals!F$63</f>
        <v>300</v>
      </c>
    </row>
    <row r="23" spans="1:12" s="251" customFormat="1" ht="42" x14ac:dyDescent="0.35">
      <c r="A23" s="283" t="s">
        <v>315</v>
      </c>
      <c r="B23" s="267" t="s">
        <v>314</v>
      </c>
      <c r="C23" s="267" t="s">
        <v>313</v>
      </c>
      <c r="D23" s="281">
        <f>[1]Appeals!H$15</f>
        <v>1718</v>
      </c>
      <c r="E23" s="281">
        <f>[1]Appeals!H$21</f>
        <v>83</v>
      </c>
      <c r="F23" s="281">
        <f>[1]Appeals!H$27</f>
        <v>42</v>
      </c>
      <c r="G23" s="281">
        <f>[1]Appeals!H$33</f>
        <v>0</v>
      </c>
      <c r="H23" s="281">
        <f>[1]Appeals!H$39</f>
        <v>29</v>
      </c>
      <c r="I23" s="281">
        <f>[1]Appeals!H$45</f>
        <v>79</v>
      </c>
      <c r="J23" s="281">
        <f>[1]Appeals!H$51</f>
        <v>15</v>
      </c>
      <c r="K23" s="281">
        <f>[1]Appeals!H$57</f>
        <v>888</v>
      </c>
      <c r="L23" s="282">
        <f>[1]Appeals!H$63</f>
        <v>153</v>
      </c>
    </row>
    <row r="24" spans="1:12" s="251" customFormat="1" ht="56" x14ac:dyDescent="0.35">
      <c r="A24" s="283" t="s">
        <v>312</v>
      </c>
      <c r="B24" s="267" t="s">
        <v>797</v>
      </c>
      <c r="C24" s="267" t="s">
        <v>798</v>
      </c>
      <c r="D24" s="281">
        <f>[1]Appeals!K$15</f>
        <v>0</v>
      </c>
      <c r="E24" s="281">
        <f>[1]Appeals!K$21</f>
        <v>0</v>
      </c>
      <c r="F24" s="281">
        <f>[1]Appeals!K$27</f>
        <v>0</v>
      </c>
      <c r="G24" s="281">
        <f>[1]Appeals!K$33</f>
        <v>0</v>
      </c>
      <c r="H24" s="281">
        <f>[1]Appeals!K$39</f>
        <v>0</v>
      </c>
      <c r="I24" s="281">
        <f>[1]Appeals!K$45</f>
        <v>0</v>
      </c>
      <c r="J24" s="281">
        <f>[1]Appeals!K$51</f>
        <v>0</v>
      </c>
      <c r="K24" s="281">
        <f>[1]Appeals!K$57</f>
        <v>0</v>
      </c>
      <c r="L24" s="282">
        <f>[1]Appeals!K$63</f>
        <v>0</v>
      </c>
    </row>
    <row r="25" spans="1:12" s="251" customFormat="1" ht="42" x14ac:dyDescent="0.35">
      <c r="A25" s="283" t="s">
        <v>311</v>
      </c>
      <c r="B25" s="267" t="s">
        <v>310</v>
      </c>
      <c r="C25" s="267" t="s">
        <v>309</v>
      </c>
      <c r="D25" s="281">
        <f>[1]Appeals!L$15</f>
        <v>6819</v>
      </c>
      <c r="E25" s="281">
        <f>[1]Appeals!L$21</f>
        <v>653</v>
      </c>
      <c r="F25" s="281">
        <f>[1]Appeals!L$27</f>
        <v>231</v>
      </c>
      <c r="G25" s="281">
        <f>[1]Appeals!L$33</f>
        <v>7</v>
      </c>
      <c r="H25" s="281">
        <f>[1]Appeals!L$39</f>
        <v>94</v>
      </c>
      <c r="I25" s="281">
        <f>[1]Appeals!L$45</f>
        <v>629</v>
      </c>
      <c r="J25" s="281">
        <f>[1]Appeals!L$51</f>
        <v>100</v>
      </c>
      <c r="K25" s="281">
        <f>[1]Appeals!L$57</f>
        <v>3305</v>
      </c>
      <c r="L25" s="282">
        <f>[1]Appeals!L$63</f>
        <v>387</v>
      </c>
    </row>
    <row r="26" spans="1:12" s="251" customFormat="1" ht="42" x14ac:dyDescent="0.35">
      <c r="A26" s="283" t="s">
        <v>308</v>
      </c>
      <c r="B26" s="267" t="s">
        <v>307</v>
      </c>
      <c r="C26" s="267" t="s">
        <v>306</v>
      </c>
      <c r="D26" s="281">
        <f>[1]Appeals!M$15</f>
        <v>76</v>
      </c>
      <c r="E26" s="281">
        <f>[1]Appeals!M$21</f>
        <v>260</v>
      </c>
      <c r="F26" s="281">
        <f>[1]Appeals!M$27</f>
        <v>10</v>
      </c>
      <c r="G26" s="281">
        <f>[1]Appeals!M$33</f>
        <v>26</v>
      </c>
      <c r="H26" s="281">
        <f>[1]Appeals!M$39</f>
        <v>7</v>
      </c>
      <c r="I26" s="281">
        <f>[1]Appeals!M$45</f>
        <v>54</v>
      </c>
      <c r="J26" s="281">
        <f>[1]Appeals!M$51</f>
        <v>16</v>
      </c>
      <c r="K26" s="281">
        <f>[1]Appeals!M$57</f>
        <v>198</v>
      </c>
      <c r="L26" s="282">
        <f>[1]Appeals!M$63</f>
        <v>68</v>
      </c>
    </row>
    <row r="27" spans="1:12" s="251" customFormat="1" ht="28" x14ac:dyDescent="0.35">
      <c r="A27" s="283" t="s">
        <v>305</v>
      </c>
      <c r="B27" s="267" t="s">
        <v>304</v>
      </c>
      <c r="C27" s="267" t="s">
        <v>799</v>
      </c>
      <c r="D27" s="281">
        <f>[1]Appeals!N$15</f>
        <v>0</v>
      </c>
      <c r="E27" s="281">
        <f>[1]Appeals!N$21</f>
        <v>0</v>
      </c>
      <c r="F27" s="281">
        <f>[1]Appeals!N$27</f>
        <v>0</v>
      </c>
      <c r="G27" s="281">
        <f>[1]Appeals!N$33</f>
        <v>0</v>
      </c>
      <c r="H27" s="281">
        <f>[1]Appeals!N$39</f>
        <v>0</v>
      </c>
      <c r="I27" s="281">
        <f>[1]Appeals!N$45</f>
        <v>0</v>
      </c>
      <c r="J27" s="281">
        <f>[1]Appeals!N$51</f>
        <v>0</v>
      </c>
      <c r="K27" s="281">
        <f>[1]Appeals!N$57</f>
        <v>0</v>
      </c>
      <c r="L27" s="282">
        <f>[1]Appeals!N$63</f>
        <v>0</v>
      </c>
    </row>
    <row r="28" spans="1:12" s="251" customFormat="1" ht="42" x14ac:dyDescent="0.35">
      <c r="A28" s="283" t="s">
        <v>303</v>
      </c>
      <c r="B28" s="267" t="s">
        <v>302</v>
      </c>
      <c r="C28" s="267" t="s">
        <v>301</v>
      </c>
      <c r="D28" s="281">
        <f>[1]Appeals!O$15</f>
        <v>9</v>
      </c>
      <c r="E28" s="281">
        <f>[1]Appeals!O$21</f>
        <v>0</v>
      </c>
      <c r="F28" s="281">
        <f>[1]Appeals!O$27</f>
        <v>0</v>
      </c>
      <c r="G28" s="281">
        <f>[1]Appeals!O$33</f>
        <v>0</v>
      </c>
      <c r="H28" s="281">
        <f>[1]Appeals!O$39</f>
        <v>0</v>
      </c>
      <c r="I28" s="281">
        <f>[1]Appeals!O$45</f>
        <v>0</v>
      </c>
      <c r="J28" s="281">
        <f>[1]Appeals!O$51</f>
        <v>0</v>
      </c>
      <c r="K28" s="281">
        <f>[1]Appeals!O$57</f>
        <v>0</v>
      </c>
      <c r="L28" s="282">
        <f>[1]Appeals!O$63</f>
        <v>0</v>
      </c>
    </row>
    <row r="29" spans="1:12" s="251" customFormat="1" ht="56" x14ac:dyDescent="0.35">
      <c r="A29" s="283" t="s">
        <v>300</v>
      </c>
      <c r="B29" s="267" t="s">
        <v>299</v>
      </c>
      <c r="C29" s="267" t="s">
        <v>298</v>
      </c>
      <c r="D29" s="281">
        <f>[1]Appeals!P$15</f>
        <v>0</v>
      </c>
      <c r="E29" s="281">
        <f>[1]Appeals!P$21</f>
        <v>0</v>
      </c>
      <c r="F29" s="281">
        <f>[1]Appeals!P$27</f>
        <v>0</v>
      </c>
      <c r="G29" s="281">
        <f>[1]Appeals!P$33</f>
        <v>0</v>
      </c>
      <c r="H29" s="281">
        <f>[1]Appeals!P$39</f>
        <v>0</v>
      </c>
      <c r="I29" s="281">
        <f>[1]Appeals!P$45</f>
        <v>49</v>
      </c>
      <c r="J29" s="281">
        <f>[1]Appeals!P$51</f>
        <v>0</v>
      </c>
      <c r="K29" s="281">
        <f>[1]Appeals!P$57</f>
        <v>0</v>
      </c>
      <c r="L29" s="282">
        <f>[1]Appeals!P$63</f>
        <v>0</v>
      </c>
    </row>
    <row r="30" spans="1:12" s="251" customFormat="1" ht="42" x14ac:dyDescent="0.35">
      <c r="A30" s="283" t="s">
        <v>297</v>
      </c>
      <c r="B30" s="267" t="s">
        <v>296</v>
      </c>
      <c r="C30" s="267" t="s">
        <v>295</v>
      </c>
      <c r="D30" s="281">
        <f>[1]Appeals!Q$15</f>
        <v>76</v>
      </c>
      <c r="E30" s="281">
        <f>[1]Appeals!Q$21</f>
        <v>260</v>
      </c>
      <c r="F30" s="281">
        <f>[1]Appeals!Q$27</f>
        <v>10</v>
      </c>
      <c r="G30" s="281">
        <f>[1]Appeals!Q$33</f>
        <v>26</v>
      </c>
      <c r="H30" s="281">
        <f>[1]Appeals!Q$39</f>
        <v>7</v>
      </c>
      <c r="I30" s="281">
        <f>[1]Appeals!Q$45</f>
        <v>54</v>
      </c>
      <c r="J30" s="281">
        <f>[1]Appeals!Q$51</f>
        <v>16</v>
      </c>
      <c r="K30" s="281">
        <f>[1]Appeals!Q$57</f>
        <v>198</v>
      </c>
      <c r="L30" s="282">
        <f>[1]Appeals!Q$63</f>
        <v>68</v>
      </c>
    </row>
    <row r="31" spans="1:12" s="251" customFormat="1" ht="70" x14ac:dyDescent="0.35">
      <c r="A31" s="283" t="s">
        <v>294</v>
      </c>
      <c r="B31" s="267" t="s">
        <v>293</v>
      </c>
      <c r="C31" s="267" t="s">
        <v>750</v>
      </c>
      <c r="D31" s="281">
        <f>[1]Appeals!R$15</f>
        <v>41</v>
      </c>
      <c r="E31" s="281">
        <f>[1]Appeals!R$21</f>
        <v>3</v>
      </c>
      <c r="F31" s="281">
        <f>[1]Appeals!R$27</f>
        <v>1</v>
      </c>
      <c r="G31" s="281">
        <f>[1]Appeals!R$33</f>
        <v>1</v>
      </c>
      <c r="H31" s="281">
        <f>[1]Appeals!R$39</f>
        <v>0</v>
      </c>
      <c r="I31" s="281">
        <f>[1]Appeals!R$45</f>
        <v>1</v>
      </c>
      <c r="J31" s="281">
        <f>[1]Appeals!R$51</f>
        <v>0</v>
      </c>
      <c r="K31" s="281">
        <f>[1]Appeals!R$57</f>
        <v>8</v>
      </c>
      <c r="L31" s="282">
        <f>[1]Appeals!R$63</f>
        <v>11</v>
      </c>
    </row>
    <row r="32" spans="1:12" s="251" customFormat="1" ht="70" x14ac:dyDescent="0.35">
      <c r="A32" s="283" t="s">
        <v>292</v>
      </c>
      <c r="B32" s="267" t="s">
        <v>291</v>
      </c>
      <c r="C32" s="267" t="s">
        <v>751</v>
      </c>
      <c r="D32" s="281">
        <f>[1]Appeals!S$15</f>
        <v>91</v>
      </c>
      <c r="E32" s="281">
        <f>[1]Appeals!S$21</f>
        <v>17</v>
      </c>
      <c r="F32" s="281">
        <f>[1]Appeals!S$27</f>
        <v>0</v>
      </c>
      <c r="G32" s="281">
        <f>[1]Appeals!S$33</f>
        <v>1</v>
      </c>
      <c r="H32" s="281">
        <f>[1]Appeals!S$39</f>
        <v>0</v>
      </c>
      <c r="I32" s="281">
        <f>[1]Appeals!S$45</f>
        <v>4</v>
      </c>
      <c r="J32" s="281">
        <f>[1]Appeals!S$51</f>
        <v>1</v>
      </c>
      <c r="K32" s="281">
        <f>[1]Appeals!S$57</f>
        <v>4</v>
      </c>
      <c r="L32" s="282">
        <f>[1]Appeals!S$63</f>
        <v>6</v>
      </c>
    </row>
    <row r="33" spans="1:12" s="251" customFormat="1" ht="42" x14ac:dyDescent="0.35">
      <c r="A33" s="283" t="s">
        <v>290</v>
      </c>
      <c r="B33" s="267" t="s">
        <v>289</v>
      </c>
      <c r="C33" s="267" t="s">
        <v>752</v>
      </c>
      <c r="D33" s="281">
        <f>[1]Appeals!T$15</f>
        <v>10</v>
      </c>
      <c r="E33" s="281">
        <f>[1]Appeals!T$21</f>
        <v>7</v>
      </c>
      <c r="F33" s="281">
        <f>[1]Appeals!T$27</f>
        <v>0</v>
      </c>
      <c r="G33" s="281">
        <f>[1]Appeals!T$33</f>
        <v>0</v>
      </c>
      <c r="H33" s="281">
        <f>[1]Appeals!T$39</f>
        <v>3</v>
      </c>
      <c r="I33" s="281">
        <f>[1]Appeals!T$45</f>
        <v>0</v>
      </c>
      <c r="J33" s="281">
        <f>[1]Appeals!T$51</f>
        <v>0</v>
      </c>
      <c r="K33" s="281">
        <f>[1]Appeals!T$57</f>
        <v>2</v>
      </c>
      <c r="L33" s="282">
        <f>[1]Appeals!T$63</f>
        <v>1</v>
      </c>
    </row>
    <row r="34" spans="1:12" s="251" customFormat="1" ht="42" x14ac:dyDescent="0.35">
      <c r="A34" s="283" t="s">
        <v>288</v>
      </c>
      <c r="B34" s="267" t="s">
        <v>287</v>
      </c>
      <c r="C34" s="267" t="s">
        <v>753</v>
      </c>
      <c r="D34" s="281">
        <f>[1]Appeals!U$15</f>
        <v>6</v>
      </c>
      <c r="E34" s="281">
        <f>[1]Appeals!U$21</f>
        <v>17</v>
      </c>
      <c r="F34" s="281">
        <f>[1]Appeals!U$27</f>
        <v>0</v>
      </c>
      <c r="G34" s="281">
        <f>[1]Appeals!U$33</f>
        <v>3</v>
      </c>
      <c r="H34" s="281">
        <f>[1]Appeals!U$39</f>
        <v>0</v>
      </c>
      <c r="I34" s="281">
        <f>[1]Appeals!U$45</f>
        <v>0</v>
      </c>
      <c r="J34" s="281">
        <f>[1]Appeals!U$51</f>
        <v>0</v>
      </c>
      <c r="K34" s="281">
        <f>[1]Appeals!U$57</f>
        <v>1</v>
      </c>
      <c r="L34" s="282">
        <f>[1]Appeals!U$63</f>
        <v>12</v>
      </c>
    </row>
    <row r="35" spans="1:12" s="251" customFormat="1" ht="42" x14ac:dyDescent="0.35">
      <c r="A35" s="283" t="s">
        <v>286</v>
      </c>
      <c r="B35" s="267" t="s">
        <v>285</v>
      </c>
      <c r="C35" s="267" t="s">
        <v>754</v>
      </c>
      <c r="D35" s="281">
        <f>[1]Appeals!V$15</f>
        <v>5882</v>
      </c>
      <c r="E35" s="281">
        <f>[1]Appeals!V$21</f>
        <v>230</v>
      </c>
      <c r="F35" s="281">
        <f>[1]Appeals!V$27</f>
        <v>196</v>
      </c>
      <c r="G35" s="281">
        <f>[1]Appeals!V$33</f>
        <v>2</v>
      </c>
      <c r="H35" s="281">
        <f>[1]Appeals!V$39</f>
        <v>79</v>
      </c>
      <c r="I35" s="281">
        <f>[1]Appeals!V$45</f>
        <v>369</v>
      </c>
      <c r="J35" s="281">
        <f>[1]Appeals!V$51</f>
        <v>57</v>
      </c>
      <c r="K35" s="281">
        <f>[1]Appeals!V$57</f>
        <v>2453</v>
      </c>
      <c r="L35" s="282">
        <f>[1]Appeals!V$63</f>
        <v>283</v>
      </c>
    </row>
    <row r="36" spans="1:12" s="251" customFormat="1" ht="42" x14ac:dyDescent="0.35">
      <c r="A36" s="283" t="s">
        <v>284</v>
      </c>
      <c r="B36" s="267" t="s">
        <v>283</v>
      </c>
      <c r="C36" s="267" t="s">
        <v>755</v>
      </c>
      <c r="D36" s="281">
        <f>[1]Appeals!W$15</f>
        <v>0</v>
      </c>
      <c r="E36" s="281">
        <f>[1]Appeals!W$21</f>
        <v>0</v>
      </c>
      <c r="F36" s="281">
        <f>[1]Appeals!W$27</f>
        <v>0</v>
      </c>
      <c r="G36" s="281">
        <f>[1]Appeals!W$33</f>
        <v>0</v>
      </c>
      <c r="H36" s="281">
        <f>[1]Appeals!W$39</f>
        <v>0</v>
      </c>
      <c r="I36" s="281">
        <f>[1]Appeals!W$45</f>
        <v>0</v>
      </c>
      <c r="J36" s="281">
        <f>[1]Appeals!W$51</f>
        <v>0</v>
      </c>
      <c r="K36" s="281">
        <f>[1]Appeals!W$57</f>
        <v>0</v>
      </c>
      <c r="L36" s="282">
        <f>[1]Appeals!W$63</f>
        <v>0</v>
      </c>
    </row>
    <row r="37" spans="1:12" s="251" customFormat="1" ht="56" x14ac:dyDescent="0.35">
      <c r="A37" s="283" t="s">
        <v>282</v>
      </c>
      <c r="B37" s="267" t="s">
        <v>281</v>
      </c>
      <c r="C37" s="267" t="s">
        <v>756</v>
      </c>
      <c r="D37" s="281">
        <f>[1]Appeals!X$15</f>
        <v>1</v>
      </c>
      <c r="E37" s="281">
        <f>[1]Appeals!X$21</f>
        <v>1</v>
      </c>
      <c r="F37" s="281">
        <f>[1]Appeals!X$27</f>
        <v>0</v>
      </c>
      <c r="G37" s="281">
        <f>[1]Appeals!X$33</f>
        <v>0</v>
      </c>
      <c r="H37" s="281">
        <f>[1]Appeals!X$39</f>
        <v>0</v>
      </c>
      <c r="I37" s="281">
        <f>[1]Appeals!X$45</f>
        <v>0</v>
      </c>
      <c r="J37" s="281">
        <f>[1]Appeals!X$51</f>
        <v>0</v>
      </c>
      <c r="K37" s="281">
        <f>[1]Appeals!X$57</f>
        <v>0</v>
      </c>
      <c r="L37" s="282">
        <f>[1]Appeals!X$63</f>
        <v>1</v>
      </c>
    </row>
    <row r="38" spans="1:12" s="251" customFormat="1" ht="42" x14ac:dyDescent="0.35">
      <c r="A38" s="283" t="s">
        <v>280</v>
      </c>
      <c r="B38" s="267" t="s">
        <v>279</v>
      </c>
      <c r="C38" s="267" t="s">
        <v>757</v>
      </c>
      <c r="D38" s="281">
        <f>[1]Appeals!Y$15</f>
        <v>444</v>
      </c>
      <c r="E38" s="281">
        <f>[1]Appeals!Y$21</f>
        <v>312</v>
      </c>
      <c r="F38" s="281">
        <f>[1]Appeals!Y$27</f>
        <v>31</v>
      </c>
      <c r="G38" s="281">
        <f>[1]Appeals!Y$33</f>
        <v>5</v>
      </c>
      <c r="H38" s="281">
        <f>[1]Appeals!Y$39</f>
        <v>9</v>
      </c>
      <c r="I38" s="281">
        <f>[1]Appeals!Y$45</f>
        <v>185</v>
      </c>
      <c r="J38" s="281">
        <f>[1]Appeals!Y$51</f>
        <v>26</v>
      </c>
      <c r="K38" s="281">
        <f>[1]Appeals!Y$57</f>
        <v>725</v>
      </c>
      <c r="L38" s="282">
        <f>[1]Appeals!Y$63</f>
        <v>20</v>
      </c>
    </row>
    <row r="39" spans="1:12" s="251" customFormat="1" ht="42" x14ac:dyDescent="0.35">
      <c r="A39" s="283" t="s">
        <v>278</v>
      </c>
      <c r="B39" s="267" t="s">
        <v>277</v>
      </c>
      <c r="C39" s="267" t="s">
        <v>758</v>
      </c>
      <c r="D39" s="281">
        <f>[1]Appeals!Z$15</f>
        <v>2</v>
      </c>
      <c r="E39" s="281">
        <f>[1]Appeals!Z$21</f>
        <v>1</v>
      </c>
      <c r="F39" s="281">
        <f>[1]Appeals!Z$27</f>
        <v>0</v>
      </c>
      <c r="G39" s="281">
        <f>[1]Appeals!Z$33</f>
        <v>0</v>
      </c>
      <c r="H39" s="281">
        <f>[1]Appeals!Z$39</f>
        <v>1</v>
      </c>
      <c r="I39" s="281">
        <f>[1]Appeals!Z$45</f>
        <v>0</v>
      </c>
      <c r="J39" s="281">
        <f>[1]Appeals!Z$51</f>
        <v>0</v>
      </c>
      <c r="K39" s="281">
        <f>[1]Appeals!Z$57</f>
        <v>9</v>
      </c>
      <c r="L39" s="282">
        <f>[1]Appeals!Z$63</f>
        <v>1</v>
      </c>
    </row>
    <row r="40" spans="1:12" s="251" customFormat="1" ht="42" x14ac:dyDescent="0.35">
      <c r="A40" s="284" t="s">
        <v>276</v>
      </c>
      <c r="B40" s="266" t="s">
        <v>275</v>
      </c>
      <c r="C40" s="266" t="s">
        <v>759</v>
      </c>
      <c r="D40" s="285">
        <f>[1]Appeals!AA$15</f>
        <v>427</v>
      </c>
      <c r="E40" s="285">
        <f>[1]Appeals!AA$21</f>
        <v>325</v>
      </c>
      <c r="F40" s="285">
        <f>[1]Appeals!AA$27</f>
        <v>13</v>
      </c>
      <c r="G40" s="285">
        <f>[1]Appeals!AA$33</f>
        <v>21</v>
      </c>
      <c r="H40" s="285">
        <f>[1]Appeals!AA$39</f>
        <v>9</v>
      </c>
      <c r="I40" s="285">
        <f>[1]Appeals!AA$45</f>
        <v>173</v>
      </c>
      <c r="J40" s="285">
        <f>[1]Appeals!AA$51</f>
        <v>32</v>
      </c>
      <c r="K40" s="285">
        <f>[1]Appeals!AA$57</f>
        <v>301</v>
      </c>
      <c r="L40" s="286">
        <f>[1]Appeals!AA$63</f>
        <v>120</v>
      </c>
    </row>
    <row r="41" spans="1:12" s="251" customFormat="1" x14ac:dyDescent="0.35">
      <c r="A41" s="288" t="s">
        <v>780</v>
      </c>
      <c r="B41" s="289"/>
      <c r="C41" s="290"/>
      <c r="D41" s="291"/>
      <c r="E41" s="291"/>
      <c r="F41" s="291"/>
      <c r="G41" s="291"/>
      <c r="H41" s="291"/>
      <c r="I41" s="291"/>
      <c r="J41" s="291"/>
      <c r="K41" s="291"/>
      <c r="L41" s="292"/>
    </row>
    <row r="42" spans="1:12" s="251" customFormat="1" ht="28" x14ac:dyDescent="0.35">
      <c r="A42" s="283" t="s">
        <v>274</v>
      </c>
      <c r="B42" s="267" t="s">
        <v>273</v>
      </c>
      <c r="C42" s="267" t="s">
        <v>800</v>
      </c>
      <c r="D42" s="281">
        <f>'[1]State Appeals'!C$15</f>
        <v>196</v>
      </c>
      <c r="E42" s="281">
        <f>'[1]State Appeals'!C$21</f>
        <v>48</v>
      </c>
      <c r="F42" s="281">
        <f>'[1]State Appeals'!C$27</f>
        <v>7</v>
      </c>
      <c r="G42" s="281">
        <f>'[1]State Appeals'!C$33</f>
        <v>0</v>
      </c>
      <c r="H42" s="281">
        <f>'[1]State Appeals'!C$39</f>
        <v>4</v>
      </c>
      <c r="I42" s="281">
        <f>'[1]State Appeals'!C$45</f>
        <v>16</v>
      </c>
      <c r="J42" s="281">
        <f>'[1]State Appeals'!C$51</f>
        <v>1</v>
      </c>
      <c r="K42" s="281">
        <f>'[1]State Appeals'!C$57</f>
        <v>86</v>
      </c>
      <c r="L42" s="282">
        <f>'[1]State Appeals'!C$63</f>
        <v>0</v>
      </c>
    </row>
    <row r="43" spans="1:12" s="251" customFormat="1" ht="42" x14ac:dyDescent="0.35">
      <c r="A43" s="283" t="s">
        <v>272</v>
      </c>
      <c r="B43" s="267" t="s">
        <v>271</v>
      </c>
      <c r="C43" s="267" t="s">
        <v>270</v>
      </c>
      <c r="D43" s="281">
        <f>'[1]State Appeals'!D$15</f>
        <v>74</v>
      </c>
      <c r="E43" s="281">
        <f>'[1]State Appeals'!D$21</f>
        <v>12</v>
      </c>
      <c r="F43" s="281">
        <f>'[1]State Appeals'!D$27</f>
        <v>2</v>
      </c>
      <c r="G43" s="281">
        <f>'[1]State Appeals'!D$33</f>
        <v>0</v>
      </c>
      <c r="H43" s="281">
        <f>'[1]State Appeals'!D$39</f>
        <v>0</v>
      </c>
      <c r="I43" s="281">
        <f>'[1]State Appeals'!D$45</f>
        <v>4</v>
      </c>
      <c r="J43" s="281">
        <f>'[1]State Appeals'!D$51</f>
        <v>0</v>
      </c>
      <c r="K43" s="281">
        <f>'[1]State Appeals'!D$57</f>
        <v>19</v>
      </c>
      <c r="L43" s="282">
        <f>'[1]State Appeals'!D$63</f>
        <v>7</v>
      </c>
    </row>
    <row r="44" spans="1:12" s="251" customFormat="1" ht="28" x14ac:dyDescent="0.35">
      <c r="A44" s="283" t="s">
        <v>269</v>
      </c>
      <c r="B44" s="267" t="s">
        <v>268</v>
      </c>
      <c r="C44" s="267" t="s">
        <v>267</v>
      </c>
      <c r="D44" s="281">
        <f>'[1]State Appeals'!E$15</f>
        <v>36</v>
      </c>
      <c r="E44" s="281">
        <f>'[1]State Appeals'!E$21</f>
        <v>18</v>
      </c>
      <c r="F44" s="281">
        <f>'[1]State Appeals'!E$27</f>
        <v>0</v>
      </c>
      <c r="G44" s="281">
        <f>'[1]State Appeals'!E$33</f>
        <v>0</v>
      </c>
      <c r="H44" s="281">
        <f>'[1]State Appeals'!E$39</f>
        <v>1</v>
      </c>
      <c r="I44" s="281">
        <f>'[1]State Appeals'!E$45</f>
        <v>7</v>
      </c>
      <c r="J44" s="281">
        <f>'[1]State Appeals'!E$51</f>
        <v>1</v>
      </c>
      <c r="K44" s="281">
        <f>'[1]State Appeals'!E$57</f>
        <v>29</v>
      </c>
      <c r="L44" s="282">
        <f>'[1]State Appeals'!E$63</f>
        <v>0</v>
      </c>
    </row>
    <row r="45" spans="1:12" s="251" customFormat="1" ht="42" x14ac:dyDescent="0.35">
      <c r="A45" s="283" t="s">
        <v>266</v>
      </c>
      <c r="B45" s="267" t="s">
        <v>265</v>
      </c>
      <c r="C45" s="267" t="s">
        <v>688</v>
      </c>
      <c r="D45" s="281">
        <f>'[1]State Appeals'!F$15</f>
        <v>20</v>
      </c>
      <c r="E45" s="281">
        <f>'[1]State Appeals'!F$21</f>
        <v>6</v>
      </c>
      <c r="F45" s="281">
        <f>'[1]State Appeals'!F$27</f>
        <v>1</v>
      </c>
      <c r="G45" s="281">
        <f>'[1]State Appeals'!F$33</f>
        <v>0</v>
      </c>
      <c r="H45" s="281">
        <f>'[1]State Appeals'!F$39</f>
        <v>1</v>
      </c>
      <c r="I45" s="281">
        <f>'[1]State Appeals'!F$45</f>
        <v>1</v>
      </c>
      <c r="J45" s="281">
        <f>'[1]State Appeals'!F$51</f>
        <v>0</v>
      </c>
      <c r="K45" s="281">
        <f>'[1]State Appeals'!F$57</f>
        <v>12</v>
      </c>
      <c r="L45" s="282">
        <f>'[1]State Appeals'!F$63</f>
        <v>0</v>
      </c>
    </row>
    <row r="46" spans="1:12" s="251" customFormat="1" ht="70" x14ac:dyDescent="0.35">
      <c r="A46" s="283" t="s">
        <v>264</v>
      </c>
      <c r="B46" s="267" t="s">
        <v>263</v>
      </c>
      <c r="C46" s="267" t="s">
        <v>728</v>
      </c>
      <c r="D46" s="281">
        <f>'[1]State Appeals'!G$15</f>
        <v>0</v>
      </c>
      <c r="E46" s="281">
        <f>'[1]State Appeals'!G$21</f>
        <v>0</v>
      </c>
      <c r="F46" s="281">
        <f>'[1]State Appeals'!G$27</f>
        <v>0</v>
      </c>
      <c r="G46" s="281">
        <f>'[1]State Appeals'!G$33</f>
        <v>0</v>
      </c>
      <c r="H46" s="281">
        <f>'[1]State Appeals'!G$39</f>
        <v>0</v>
      </c>
      <c r="I46" s="281">
        <f>'[1]State Appeals'!G$45</f>
        <v>0</v>
      </c>
      <c r="J46" s="281">
        <f>'[1]State Appeals'!G$51</f>
        <v>0</v>
      </c>
      <c r="K46" s="281">
        <f>'[1]State Appeals'!G$57</f>
        <v>0</v>
      </c>
      <c r="L46" s="282">
        <f>'[1]State Appeals'!G$63</f>
        <v>0</v>
      </c>
    </row>
    <row r="47" spans="1:12" s="251" customFormat="1" ht="56" x14ac:dyDescent="0.35">
      <c r="A47" s="283" t="s">
        <v>261</v>
      </c>
      <c r="B47" s="267" t="s">
        <v>260</v>
      </c>
      <c r="C47" s="267" t="s">
        <v>729</v>
      </c>
      <c r="D47" s="281">
        <f>'[1]State Appeals'!H$15</f>
        <v>0</v>
      </c>
      <c r="E47" s="281">
        <f>'[1]State Appeals'!H$21</f>
        <v>0</v>
      </c>
      <c r="F47" s="281">
        <f>'[1]State Appeals'!H$27</f>
        <v>0</v>
      </c>
      <c r="G47" s="281">
        <f>'[1]State Appeals'!H$33</f>
        <v>0</v>
      </c>
      <c r="H47" s="281">
        <f>'[1]State Appeals'!H$39</f>
        <v>0</v>
      </c>
      <c r="I47" s="281">
        <f>'[1]State Appeals'!H$45</f>
        <v>0</v>
      </c>
      <c r="J47" s="281">
        <f>'[1]State Appeals'!H$51</f>
        <v>0</v>
      </c>
      <c r="K47" s="281">
        <f>'[1]State Appeals'!H$57</f>
        <v>0</v>
      </c>
      <c r="L47" s="282">
        <f>'[1]State Appeals'!H$63</f>
        <v>0</v>
      </c>
    </row>
    <row r="48" spans="1:12" s="251" customFormat="1" x14ac:dyDescent="0.35">
      <c r="A48" s="256" t="s">
        <v>258</v>
      </c>
      <c r="B48" s="257"/>
      <c r="C48" s="257"/>
      <c r="D48" s="287"/>
      <c r="E48" s="287"/>
      <c r="F48" s="287"/>
      <c r="G48" s="287"/>
      <c r="H48" s="287"/>
      <c r="I48" s="287"/>
      <c r="J48" s="287"/>
      <c r="K48" s="287"/>
      <c r="L48" s="287"/>
    </row>
    <row r="49" spans="1:12" s="251" customFormat="1" ht="28" x14ac:dyDescent="0.35">
      <c r="A49" s="274" t="s">
        <v>257</v>
      </c>
      <c r="B49" s="222" t="s">
        <v>256</v>
      </c>
      <c r="C49" s="222" t="s">
        <v>801</v>
      </c>
      <c r="D49" s="281">
        <f>[1]Grievances!C$15</f>
        <v>9081</v>
      </c>
      <c r="E49" s="281">
        <f>[1]Grievances!C$21</f>
        <v>4658</v>
      </c>
      <c r="F49" s="281">
        <f>[1]Grievances!C$27</f>
        <v>107</v>
      </c>
      <c r="G49" s="281">
        <f>[1]Grievances!C$33</f>
        <v>47</v>
      </c>
      <c r="H49" s="281">
        <f>[1]Grievances!C$39</f>
        <v>362</v>
      </c>
      <c r="I49" s="281">
        <f>[1]Grievances!C$45</f>
        <v>141</v>
      </c>
      <c r="J49" s="281">
        <f>[1]Grievances!C$51</f>
        <v>67</v>
      </c>
      <c r="K49" s="281">
        <f>[1]Grievances!C$57</f>
        <v>1034</v>
      </c>
      <c r="L49" s="282">
        <f>[1]Grievances!C$63</f>
        <v>128</v>
      </c>
    </row>
    <row r="50" spans="1:12" s="251" customFormat="1" ht="28" x14ac:dyDescent="0.35">
      <c r="A50" s="274" t="s">
        <v>255</v>
      </c>
      <c r="B50" s="222" t="s">
        <v>254</v>
      </c>
      <c r="C50" s="222" t="s">
        <v>253</v>
      </c>
      <c r="D50" s="281">
        <f>[1]Grievances!D$15</f>
        <v>21</v>
      </c>
      <c r="E50" s="281">
        <f>[1]Grievances!D$21</f>
        <v>23</v>
      </c>
      <c r="F50" s="281">
        <f>[1]Grievances!D$27</f>
        <v>0</v>
      </c>
      <c r="G50" s="281">
        <f>[1]Grievances!D$33</f>
        <v>0</v>
      </c>
      <c r="H50" s="281">
        <f>[1]Grievances!D$39</f>
        <v>2</v>
      </c>
      <c r="I50" s="281">
        <f>[1]Grievances!D$45</f>
        <v>1</v>
      </c>
      <c r="J50" s="281">
        <f>[1]Grievances!D$51</f>
        <v>1</v>
      </c>
      <c r="K50" s="281">
        <f>[1]Grievances!D$57</f>
        <v>72</v>
      </c>
      <c r="L50" s="282">
        <f>[1]Grievances!D$63</f>
        <v>3</v>
      </c>
    </row>
    <row r="51" spans="1:12" s="251" customFormat="1" ht="56" x14ac:dyDescent="0.35">
      <c r="A51" s="274" t="s">
        <v>252</v>
      </c>
      <c r="B51" s="222" t="s">
        <v>251</v>
      </c>
      <c r="C51" s="222" t="s">
        <v>250</v>
      </c>
      <c r="D51" s="281">
        <f>[1]Grievances!E$15</f>
        <v>1</v>
      </c>
      <c r="E51" s="281">
        <f>[1]Grievances!E$21</f>
        <v>1</v>
      </c>
      <c r="F51" s="281">
        <f>[1]Grievances!E$27</f>
        <v>0</v>
      </c>
      <c r="G51" s="281">
        <f>[1]Grievances!E$33</f>
        <v>1</v>
      </c>
      <c r="H51" s="281">
        <f>[1]Grievances!E$39</f>
        <v>0</v>
      </c>
      <c r="I51" s="281">
        <f>[1]Grievances!E$45</f>
        <v>0</v>
      </c>
      <c r="J51" s="281">
        <f>[1]Grievances!E$51</f>
        <v>0</v>
      </c>
      <c r="K51" s="281">
        <f>[1]Grievances!E$57</f>
        <v>1</v>
      </c>
      <c r="L51" s="282">
        <f>[1]Grievances!E$63</f>
        <v>121</v>
      </c>
    </row>
    <row r="52" spans="1:12" s="251" customFormat="1" ht="210" x14ac:dyDescent="0.35">
      <c r="A52" s="274" t="s">
        <v>249</v>
      </c>
      <c r="B52" s="222" t="s">
        <v>248</v>
      </c>
      <c r="C52" s="222" t="s">
        <v>760</v>
      </c>
      <c r="D52" s="281" t="s">
        <v>672</v>
      </c>
      <c r="E52" s="281" t="s">
        <v>672</v>
      </c>
      <c r="F52" s="281" t="s">
        <v>672</v>
      </c>
      <c r="G52" s="281" t="s">
        <v>672</v>
      </c>
      <c r="H52" s="281" t="s">
        <v>672</v>
      </c>
      <c r="I52" s="281" t="s">
        <v>672</v>
      </c>
      <c r="J52" s="281" t="s">
        <v>672</v>
      </c>
      <c r="K52" s="281" t="s">
        <v>672</v>
      </c>
      <c r="L52" s="282" t="s">
        <v>672</v>
      </c>
    </row>
    <row r="53" spans="1:12" s="251" customFormat="1" ht="42" x14ac:dyDescent="0.35">
      <c r="A53" s="275" t="s">
        <v>246</v>
      </c>
      <c r="B53" s="265" t="s">
        <v>245</v>
      </c>
      <c r="C53" s="265" t="s">
        <v>244</v>
      </c>
      <c r="D53" s="285">
        <f>[1]Grievances!F$15</f>
        <v>9076</v>
      </c>
      <c r="E53" s="285">
        <f>[1]Grievances!F$21</f>
        <v>4650</v>
      </c>
      <c r="F53" s="285">
        <f>[1]Grievances!F$27</f>
        <v>107</v>
      </c>
      <c r="G53" s="285">
        <f>[1]Grievances!F$33</f>
        <v>45</v>
      </c>
      <c r="H53" s="285">
        <f>[1]Grievances!F$39</f>
        <v>357</v>
      </c>
      <c r="I53" s="285">
        <f>[1]Grievances!F$45</f>
        <v>141</v>
      </c>
      <c r="J53" s="285">
        <f>[1]Grievances!F$51</f>
        <v>67</v>
      </c>
      <c r="K53" s="285">
        <f>[1]Grievances!F$57</f>
        <v>1032</v>
      </c>
      <c r="L53" s="286">
        <f>[1]Grievances!F$63</f>
        <v>121</v>
      </c>
    </row>
    <row r="54" spans="1:12" s="293" customFormat="1" ht="15" customHeight="1" x14ac:dyDescent="0.35">
      <c r="A54" s="294" t="s">
        <v>1052</v>
      </c>
      <c r="B54" s="294"/>
      <c r="C54" s="294"/>
      <c r="D54" s="287"/>
      <c r="E54" s="287"/>
      <c r="F54" s="287"/>
      <c r="G54" s="287"/>
      <c r="H54" s="287"/>
      <c r="I54" s="287"/>
      <c r="J54" s="287"/>
      <c r="K54" s="287"/>
      <c r="L54" s="287"/>
    </row>
    <row r="55" spans="1:12" s="251" customFormat="1" ht="70" x14ac:dyDescent="0.35">
      <c r="A55" s="283" t="s">
        <v>243</v>
      </c>
      <c r="B55" s="267" t="s">
        <v>242</v>
      </c>
      <c r="C55" s="267" t="s">
        <v>761</v>
      </c>
      <c r="D55" s="281">
        <f>[1]Grievances!I$15</f>
        <v>115</v>
      </c>
      <c r="E55" s="281">
        <f>[1]Grievances!I$21</f>
        <v>13</v>
      </c>
      <c r="F55" s="281">
        <f>[1]Grievances!I$27</f>
        <v>0</v>
      </c>
      <c r="G55" s="281">
        <f>[1]Grievances!I$33</f>
        <v>0</v>
      </c>
      <c r="H55" s="281">
        <f>[1]Grievances!I$39</f>
        <v>0</v>
      </c>
      <c r="I55" s="281">
        <f>[1]Grievances!I$45</f>
        <v>3</v>
      </c>
      <c r="J55" s="281">
        <f>[1]Grievances!I$51</f>
        <v>2</v>
      </c>
      <c r="K55" s="281">
        <f>[1]Grievances!I$57</f>
        <v>2</v>
      </c>
      <c r="L55" s="282">
        <f>[1]Grievances!I$63</f>
        <v>3</v>
      </c>
    </row>
    <row r="56" spans="1:12" s="251" customFormat="1" ht="70" x14ac:dyDescent="0.35">
      <c r="A56" s="283" t="s">
        <v>241</v>
      </c>
      <c r="B56" s="267" t="s">
        <v>240</v>
      </c>
      <c r="C56" s="267" t="s">
        <v>762</v>
      </c>
      <c r="D56" s="281">
        <f>[1]Grievances!J$15</f>
        <v>174</v>
      </c>
      <c r="E56" s="281">
        <f>[1]Grievances!J$21</f>
        <v>9</v>
      </c>
      <c r="F56" s="281">
        <f>[1]Grievances!J$27</f>
        <v>0</v>
      </c>
      <c r="G56" s="281">
        <f>[1]Grievances!J$33</f>
        <v>0</v>
      </c>
      <c r="H56" s="281">
        <f>[1]Grievances!J$39</f>
        <v>2</v>
      </c>
      <c r="I56" s="281">
        <f>[1]Grievances!J$45</f>
        <v>0</v>
      </c>
      <c r="J56" s="281">
        <f>[1]Grievances!J$51</f>
        <v>0</v>
      </c>
      <c r="K56" s="281">
        <f>[1]Grievances!J$57</f>
        <v>0</v>
      </c>
      <c r="L56" s="282">
        <f>[1]Grievances!J$63</f>
        <v>2</v>
      </c>
    </row>
    <row r="57" spans="1:12" s="251" customFormat="1" ht="42" x14ac:dyDescent="0.35">
      <c r="A57" s="283" t="s">
        <v>239</v>
      </c>
      <c r="B57" s="267" t="s">
        <v>238</v>
      </c>
      <c r="C57" s="267" t="s">
        <v>763</v>
      </c>
      <c r="D57" s="281">
        <f>[1]Grievances!K$15</f>
        <v>1</v>
      </c>
      <c r="E57" s="281">
        <f>[1]Grievances!K$21</f>
        <v>4</v>
      </c>
      <c r="F57" s="281">
        <f>[1]Grievances!K$27</f>
        <v>0</v>
      </c>
      <c r="G57" s="281">
        <f>[1]Grievances!K$33</f>
        <v>0</v>
      </c>
      <c r="H57" s="281">
        <f>[1]Grievances!K$39</f>
        <v>0</v>
      </c>
      <c r="I57" s="281">
        <f>[1]Grievances!K$45</f>
        <v>1</v>
      </c>
      <c r="J57" s="281">
        <f>[1]Grievances!K$51</f>
        <v>0</v>
      </c>
      <c r="K57" s="281">
        <f>[1]Grievances!K$57</f>
        <v>8</v>
      </c>
      <c r="L57" s="282">
        <f>[1]Grievances!K$63</f>
        <v>0</v>
      </c>
    </row>
    <row r="58" spans="1:12" s="251" customFormat="1" ht="42" x14ac:dyDescent="0.35">
      <c r="A58" s="283" t="s">
        <v>237</v>
      </c>
      <c r="B58" s="267" t="s">
        <v>236</v>
      </c>
      <c r="C58" s="267" t="s">
        <v>764</v>
      </c>
      <c r="D58" s="281">
        <f>[1]Grievances!L$15</f>
        <v>5</v>
      </c>
      <c r="E58" s="281">
        <f>[1]Grievances!L$21</f>
        <v>45</v>
      </c>
      <c r="F58" s="281">
        <f>[1]Grievances!L$27</f>
        <v>0</v>
      </c>
      <c r="G58" s="281">
        <f>[1]Grievances!L$33</f>
        <v>2</v>
      </c>
      <c r="H58" s="281">
        <f>[1]Grievances!L$39</f>
        <v>3</v>
      </c>
      <c r="I58" s="281">
        <f>[1]Grievances!L$45</f>
        <v>1</v>
      </c>
      <c r="J58" s="281">
        <f>[1]Grievances!L$51</f>
        <v>0</v>
      </c>
      <c r="K58" s="281">
        <f>[1]Grievances!L$57</f>
        <v>11</v>
      </c>
      <c r="L58" s="282">
        <f>[1]Grievances!L$63</f>
        <v>10</v>
      </c>
    </row>
    <row r="59" spans="1:12" s="251" customFormat="1" ht="42" x14ac:dyDescent="0.35">
      <c r="A59" s="283" t="s">
        <v>235</v>
      </c>
      <c r="B59" s="267" t="s">
        <v>234</v>
      </c>
      <c r="C59" s="267" t="s">
        <v>765</v>
      </c>
      <c r="D59" s="281">
        <f>[1]Grievances!M$15</f>
        <v>31</v>
      </c>
      <c r="E59" s="281">
        <f>[1]Grievances!M$21</f>
        <v>881</v>
      </c>
      <c r="F59" s="281">
        <f>[1]Grievances!M$27</f>
        <v>6</v>
      </c>
      <c r="G59" s="281">
        <f>[1]Grievances!M$33</f>
        <v>7</v>
      </c>
      <c r="H59" s="281">
        <f>[1]Grievances!M$39</f>
        <v>65</v>
      </c>
      <c r="I59" s="281">
        <f>[1]Grievances!M$45</f>
        <v>16</v>
      </c>
      <c r="J59" s="281">
        <f>[1]Grievances!M$51</f>
        <v>6</v>
      </c>
      <c r="K59" s="281">
        <f>[1]Grievances!M$57</f>
        <v>31</v>
      </c>
      <c r="L59" s="282">
        <f>[1]Grievances!M$63</f>
        <v>4</v>
      </c>
    </row>
    <row r="60" spans="1:12" s="251" customFormat="1" ht="42" x14ac:dyDescent="0.35">
      <c r="A60" s="283" t="s">
        <v>233</v>
      </c>
      <c r="B60" s="267" t="s">
        <v>232</v>
      </c>
      <c r="C60" s="267" t="s">
        <v>766</v>
      </c>
      <c r="D60" s="281">
        <f>[1]Grievances!N$15</f>
        <v>0</v>
      </c>
      <c r="E60" s="281">
        <f>[1]Grievances!N$21</f>
        <v>4</v>
      </c>
      <c r="F60" s="281">
        <f>[1]Grievances!N$27</f>
        <v>0</v>
      </c>
      <c r="G60" s="281">
        <f>[1]Grievances!N$33</f>
        <v>0</v>
      </c>
      <c r="H60" s="281">
        <f>[1]Grievances!N$39</f>
        <v>0</v>
      </c>
      <c r="I60" s="281">
        <f>[1]Grievances!N$45</f>
        <v>0</v>
      </c>
      <c r="J60" s="281">
        <f>[1]Grievances!N$51</f>
        <v>0</v>
      </c>
      <c r="K60" s="281">
        <f>[1]Grievances!N$57</f>
        <v>2</v>
      </c>
      <c r="L60" s="282">
        <f>[1]Grievances!N$63</f>
        <v>0</v>
      </c>
    </row>
    <row r="61" spans="1:12" s="251" customFormat="1" ht="56" x14ac:dyDescent="0.35">
      <c r="A61" s="283" t="s">
        <v>231</v>
      </c>
      <c r="B61" s="267" t="s">
        <v>230</v>
      </c>
      <c r="C61" s="267" t="s">
        <v>767</v>
      </c>
      <c r="D61" s="281">
        <f>[1]Grievances!O$15</f>
        <v>1</v>
      </c>
      <c r="E61" s="281">
        <f>[1]Grievances!O$21</f>
        <v>1</v>
      </c>
      <c r="F61" s="281">
        <f>[1]Grievances!O$27</f>
        <v>0</v>
      </c>
      <c r="G61" s="281">
        <f>[1]Grievances!O$33</f>
        <v>1</v>
      </c>
      <c r="H61" s="281">
        <f>[1]Grievances!O$39</f>
        <v>0</v>
      </c>
      <c r="I61" s="281">
        <f>[1]Grievances!O$45</f>
        <v>0</v>
      </c>
      <c r="J61" s="281">
        <f>[1]Grievances!O$51</f>
        <v>0</v>
      </c>
      <c r="K61" s="281">
        <f>[1]Grievances!O$57</f>
        <v>1</v>
      </c>
      <c r="L61" s="282">
        <f>[1]Grievances!O$63</f>
        <v>0</v>
      </c>
    </row>
    <row r="62" spans="1:12" s="251" customFormat="1" ht="42" x14ac:dyDescent="0.35">
      <c r="A62" s="283" t="s">
        <v>229</v>
      </c>
      <c r="B62" s="267" t="s">
        <v>228</v>
      </c>
      <c r="C62" s="267" t="s">
        <v>768</v>
      </c>
      <c r="D62" s="281">
        <f>[1]Grievances!P$15</f>
        <v>218</v>
      </c>
      <c r="E62" s="281">
        <f>[1]Grievances!P$21</f>
        <v>668</v>
      </c>
      <c r="F62" s="281">
        <f>[1]Grievances!P$27</f>
        <v>26</v>
      </c>
      <c r="G62" s="281">
        <f>[1]Grievances!P$33</f>
        <v>4</v>
      </c>
      <c r="H62" s="281">
        <f>[1]Grievances!P$39</f>
        <v>21</v>
      </c>
      <c r="I62" s="281">
        <f>[1]Grievances!P$45</f>
        <v>16</v>
      </c>
      <c r="J62" s="281">
        <f>[1]Grievances!P$51</f>
        <v>16</v>
      </c>
      <c r="K62" s="281">
        <f>[1]Grievances!P$57</f>
        <v>230</v>
      </c>
      <c r="L62" s="282">
        <f>[1]Grievances!P$63</f>
        <v>10</v>
      </c>
    </row>
    <row r="63" spans="1:12" s="251" customFormat="1" ht="42" x14ac:dyDescent="0.35">
      <c r="A63" s="283" t="s">
        <v>227</v>
      </c>
      <c r="B63" s="267" t="s">
        <v>226</v>
      </c>
      <c r="C63" s="267" t="s">
        <v>769</v>
      </c>
      <c r="D63" s="281">
        <f>[1]Grievances!Q$15</f>
        <v>3933</v>
      </c>
      <c r="E63" s="281">
        <f>[1]Grievances!Q$21</f>
        <v>46</v>
      </c>
      <c r="F63" s="281">
        <f>[1]Grievances!Q$27</f>
        <v>48</v>
      </c>
      <c r="G63" s="281">
        <f>[1]Grievances!Q$33</f>
        <v>4</v>
      </c>
      <c r="H63" s="281">
        <f>[1]Grievances!Q$39</f>
        <v>195</v>
      </c>
      <c r="I63" s="281">
        <f>[1]Grievances!Q$45</f>
        <v>39</v>
      </c>
      <c r="J63" s="281">
        <f>[1]Grievances!Q$51</f>
        <v>35</v>
      </c>
      <c r="K63" s="281">
        <f>[1]Grievances!Q$57</f>
        <v>534</v>
      </c>
      <c r="L63" s="282">
        <f>[1]Grievances!Q$63</f>
        <v>30</v>
      </c>
    </row>
    <row r="64" spans="1:12" s="251" customFormat="1" ht="56" x14ac:dyDescent="0.35">
      <c r="A64" s="284" t="s">
        <v>225</v>
      </c>
      <c r="B64" s="266" t="s">
        <v>224</v>
      </c>
      <c r="C64" s="266" t="s">
        <v>770</v>
      </c>
      <c r="D64" s="285">
        <f>[1]Grievances!R$15</f>
        <v>4603</v>
      </c>
      <c r="E64" s="285">
        <f>[1]Grievances!R$21</f>
        <v>2991</v>
      </c>
      <c r="F64" s="285">
        <f>[1]Grievances!R$27</f>
        <v>27</v>
      </c>
      <c r="G64" s="285">
        <f>[1]Grievances!R$33</f>
        <v>29</v>
      </c>
      <c r="H64" s="285">
        <f>[1]Grievances!R$39</f>
        <v>76</v>
      </c>
      <c r="I64" s="285">
        <f>[1]Grievances!R$45</f>
        <v>65</v>
      </c>
      <c r="J64" s="285">
        <f>[1]Grievances!R$51</f>
        <v>8</v>
      </c>
      <c r="K64" s="285">
        <f>[1]Grievances!R$57</f>
        <v>217</v>
      </c>
      <c r="L64" s="286">
        <f>[1]Grievances!R$63</f>
        <v>69</v>
      </c>
    </row>
    <row r="65" spans="1:12" s="293" customFormat="1" ht="15" customHeight="1" x14ac:dyDescent="0.35">
      <c r="A65" s="294" t="s">
        <v>1053</v>
      </c>
      <c r="B65" s="294"/>
      <c r="C65" s="294"/>
      <c r="D65" s="287"/>
      <c r="E65" s="287"/>
      <c r="F65" s="287"/>
      <c r="G65" s="287"/>
      <c r="H65" s="287"/>
      <c r="I65" s="287"/>
      <c r="J65" s="287"/>
      <c r="K65" s="287"/>
      <c r="L65" s="287"/>
    </row>
    <row r="66" spans="1:12" s="251" customFormat="1" ht="56" x14ac:dyDescent="0.35">
      <c r="A66" s="283" t="s">
        <v>222</v>
      </c>
      <c r="B66" s="267" t="s">
        <v>221</v>
      </c>
      <c r="C66" s="267" t="s">
        <v>784</v>
      </c>
      <c r="D66" s="281">
        <f>[1]Grievances!S$15</f>
        <v>4172</v>
      </c>
      <c r="E66" s="281">
        <f>[1]Grievances!S$21</f>
        <v>1804</v>
      </c>
      <c r="F66" s="281">
        <f>[1]Grievances!S$27</f>
        <v>20</v>
      </c>
      <c r="G66" s="281">
        <f>[1]Grievances!S$33</f>
        <v>32</v>
      </c>
      <c r="H66" s="281">
        <f>[1]Grievances!S$39</f>
        <v>241</v>
      </c>
      <c r="I66" s="281">
        <f>[1]Grievances!S$45</f>
        <v>27</v>
      </c>
      <c r="J66" s="281">
        <f>[1]Grievances!S$51</f>
        <v>16</v>
      </c>
      <c r="K66" s="281">
        <f>[1]Grievances!S$57</f>
        <v>109</v>
      </c>
      <c r="L66" s="282">
        <f>[1]Grievances!S$63</f>
        <v>2</v>
      </c>
    </row>
    <row r="67" spans="1:12" s="251" customFormat="1" ht="56" x14ac:dyDescent="0.35">
      <c r="A67" s="283" t="s">
        <v>220</v>
      </c>
      <c r="B67" s="267" t="s">
        <v>219</v>
      </c>
      <c r="C67" s="267" t="s">
        <v>785</v>
      </c>
      <c r="D67" s="281">
        <f>[1]Grievances!T$15</f>
        <v>92</v>
      </c>
      <c r="E67" s="281">
        <f>[1]Grievances!T$21</f>
        <v>15</v>
      </c>
      <c r="F67" s="281">
        <f>[1]Grievances!T$27</f>
        <v>3</v>
      </c>
      <c r="G67" s="281">
        <f>[1]Grievances!T$33</f>
        <v>2</v>
      </c>
      <c r="H67" s="281">
        <f>[1]Grievances!T$39</f>
        <v>2</v>
      </c>
      <c r="I67" s="281">
        <f>[1]Grievances!T$45</f>
        <v>18</v>
      </c>
      <c r="J67" s="281">
        <f>[1]Grievances!T$51</f>
        <v>0</v>
      </c>
      <c r="K67" s="281">
        <f>[1]Grievances!T$57</f>
        <v>3</v>
      </c>
      <c r="L67" s="282">
        <f>[1]Grievances!T$63</f>
        <v>4</v>
      </c>
    </row>
    <row r="68" spans="1:12" s="251" customFormat="1" ht="56" x14ac:dyDescent="0.35">
      <c r="A68" s="283" t="s">
        <v>218</v>
      </c>
      <c r="B68" s="267" t="s">
        <v>217</v>
      </c>
      <c r="C68" s="267" t="s">
        <v>786</v>
      </c>
      <c r="D68" s="281">
        <f>[1]Grievances!U$15</f>
        <v>3626</v>
      </c>
      <c r="E68" s="281">
        <f>[1]Grievances!U$21</f>
        <v>669</v>
      </c>
      <c r="F68" s="281">
        <f>[1]Grievances!U$27</f>
        <v>26</v>
      </c>
      <c r="G68" s="281">
        <f>[1]Grievances!U$33</f>
        <v>7</v>
      </c>
      <c r="H68" s="281">
        <f>[1]Grievances!U$39</f>
        <v>7</v>
      </c>
      <c r="I68" s="281">
        <f>[1]Grievances!U$45</f>
        <v>17</v>
      </c>
      <c r="J68" s="281">
        <f>[1]Grievances!U$51</f>
        <v>22</v>
      </c>
      <c r="K68" s="281">
        <f>[1]Grievances!U$57</f>
        <v>560</v>
      </c>
      <c r="L68" s="282">
        <f>[1]Grievances!U$63</f>
        <v>70</v>
      </c>
    </row>
    <row r="69" spans="1:12" s="251" customFormat="1" ht="56" x14ac:dyDescent="0.35">
      <c r="A69" s="283" t="s">
        <v>216</v>
      </c>
      <c r="B69" s="267" t="s">
        <v>215</v>
      </c>
      <c r="C69" s="267" t="s">
        <v>787</v>
      </c>
      <c r="D69" s="281">
        <f>[1]Grievances!V$15</f>
        <v>253</v>
      </c>
      <c r="E69" s="281">
        <f>[1]Grievances!V$21</f>
        <v>165</v>
      </c>
      <c r="F69" s="281">
        <f>[1]Grievances!V$27</f>
        <v>32</v>
      </c>
      <c r="G69" s="281">
        <f>[1]Grievances!V$33</f>
        <v>6</v>
      </c>
      <c r="H69" s="281">
        <f>[1]Grievances!V$39</f>
        <v>35</v>
      </c>
      <c r="I69" s="281">
        <f>[1]Grievances!V$45</f>
        <v>18</v>
      </c>
      <c r="J69" s="281">
        <f>[1]Grievances!V$51</f>
        <v>17</v>
      </c>
      <c r="K69" s="281">
        <f>[1]Grievances!V$57</f>
        <v>171</v>
      </c>
      <c r="L69" s="282">
        <f>[1]Grievances!V$63</f>
        <v>1</v>
      </c>
    </row>
    <row r="70" spans="1:12" s="251" customFormat="1" ht="56" x14ac:dyDescent="0.35">
      <c r="A70" s="283" t="s">
        <v>214</v>
      </c>
      <c r="B70" s="267" t="s">
        <v>213</v>
      </c>
      <c r="C70" s="267" t="s">
        <v>212</v>
      </c>
      <c r="D70" s="281">
        <f>[1]Grievances!W$15</f>
        <v>363</v>
      </c>
      <c r="E70" s="281">
        <f>[1]Grievances!W$21</f>
        <v>1568</v>
      </c>
      <c r="F70" s="281">
        <f>[1]Grievances!W$27</f>
        <v>42</v>
      </c>
      <c r="G70" s="281">
        <f>[1]Grievances!W$33</f>
        <v>4</v>
      </c>
      <c r="H70" s="281">
        <f>[1]Grievances!W$39</f>
        <v>89</v>
      </c>
      <c r="I70" s="281">
        <f>[1]Grievances!W$45</f>
        <v>46</v>
      </c>
      <c r="J70" s="281">
        <f>[1]Grievances!W$51</f>
        <v>15</v>
      </c>
      <c r="K70" s="281">
        <f>[1]Grievances!W$57</f>
        <v>206</v>
      </c>
      <c r="L70" s="282">
        <f>[1]Grievances!W$63</f>
        <v>2</v>
      </c>
    </row>
    <row r="71" spans="1:12" s="251" customFormat="1" ht="28" x14ac:dyDescent="0.35">
      <c r="A71" s="283" t="s">
        <v>211</v>
      </c>
      <c r="B71" s="267" t="s">
        <v>210</v>
      </c>
      <c r="C71" s="267" t="s">
        <v>209</v>
      </c>
      <c r="D71" s="281">
        <f>[1]Grievances!X$15</f>
        <v>25</v>
      </c>
      <c r="E71" s="281">
        <f>[1]Grievances!X$21</f>
        <v>0</v>
      </c>
      <c r="F71" s="281">
        <f>[1]Grievances!X$27</f>
        <v>2</v>
      </c>
      <c r="G71" s="281">
        <f>[1]Grievances!X$33</f>
        <v>2</v>
      </c>
      <c r="H71" s="281">
        <f>[1]Grievances!X$39</f>
        <v>1</v>
      </c>
      <c r="I71" s="281">
        <f>[1]Grievances!X$45</f>
        <v>2</v>
      </c>
      <c r="J71" s="281">
        <f>[1]Grievances!X$51</f>
        <v>1</v>
      </c>
      <c r="K71" s="281">
        <f>[1]Grievances!X$57</f>
        <v>18</v>
      </c>
      <c r="L71" s="282">
        <f>[1]Grievances!X$63</f>
        <v>48</v>
      </c>
    </row>
    <row r="72" spans="1:12" s="251" customFormat="1" ht="70" x14ac:dyDescent="0.35">
      <c r="A72" s="283" t="s">
        <v>208</v>
      </c>
      <c r="B72" s="267" t="s">
        <v>207</v>
      </c>
      <c r="C72" s="267" t="s">
        <v>771</v>
      </c>
      <c r="D72" s="281" t="s">
        <v>672</v>
      </c>
      <c r="E72" s="281" t="s">
        <v>672</v>
      </c>
      <c r="F72" s="281" t="s">
        <v>672</v>
      </c>
      <c r="G72" s="281" t="s">
        <v>672</v>
      </c>
      <c r="H72" s="281" t="s">
        <v>672</v>
      </c>
      <c r="I72" s="281" t="s">
        <v>672</v>
      </c>
      <c r="J72" s="281" t="s">
        <v>672</v>
      </c>
      <c r="K72" s="281" t="s">
        <v>672</v>
      </c>
      <c r="L72" s="282" t="s">
        <v>672</v>
      </c>
    </row>
    <row r="73" spans="1:12" s="251" customFormat="1" ht="42" x14ac:dyDescent="0.35">
      <c r="A73" s="283" t="s">
        <v>206</v>
      </c>
      <c r="B73" s="267" t="s">
        <v>205</v>
      </c>
      <c r="C73" s="267" t="s">
        <v>204</v>
      </c>
      <c r="D73" s="281" t="s">
        <v>672</v>
      </c>
      <c r="E73" s="281" t="s">
        <v>672</v>
      </c>
      <c r="F73" s="281" t="s">
        <v>672</v>
      </c>
      <c r="G73" s="281" t="s">
        <v>672</v>
      </c>
      <c r="H73" s="281" t="s">
        <v>672</v>
      </c>
      <c r="I73" s="281" t="s">
        <v>672</v>
      </c>
      <c r="J73" s="281" t="s">
        <v>672</v>
      </c>
      <c r="K73" s="281" t="s">
        <v>672</v>
      </c>
      <c r="L73" s="282" t="s">
        <v>672</v>
      </c>
    </row>
    <row r="74" spans="1:12" s="251" customFormat="1" ht="70" x14ac:dyDescent="0.35">
      <c r="A74" s="283" t="s">
        <v>203</v>
      </c>
      <c r="B74" s="267" t="s">
        <v>202</v>
      </c>
      <c r="C74" s="267" t="s">
        <v>201</v>
      </c>
      <c r="D74" s="281">
        <f>[1]Grievances!G$15</f>
        <v>5</v>
      </c>
      <c r="E74" s="281">
        <f>[1]Grievances!G$21</f>
        <v>8</v>
      </c>
      <c r="F74" s="281">
        <f>[1]Grievances!G$27</f>
        <v>4</v>
      </c>
      <c r="G74" s="281">
        <f>[1]Grievances!G$33</f>
        <v>2</v>
      </c>
      <c r="H74" s="281">
        <f>[1]Grievances!G$39</f>
        <v>5</v>
      </c>
      <c r="I74" s="281">
        <f>[1]Grievances!G$45</f>
        <v>0</v>
      </c>
      <c r="J74" s="281">
        <f>[1]Grievances!G$51</f>
        <v>0</v>
      </c>
      <c r="K74" s="281">
        <f>[1]Grievances!G$57</f>
        <v>2</v>
      </c>
      <c r="L74" s="282">
        <f>[1]Grievances!G$63</f>
        <v>7</v>
      </c>
    </row>
    <row r="75" spans="1:12" s="251" customFormat="1" ht="84" x14ac:dyDescent="0.35">
      <c r="A75" s="283" t="s">
        <v>200</v>
      </c>
      <c r="B75" s="267" t="s">
        <v>199</v>
      </c>
      <c r="C75" s="267" t="s">
        <v>198</v>
      </c>
      <c r="D75" s="281" t="s">
        <v>672</v>
      </c>
      <c r="E75" s="281" t="s">
        <v>672</v>
      </c>
      <c r="F75" s="281" t="s">
        <v>672</v>
      </c>
      <c r="G75" s="281" t="s">
        <v>672</v>
      </c>
      <c r="H75" s="281" t="s">
        <v>672</v>
      </c>
      <c r="I75" s="281" t="s">
        <v>672</v>
      </c>
      <c r="J75" s="281" t="s">
        <v>672</v>
      </c>
      <c r="K75" s="281" t="s">
        <v>672</v>
      </c>
      <c r="L75" s="282" t="s">
        <v>672</v>
      </c>
    </row>
    <row r="76" spans="1:12" s="251" customFormat="1" ht="28" x14ac:dyDescent="0.35">
      <c r="A76" s="284" t="s">
        <v>197</v>
      </c>
      <c r="B76" s="266" t="s">
        <v>196</v>
      </c>
      <c r="C76" s="266" t="s">
        <v>195</v>
      </c>
      <c r="D76" s="285">
        <f>[1]Grievances!Y$15</f>
        <v>644</v>
      </c>
      <c r="E76" s="285">
        <f>[1]Grievances!Y$21</f>
        <v>510</v>
      </c>
      <c r="F76" s="285">
        <f>[1]Grievances!Y$27</f>
        <v>1</v>
      </c>
      <c r="G76" s="285">
        <f>[1]Grievances!Y$33</f>
        <v>0</v>
      </c>
      <c r="H76" s="285">
        <f>[1]Grievances!Y$39</f>
        <v>5</v>
      </c>
      <c r="I76" s="285">
        <f>[1]Grievances!Y$45</f>
        <v>16</v>
      </c>
      <c r="J76" s="285">
        <f>[1]Grievances!Y$51</f>
        <v>7</v>
      </c>
      <c r="K76" s="285">
        <f>[1]Grievances!Y$57</f>
        <v>27</v>
      </c>
      <c r="L76" s="286">
        <f>[1]Grievances!Y$63</f>
        <v>1</v>
      </c>
    </row>
    <row r="77" spans="1:12" x14ac:dyDescent="0.35">
      <c r="A77" s="256" t="s">
        <v>73</v>
      </c>
      <c r="B77" s="257"/>
      <c r="C77" s="258"/>
      <c r="D77" s="258"/>
      <c r="E77" s="258"/>
      <c r="F77" s="258"/>
      <c r="G77" s="258"/>
      <c r="H77" s="258"/>
      <c r="I77" s="258"/>
      <c r="J77" s="258"/>
      <c r="K77" s="258"/>
      <c r="L77" s="258"/>
    </row>
    <row r="78" spans="1:12" s="250" customFormat="1" ht="28" x14ac:dyDescent="0.35">
      <c r="A78" s="236" t="s">
        <v>191</v>
      </c>
      <c r="B78" s="217" t="s">
        <v>190</v>
      </c>
      <c r="C78" s="239" t="s">
        <v>189</v>
      </c>
      <c r="D78" s="296">
        <v>17</v>
      </c>
      <c r="E78" s="296">
        <v>5</v>
      </c>
      <c r="F78" s="296">
        <v>3</v>
      </c>
      <c r="G78" s="296">
        <v>3</v>
      </c>
      <c r="H78" s="296">
        <v>7</v>
      </c>
      <c r="I78" s="296">
        <v>4.5</v>
      </c>
      <c r="J78" s="296">
        <v>3</v>
      </c>
      <c r="K78" s="296">
        <v>10</v>
      </c>
      <c r="L78" s="297">
        <v>3</v>
      </c>
    </row>
    <row r="79" spans="1:12" s="250" customFormat="1" ht="28" x14ac:dyDescent="0.35">
      <c r="A79" s="236" t="s">
        <v>188</v>
      </c>
      <c r="B79" s="217" t="s">
        <v>187</v>
      </c>
      <c r="C79" s="239" t="s">
        <v>186</v>
      </c>
      <c r="D79" s="296">
        <v>134</v>
      </c>
      <c r="E79" s="296">
        <v>1688</v>
      </c>
      <c r="F79" s="296">
        <v>59</v>
      </c>
      <c r="G79" s="296">
        <v>24</v>
      </c>
      <c r="H79" s="296">
        <v>242</v>
      </c>
      <c r="I79" s="296">
        <v>83</v>
      </c>
      <c r="J79" s="296">
        <v>138</v>
      </c>
      <c r="K79" s="296">
        <v>430</v>
      </c>
      <c r="L79" s="297">
        <v>86</v>
      </c>
    </row>
    <row r="80" spans="1:12" s="250" customFormat="1" ht="58" x14ac:dyDescent="0.35">
      <c r="A80" s="236" t="s">
        <v>185</v>
      </c>
      <c r="B80" s="217" t="s">
        <v>184</v>
      </c>
      <c r="C80" s="239" t="s">
        <v>183</v>
      </c>
      <c r="D80" s="298" t="s">
        <v>977</v>
      </c>
      <c r="E80" s="298" t="s">
        <v>978</v>
      </c>
      <c r="F80" s="298" t="s">
        <v>979</v>
      </c>
      <c r="G80" s="298" t="s">
        <v>980</v>
      </c>
      <c r="H80" s="298" t="s">
        <v>981</v>
      </c>
      <c r="I80" s="298" t="s">
        <v>982</v>
      </c>
      <c r="J80" s="298" t="s">
        <v>983</v>
      </c>
      <c r="K80" s="298" t="s">
        <v>984</v>
      </c>
      <c r="L80" s="299" t="s">
        <v>985</v>
      </c>
    </row>
    <row r="81" spans="1:12" s="250" customFormat="1" ht="28" x14ac:dyDescent="0.35">
      <c r="A81" s="236" t="s">
        <v>182</v>
      </c>
      <c r="B81" s="217" t="s">
        <v>181</v>
      </c>
      <c r="C81" s="239" t="s">
        <v>180</v>
      </c>
      <c r="D81" s="296">
        <v>66</v>
      </c>
      <c r="E81" s="296">
        <v>2660</v>
      </c>
      <c r="F81" s="296">
        <v>40</v>
      </c>
      <c r="G81" s="296">
        <v>12</v>
      </c>
      <c r="H81" s="296">
        <v>135</v>
      </c>
      <c r="I81" s="296">
        <v>135</v>
      </c>
      <c r="J81" s="296">
        <v>126</v>
      </c>
      <c r="K81" s="296">
        <v>345</v>
      </c>
      <c r="L81" s="297">
        <v>12</v>
      </c>
    </row>
    <row r="82" spans="1:12" s="250" customFormat="1" ht="58" x14ac:dyDescent="0.35">
      <c r="A82" s="236" t="s">
        <v>178</v>
      </c>
      <c r="B82" s="217" t="s">
        <v>177</v>
      </c>
      <c r="C82" s="239" t="s">
        <v>176</v>
      </c>
      <c r="D82" s="298" t="s">
        <v>986</v>
      </c>
      <c r="E82" s="298" t="s">
        <v>987</v>
      </c>
      <c r="F82" s="298" t="s">
        <v>988</v>
      </c>
      <c r="G82" s="298" t="s">
        <v>989</v>
      </c>
      <c r="H82" s="298" t="s">
        <v>990</v>
      </c>
      <c r="I82" s="298" t="s">
        <v>991</v>
      </c>
      <c r="J82" s="298" t="s">
        <v>992</v>
      </c>
      <c r="K82" s="298" t="s">
        <v>993</v>
      </c>
      <c r="L82" s="299" t="s">
        <v>994</v>
      </c>
    </row>
    <row r="83" spans="1:12" s="250" customFormat="1" ht="98.25" customHeight="1" x14ac:dyDescent="0.35">
      <c r="A83" s="236" t="s">
        <v>175</v>
      </c>
      <c r="B83" s="217" t="s">
        <v>174</v>
      </c>
      <c r="C83" s="239" t="s">
        <v>173</v>
      </c>
      <c r="D83" s="300" t="s">
        <v>573</v>
      </c>
      <c r="E83" s="300" t="s">
        <v>573</v>
      </c>
      <c r="F83" s="300" t="s">
        <v>573</v>
      </c>
      <c r="G83" s="300" t="s">
        <v>573</v>
      </c>
      <c r="H83" s="300" t="s">
        <v>573</v>
      </c>
      <c r="I83" s="300" t="s">
        <v>573</v>
      </c>
      <c r="J83" s="300" t="s">
        <v>573</v>
      </c>
      <c r="K83" s="300" t="s">
        <v>573</v>
      </c>
      <c r="L83" s="301" t="s">
        <v>573</v>
      </c>
    </row>
    <row r="84" spans="1:12" s="250" customFormat="1" ht="98" x14ac:dyDescent="0.35">
      <c r="A84" s="236" t="s">
        <v>172</v>
      </c>
      <c r="B84" s="217" t="s">
        <v>171</v>
      </c>
      <c r="C84" s="267" t="s">
        <v>802</v>
      </c>
      <c r="D84" s="296">
        <v>40</v>
      </c>
      <c r="E84" s="296">
        <v>19</v>
      </c>
      <c r="F84" s="296">
        <v>1</v>
      </c>
      <c r="G84" s="296">
        <v>2</v>
      </c>
      <c r="H84" s="296">
        <v>21</v>
      </c>
      <c r="I84" s="296">
        <v>1</v>
      </c>
      <c r="J84" s="296">
        <v>1</v>
      </c>
      <c r="K84" s="296">
        <v>64</v>
      </c>
      <c r="L84" s="297">
        <v>8</v>
      </c>
    </row>
    <row r="85" spans="1:12" s="250" customFormat="1" ht="58" x14ac:dyDescent="0.35">
      <c r="A85" s="236" t="s">
        <v>170</v>
      </c>
      <c r="B85" s="217" t="s">
        <v>169</v>
      </c>
      <c r="C85" s="267" t="s">
        <v>803</v>
      </c>
      <c r="D85" s="298" t="s">
        <v>995</v>
      </c>
      <c r="E85" s="298" t="s">
        <v>996</v>
      </c>
      <c r="F85" s="298" t="s">
        <v>997</v>
      </c>
      <c r="G85" s="298" t="s">
        <v>998</v>
      </c>
      <c r="H85" s="298" t="s">
        <v>999</v>
      </c>
      <c r="I85" s="298" t="s">
        <v>1000</v>
      </c>
      <c r="J85" s="298" t="s">
        <v>1001</v>
      </c>
      <c r="K85" s="298" t="s">
        <v>1002</v>
      </c>
      <c r="L85" s="299" t="s">
        <v>1003</v>
      </c>
    </row>
    <row r="86" spans="1:12" s="250" customFormat="1" ht="114.75" customHeight="1" x14ac:dyDescent="0.35">
      <c r="A86" s="236" t="s">
        <v>167</v>
      </c>
      <c r="B86" s="217" t="s">
        <v>166</v>
      </c>
      <c r="C86" s="267" t="s">
        <v>772</v>
      </c>
      <c r="D86" s="302" t="s">
        <v>966</v>
      </c>
      <c r="E86" s="303" t="s">
        <v>967</v>
      </c>
      <c r="F86" s="303" t="s">
        <v>968</v>
      </c>
      <c r="G86" s="303" t="s">
        <v>969</v>
      </c>
      <c r="H86" s="303" t="s">
        <v>970</v>
      </c>
      <c r="I86" s="303" t="s">
        <v>971</v>
      </c>
      <c r="J86" s="303" t="s">
        <v>972</v>
      </c>
      <c r="K86" s="304" t="s">
        <v>973</v>
      </c>
      <c r="L86" s="305" t="s">
        <v>974</v>
      </c>
    </row>
    <row r="87" spans="1:12" s="250" customFormat="1" ht="28" x14ac:dyDescent="0.35">
      <c r="A87" s="236" t="s">
        <v>165</v>
      </c>
      <c r="B87" s="217" t="s">
        <v>59</v>
      </c>
      <c r="C87" s="267" t="s">
        <v>164</v>
      </c>
      <c r="D87" s="303" t="s">
        <v>524</v>
      </c>
      <c r="E87" s="303" t="s">
        <v>524</v>
      </c>
      <c r="F87" s="303" t="s">
        <v>524</v>
      </c>
      <c r="G87" s="303" t="s">
        <v>524</v>
      </c>
      <c r="H87" s="303" t="s">
        <v>524</v>
      </c>
      <c r="I87" s="303" t="s">
        <v>524</v>
      </c>
      <c r="J87" s="303" t="s">
        <v>524</v>
      </c>
      <c r="K87" s="303" t="s">
        <v>524</v>
      </c>
      <c r="L87" s="306" t="s">
        <v>524</v>
      </c>
    </row>
  </sheetData>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3512-4B5A-4CE7-AE6D-329DBA6147B7}">
  <sheetPr codeName="Sheet81"/>
  <dimension ref="A1:P51"/>
  <sheetViews>
    <sheetView showGridLines="0" zoomScaleNormal="100" workbookViewId="0">
      <pane ySplit="3" topLeftCell="A4" activePane="bottomLeft" state="frozen"/>
      <selection pane="bottomLeft" activeCell="AB14" sqref="AB14"/>
    </sheetView>
  </sheetViews>
  <sheetFormatPr defaultRowHeight="14.5" x14ac:dyDescent="0.35"/>
  <cols>
    <col min="1" max="1" width="34.26953125" customWidth="1"/>
    <col min="2" max="2" width="9.453125" bestFit="1" customWidth="1"/>
    <col min="3" max="3" width="37.26953125" customWidth="1"/>
    <col min="4" max="4" width="13.26953125" customWidth="1"/>
    <col min="5" max="5" width="28.453125" customWidth="1"/>
    <col min="6" max="6" width="18.26953125" customWidth="1"/>
    <col min="7" max="7" width="58.26953125" customWidth="1"/>
    <col min="8" max="8" width="31.453125" customWidth="1"/>
    <col min="9" max="9" width="16.1796875" bestFit="1" customWidth="1"/>
    <col min="10" max="10" width="18.26953125" bestFit="1" customWidth="1"/>
    <col min="11" max="11" width="21" bestFit="1" customWidth="1"/>
    <col min="12" max="12" width="13.54296875" bestFit="1" customWidth="1"/>
    <col min="13" max="13" width="27.7265625" customWidth="1"/>
    <col min="14" max="14" width="22.26953125" bestFit="1" customWidth="1"/>
    <col min="15" max="16" width="27.7265625" customWidth="1"/>
  </cols>
  <sheetData>
    <row r="1" spans="1:16" ht="28" customHeight="1" x14ac:dyDescent="0.35">
      <c r="A1" s="21" t="s">
        <v>5</v>
      </c>
      <c r="B1" s="25"/>
      <c r="D1" s="25"/>
    </row>
    <row r="2" spans="1:16" ht="84" x14ac:dyDescent="0.35">
      <c r="A2" s="212" t="s">
        <v>352</v>
      </c>
      <c r="B2" s="212" t="s">
        <v>351</v>
      </c>
      <c r="C2" s="212" t="s">
        <v>350</v>
      </c>
      <c r="D2" s="323" t="s">
        <v>349</v>
      </c>
      <c r="E2" s="323" t="s">
        <v>348</v>
      </c>
      <c r="F2" s="212" t="s">
        <v>347</v>
      </c>
      <c r="G2" s="212" t="s">
        <v>346</v>
      </c>
      <c r="H2" s="32" t="str">
        <f>IF(A_COVER!$B10="","[Plan 1]",A_COVER!$B10)</f>
        <v>Blue Plus</v>
      </c>
      <c r="I2" s="32" t="str">
        <f>IF(A_COVER!$B11="","[Plan 2]",A_COVER!$B11)</f>
        <v>Health Patners</v>
      </c>
      <c r="J2" s="32" t="str">
        <f>IF(A_COVER!$B12="","[Plan 3]",A_COVER!$B12)</f>
        <v>Hennepin Health</v>
      </c>
      <c r="K2" s="32" t="str">
        <f>IF(A_COVER!$B13="","[Plan 4]",A_COVER!$B13)</f>
        <v>Itasca Medical Care</v>
      </c>
      <c r="L2" s="32" t="str">
        <f>IF(A_COVER!$B14="","[Plan 5]",A_COVER!$B14)</f>
        <v>Medica</v>
      </c>
      <c r="M2" s="32" t="str">
        <f>IF(A_COVER!$B15="","[Plan 6]",A_COVER!$B15)</f>
        <v>Prime West</v>
      </c>
      <c r="N2" s="32" t="str">
        <f>IF(A_COVER!$B16="","[Plan 7]",A_COVER!$B16)</f>
        <v xml:space="preserve">South County Health Alliance </v>
      </c>
      <c r="O2" s="32" t="str">
        <f>IF(A_COVER!$B17="","[Plan 8]",A_COVER!$B17)</f>
        <v>UCare</v>
      </c>
      <c r="P2" s="32" t="str">
        <f>IF(A_COVER!$B18="","[Plan 9]",A_COVER!$B18)</f>
        <v>United Healthcare</v>
      </c>
    </row>
    <row r="3" spans="1:16" x14ac:dyDescent="0.35">
      <c r="A3" s="148" t="s">
        <v>345</v>
      </c>
      <c r="B3" s="143"/>
      <c r="C3" s="144"/>
      <c r="D3" s="144"/>
      <c r="E3" s="144"/>
      <c r="F3" s="144"/>
      <c r="G3" s="149"/>
      <c r="H3" s="151"/>
      <c r="I3" s="152"/>
      <c r="J3" s="152"/>
      <c r="K3" s="152"/>
      <c r="L3" s="152"/>
      <c r="M3" s="152"/>
      <c r="N3" s="152"/>
      <c r="O3" s="152"/>
      <c r="P3" s="152"/>
    </row>
    <row r="4" spans="1:16" s="309" customFormat="1" ht="28" x14ac:dyDescent="0.3">
      <c r="A4" s="246" t="s">
        <v>596</v>
      </c>
      <c r="B4" s="235"/>
      <c r="C4" s="227"/>
      <c r="D4" s="235"/>
      <c r="E4" s="235"/>
      <c r="F4" s="235"/>
      <c r="G4" s="235"/>
      <c r="H4" s="319"/>
      <c r="I4" s="319"/>
      <c r="J4" s="319"/>
      <c r="K4" s="319"/>
      <c r="L4" s="319"/>
      <c r="M4" s="319"/>
      <c r="N4" s="319"/>
      <c r="O4" s="319"/>
      <c r="P4" s="320"/>
    </row>
    <row r="5" spans="1:16" s="309" customFormat="1" ht="28" x14ac:dyDescent="0.3">
      <c r="A5" s="235"/>
      <c r="B5" s="246" t="s">
        <v>855</v>
      </c>
      <c r="C5" s="316" t="s">
        <v>856</v>
      </c>
      <c r="D5" s="246" t="s">
        <v>570</v>
      </c>
      <c r="E5" s="246" t="s">
        <v>857</v>
      </c>
      <c r="F5" s="246" t="s">
        <v>522</v>
      </c>
      <c r="G5" s="246" t="s">
        <v>1019</v>
      </c>
      <c r="H5" s="307">
        <v>0.53334060900000002</v>
      </c>
      <c r="I5" s="307">
        <v>0.56909664260000004</v>
      </c>
      <c r="J5" s="307">
        <v>0.4364583333</v>
      </c>
      <c r="K5" s="307">
        <v>0.60714285710000004</v>
      </c>
      <c r="L5" s="307">
        <v>1</v>
      </c>
      <c r="M5" s="307">
        <v>0.60328435609999997</v>
      </c>
      <c r="N5" s="307">
        <v>0.58145695360000005</v>
      </c>
      <c r="O5" s="307">
        <v>0.49713589270000003</v>
      </c>
      <c r="P5" s="308" t="s">
        <v>862</v>
      </c>
    </row>
    <row r="6" spans="1:16" s="317" customFormat="1" ht="33" customHeight="1" x14ac:dyDescent="0.35">
      <c r="A6" s="235"/>
      <c r="B6" s="246" t="s">
        <v>858</v>
      </c>
      <c r="C6" s="316" t="s">
        <v>859</v>
      </c>
      <c r="D6" s="246" t="s">
        <v>570</v>
      </c>
      <c r="E6" s="246" t="s">
        <v>860</v>
      </c>
      <c r="F6" s="246" t="s">
        <v>522</v>
      </c>
      <c r="G6" s="246" t="s">
        <v>861</v>
      </c>
      <c r="H6" s="307">
        <v>0.33549607999999997</v>
      </c>
      <c r="I6" s="307">
        <v>0.36851341189999998</v>
      </c>
      <c r="J6" s="307">
        <v>0.35483870969999998</v>
      </c>
      <c r="K6" s="307">
        <v>0.3161290323</v>
      </c>
      <c r="L6" s="246" t="s">
        <v>862</v>
      </c>
      <c r="M6" s="307">
        <v>0.2996219282</v>
      </c>
      <c r="N6" s="307">
        <v>0.36823104690000003</v>
      </c>
      <c r="O6" s="307">
        <v>0.32874251500000001</v>
      </c>
      <c r="P6" s="252">
        <v>0.35714285709999999</v>
      </c>
    </row>
    <row r="7" spans="1:16" s="317" customFormat="1" ht="19.5" customHeight="1" x14ac:dyDescent="0.35">
      <c r="A7" s="235"/>
      <c r="B7" s="246" t="s">
        <v>863</v>
      </c>
      <c r="C7" s="316" t="s">
        <v>864</v>
      </c>
      <c r="D7" s="246" t="s">
        <v>570</v>
      </c>
      <c r="E7" s="246" t="s">
        <v>860</v>
      </c>
      <c r="F7" s="246" t="s">
        <v>522</v>
      </c>
      <c r="G7" s="246" t="s">
        <v>865</v>
      </c>
      <c r="H7" s="307">
        <v>0.76309160809999999</v>
      </c>
      <c r="I7" s="307">
        <v>0.79705809029999997</v>
      </c>
      <c r="J7" s="307">
        <v>0.74375000000000002</v>
      </c>
      <c r="K7" s="307">
        <v>0.70053475939999998</v>
      </c>
      <c r="L7" s="307" t="s">
        <v>862</v>
      </c>
      <c r="M7" s="307">
        <v>0.70973782770000005</v>
      </c>
      <c r="N7" s="307">
        <v>0.8132231405</v>
      </c>
      <c r="O7" s="307">
        <v>0.75547894609999999</v>
      </c>
      <c r="P7" s="252">
        <v>0.74324324320000001</v>
      </c>
    </row>
    <row r="8" spans="1:16" s="317" customFormat="1" ht="28.5" x14ac:dyDescent="0.35">
      <c r="A8" s="235"/>
      <c r="B8" s="246" t="s">
        <v>866</v>
      </c>
      <c r="C8" s="316" t="s">
        <v>867</v>
      </c>
      <c r="D8" s="246" t="s">
        <v>570</v>
      </c>
      <c r="E8" s="246" t="s">
        <v>857</v>
      </c>
      <c r="F8" s="246" t="s">
        <v>522</v>
      </c>
      <c r="G8" s="246" t="s">
        <v>868</v>
      </c>
      <c r="H8" s="307">
        <v>0.53388950049999995</v>
      </c>
      <c r="I8" s="307">
        <v>0.57645263700000005</v>
      </c>
      <c r="J8" s="307">
        <v>0.37900723889999999</v>
      </c>
      <c r="K8" s="307">
        <v>0.49789473680000002</v>
      </c>
      <c r="L8" s="307">
        <v>0.43467336680000002</v>
      </c>
      <c r="M8" s="307">
        <v>0.49181106099999999</v>
      </c>
      <c r="N8" s="307">
        <v>0.51875360650000002</v>
      </c>
      <c r="O8" s="307">
        <v>0.53638355800000004</v>
      </c>
      <c r="P8" s="252">
        <v>0.46107532899999998</v>
      </c>
    </row>
    <row r="9" spans="1:16" s="317" customFormat="1" ht="28.5" x14ac:dyDescent="0.35">
      <c r="A9" s="235"/>
      <c r="B9" s="246" t="s">
        <v>869</v>
      </c>
      <c r="C9" s="316" t="s">
        <v>870</v>
      </c>
      <c r="D9" s="246" t="s">
        <v>570</v>
      </c>
      <c r="E9" s="246" t="s">
        <v>857</v>
      </c>
      <c r="F9" s="246" t="s">
        <v>522</v>
      </c>
      <c r="G9" s="246" t="s">
        <v>871</v>
      </c>
      <c r="H9" s="307">
        <v>0.36768877480000001</v>
      </c>
      <c r="I9" s="307">
        <v>0.39888131449999997</v>
      </c>
      <c r="J9" s="307">
        <v>0.28083178920000001</v>
      </c>
      <c r="K9" s="307">
        <v>0.36877076409999998</v>
      </c>
      <c r="L9" s="307">
        <v>0</v>
      </c>
      <c r="M9" s="307">
        <v>0.35316490080000001</v>
      </c>
      <c r="N9" s="307">
        <v>0.35587342869999999</v>
      </c>
      <c r="O9" s="307">
        <v>0.35559465169999999</v>
      </c>
      <c r="P9" s="252" t="s">
        <v>862</v>
      </c>
    </row>
    <row r="10" spans="1:16" s="317" customFormat="1" ht="28.5" x14ac:dyDescent="0.35">
      <c r="A10" s="235"/>
      <c r="B10" s="246" t="s">
        <v>872</v>
      </c>
      <c r="C10" s="316" t="s">
        <v>873</v>
      </c>
      <c r="D10" s="246" t="s">
        <v>570</v>
      </c>
      <c r="E10" s="246" t="s">
        <v>857</v>
      </c>
      <c r="F10" s="246" t="s">
        <v>522</v>
      </c>
      <c r="G10" s="246" t="s">
        <v>874</v>
      </c>
      <c r="H10" s="307">
        <v>0.45913493430000002</v>
      </c>
      <c r="I10" s="307">
        <v>0.60708421300000004</v>
      </c>
      <c r="J10" s="307">
        <v>0.63143989430000003</v>
      </c>
      <c r="K10" s="307">
        <v>0.48723897910000002</v>
      </c>
      <c r="L10" s="307">
        <v>0.43243243240000001</v>
      </c>
      <c r="M10" s="307">
        <v>0.38435374150000001</v>
      </c>
      <c r="N10" s="307">
        <v>0.36738197420000002</v>
      </c>
      <c r="O10" s="307">
        <v>0.53736587810000003</v>
      </c>
      <c r="P10" s="252">
        <v>0.52607502289999997</v>
      </c>
    </row>
    <row r="11" spans="1:16" s="317" customFormat="1" ht="28.5" x14ac:dyDescent="0.35">
      <c r="A11" s="235"/>
      <c r="B11" s="246"/>
      <c r="C11" s="316" t="s">
        <v>875</v>
      </c>
      <c r="D11" s="246" t="s">
        <v>570</v>
      </c>
      <c r="E11" s="246" t="s">
        <v>857</v>
      </c>
      <c r="F11" s="246" t="s">
        <v>522</v>
      </c>
      <c r="G11" s="246" t="s">
        <v>876</v>
      </c>
      <c r="H11" s="310">
        <v>265.15101951999998</v>
      </c>
      <c r="I11" s="310">
        <v>271.83724666000001</v>
      </c>
      <c r="J11" s="310">
        <v>197.17163714</v>
      </c>
      <c r="K11" s="310">
        <v>264.17218157000002</v>
      </c>
      <c r="L11" s="310">
        <v>277.93246594999999</v>
      </c>
      <c r="M11" s="310">
        <v>282.38936253000003</v>
      </c>
      <c r="N11" s="310">
        <v>239.27125505999999</v>
      </c>
      <c r="O11" s="310">
        <v>248.41984085000001</v>
      </c>
      <c r="P11" s="252">
        <v>173.25381956000001</v>
      </c>
    </row>
    <row r="12" spans="1:16" s="317" customFormat="1" ht="28.5" x14ac:dyDescent="0.35">
      <c r="A12" s="235"/>
      <c r="B12" s="246"/>
      <c r="C12" s="316" t="s">
        <v>877</v>
      </c>
      <c r="D12" s="246" t="s">
        <v>570</v>
      </c>
      <c r="E12" s="246" t="s">
        <v>857</v>
      </c>
      <c r="F12" s="246" t="s">
        <v>522</v>
      </c>
      <c r="G12" s="246" t="s">
        <v>878</v>
      </c>
      <c r="H12" s="307">
        <v>0.77751737570000001</v>
      </c>
      <c r="I12" s="307">
        <v>0.79447167269999996</v>
      </c>
      <c r="J12" s="307">
        <v>0.61206157179999998</v>
      </c>
      <c r="K12" s="307">
        <v>0.79047868170000002</v>
      </c>
      <c r="L12" s="307">
        <v>0.76795580109999995</v>
      </c>
      <c r="M12" s="307">
        <v>0.78595041320000003</v>
      </c>
      <c r="N12" s="307">
        <v>0.77451760489999999</v>
      </c>
      <c r="O12" s="307">
        <v>0.75535826620000002</v>
      </c>
      <c r="P12" s="252">
        <v>0.63300820999999996</v>
      </c>
    </row>
    <row r="13" spans="1:16" s="317" customFormat="1" ht="28.5" x14ac:dyDescent="0.35">
      <c r="A13" s="235"/>
      <c r="B13" s="246" t="s">
        <v>879</v>
      </c>
      <c r="C13" s="316" t="s">
        <v>880</v>
      </c>
      <c r="D13" s="246" t="s">
        <v>570</v>
      </c>
      <c r="E13" s="246" t="s">
        <v>857</v>
      </c>
      <c r="F13" s="246" t="s">
        <v>522</v>
      </c>
      <c r="G13" s="246" t="s">
        <v>881</v>
      </c>
      <c r="H13" s="307">
        <v>0.1435748281</v>
      </c>
      <c r="I13" s="307">
        <v>0.13724712419999999</v>
      </c>
      <c r="J13" s="307">
        <v>0.15010752690000001</v>
      </c>
      <c r="K13" s="307">
        <v>0.14161849709999999</v>
      </c>
      <c r="L13" s="324">
        <v>0</v>
      </c>
      <c r="M13" s="307">
        <v>0.16410614530000001</v>
      </c>
      <c r="N13" s="307">
        <v>0.1506105834</v>
      </c>
      <c r="O13" s="307">
        <v>0.16128067030000001</v>
      </c>
      <c r="P13" s="252">
        <v>0.18136020150000001</v>
      </c>
    </row>
    <row r="14" spans="1:16" s="317" customFormat="1" ht="28.5" x14ac:dyDescent="0.35">
      <c r="A14" s="235"/>
      <c r="B14" s="246" t="s">
        <v>879</v>
      </c>
      <c r="C14" s="316" t="s">
        <v>880</v>
      </c>
      <c r="D14" s="246" t="s">
        <v>570</v>
      </c>
      <c r="E14" s="246" t="s">
        <v>857</v>
      </c>
      <c r="F14" s="246" t="s">
        <v>522</v>
      </c>
      <c r="G14" s="246" t="s">
        <v>882</v>
      </c>
      <c r="H14" s="307">
        <v>0.34699453549999998</v>
      </c>
      <c r="I14" s="307">
        <v>0.3456961523</v>
      </c>
      <c r="J14" s="307">
        <v>0.4</v>
      </c>
      <c r="K14" s="307">
        <v>0.3439306358</v>
      </c>
      <c r="L14" s="324">
        <v>0.57142857140000003</v>
      </c>
      <c r="M14" s="307">
        <v>0.41829608940000002</v>
      </c>
      <c r="N14" s="307">
        <v>0.37720488470000002</v>
      </c>
      <c r="O14" s="307">
        <v>0.38280470779999998</v>
      </c>
      <c r="P14" s="252">
        <v>0.42065491179999998</v>
      </c>
    </row>
    <row r="15" spans="1:16" s="317" customFormat="1" ht="42" x14ac:dyDescent="0.35">
      <c r="A15" s="235"/>
      <c r="B15" s="246" t="s">
        <v>883</v>
      </c>
      <c r="C15" s="316" t="s">
        <v>884</v>
      </c>
      <c r="D15" s="246" t="s">
        <v>570</v>
      </c>
      <c r="E15" s="246" t="s">
        <v>860</v>
      </c>
      <c r="F15" s="246" t="s">
        <v>522</v>
      </c>
      <c r="G15" s="246" t="s">
        <v>885</v>
      </c>
      <c r="H15" s="307">
        <v>0.73996175909999995</v>
      </c>
      <c r="I15" s="307">
        <v>0.83211678830000002</v>
      </c>
      <c r="J15" s="307">
        <v>0.625</v>
      </c>
      <c r="K15" s="307">
        <v>0.72222222219999999</v>
      </c>
      <c r="L15" s="307" t="s">
        <v>862</v>
      </c>
      <c r="M15" s="307">
        <v>0.70238095239999998</v>
      </c>
      <c r="N15" s="307">
        <v>0.81132075469999998</v>
      </c>
      <c r="O15" s="307">
        <v>0.69969040250000003</v>
      </c>
      <c r="P15" s="252">
        <v>1</v>
      </c>
    </row>
    <row r="16" spans="1:16" s="317" customFormat="1" ht="28.5" x14ac:dyDescent="0.35">
      <c r="A16" s="235"/>
      <c r="B16" s="246"/>
      <c r="C16" s="316" t="s">
        <v>886</v>
      </c>
      <c r="D16" s="246" t="s">
        <v>570</v>
      </c>
      <c r="E16" s="246" t="s">
        <v>857</v>
      </c>
      <c r="F16" s="246" t="s">
        <v>522</v>
      </c>
      <c r="G16" s="246" t="s">
        <v>887</v>
      </c>
      <c r="H16" s="310">
        <v>17.209247801</v>
      </c>
      <c r="I16" s="310">
        <v>17.374527540999999</v>
      </c>
      <c r="J16" s="310">
        <v>31.383424390999998</v>
      </c>
      <c r="K16" s="310">
        <v>21.396549382</v>
      </c>
      <c r="L16" s="310">
        <v>36.753910798</v>
      </c>
      <c r="M16" s="310">
        <v>18.925959762000002</v>
      </c>
      <c r="N16" s="310">
        <v>18.049067441999998</v>
      </c>
      <c r="O16" s="310">
        <v>16.720175192999999</v>
      </c>
      <c r="P16" s="311">
        <v>20.318230995</v>
      </c>
    </row>
    <row r="17" spans="1:16" s="317" customFormat="1" ht="70" x14ac:dyDescent="0.35">
      <c r="A17" s="235"/>
      <c r="B17" s="246"/>
      <c r="C17" s="316" t="s">
        <v>888</v>
      </c>
      <c r="D17" s="246" t="s">
        <v>570</v>
      </c>
      <c r="E17" s="246" t="s">
        <v>860</v>
      </c>
      <c r="F17" s="246" t="s">
        <v>522</v>
      </c>
      <c r="G17" s="246" t="s">
        <v>889</v>
      </c>
      <c r="H17" s="307">
        <v>6.8329518000000006E-2</v>
      </c>
      <c r="I17" s="307">
        <v>8.2336777700000002E-2</v>
      </c>
      <c r="J17" s="307">
        <v>0.1314046706</v>
      </c>
      <c r="K17" s="307">
        <v>6.98359276E-2</v>
      </c>
      <c r="L17" s="307">
        <v>0.12121212119999999</v>
      </c>
      <c r="M17" s="307">
        <v>5.3831538900000003E-2</v>
      </c>
      <c r="N17" s="307">
        <v>2.99349241E-2</v>
      </c>
      <c r="O17" s="307">
        <v>8.8625654700000001E-2</v>
      </c>
      <c r="P17" s="252">
        <v>6.53937141E-2</v>
      </c>
    </row>
    <row r="18" spans="1:16" s="317" customFormat="1" x14ac:dyDescent="0.35">
      <c r="A18" s="246" t="s">
        <v>571</v>
      </c>
      <c r="B18" s="235"/>
      <c r="C18" s="235"/>
      <c r="D18" s="235"/>
      <c r="E18" s="235"/>
      <c r="F18" s="235"/>
      <c r="G18" s="235"/>
      <c r="H18" s="319"/>
      <c r="I18" s="319"/>
      <c r="J18" s="319"/>
      <c r="K18" s="319"/>
      <c r="L18" s="319"/>
      <c r="M18" s="319"/>
      <c r="N18" s="319"/>
      <c r="O18" s="319"/>
      <c r="P18" s="295"/>
    </row>
    <row r="19" spans="1:16" s="317" customFormat="1" ht="28.5" x14ac:dyDescent="0.35">
      <c r="A19" s="235"/>
      <c r="B19" s="246" t="s">
        <v>890</v>
      </c>
      <c r="C19" s="246" t="s">
        <v>891</v>
      </c>
      <c r="D19" s="246" t="s">
        <v>570</v>
      </c>
      <c r="E19" s="246" t="s">
        <v>892</v>
      </c>
      <c r="F19" s="246" t="s">
        <v>522</v>
      </c>
      <c r="G19" s="246" t="s">
        <v>893</v>
      </c>
      <c r="H19" s="307">
        <v>0.56886018500000002</v>
      </c>
      <c r="I19" s="307">
        <v>0.50323239200000003</v>
      </c>
      <c r="J19" s="307">
        <v>0.65889212829999999</v>
      </c>
      <c r="K19" s="307">
        <v>0.51694915249999995</v>
      </c>
      <c r="L19" s="324">
        <v>0.51428571430000003</v>
      </c>
      <c r="M19" s="307">
        <v>0.62682215740000002</v>
      </c>
      <c r="N19" s="307">
        <v>0.56451612900000003</v>
      </c>
      <c r="O19" s="307">
        <v>0.56538158930000004</v>
      </c>
      <c r="P19" s="252">
        <v>0.47044334980000002</v>
      </c>
    </row>
    <row r="20" spans="1:16" s="317" customFormat="1" ht="28.5" x14ac:dyDescent="0.35">
      <c r="A20" s="235"/>
      <c r="B20" s="246" t="s">
        <v>890</v>
      </c>
      <c r="C20" s="246" t="s">
        <v>891</v>
      </c>
      <c r="D20" s="246" t="s">
        <v>570</v>
      </c>
      <c r="E20" s="246" t="s">
        <v>892</v>
      </c>
      <c r="F20" s="246" t="s">
        <v>522</v>
      </c>
      <c r="G20" s="246" t="s">
        <v>894</v>
      </c>
      <c r="H20" s="307">
        <v>0.6001047303</v>
      </c>
      <c r="I20" s="307">
        <v>0.70806396729999999</v>
      </c>
      <c r="J20" s="307">
        <v>0.71720116619999996</v>
      </c>
      <c r="K20" s="307">
        <v>0.33898305080000002</v>
      </c>
      <c r="L20" s="324">
        <v>0.74285714290000004</v>
      </c>
      <c r="M20" s="307">
        <v>0.53498542270000005</v>
      </c>
      <c r="N20" s="307">
        <v>0.31989247310000002</v>
      </c>
      <c r="O20" s="307">
        <v>0.63870967739999995</v>
      </c>
      <c r="P20" s="252">
        <v>0.61083743840000004</v>
      </c>
    </row>
    <row r="21" spans="1:16" s="317" customFormat="1" ht="42.5" x14ac:dyDescent="0.35">
      <c r="A21" s="235"/>
      <c r="B21" s="246" t="s">
        <v>895</v>
      </c>
      <c r="C21" s="246" t="s">
        <v>896</v>
      </c>
      <c r="D21" s="246" t="s">
        <v>570</v>
      </c>
      <c r="E21" s="246" t="s">
        <v>860</v>
      </c>
      <c r="F21" s="246" t="s">
        <v>522</v>
      </c>
      <c r="G21" s="246" t="s">
        <v>897</v>
      </c>
      <c r="H21" s="307">
        <v>0.5718786924</v>
      </c>
      <c r="I21" s="307">
        <v>0.6161360347</v>
      </c>
      <c r="J21" s="307">
        <v>0.49812734079999998</v>
      </c>
      <c r="K21" s="307">
        <v>0.57731958760000002</v>
      </c>
      <c r="L21" s="307">
        <v>0.56818181820000002</v>
      </c>
      <c r="M21" s="307">
        <v>0.54494382019999998</v>
      </c>
      <c r="N21" s="307">
        <v>0.50270270269999995</v>
      </c>
      <c r="O21" s="307">
        <v>0.5230257398</v>
      </c>
      <c r="P21" s="252">
        <v>0.23255813950000001</v>
      </c>
    </row>
    <row r="22" spans="1:16" s="317" customFormat="1" ht="42.5" x14ac:dyDescent="0.35">
      <c r="A22" s="235"/>
      <c r="B22" s="246" t="s">
        <v>895</v>
      </c>
      <c r="C22" s="246" t="s">
        <v>896</v>
      </c>
      <c r="D22" s="246" t="s">
        <v>570</v>
      </c>
      <c r="E22" s="246" t="s">
        <v>860</v>
      </c>
      <c r="F22" s="246" t="s">
        <v>522</v>
      </c>
      <c r="G22" s="246" t="s">
        <v>898</v>
      </c>
      <c r="H22" s="307">
        <v>0.6595964822</v>
      </c>
      <c r="I22" s="307">
        <v>0.6789189189</v>
      </c>
      <c r="J22" s="307">
        <v>0.5821917808</v>
      </c>
      <c r="K22" s="307">
        <v>0.64935064939999998</v>
      </c>
      <c r="L22" s="307">
        <v>0.6153846154</v>
      </c>
      <c r="M22" s="307">
        <v>0.59556574920000005</v>
      </c>
      <c r="N22" s="307">
        <v>0.61247637050000003</v>
      </c>
      <c r="O22" s="307">
        <v>0.6293050241</v>
      </c>
      <c r="P22" s="252">
        <v>0.4545454545</v>
      </c>
    </row>
    <row r="23" spans="1:16" s="317" customFormat="1" ht="28.5" x14ac:dyDescent="0.35">
      <c r="A23" s="235"/>
      <c r="B23" s="246" t="s">
        <v>899</v>
      </c>
      <c r="C23" s="246" t="s">
        <v>900</v>
      </c>
      <c r="D23" s="246" t="s">
        <v>570</v>
      </c>
      <c r="E23" s="246" t="s">
        <v>860</v>
      </c>
      <c r="F23" s="246" t="s">
        <v>522</v>
      </c>
      <c r="G23" s="246" t="s">
        <v>901</v>
      </c>
      <c r="H23" s="307">
        <v>0.43479394170000002</v>
      </c>
      <c r="I23" s="307">
        <v>0.49809363470000001</v>
      </c>
      <c r="J23" s="307">
        <v>0.40165960449999999</v>
      </c>
      <c r="K23" s="307">
        <v>0.37099316869999999</v>
      </c>
      <c r="L23" s="307">
        <v>0.44293478260000002</v>
      </c>
      <c r="M23" s="307">
        <v>0.40312053840000001</v>
      </c>
      <c r="N23" s="307">
        <v>0.38398721819999998</v>
      </c>
      <c r="O23" s="307">
        <v>0.45479883250000003</v>
      </c>
      <c r="P23" s="252">
        <v>0.2688400661</v>
      </c>
    </row>
    <row r="24" spans="1:16" s="317" customFormat="1" x14ac:dyDescent="0.35">
      <c r="A24" s="246" t="s">
        <v>543</v>
      </c>
      <c r="B24" s="235"/>
      <c r="C24" s="235"/>
      <c r="D24" s="235"/>
      <c r="E24" s="235"/>
      <c r="F24" s="235"/>
      <c r="G24" s="235"/>
      <c r="H24" s="319"/>
      <c r="I24" s="319"/>
      <c r="J24" s="319"/>
      <c r="K24" s="319"/>
      <c r="L24" s="319"/>
      <c r="M24" s="319"/>
      <c r="N24" s="319"/>
      <c r="O24" s="319"/>
      <c r="P24" s="295"/>
    </row>
    <row r="25" spans="1:16" s="317" customFormat="1" ht="29" x14ac:dyDescent="0.35">
      <c r="A25" s="235"/>
      <c r="B25" s="318" t="s">
        <v>902</v>
      </c>
      <c r="C25" s="246" t="s">
        <v>903</v>
      </c>
      <c r="D25" s="318" t="s">
        <v>570</v>
      </c>
      <c r="E25" s="318" t="s">
        <v>857</v>
      </c>
      <c r="F25" s="318" t="s">
        <v>522</v>
      </c>
      <c r="G25" s="318" t="s">
        <v>904</v>
      </c>
      <c r="H25" s="312">
        <v>0.59430427180000001</v>
      </c>
      <c r="I25" s="312">
        <v>0.59067835719999995</v>
      </c>
      <c r="J25" s="312">
        <v>0.4496124031</v>
      </c>
      <c r="K25" s="312">
        <v>0.51694915249999995</v>
      </c>
      <c r="L25" s="312" t="s">
        <v>862</v>
      </c>
      <c r="M25" s="312">
        <v>0.62551440329999997</v>
      </c>
      <c r="N25" s="312">
        <v>0.4786885246</v>
      </c>
      <c r="O25" s="312">
        <v>0.46841569030000002</v>
      </c>
      <c r="P25" s="252" t="s">
        <v>862</v>
      </c>
    </row>
    <row r="26" spans="1:16" s="317" customFormat="1" ht="29" x14ac:dyDescent="0.35">
      <c r="A26" s="235"/>
      <c r="B26" s="318" t="s">
        <v>905</v>
      </c>
      <c r="C26" s="246" t="s">
        <v>906</v>
      </c>
      <c r="D26" s="318" t="s">
        <v>570</v>
      </c>
      <c r="E26" s="318" t="s">
        <v>857</v>
      </c>
      <c r="F26" s="318" t="s">
        <v>522</v>
      </c>
      <c r="G26" s="318" t="s">
        <v>1020</v>
      </c>
      <c r="H26" s="312">
        <v>0.79362101309999999</v>
      </c>
      <c r="I26" s="312">
        <v>0.80459770109999995</v>
      </c>
      <c r="J26" s="312">
        <v>0.77551020410000004</v>
      </c>
      <c r="K26" s="312">
        <v>0.88888888889999995</v>
      </c>
      <c r="L26" s="312" t="s">
        <v>862</v>
      </c>
      <c r="M26" s="312">
        <v>0.81632653060000004</v>
      </c>
      <c r="N26" s="312">
        <v>0.88505747130000001</v>
      </c>
      <c r="O26" s="312">
        <v>0.82374100719999999</v>
      </c>
      <c r="P26" s="252" t="s">
        <v>862</v>
      </c>
    </row>
    <row r="27" spans="1:16" s="317" customFormat="1" ht="29" x14ac:dyDescent="0.35">
      <c r="A27" s="235"/>
      <c r="B27" s="318" t="s">
        <v>905</v>
      </c>
      <c r="C27" s="246" t="s">
        <v>906</v>
      </c>
      <c r="D27" s="318" t="s">
        <v>570</v>
      </c>
      <c r="E27" s="318" t="s">
        <v>857</v>
      </c>
      <c r="F27" s="318" t="s">
        <v>522</v>
      </c>
      <c r="G27" s="318" t="s">
        <v>1020</v>
      </c>
      <c r="H27" s="312">
        <v>0.79669030730000001</v>
      </c>
      <c r="I27" s="312">
        <v>0.72380952379999997</v>
      </c>
      <c r="J27" s="312">
        <v>0.64035087719999995</v>
      </c>
      <c r="K27" s="312">
        <v>0.6875</v>
      </c>
      <c r="L27" s="312" t="s">
        <v>862</v>
      </c>
      <c r="M27" s="312">
        <v>0.79166666669999997</v>
      </c>
      <c r="N27" s="312">
        <v>0.76623376620000005</v>
      </c>
      <c r="O27" s="312">
        <v>0.76419213969999999</v>
      </c>
      <c r="P27" s="252" t="s">
        <v>862</v>
      </c>
    </row>
    <row r="28" spans="1:16" s="317" customFormat="1" ht="29" x14ac:dyDescent="0.35">
      <c r="A28" s="235"/>
      <c r="B28" s="318" t="s">
        <v>907</v>
      </c>
      <c r="C28" s="246" t="s">
        <v>908</v>
      </c>
      <c r="D28" s="318" t="s">
        <v>570</v>
      </c>
      <c r="E28" s="318" t="s">
        <v>857</v>
      </c>
      <c r="F28" s="318" t="s">
        <v>522</v>
      </c>
      <c r="G28" s="318" t="s">
        <v>909</v>
      </c>
      <c r="H28" s="312">
        <v>0.7957463884</v>
      </c>
      <c r="I28" s="312">
        <v>0.82868525900000001</v>
      </c>
      <c r="J28" s="312">
        <v>0.75</v>
      </c>
      <c r="K28" s="312">
        <v>0.78214285709999998</v>
      </c>
      <c r="L28" s="312">
        <v>0.81081081079999995</v>
      </c>
      <c r="M28" s="312">
        <v>0.74652014649999998</v>
      </c>
      <c r="N28" s="312">
        <v>0.83435582819999998</v>
      </c>
      <c r="O28" s="312">
        <v>0.81176067200000002</v>
      </c>
      <c r="P28" s="252">
        <v>0.70981661269999996</v>
      </c>
    </row>
    <row r="29" spans="1:16" s="317" customFormat="1" x14ac:dyDescent="0.35">
      <c r="A29" s="246" t="s">
        <v>523</v>
      </c>
      <c r="B29" s="321"/>
      <c r="C29" s="235"/>
      <c r="D29" s="321"/>
      <c r="E29" s="321"/>
      <c r="F29" s="321"/>
      <c r="G29" s="321"/>
      <c r="H29" s="322"/>
      <c r="I29" s="322"/>
      <c r="J29" s="322"/>
      <c r="K29" s="322"/>
      <c r="L29" s="322"/>
      <c r="M29" s="322"/>
      <c r="N29" s="322"/>
      <c r="O29" s="322"/>
      <c r="P29" s="295"/>
    </row>
    <row r="30" spans="1:16" s="317" customFormat="1" ht="29" x14ac:dyDescent="0.35">
      <c r="A30" s="235"/>
      <c r="B30" s="318" t="s">
        <v>910</v>
      </c>
      <c r="C30" s="246" t="s">
        <v>911</v>
      </c>
      <c r="D30" s="318" t="s">
        <v>570</v>
      </c>
      <c r="E30" s="318" t="s">
        <v>857</v>
      </c>
      <c r="F30" s="318" t="s">
        <v>522</v>
      </c>
      <c r="G30" s="318" t="s">
        <v>912</v>
      </c>
      <c r="H30" s="312">
        <v>0.73668322129999997</v>
      </c>
      <c r="I30" s="312">
        <v>0.61779031019999997</v>
      </c>
      <c r="J30" s="312">
        <v>0.62594142259999996</v>
      </c>
      <c r="K30" s="312">
        <v>0.58874458870000002</v>
      </c>
      <c r="L30" s="312">
        <v>0.83333333330000003</v>
      </c>
      <c r="M30" s="312">
        <v>0.72766695579999996</v>
      </c>
      <c r="N30" s="312">
        <v>0.61518324609999997</v>
      </c>
      <c r="O30" s="312">
        <v>0.70582662249999994</v>
      </c>
      <c r="P30" s="252">
        <v>0.60204081629999995</v>
      </c>
    </row>
    <row r="31" spans="1:16" s="317" customFormat="1" ht="29" x14ac:dyDescent="0.35">
      <c r="A31" s="235"/>
      <c r="B31" s="318" t="s">
        <v>913</v>
      </c>
      <c r="C31" s="318" t="s">
        <v>914</v>
      </c>
      <c r="D31" s="318" t="s">
        <v>570</v>
      </c>
      <c r="E31" s="318" t="s">
        <v>860</v>
      </c>
      <c r="F31" s="318" t="s">
        <v>522</v>
      </c>
      <c r="G31" s="318" t="s">
        <v>915</v>
      </c>
      <c r="H31" s="312">
        <v>0.39283938340000002</v>
      </c>
      <c r="I31" s="312">
        <v>0.4057377049</v>
      </c>
      <c r="J31" s="312">
        <v>0.54838709679999997</v>
      </c>
      <c r="K31" s="312">
        <v>0.4423076923</v>
      </c>
      <c r="L31" s="312" t="s">
        <v>862</v>
      </c>
      <c r="M31" s="312">
        <v>0.3851132686</v>
      </c>
      <c r="N31" s="312">
        <v>0.27745664739999998</v>
      </c>
      <c r="O31" s="312">
        <v>0.3816912335</v>
      </c>
      <c r="P31" s="252" t="s">
        <v>862</v>
      </c>
    </row>
    <row r="32" spans="1:16" s="317" customFormat="1" ht="29" x14ac:dyDescent="0.35">
      <c r="A32" s="235"/>
      <c r="B32" s="318" t="s">
        <v>916</v>
      </c>
      <c r="C32" s="318" t="s">
        <v>917</v>
      </c>
      <c r="D32" s="318" t="s">
        <v>570</v>
      </c>
      <c r="E32" s="318" t="s">
        <v>857</v>
      </c>
      <c r="F32" s="318" t="s">
        <v>522</v>
      </c>
      <c r="G32" s="318" t="s">
        <v>918</v>
      </c>
      <c r="H32" s="312">
        <v>0.40713293189999999</v>
      </c>
      <c r="I32" s="312">
        <v>0.44827586209999998</v>
      </c>
      <c r="J32" s="312">
        <v>0.22660098519999999</v>
      </c>
      <c r="K32" s="312">
        <v>0.30357142860000003</v>
      </c>
      <c r="L32" s="312">
        <v>0.125</v>
      </c>
      <c r="M32" s="312">
        <v>0.41379310339999997</v>
      </c>
      <c r="N32" s="312">
        <v>0.41935483870000001</v>
      </c>
      <c r="O32" s="312">
        <v>0.36100696300000001</v>
      </c>
      <c r="P32" s="252">
        <v>0.2863849765</v>
      </c>
    </row>
    <row r="33" spans="1:16" s="317" customFormat="1" ht="29" x14ac:dyDescent="0.35">
      <c r="A33" s="235"/>
      <c r="B33" s="318" t="s">
        <v>916</v>
      </c>
      <c r="C33" s="318" t="s">
        <v>917</v>
      </c>
      <c r="D33" s="318" t="s">
        <v>570</v>
      </c>
      <c r="E33" s="318" t="s">
        <v>857</v>
      </c>
      <c r="F33" s="318" t="s">
        <v>522</v>
      </c>
      <c r="G33" s="318" t="s">
        <v>919</v>
      </c>
      <c r="H33" s="312">
        <v>0.65632237149999995</v>
      </c>
      <c r="I33" s="312">
        <v>0.6988505747</v>
      </c>
      <c r="J33" s="312">
        <v>0.43349753689999998</v>
      </c>
      <c r="K33" s="312">
        <v>0.55357142859999997</v>
      </c>
      <c r="L33" s="312">
        <v>0.5</v>
      </c>
      <c r="M33" s="312">
        <v>0.64750957850000002</v>
      </c>
      <c r="N33" s="312">
        <v>0.68817204300000001</v>
      </c>
      <c r="O33" s="312">
        <v>0.62774504549999999</v>
      </c>
      <c r="P33" s="252">
        <v>0.49295774650000002</v>
      </c>
    </row>
    <row r="34" spans="1:16" s="317" customFormat="1" ht="29" x14ac:dyDescent="0.35">
      <c r="A34" s="235"/>
      <c r="B34" s="318" t="s">
        <v>920</v>
      </c>
      <c r="C34" s="318" t="s">
        <v>921</v>
      </c>
      <c r="D34" s="318" t="s">
        <v>570</v>
      </c>
      <c r="E34" s="318" t="s">
        <v>857</v>
      </c>
      <c r="F34" s="318" t="s">
        <v>522</v>
      </c>
      <c r="G34" s="318" t="s">
        <v>1021</v>
      </c>
      <c r="H34" s="312">
        <v>0.57165520889999999</v>
      </c>
      <c r="I34" s="312">
        <v>0.58257345490000001</v>
      </c>
      <c r="J34" s="312">
        <v>0.40368852459999999</v>
      </c>
      <c r="K34" s="312">
        <v>0.41176470590000003</v>
      </c>
      <c r="L34" s="312">
        <v>0.55555555560000003</v>
      </c>
      <c r="M34" s="312">
        <v>0.60194174759999997</v>
      </c>
      <c r="N34" s="312">
        <v>0.6328125</v>
      </c>
      <c r="O34" s="312">
        <v>0.55481727569999995</v>
      </c>
      <c r="P34" s="252">
        <v>0.46496815289999999</v>
      </c>
    </row>
    <row r="35" spans="1:16" s="317" customFormat="1" ht="29" x14ac:dyDescent="0.35">
      <c r="A35" s="235"/>
      <c r="B35" s="318" t="s">
        <v>920</v>
      </c>
      <c r="C35" s="318" t="s">
        <v>921</v>
      </c>
      <c r="D35" s="318" t="s">
        <v>570</v>
      </c>
      <c r="E35" s="318" t="s">
        <v>857</v>
      </c>
      <c r="F35" s="318" t="s">
        <v>522</v>
      </c>
      <c r="G35" s="318" t="s">
        <v>922</v>
      </c>
      <c r="H35" s="312">
        <v>0.69962982549999997</v>
      </c>
      <c r="I35" s="312">
        <v>0.69402228980000003</v>
      </c>
      <c r="J35" s="312">
        <v>0.53893442619999998</v>
      </c>
      <c r="K35" s="312">
        <v>0.61764705880000004</v>
      </c>
      <c r="L35" s="312">
        <v>0.55555555560000003</v>
      </c>
      <c r="M35" s="312">
        <v>0.70388349510000003</v>
      </c>
      <c r="N35" s="312">
        <v>0.7578125</v>
      </c>
      <c r="O35" s="312">
        <v>0.66919791169999998</v>
      </c>
      <c r="P35" s="252">
        <v>0.54140127390000004</v>
      </c>
    </row>
    <row r="36" spans="1:16" s="317" customFormat="1" ht="43.5" x14ac:dyDescent="0.35">
      <c r="A36" s="235"/>
      <c r="B36" s="318" t="s">
        <v>923</v>
      </c>
      <c r="C36" s="318" t="s">
        <v>924</v>
      </c>
      <c r="D36" s="318" t="s">
        <v>570</v>
      </c>
      <c r="E36" s="318" t="s">
        <v>857</v>
      </c>
      <c r="F36" s="318" t="s">
        <v>522</v>
      </c>
      <c r="G36" s="318" t="s">
        <v>925</v>
      </c>
      <c r="H36" s="312">
        <v>0.29515418500000001</v>
      </c>
      <c r="I36" s="312">
        <v>0.38870967740000001</v>
      </c>
      <c r="J36" s="312">
        <v>0.43029087259999999</v>
      </c>
      <c r="K36" s="312">
        <v>0.22352941179999999</v>
      </c>
      <c r="L36" s="312">
        <v>0.4545454545</v>
      </c>
      <c r="M36" s="312">
        <v>0.22549019610000001</v>
      </c>
      <c r="N36" s="312">
        <v>0.20491803280000001</v>
      </c>
      <c r="O36" s="312">
        <v>0.3321405335</v>
      </c>
      <c r="P36" s="252">
        <v>0.28181818180000001</v>
      </c>
    </row>
    <row r="37" spans="1:16" s="317" customFormat="1" ht="43.5" x14ac:dyDescent="0.35">
      <c r="A37" s="235"/>
      <c r="B37" s="318" t="s">
        <v>923</v>
      </c>
      <c r="C37" s="318" t="s">
        <v>924</v>
      </c>
      <c r="D37" s="318" t="s">
        <v>570</v>
      </c>
      <c r="E37" s="318" t="s">
        <v>857</v>
      </c>
      <c r="F37" s="318" t="s">
        <v>522</v>
      </c>
      <c r="G37" s="318" t="s">
        <v>926</v>
      </c>
      <c r="H37" s="312">
        <v>0.432395798</v>
      </c>
      <c r="I37" s="312">
        <v>0.50645161289999996</v>
      </c>
      <c r="J37" s="312">
        <v>0.54262788370000004</v>
      </c>
      <c r="K37" s="312">
        <v>0.4</v>
      </c>
      <c r="L37" s="312">
        <v>0.54545454550000005</v>
      </c>
      <c r="M37" s="312">
        <v>0.34803921570000002</v>
      </c>
      <c r="N37" s="312">
        <v>0.36885245900000002</v>
      </c>
      <c r="O37" s="312">
        <v>0.44664931689999998</v>
      </c>
      <c r="P37" s="252">
        <v>0.40909090910000001</v>
      </c>
    </row>
    <row r="38" spans="1:16" s="317" customFormat="1" ht="43.5" x14ac:dyDescent="0.35">
      <c r="A38" s="235"/>
      <c r="B38" s="318" t="s">
        <v>927</v>
      </c>
      <c r="C38" s="318" t="s">
        <v>928</v>
      </c>
      <c r="D38" s="318" t="s">
        <v>570</v>
      </c>
      <c r="E38" s="318" t="s">
        <v>857</v>
      </c>
      <c r="F38" s="318" t="s">
        <v>522</v>
      </c>
      <c r="G38" s="318" t="s">
        <v>929</v>
      </c>
      <c r="H38" s="312">
        <v>0.74499841219999996</v>
      </c>
      <c r="I38" s="312">
        <v>0.70798898070000005</v>
      </c>
      <c r="J38" s="312">
        <v>0.67535070139999998</v>
      </c>
      <c r="K38" s="312">
        <v>0.66279069769999999</v>
      </c>
      <c r="L38" s="312">
        <v>0.6153846154</v>
      </c>
      <c r="M38" s="312">
        <v>0.7315634218</v>
      </c>
      <c r="N38" s="312">
        <v>0.70833333330000003</v>
      </c>
      <c r="O38" s="312">
        <v>0.69507640069999999</v>
      </c>
      <c r="P38" s="252">
        <v>0.60082304529999997</v>
      </c>
    </row>
    <row r="39" spans="1:16" s="317" customFormat="1" ht="29" x14ac:dyDescent="0.35">
      <c r="A39" s="235"/>
      <c r="B39" s="318" t="s">
        <v>930</v>
      </c>
      <c r="C39" s="318" t="s">
        <v>931</v>
      </c>
      <c r="D39" s="318" t="s">
        <v>570</v>
      </c>
      <c r="E39" s="318" t="s">
        <v>857</v>
      </c>
      <c r="F39" s="318" t="s">
        <v>522</v>
      </c>
      <c r="G39" s="318" t="s">
        <v>932</v>
      </c>
      <c r="H39" s="312">
        <v>0.67768595040000001</v>
      </c>
      <c r="I39" s="312">
        <v>0.68273092369999999</v>
      </c>
      <c r="J39" s="312">
        <v>0.58362989320000003</v>
      </c>
      <c r="K39" s="312">
        <v>0.66666666669999997</v>
      </c>
      <c r="L39" s="312">
        <v>0.57142857140000003</v>
      </c>
      <c r="M39" s="312">
        <v>0.68627450980000004</v>
      </c>
      <c r="N39" s="312">
        <v>0.61904761900000005</v>
      </c>
      <c r="O39" s="312">
        <v>0.64130434780000001</v>
      </c>
      <c r="P39" s="252">
        <v>0.60544217690000002</v>
      </c>
    </row>
    <row r="40" spans="1:16" s="317" customFormat="1" x14ac:dyDescent="0.35">
      <c r="A40" s="246" t="s">
        <v>507</v>
      </c>
      <c r="B40" s="321"/>
      <c r="C40" s="321"/>
      <c r="D40" s="321"/>
      <c r="E40" s="321"/>
      <c r="F40" s="321"/>
      <c r="G40" s="321"/>
      <c r="H40" s="322"/>
      <c r="I40" s="322"/>
      <c r="J40" s="322"/>
      <c r="K40" s="322"/>
      <c r="L40" s="322"/>
      <c r="M40" s="322"/>
      <c r="N40" s="322"/>
      <c r="O40" s="322"/>
      <c r="P40" s="295"/>
    </row>
    <row r="41" spans="1:16" s="317" customFormat="1" ht="29" x14ac:dyDescent="0.35">
      <c r="A41" s="235"/>
      <c r="B41" s="318" t="s">
        <v>933</v>
      </c>
      <c r="C41" s="318" t="s">
        <v>934</v>
      </c>
      <c r="D41" s="318" t="s">
        <v>570</v>
      </c>
      <c r="E41" s="318" t="s">
        <v>860</v>
      </c>
      <c r="F41" s="318" t="s">
        <v>522</v>
      </c>
      <c r="G41" s="318" t="s">
        <v>935</v>
      </c>
      <c r="H41" s="312">
        <v>0.4438400173</v>
      </c>
      <c r="I41" s="312">
        <v>0.4258697374</v>
      </c>
      <c r="J41" s="312">
        <v>0.39501039500000001</v>
      </c>
      <c r="K41" s="312">
        <v>0.56844850069999997</v>
      </c>
      <c r="L41" s="312">
        <v>0.47933884300000001</v>
      </c>
      <c r="M41" s="312">
        <v>0.4902490249</v>
      </c>
      <c r="N41" s="312">
        <v>0.51123742890000001</v>
      </c>
      <c r="O41" s="312">
        <v>0.45871791989999999</v>
      </c>
      <c r="P41" s="252">
        <v>0.33294537549999997</v>
      </c>
    </row>
    <row r="42" spans="1:16" s="317" customFormat="1" ht="29" x14ac:dyDescent="0.35">
      <c r="A42" s="235"/>
      <c r="B42" s="318" t="s">
        <v>840</v>
      </c>
      <c r="C42" s="318" t="s">
        <v>936</v>
      </c>
      <c r="D42" s="318" t="s">
        <v>570</v>
      </c>
      <c r="E42" s="318" t="s">
        <v>857</v>
      </c>
      <c r="F42" s="318" t="s">
        <v>542</v>
      </c>
      <c r="G42" s="318" t="s">
        <v>937</v>
      </c>
      <c r="H42" s="312">
        <v>0.274063679</v>
      </c>
      <c r="I42" s="312">
        <v>0.2879156853</v>
      </c>
      <c r="J42" s="312">
        <v>0.19653865470000001</v>
      </c>
      <c r="K42" s="312">
        <v>0.36445536449999999</v>
      </c>
      <c r="L42" s="312">
        <v>0.33976833979999999</v>
      </c>
      <c r="M42" s="312">
        <v>0.3021831901</v>
      </c>
      <c r="N42" s="312">
        <v>0.3021943574</v>
      </c>
      <c r="O42" s="312">
        <v>0.28074662080000001</v>
      </c>
      <c r="P42" s="252">
        <v>0.19327792360000001</v>
      </c>
    </row>
    <row r="43" spans="1:16" s="317" customFormat="1" ht="28.5" x14ac:dyDescent="0.35">
      <c r="A43" s="246" t="s">
        <v>495</v>
      </c>
      <c r="B43" s="321"/>
      <c r="C43" s="321"/>
      <c r="D43" s="321"/>
      <c r="E43" s="321"/>
      <c r="F43" s="321"/>
      <c r="G43" s="321"/>
      <c r="H43" s="322"/>
      <c r="I43" s="322"/>
      <c r="J43" s="322"/>
      <c r="K43" s="322"/>
      <c r="L43" s="322"/>
      <c r="M43" s="322"/>
      <c r="N43" s="322"/>
      <c r="O43" s="322"/>
      <c r="P43" s="295"/>
    </row>
    <row r="44" spans="1:16" s="317" customFormat="1" ht="29" x14ac:dyDescent="0.35">
      <c r="A44" s="235"/>
      <c r="B44" s="318" t="s">
        <v>938</v>
      </c>
      <c r="C44" s="318" t="s">
        <v>939</v>
      </c>
      <c r="D44" s="318" t="s">
        <v>570</v>
      </c>
      <c r="E44" s="318" t="s">
        <v>857</v>
      </c>
      <c r="F44" s="318" t="s">
        <v>940</v>
      </c>
      <c r="G44" s="318" t="s">
        <v>941</v>
      </c>
      <c r="H44" s="312">
        <v>0.34210526320000001</v>
      </c>
      <c r="I44" s="312">
        <v>0.42436974789999998</v>
      </c>
      <c r="J44" s="312">
        <v>0.41044776119999998</v>
      </c>
      <c r="K44" s="312">
        <v>0.25403225810000002</v>
      </c>
      <c r="L44" s="312">
        <v>0.41935483870000001</v>
      </c>
      <c r="M44" s="312">
        <v>0.29464285709999999</v>
      </c>
      <c r="N44" s="312">
        <v>0.33750000000000002</v>
      </c>
      <c r="O44" s="312">
        <v>0.34090909089999999</v>
      </c>
      <c r="P44" s="252">
        <v>0.37692307689999999</v>
      </c>
    </row>
    <row r="45" spans="1:16" s="317" customFormat="1" ht="43.5" x14ac:dyDescent="0.35">
      <c r="A45" s="235"/>
      <c r="B45" s="318" t="s">
        <v>942</v>
      </c>
      <c r="C45" s="318" t="s">
        <v>943</v>
      </c>
      <c r="D45" s="318" t="s">
        <v>570</v>
      </c>
      <c r="E45" s="318" t="s">
        <v>857</v>
      </c>
      <c r="F45" s="318" t="s">
        <v>940</v>
      </c>
      <c r="G45" s="318" t="s">
        <v>944</v>
      </c>
      <c r="H45" s="312">
        <v>0.26237623760000001</v>
      </c>
      <c r="I45" s="312">
        <v>0.2070393375</v>
      </c>
      <c r="J45" s="312">
        <v>0.35099337749999998</v>
      </c>
      <c r="K45" s="312">
        <v>0.34962406019999998</v>
      </c>
      <c r="L45" s="312">
        <v>0.16339869279999999</v>
      </c>
      <c r="M45" s="312">
        <v>0.28199999999999997</v>
      </c>
      <c r="N45" s="312">
        <v>0.28464419480000003</v>
      </c>
      <c r="O45" s="312">
        <v>0.20749279540000001</v>
      </c>
      <c r="P45" s="252">
        <v>0.24444444439999999</v>
      </c>
    </row>
    <row r="46" spans="1:16" s="317" customFormat="1" x14ac:dyDescent="0.35">
      <c r="A46" s="246" t="s">
        <v>460</v>
      </c>
      <c r="B46" s="321"/>
      <c r="C46" s="321"/>
      <c r="D46" s="321"/>
      <c r="E46" s="321"/>
      <c r="F46" s="321"/>
      <c r="G46" s="321"/>
      <c r="H46" s="322"/>
      <c r="I46" s="322"/>
      <c r="J46" s="322"/>
      <c r="K46" s="322"/>
      <c r="L46" s="322"/>
      <c r="M46" s="322"/>
      <c r="N46" s="322"/>
      <c r="O46" s="322"/>
      <c r="P46" s="295"/>
    </row>
    <row r="47" spans="1:16" s="317" customFormat="1" ht="29" x14ac:dyDescent="0.35">
      <c r="A47" s="235"/>
      <c r="B47" s="318" t="s">
        <v>946</v>
      </c>
      <c r="C47" s="318" t="s">
        <v>947</v>
      </c>
      <c r="D47" s="318" t="s">
        <v>570</v>
      </c>
      <c r="E47" s="318" t="s">
        <v>860</v>
      </c>
      <c r="F47" s="318" t="s">
        <v>522</v>
      </c>
      <c r="G47" s="318" t="s">
        <v>948</v>
      </c>
      <c r="H47" s="312">
        <v>1.0440249267999999</v>
      </c>
      <c r="I47" s="312">
        <v>0.91351083929999999</v>
      </c>
      <c r="J47" s="312">
        <v>1.3267792779000001</v>
      </c>
      <c r="K47" s="312">
        <v>0.73588594659999995</v>
      </c>
      <c r="L47" s="312" t="s">
        <v>862</v>
      </c>
      <c r="M47" s="312">
        <v>0.85701792649999997</v>
      </c>
      <c r="N47" s="312">
        <v>0.93417489519999997</v>
      </c>
      <c r="O47" s="312">
        <v>1.2246534376</v>
      </c>
      <c r="P47" s="252">
        <v>1.5790155718000001</v>
      </c>
    </row>
    <row r="48" spans="1:16" s="317" customFormat="1" ht="29" x14ac:dyDescent="0.35">
      <c r="A48" s="235"/>
      <c r="B48" s="318" t="s">
        <v>945</v>
      </c>
      <c r="C48" s="318" t="s">
        <v>949</v>
      </c>
      <c r="D48" s="318" t="s">
        <v>570</v>
      </c>
      <c r="E48" s="318" t="s">
        <v>860</v>
      </c>
      <c r="F48" s="318" t="s">
        <v>542</v>
      </c>
      <c r="G48" s="318" t="s">
        <v>950</v>
      </c>
      <c r="H48" s="312">
        <v>40.19</v>
      </c>
      <c r="I48" s="312">
        <v>32.65</v>
      </c>
      <c r="J48" s="312">
        <v>52.56</v>
      </c>
      <c r="K48" s="312">
        <v>46.06</v>
      </c>
      <c r="L48" s="312">
        <v>33.86</v>
      </c>
      <c r="M48" s="312">
        <v>42.45</v>
      </c>
      <c r="N48" s="312">
        <v>50.03</v>
      </c>
      <c r="O48" s="312">
        <v>40.270000000000003</v>
      </c>
      <c r="P48" s="252">
        <v>36.58</v>
      </c>
    </row>
    <row r="49" spans="1:16" s="317" customFormat="1" ht="29" x14ac:dyDescent="0.35">
      <c r="A49" s="235"/>
      <c r="B49" s="318" t="s">
        <v>945</v>
      </c>
      <c r="C49" s="318" t="s">
        <v>951</v>
      </c>
      <c r="D49" s="318" t="s">
        <v>570</v>
      </c>
      <c r="E49" s="318" t="s">
        <v>860</v>
      </c>
      <c r="F49" s="318" t="s">
        <v>542</v>
      </c>
      <c r="G49" s="318" t="s">
        <v>950</v>
      </c>
      <c r="H49" s="312">
        <v>2.12</v>
      </c>
      <c r="I49" s="312">
        <v>2.34</v>
      </c>
      <c r="J49" s="312">
        <v>4.42</v>
      </c>
      <c r="K49" s="312">
        <v>2.75</v>
      </c>
      <c r="L49" s="312">
        <v>2.7</v>
      </c>
      <c r="M49" s="312">
        <v>2.33</v>
      </c>
      <c r="N49" s="312">
        <v>2.37</v>
      </c>
      <c r="O49" s="312">
        <v>2.5299999999999998</v>
      </c>
      <c r="P49" s="252">
        <v>2.38</v>
      </c>
    </row>
    <row r="50" spans="1:16" s="317" customFormat="1" ht="29" x14ac:dyDescent="0.35">
      <c r="A50" s="321"/>
      <c r="B50" s="318" t="s">
        <v>945</v>
      </c>
      <c r="C50" s="318" t="s">
        <v>952</v>
      </c>
      <c r="D50" s="318" t="s">
        <v>570</v>
      </c>
      <c r="E50" s="318" t="s">
        <v>860</v>
      </c>
      <c r="F50" s="318" t="s">
        <v>542</v>
      </c>
      <c r="G50" s="318" t="s">
        <v>950</v>
      </c>
      <c r="H50" s="313">
        <v>0.10150000000000001</v>
      </c>
      <c r="I50" s="313">
        <v>0.1196</v>
      </c>
      <c r="J50" s="313">
        <v>0.15040000000000001</v>
      </c>
      <c r="K50" s="313">
        <v>0.1303</v>
      </c>
      <c r="L50" s="313">
        <v>9.7199999999999995E-2</v>
      </c>
      <c r="M50" s="313">
        <v>0.1207</v>
      </c>
      <c r="N50" s="313">
        <v>0.10639999999999999</v>
      </c>
      <c r="O50" s="313">
        <v>0.13150000000000001</v>
      </c>
      <c r="P50" s="311">
        <v>0.1278</v>
      </c>
    </row>
    <row r="51" spans="1:16" s="317" customFormat="1" ht="29" x14ac:dyDescent="0.35">
      <c r="A51" s="321"/>
      <c r="B51" s="318" t="s">
        <v>945</v>
      </c>
      <c r="C51" s="318" t="s">
        <v>953</v>
      </c>
      <c r="D51" s="318" t="s">
        <v>570</v>
      </c>
      <c r="E51" s="318" t="s">
        <v>857</v>
      </c>
      <c r="F51" s="318" t="s">
        <v>542</v>
      </c>
      <c r="G51" s="318" t="s">
        <v>954</v>
      </c>
      <c r="H51" s="314">
        <v>1.7550244652027983E-2</v>
      </c>
      <c r="I51" s="314">
        <v>1.1686526122823098E-2</v>
      </c>
      <c r="J51" s="314">
        <v>2.0746887966804978E-2</v>
      </c>
      <c r="K51" s="315">
        <v>2.6699029126213591E-2</v>
      </c>
      <c r="L51" s="312">
        <v>9.1743119266055051E-3</v>
      </c>
      <c r="M51" s="314">
        <v>1.9041769041769043E-2</v>
      </c>
      <c r="N51" s="314">
        <v>2.3467432950191571E-2</v>
      </c>
      <c r="O51" s="314">
        <v>1.6446449243543174E-2</v>
      </c>
      <c r="P51" s="252">
        <v>1.36275146009085E-2</v>
      </c>
    </row>
  </sheetData>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E30E-B266-4553-A1FD-8D9215ECD74B}">
  <sheetPr codeName="Sheet91"/>
  <dimension ref="A1:I17"/>
  <sheetViews>
    <sheetView showGridLines="0" zoomScale="90" zoomScaleNormal="90" workbookViewId="0">
      <pane ySplit="2" topLeftCell="A3" activePane="bottomLeft" state="frozen"/>
      <selection pane="bottomLeft" activeCell="B2" sqref="B2"/>
    </sheetView>
  </sheetViews>
  <sheetFormatPr defaultRowHeight="14.5" x14ac:dyDescent="0.35"/>
  <cols>
    <col min="1" max="1" width="32.26953125" bestFit="1" customWidth="1"/>
    <col min="2" max="2" width="24.26953125" bestFit="1" customWidth="1"/>
    <col min="3" max="3" width="32.26953125" customWidth="1"/>
    <col min="4" max="4" width="44" style="31" customWidth="1"/>
    <col min="5" max="5" width="16.54296875" bestFit="1" customWidth="1"/>
    <col min="6" max="6" width="21.54296875" customWidth="1"/>
    <col min="7" max="7" width="17.7265625" customWidth="1"/>
    <col min="8" max="8" width="18.7265625" customWidth="1"/>
    <col min="9" max="9" width="25.453125" customWidth="1"/>
  </cols>
  <sheetData>
    <row r="1" spans="1:9" ht="28.5" customHeight="1" x14ac:dyDescent="0.35">
      <c r="A1" s="21" t="s">
        <v>362</v>
      </c>
    </row>
    <row r="2" spans="1:9" ht="86.25" customHeight="1" x14ac:dyDescent="0.35">
      <c r="A2" s="325" t="s">
        <v>361</v>
      </c>
      <c r="B2" s="325" t="s">
        <v>360</v>
      </c>
      <c r="C2" s="326" t="s">
        <v>359</v>
      </c>
      <c r="D2" s="326" t="s">
        <v>358</v>
      </c>
      <c r="E2" s="326" t="s">
        <v>357</v>
      </c>
      <c r="F2" s="325" t="s">
        <v>356</v>
      </c>
      <c r="G2" s="325" t="s">
        <v>355</v>
      </c>
      <c r="H2" s="326" t="s">
        <v>354</v>
      </c>
      <c r="I2" s="326" t="s">
        <v>353</v>
      </c>
    </row>
    <row r="3" spans="1:9" s="1" customFormat="1" ht="14" x14ac:dyDescent="0.3">
      <c r="A3" s="237" t="s">
        <v>414</v>
      </c>
      <c r="B3" s="237"/>
      <c r="C3" s="237" t="s">
        <v>1025</v>
      </c>
      <c r="D3" s="237" t="s">
        <v>1026</v>
      </c>
      <c r="E3" s="272"/>
      <c r="F3" s="329"/>
      <c r="G3" s="330">
        <v>45006</v>
      </c>
      <c r="H3" s="330">
        <v>45034</v>
      </c>
      <c r="I3" s="331" t="s">
        <v>565</v>
      </c>
    </row>
    <row r="4" spans="1:9" s="1" customFormat="1" ht="28" x14ac:dyDescent="0.3">
      <c r="A4" s="237" t="s">
        <v>414</v>
      </c>
      <c r="B4" s="237" t="s">
        <v>505</v>
      </c>
      <c r="C4" s="237" t="s">
        <v>1027</v>
      </c>
      <c r="D4" s="237" t="s">
        <v>1028</v>
      </c>
      <c r="E4" s="272" t="s">
        <v>1024</v>
      </c>
      <c r="F4" s="329"/>
      <c r="G4" s="330">
        <v>45089</v>
      </c>
      <c r="H4" s="330">
        <v>45212</v>
      </c>
      <c r="I4" s="331" t="s">
        <v>565</v>
      </c>
    </row>
    <row r="5" spans="1:9" s="1" customFormat="1" ht="14" x14ac:dyDescent="0.3">
      <c r="A5" s="237" t="s">
        <v>1029</v>
      </c>
      <c r="B5" s="237" t="s">
        <v>1030</v>
      </c>
      <c r="C5" s="237" t="s">
        <v>1027</v>
      </c>
      <c r="D5" s="237" t="s">
        <v>1031</v>
      </c>
      <c r="E5" s="272" t="s">
        <v>1024</v>
      </c>
      <c r="F5" s="332"/>
      <c r="G5" s="333">
        <v>45156</v>
      </c>
      <c r="H5" s="333">
        <v>45246</v>
      </c>
      <c r="I5" s="331" t="s">
        <v>565</v>
      </c>
    </row>
    <row r="6" spans="1:9" s="1" customFormat="1" ht="28" x14ac:dyDescent="0.3">
      <c r="A6" s="237" t="s">
        <v>414</v>
      </c>
      <c r="B6" s="237" t="s">
        <v>521</v>
      </c>
      <c r="C6" s="237" t="s">
        <v>1032</v>
      </c>
      <c r="D6" s="237" t="s">
        <v>1033</v>
      </c>
      <c r="E6" s="272" t="s">
        <v>1024</v>
      </c>
      <c r="F6" s="332"/>
      <c r="G6" s="333">
        <v>45128</v>
      </c>
      <c r="H6" s="333"/>
      <c r="I6" s="334" t="s">
        <v>1034</v>
      </c>
    </row>
    <row r="7" spans="1:9" s="1" customFormat="1" ht="28" x14ac:dyDescent="0.3">
      <c r="A7" s="237" t="s">
        <v>1035</v>
      </c>
      <c r="B7" s="237" t="s">
        <v>533</v>
      </c>
      <c r="C7" s="237" t="s">
        <v>1023</v>
      </c>
      <c r="D7" s="237" t="s">
        <v>1036</v>
      </c>
      <c r="E7" s="335" t="s">
        <v>1024</v>
      </c>
      <c r="F7" s="332"/>
      <c r="G7" s="333">
        <v>45156</v>
      </c>
      <c r="H7" s="333"/>
      <c r="I7" s="331" t="s">
        <v>565</v>
      </c>
    </row>
    <row r="8" spans="1:9" s="1" customFormat="1" ht="28" x14ac:dyDescent="0.3">
      <c r="A8" s="237" t="s">
        <v>1035</v>
      </c>
      <c r="B8" s="237" t="s">
        <v>1037</v>
      </c>
      <c r="C8" s="237" t="s">
        <v>1027</v>
      </c>
      <c r="D8" s="237" t="s">
        <v>1038</v>
      </c>
      <c r="E8" s="272" t="s">
        <v>1024</v>
      </c>
      <c r="F8" s="332"/>
      <c r="G8" s="333">
        <v>45138</v>
      </c>
      <c r="H8" s="333">
        <v>45211</v>
      </c>
      <c r="I8" s="331" t="s">
        <v>565</v>
      </c>
    </row>
    <row r="9" spans="1:9" s="1" customFormat="1" ht="98" x14ac:dyDescent="0.3">
      <c r="A9" s="237" t="s">
        <v>1035</v>
      </c>
      <c r="B9" s="237" t="s">
        <v>1039</v>
      </c>
      <c r="C9" s="237" t="s">
        <v>1025</v>
      </c>
      <c r="D9" s="237" t="s">
        <v>1040</v>
      </c>
      <c r="E9" s="237"/>
      <c r="F9" s="332"/>
      <c r="G9" s="333">
        <v>45219</v>
      </c>
      <c r="H9" s="333"/>
      <c r="I9" s="334"/>
    </row>
    <row r="10" spans="1:9" s="1" customFormat="1" ht="98" x14ac:dyDescent="0.3">
      <c r="A10" s="237" t="s">
        <v>1035</v>
      </c>
      <c r="B10" s="237" t="s">
        <v>1039</v>
      </c>
      <c r="C10" s="237" t="s">
        <v>1032</v>
      </c>
      <c r="D10" s="237" t="s">
        <v>1040</v>
      </c>
      <c r="E10" s="237"/>
      <c r="F10" s="332"/>
      <c r="G10" s="333">
        <v>45219</v>
      </c>
      <c r="H10" s="333"/>
      <c r="I10" s="334"/>
    </row>
    <row r="11" spans="1:9" s="1" customFormat="1" ht="56" x14ac:dyDescent="0.3">
      <c r="A11" s="237" t="s">
        <v>1035</v>
      </c>
      <c r="B11" s="237" t="s">
        <v>1041</v>
      </c>
      <c r="C11" s="237" t="s">
        <v>1032</v>
      </c>
      <c r="D11" s="237" t="s">
        <v>1042</v>
      </c>
      <c r="E11" s="237"/>
      <c r="F11" s="332"/>
      <c r="G11" s="333">
        <v>45202</v>
      </c>
      <c r="H11" s="333"/>
      <c r="I11" s="334"/>
    </row>
    <row r="12" spans="1:9" s="1" customFormat="1" ht="98" x14ac:dyDescent="0.3">
      <c r="A12" s="237" t="s">
        <v>1035</v>
      </c>
      <c r="B12" s="237" t="s">
        <v>1039</v>
      </c>
      <c r="C12" s="237" t="s">
        <v>1043</v>
      </c>
      <c r="D12" s="237" t="s">
        <v>1040</v>
      </c>
      <c r="E12" s="237"/>
      <c r="F12" s="332"/>
      <c r="G12" s="333">
        <v>45219</v>
      </c>
      <c r="H12" s="333"/>
      <c r="I12" s="334"/>
    </row>
    <row r="13" spans="1:9" s="1" customFormat="1" ht="98" x14ac:dyDescent="0.3">
      <c r="A13" s="237" t="s">
        <v>1035</v>
      </c>
      <c r="B13" s="237" t="s">
        <v>1039</v>
      </c>
      <c r="C13" s="237" t="s">
        <v>1023</v>
      </c>
      <c r="D13" s="237" t="s">
        <v>1040</v>
      </c>
      <c r="E13" s="237"/>
      <c r="F13" s="332"/>
      <c r="G13" s="333">
        <v>45219</v>
      </c>
      <c r="H13" s="333"/>
      <c r="I13" s="334"/>
    </row>
    <row r="14" spans="1:9" s="1" customFormat="1" ht="98" x14ac:dyDescent="0.3">
      <c r="A14" s="237" t="s">
        <v>1035</v>
      </c>
      <c r="B14" s="237" t="s">
        <v>1039</v>
      </c>
      <c r="C14" s="237" t="s">
        <v>1027</v>
      </c>
      <c r="D14" s="237" t="s">
        <v>1040</v>
      </c>
      <c r="E14" s="237"/>
      <c r="F14" s="332"/>
      <c r="G14" s="333">
        <v>45219</v>
      </c>
      <c r="H14" s="333"/>
      <c r="I14" s="334"/>
    </row>
    <row r="15" spans="1:9" s="1" customFormat="1" ht="42" x14ac:dyDescent="0.3">
      <c r="A15" s="237" t="s">
        <v>1035</v>
      </c>
      <c r="B15" s="237" t="s">
        <v>1044</v>
      </c>
      <c r="C15" s="237" t="s">
        <v>1045</v>
      </c>
      <c r="D15" s="237" t="s">
        <v>1046</v>
      </c>
      <c r="E15" s="237"/>
      <c r="F15" s="332"/>
      <c r="G15" s="333">
        <v>45260</v>
      </c>
      <c r="H15" s="248"/>
      <c r="I15" s="334"/>
    </row>
    <row r="16" spans="1:9" x14ac:dyDescent="0.35">
      <c r="A16" s="327"/>
      <c r="B16" s="327"/>
      <c r="C16" s="327"/>
      <c r="D16" s="328"/>
      <c r="E16" s="327"/>
      <c r="F16" s="327"/>
      <c r="G16" s="327"/>
      <c r="H16" s="327"/>
      <c r="I16" s="327"/>
    </row>
    <row r="17" spans="1:9" x14ac:dyDescent="0.35">
      <c r="A17" s="327"/>
      <c r="B17" s="327"/>
      <c r="C17" s="327"/>
      <c r="D17" s="328"/>
      <c r="E17" s="327"/>
      <c r="F17" s="327"/>
      <c r="G17" s="327"/>
      <c r="H17" s="327"/>
      <c r="I17" s="327"/>
    </row>
  </sheetData>
  <dataValidations count="2">
    <dataValidation operator="greaterThan" allowBlank="1" showInputMessage="1" showErrorMessage="1" sqref="G15 G3:H14" xr:uid="{64EEFFB8-9EA1-4E09-8CA8-E275E7E9A3AF}"/>
    <dataValidation type="list" allowBlank="1" showInputMessage="1" showErrorMessage="1" sqref="C3:C15" xr:uid="{63ED0800-A56F-4AE1-9891-9C9F64556439}">
      <formula1>"BP, HH, HP, IM, MED, PW, SCHA, UC, UHC"</formula1>
    </dataValidation>
  </dataValidation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4D7B-80E2-4DC9-B99F-BFE7C4AD0EF4}">
  <sheetPr codeName="Sheet111">
    <tabColor rgb="FF046B5C"/>
  </sheetPr>
  <dimension ref="A1:D21"/>
  <sheetViews>
    <sheetView showGridLines="0" zoomScaleNormal="100" workbookViewId="0">
      <selection activeCell="G15" sqref="G15"/>
    </sheetView>
  </sheetViews>
  <sheetFormatPr defaultColWidth="9.26953125" defaultRowHeight="14" x14ac:dyDescent="0.3"/>
  <cols>
    <col min="1" max="1" width="23" style="2" bestFit="1" customWidth="1"/>
    <col min="2" max="2" width="12.54296875" style="1" bestFit="1" customWidth="1"/>
    <col min="3" max="3" width="150.453125" style="1" customWidth="1"/>
    <col min="4" max="16384" width="9.26953125" style="1"/>
  </cols>
  <sheetData>
    <row r="1" spans="1:4" ht="23.25" customHeight="1" x14ac:dyDescent="0.3">
      <c r="A1" s="38" t="s">
        <v>421</v>
      </c>
      <c r="B1" s="20"/>
      <c r="C1" s="20"/>
      <c r="D1" s="20"/>
    </row>
    <row r="2" spans="1:4" ht="15" customHeight="1" x14ac:dyDescent="0.3">
      <c r="A2" s="37" t="s">
        <v>420</v>
      </c>
      <c r="B2" s="36" t="s">
        <v>419</v>
      </c>
      <c r="C2" s="35" t="s">
        <v>418</v>
      </c>
    </row>
    <row r="3" spans="1:4" ht="126" x14ac:dyDescent="0.3">
      <c r="A3" s="336" t="s">
        <v>417</v>
      </c>
      <c r="B3" s="337" t="s">
        <v>416</v>
      </c>
      <c r="C3" s="338" t="s">
        <v>415</v>
      </c>
    </row>
    <row r="4" spans="1:4" ht="51.75" customHeight="1" x14ac:dyDescent="0.3">
      <c r="A4" s="336" t="s">
        <v>414</v>
      </c>
      <c r="B4" s="337" t="s">
        <v>732</v>
      </c>
      <c r="C4" s="338" t="s">
        <v>731</v>
      </c>
    </row>
    <row r="5" spans="1:4" ht="28" x14ac:dyDescent="0.3">
      <c r="A5" s="336" t="s">
        <v>413</v>
      </c>
      <c r="B5" s="339" t="s">
        <v>377</v>
      </c>
      <c r="C5" s="338" t="s">
        <v>730</v>
      </c>
    </row>
    <row r="6" spans="1:4" ht="56" x14ac:dyDescent="0.3">
      <c r="A6" s="336" t="s">
        <v>650</v>
      </c>
      <c r="B6" s="339" t="s">
        <v>377</v>
      </c>
      <c r="C6" s="340" t="s">
        <v>788</v>
      </c>
    </row>
    <row r="7" spans="1:4" ht="28" x14ac:dyDescent="0.3">
      <c r="A7" s="341" t="s">
        <v>408</v>
      </c>
      <c r="B7" s="339" t="s">
        <v>377</v>
      </c>
      <c r="C7" s="338" t="s">
        <v>407</v>
      </c>
    </row>
    <row r="8" spans="1:4" ht="70" x14ac:dyDescent="0.3">
      <c r="A8" s="198" t="s">
        <v>411</v>
      </c>
      <c r="B8" s="342" t="s">
        <v>410</v>
      </c>
      <c r="C8" s="343" t="s">
        <v>409</v>
      </c>
    </row>
    <row r="9" spans="1:4" x14ac:dyDescent="0.3">
      <c r="A9" s="198" t="s">
        <v>406</v>
      </c>
      <c r="B9" s="344" t="s">
        <v>405</v>
      </c>
      <c r="C9" s="343" t="s">
        <v>404</v>
      </c>
    </row>
    <row r="10" spans="1:4" ht="42" x14ac:dyDescent="0.3">
      <c r="A10" s="198" t="s">
        <v>403</v>
      </c>
      <c r="B10" s="344" t="s">
        <v>377</v>
      </c>
      <c r="C10" s="338" t="s">
        <v>777</v>
      </c>
    </row>
    <row r="11" spans="1:4" ht="28" x14ac:dyDescent="0.3">
      <c r="A11" s="198" t="s">
        <v>399</v>
      </c>
      <c r="B11" s="342" t="s">
        <v>398</v>
      </c>
      <c r="C11" s="343" t="s">
        <v>397</v>
      </c>
    </row>
    <row r="12" spans="1:4" ht="42" x14ac:dyDescent="0.3">
      <c r="A12" s="198" t="s">
        <v>402</v>
      </c>
      <c r="B12" s="342" t="s">
        <v>401</v>
      </c>
      <c r="C12" s="343" t="s">
        <v>400</v>
      </c>
    </row>
    <row r="13" spans="1:4" ht="28" x14ac:dyDescent="0.3">
      <c r="A13" s="198" t="s">
        <v>396</v>
      </c>
      <c r="B13" s="342" t="s">
        <v>395</v>
      </c>
      <c r="C13" s="343" t="s">
        <v>394</v>
      </c>
    </row>
    <row r="14" spans="1:4" ht="28" x14ac:dyDescent="0.3">
      <c r="A14" s="198" t="s">
        <v>393</v>
      </c>
      <c r="B14" s="342" t="s">
        <v>392</v>
      </c>
      <c r="C14" s="343" t="s">
        <v>391</v>
      </c>
    </row>
    <row r="15" spans="1:4" ht="42" x14ac:dyDescent="0.3">
      <c r="A15" s="198" t="s">
        <v>390</v>
      </c>
      <c r="B15" s="342" t="s">
        <v>389</v>
      </c>
      <c r="C15" s="343" t="s">
        <v>388</v>
      </c>
    </row>
    <row r="16" spans="1:4" ht="42" x14ac:dyDescent="0.3">
      <c r="A16" s="198" t="s">
        <v>387</v>
      </c>
      <c r="B16" s="342" t="s">
        <v>386</v>
      </c>
      <c r="C16" s="343" t="s">
        <v>385</v>
      </c>
    </row>
    <row r="17" spans="1:3" ht="42" x14ac:dyDescent="0.3">
      <c r="A17" s="198" t="s">
        <v>384</v>
      </c>
      <c r="B17" s="342" t="s">
        <v>383</v>
      </c>
      <c r="C17" s="343" t="s">
        <v>382</v>
      </c>
    </row>
    <row r="18" spans="1:3" ht="98" x14ac:dyDescent="0.3">
      <c r="A18" s="198" t="s">
        <v>381</v>
      </c>
      <c r="B18" s="342" t="s">
        <v>380</v>
      </c>
      <c r="C18" s="343" t="s">
        <v>379</v>
      </c>
    </row>
    <row r="19" spans="1:3" ht="28" x14ac:dyDescent="0.3">
      <c r="A19" s="336" t="s">
        <v>378</v>
      </c>
      <c r="B19" s="339" t="s">
        <v>377</v>
      </c>
      <c r="C19" s="338" t="s">
        <v>778</v>
      </c>
    </row>
    <row r="20" spans="1:3" ht="28" x14ac:dyDescent="0.3">
      <c r="A20" s="336" t="s">
        <v>376</v>
      </c>
      <c r="B20" s="337" t="s">
        <v>375</v>
      </c>
      <c r="C20" s="338" t="s">
        <v>374</v>
      </c>
    </row>
    <row r="21" spans="1:3" ht="28" x14ac:dyDescent="0.3">
      <c r="A21" s="336" t="s">
        <v>412</v>
      </c>
      <c r="B21" s="337"/>
      <c r="C21" s="199" t="s">
        <v>779</v>
      </c>
    </row>
  </sheetData>
  <hyperlinks>
    <hyperlink ref="C6" r:id="rId1" display="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https://www.medicaid.gov/medicaid/downloads/ed-validation-toolkit.pdf." xr:uid="{AE2062F9-1818-47B4-94DC-72161A7ADF4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8B2B-425C-47E4-9CEC-E285FC445D05}">
  <sheetPr codeName="Sheet101"/>
  <dimension ref="A1:G5"/>
  <sheetViews>
    <sheetView showGridLines="0" zoomScaleNormal="100" workbookViewId="0">
      <selection activeCell="O18" sqref="O18"/>
    </sheetView>
  </sheetViews>
  <sheetFormatPr defaultColWidth="9.26953125" defaultRowHeight="14.5" x14ac:dyDescent="0.35"/>
  <cols>
    <col min="1" max="1" width="9.26953125" style="22"/>
    <col min="2" max="2" width="23.7265625" style="22" customWidth="1"/>
    <col min="3" max="3" width="67.7265625" style="22" customWidth="1"/>
    <col min="4" max="4" width="16.26953125" style="22" customWidth="1"/>
    <col min="5" max="7" width="19.453125" style="30" customWidth="1"/>
    <col min="8" max="16384" width="9.26953125" style="22"/>
  </cols>
  <sheetData>
    <row r="1" spans="1:7" ht="23" x14ac:dyDescent="0.35">
      <c r="A1" s="21" t="s">
        <v>373</v>
      </c>
      <c r="B1" s="25"/>
      <c r="C1" s="25"/>
      <c r="D1" s="25"/>
      <c r="E1" s="34"/>
      <c r="F1" s="20"/>
      <c r="G1" s="20"/>
    </row>
    <row r="2" spans="1:7" ht="42" x14ac:dyDescent="0.35">
      <c r="A2" s="24" t="s">
        <v>89</v>
      </c>
      <c r="B2" s="19" t="s">
        <v>88</v>
      </c>
      <c r="C2" s="19" t="s">
        <v>46</v>
      </c>
      <c r="D2" s="19" t="s">
        <v>45</v>
      </c>
      <c r="E2" s="33" t="str">
        <f>IF(A_COVER!$B19="","[BSS Entity 1]",A_COVER!$B19)</f>
        <v>Multi-Site County and Tribal Entity</v>
      </c>
      <c r="F2" s="32" t="str">
        <f>IF(A_COVER!$B20="","[BSS Entity 2]",A_COVER!$B20)</f>
        <v>State Ombudsman</v>
      </c>
      <c r="G2" s="32" t="str">
        <f>IF(A_COVER!$B21="","[BSS Entity 3]",A_COVER!$B21)</f>
        <v>Health Care Consumer Support Center</v>
      </c>
    </row>
    <row r="3" spans="1:7" x14ac:dyDescent="0.35">
      <c r="A3" s="143" t="s">
        <v>74</v>
      </c>
      <c r="B3" s="144"/>
      <c r="C3" s="144"/>
      <c r="D3" s="144"/>
      <c r="E3" s="151"/>
      <c r="F3" s="144"/>
      <c r="G3" s="144"/>
    </row>
    <row r="4" spans="1:7" s="250" customFormat="1" ht="56" x14ac:dyDescent="0.35">
      <c r="A4" s="216" t="s">
        <v>372</v>
      </c>
      <c r="B4" s="241" t="s">
        <v>370</v>
      </c>
      <c r="C4" s="241" t="s">
        <v>369</v>
      </c>
      <c r="D4" s="217" t="s">
        <v>78</v>
      </c>
      <c r="E4" s="345" t="s">
        <v>564</v>
      </c>
      <c r="F4" s="237" t="s">
        <v>539</v>
      </c>
      <c r="G4" s="334" t="s">
        <v>590</v>
      </c>
    </row>
    <row r="5" spans="1:7" s="250" customFormat="1" ht="196.5" x14ac:dyDescent="0.35">
      <c r="A5" s="216" t="s">
        <v>371</v>
      </c>
      <c r="B5" s="241" t="s">
        <v>367</v>
      </c>
      <c r="C5" s="241" t="s">
        <v>366</v>
      </c>
      <c r="D5" s="217" t="s">
        <v>78</v>
      </c>
      <c r="E5" s="237" t="s">
        <v>846</v>
      </c>
      <c r="F5" s="237" t="s">
        <v>848</v>
      </c>
      <c r="G5" s="334" t="s">
        <v>589</v>
      </c>
    </row>
  </sheetData>
  <pageMargins left="0.7" right="0.7" top="0.75" bottom="0.75" header="0.3" footer="0.3"/>
  <pageSetup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4B2B-8804-40F2-AE8F-42A7B024AB42}">
  <sheetPr>
    <tabColor rgb="FF046B5C"/>
  </sheetPr>
  <dimension ref="A1:L226"/>
  <sheetViews>
    <sheetView showGridLines="0" zoomScaleNormal="100" workbookViewId="0">
      <pane xSplit="2" ySplit="6" topLeftCell="C7" activePane="bottomRight" state="frozen"/>
      <selection pane="topRight" activeCell="C1" sqref="C1"/>
      <selection pane="bottomLeft" activeCell="A8" sqref="A8"/>
      <selection pane="bottomRight" activeCell="O12" sqref="O12"/>
    </sheetView>
  </sheetViews>
  <sheetFormatPr defaultRowHeight="14.5" x14ac:dyDescent="0.35"/>
  <cols>
    <col min="1" max="1" width="9.1796875" style="74" customWidth="1"/>
    <col min="2" max="2" width="31.26953125" customWidth="1"/>
    <col min="3" max="3" width="71.1796875" customWidth="1"/>
    <col min="4" max="4" width="31.26953125" customWidth="1"/>
    <col min="5" max="8" width="6.54296875" style="73" customWidth="1"/>
    <col min="9" max="9" width="6.26953125" style="73" customWidth="1"/>
    <col min="10" max="12" width="6.54296875" style="73" customWidth="1"/>
  </cols>
  <sheetData>
    <row r="1" spans="1:12" ht="18" x14ac:dyDescent="0.35">
      <c r="A1" s="350" t="s">
        <v>708</v>
      </c>
      <c r="B1" s="351"/>
      <c r="C1" s="351"/>
    </row>
    <row r="2" spans="1:12" x14ac:dyDescent="0.35">
      <c r="A2" s="352"/>
      <c r="B2" s="351"/>
      <c r="C2" s="351"/>
      <c r="D2" s="359" t="s">
        <v>657</v>
      </c>
      <c r="E2" s="360" t="s">
        <v>658</v>
      </c>
      <c r="F2" s="360" t="s">
        <v>659</v>
      </c>
      <c r="G2" s="360" t="s">
        <v>660</v>
      </c>
      <c r="H2" s="360" t="s">
        <v>632</v>
      </c>
      <c r="I2" s="361" t="s">
        <v>661</v>
      </c>
      <c r="J2" s="360" t="s">
        <v>630</v>
      </c>
      <c r="K2" s="360" t="s">
        <v>629</v>
      </c>
      <c r="L2" s="360" t="s">
        <v>662</v>
      </c>
    </row>
    <row r="3" spans="1:12" ht="24" customHeight="1" x14ac:dyDescent="0.35">
      <c r="A3" s="353"/>
      <c r="B3" s="351"/>
      <c r="C3" s="351"/>
      <c r="D3" s="359" t="s">
        <v>663</v>
      </c>
      <c r="E3" s="175" t="s">
        <v>664</v>
      </c>
      <c r="F3" s="175" t="s">
        <v>665</v>
      </c>
      <c r="G3" s="175" t="s">
        <v>666</v>
      </c>
      <c r="H3" s="175"/>
      <c r="I3" s="366" t="s">
        <v>667</v>
      </c>
      <c r="J3" s="175"/>
      <c r="K3" s="175"/>
      <c r="L3" s="175" t="s">
        <v>668</v>
      </c>
    </row>
    <row r="4" spans="1:12" x14ac:dyDescent="0.35">
      <c r="A4" s="353"/>
      <c r="B4" s="351"/>
      <c r="C4" s="351"/>
      <c r="D4" s="359" t="s">
        <v>669</v>
      </c>
      <c r="E4" s="362" t="s">
        <v>670</v>
      </c>
      <c r="F4" s="362" t="s">
        <v>670</v>
      </c>
      <c r="G4" s="362" t="s">
        <v>670</v>
      </c>
      <c r="H4" s="362" t="s">
        <v>671</v>
      </c>
      <c r="I4" s="362" t="s">
        <v>670</v>
      </c>
      <c r="J4" s="370" t="s">
        <v>671</v>
      </c>
      <c r="K4" s="370"/>
      <c r="L4" s="362" t="s">
        <v>670</v>
      </c>
    </row>
    <row r="5" spans="1:12" x14ac:dyDescent="0.35">
      <c r="A5" s="347" t="s">
        <v>89</v>
      </c>
      <c r="B5" s="348" t="s">
        <v>88</v>
      </c>
      <c r="C5" s="349" t="s">
        <v>46</v>
      </c>
      <c r="D5" s="349" t="s">
        <v>45</v>
      </c>
      <c r="E5" s="354"/>
      <c r="F5" s="354"/>
      <c r="G5" s="355"/>
      <c r="H5" s="356"/>
      <c r="I5" s="355"/>
      <c r="J5" s="357"/>
      <c r="K5" s="358"/>
      <c r="L5" s="354"/>
    </row>
    <row r="6" spans="1:12" ht="24" customHeight="1" x14ac:dyDescent="0.35">
      <c r="A6" s="88" t="s">
        <v>672</v>
      </c>
      <c r="B6" s="176" t="s">
        <v>673</v>
      </c>
      <c r="C6" s="176"/>
      <c r="D6" s="89"/>
      <c r="E6" s="90" t="s">
        <v>674</v>
      </c>
      <c r="F6" s="91"/>
      <c r="G6" s="92"/>
      <c r="H6" s="93"/>
      <c r="I6" s="92"/>
      <c r="J6" s="94"/>
      <c r="K6" s="95"/>
      <c r="L6" s="91"/>
    </row>
    <row r="7" spans="1:12" x14ac:dyDescent="0.35">
      <c r="A7" s="96" t="s">
        <v>672</v>
      </c>
      <c r="B7" s="79" t="s">
        <v>675</v>
      </c>
      <c r="C7" s="97" t="s">
        <v>734</v>
      </c>
      <c r="D7" s="97"/>
      <c r="E7" s="87" t="s">
        <v>674</v>
      </c>
      <c r="F7" s="87"/>
      <c r="G7" s="98"/>
      <c r="H7" s="99"/>
      <c r="I7" s="98"/>
      <c r="J7" s="100"/>
      <c r="K7" s="101"/>
      <c r="L7" s="87"/>
    </row>
    <row r="8" spans="1:12" x14ac:dyDescent="0.35">
      <c r="A8" s="96" t="s">
        <v>672</v>
      </c>
      <c r="B8" s="79" t="s">
        <v>39</v>
      </c>
      <c r="C8" s="97" t="s">
        <v>734</v>
      </c>
      <c r="D8" s="97"/>
      <c r="E8" s="87" t="s">
        <v>674</v>
      </c>
      <c r="F8" s="87"/>
      <c r="G8" s="98"/>
      <c r="H8" s="99"/>
      <c r="I8" s="98"/>
      <c r="J8" s="100"/>
      <c r="K8" s="101"/>
      <c r="L8" s="87"/>
    </row>
    <row r="9" spans="1:12" x14ac:dyDescent="0.35">
      <c r="A9" s="96" t="s">
        <v>672</v>
      </c>
      <c r="B9" s="79" t="s">
        <v>676</v>
      </c>
      <c r="C9" s="97" t="s">
        <v>734</v>
      </c>
      <c r="D9" s="97"/>
      <c r="E9" s="87" t="s">
        <v>674</v>
      </c>
      <c r="F9" s="87"/>
      <c r="G9" s="98"/>
      <c r="H9" s="99"/>
      <c r="I9" s="98"/>
      <c r="J9" s="100"/>
      <c r="K9" s="101"/>
      <c r="L9" s="87"/>
    </row>
    <row r="10" spans="1:12" ht="25" x14ac:dyDescent="0.35">
      <c r="A10" s="96" t="s">
        <v>672</v>
      </c>
      <c r="B10" s="79" t="s">
        <v>677</v>
      </c>
      <c r="C10" s="97" t="s">
        <v>734</v>
      </c>
      <c r="D10" s="79"/>
      <c r="E10" s="87" t="s">
        <v>674</v>
      </c>
      <c r="F10" s="87"/>
      <c r="G10" s="98"/>
      <c r="H10" s="99"/>
      <c r="I10" s="98"/>
      <c r="J10" s="100"/>
      <c r="K10" s="101"/>
      <c r="L10" s="87"/>
    </row>
    <row r="11" spans="1:12" ht="15" customHeight="1" x14ac:dyDescent="0.35">
      <c r="A11" s="88" t="s">
        <v>678</v>
      </c>
      <c r="B11" s="176" t="s">
        <v>679</v>
      </c>
      <c r="C11" s="176"/>
      <c r="D11" s="89"/>
      <c r="E11" s="91"/>
      <c r="F11" s="90" t="s">
        <v>674</v>
      </c>
      <c r="G11" s="102" t="s">
        <v>674</v>
      </c>
      <c r="H11" s="103"/>
      <c r="I11" s="102" t="s">
        <v>674</v>
      </c>
      <c r="J11" s="94"/>
      <c r="K11" s="95"/>
      <c r="L11" s="91"/>
    </row>
    <row r="12" spans="1:12" ht="37.5" x14ac:dyDescent="0.35">
      <c r="A12" s="75" t="s">
        <v>86</v>
      </c>
      <c r="B12" s="75" t="s">
        <v>85</v>
      </c>
      <c r="C12" s="75" t="s">
        <v>746</v>
      </c>
      <c r="D12" s="75" t="s">
        <v>82</v>
      </c>
      <c r="E12" s="104"/>
      <c r="F12" s="105" t="s">
        <v>674</v>
      </c>
      <c r="G12" s="106"/>
      <c r="H12" s="107"/>
      <c r="I12" s="106"/>
      <c r="J12" s="108"/>
      <c r="K12" s="109"/>
      <c r="L12" s="104"/>
    </row>
    <row r="13" spans="1:12" ht="50" x14ac:dyDescent="0.35">
      <c r="A13" s="75" t="s">
        <v>84</v>
      </c>
      <c r="B13" s="75" t="s">
        <v>83</v>
      </c>
      <c r="C13" s="75" t="s">
        <v>747</v>
      </c>
      <c r="D13" s="75" t="s">
        <v>82</v>
      </c>
      <c r="E13" s="104"/>
      <c r="F13" s="105" t="s">
        <v>674</v>
      </c>
      <c r="G13" s="106"/>
      <c r="H13" s="107"/>
      <c r="I13" s="106"/>
      <c r="J13" s="108"/>
      <c r="K13" s="109"/>
      <c r="L13" s="104"/>
    </row>
    <row r="14" spans="1:12" ht="25" x14ac:dyDescent="0.35">
      <c r="A14" s="75" t="s">
        <v>152</v>
      </c>
      <c r="B14" s="75" t="s">
        <v>151</v>
      </c>
      <c r="C14" s="75" t="s">
        <v>150</v>
      </c>
      <c r="D14" s="75" t="s">
        <v>149</v>
      </c>
      <c r="E14" s="104"/>
      <c r="F14" s="105"/>
      <c r="G14" s="106" t="s">
        <v>674</v>
      </c>
      <c r="H14" s="107"/>
      <c r="I14" s="106"/>
      <c r="J14" s="108"/>
      <c r="K14" s="109"/>
      <c r="L14" s="104"/>
    </row>
    <row r="15" spans="1:12" ht="25" x14ac:dyDescent="0.35">
      <c r="A15" s="75" t="s">
        <v>148</v>
      </c>
      <c r="B15" s="75" t="s">
        <v>147</v>
      </c>
      <c r="C15" s="75" t="s">
        <v>146</v>
      </c>
      <c r="D15" s="75" t="s">
        <v>145</v>
      </c>
      <c r="E15" s="104"/>
      <c r="F15" s="105"/>
      <c r="G15" s="106" t="s">
        <v>674</v>
      </c>
      <c r="H15" s="107"/>
      <c r="I15" s="106"/>
      <c r="J15" s="108"/>
      <c r="K15" s="109"/>
      <c r="L15" s="104"/>
    </row>
    <row r="16" spans="1:12" ht="25" x14ac:dyDescent="0.35">
      <c r="A16" s="75" t="s">
        <v>144</v>
      </c>
      <c r="B16" s="75" t="s">
        <v>143</v>
      </c>
      <c r="C16" s="75" t="s">
        <v>142</v>
      </c>
      <c r="D16" s="75" t="s">
        <v>51</v>
      </c>
      <c r="E16" s="104"/>
      <c r="F16" s="105"/>
      <c r="G16" s="106" t="s">
        <v>674</v>
      </c>
      <c r="H16" s="107"/>
      <c r="I16" s="106"/>
      <c r="J16" s="108"/>
      <c r="K16" s="109"/>
      <c r="L16" s="104"/>
    </row>
    <row r="17" spans="1:12" ht="87.5" x14ac:dyDescent="0.35">
      <c r="A17" s="75" t="s">
        <v>633</v>
      </c>
      <c r="B17" s="75" t="s">
        <v>627</v>
      </c>
      <c r="C17" s="75" t="s">
        <v>773</v>
      </c>
      <c r="D17" s="75" t="s">
        <v>141</v>
      </c>
      <c r="E17" s="104"/>
      <c r="F17" s="105"/>
      <c r="G17" s="106" t="s">
        <v>674</v>
      </c>
      <c r="H17" s="107"/>
      <c r="I17" s="106"/>
      <c r="J17" s="108"/>
      <c r="K17" s="109"/>
      <c r="L17" s="104"/>
    </row>
    <row r="18" spans="1:12" ht="25" x14ac:dyDescent="0.35">
      <c r="A18" s="75" t="s">
        <v>140</v>
      </c>
      <c r="B18" s="75" t="s">
        <v>139</v>
      </c>
      <c r="C18" s="75" t="s">
        <v>733</v>
      </c>
      <c r="D18" s="75" t="s">
        <v>23</v>
      </c>
      <c r="E18" s="104"/>
      <c r="F18" s="105"/>
      <c r="G18" s="106" t="s">
        <v>674</v>
      </c>
      <c r="H18" s="107"/>
      <c r="I18" s="106"/>
      <c r="J18" s="108"/>
      <c r="K18" s="109"/>
      <c r="L18" s="104"/>
    </row>
    <row r="19" spans="1:12" ht="25" x14ac:dyDescent="0.35">
      <c r="A19" s="75" t="s">
        <v>138</v>
      </c>
      <c r="B19" s="75" t="s">
        <v>137</v>
      </c>
      <c r="C19" s="75" t="s">
        <v>680</v>
      </c>
      <c r="D19" s="75" t="s">
        <v>82</v>
      </c>
      <c r="E19" s="104"/>
      <c r="F19" s="105"/>
      <c r="G19" s="106" t="s">
        <v>674</v>
      </c>
      <c r="H19" s="107"/>
      <c r="I19" s="106"/>
      <c r="J19" s="108"/>
      <c r="K19" s="109"/>
      <c r="L19" s="104"/>
    </row>
    <row r="20" spans="1:12" ht="25" x14ac:dyDescent="0.35">
      <c r="A20" s="75" t="s">
        <v>136</v>
      </c>
      <c r="B20" s="75" t="s">
        <v>681</v>
      </c>
      <c r="C20" s="75" t="s">
        <v>134</v>
      </c>
      <c r="D20" s="75" t="s">
        <v>23</v>
      </c>
      <c r="E20" s="104"/>
      <c r="F20" s="105"/>
      <c r="G20" s="106" t="s">
        <v>674</v>
      </c>
      <c r="H20" s="107"/>
      <c r="I20" s="106"/>
      <c r="J20" s="108"/>
      <c r="K20" s="109"/>
      <c r="L20" s="104"/>
    </row>
    <row r="21" spans="1:12" ht="25" x14ac:dyDescent="0.35">
      <c r="A21" s="75" t="s">
        <v>343</v>
      </c>
      <c r="B21" s="75" t="s">
        <v>342</v>
      </c>
      <c r="C21" s="75" t="s">
        <v>341</v>
      </c>
      <c r="D21" s="75" t="s">
        <v>82</v>
      </c>
      <c r="E21" s="104"/>
      <c r="F21" s="105"/>
      <c r="G21" s="110"/>
      <c r="H21" s="107"/>
      <c r="I21" s="106" t="s">
        <v>674</v>
      </c>
      <c r="J21" s="108"/>
      <c r="K21" s="109"/>
      <c r="L21" s="104"/>
    </row>
    <row r="22" spans="1:12" ht="50" x14ac:dyDescent="0.35">
      <c r="A22" s="75" t="s">
        <v>340</v>
      </c>
      <c r="B22" s="75" t="s">
        <v>339</v>
      </c>
      <c r="C22" s="75" t="s">
        <v>338</v>
      </c>
      <c r="D22" s="75" t="s">
        <v>804</v>
      </c>
      <c r="E22" s="104"/>
      <c r="F22" s="105"/>
      <c r="G22" s="110"/>
      <c r="H22" s="107"/>
      <c r="I22" s="106" t="s">
        <v>674</v>
      </c>
      <c r="J22" s="108"/>
      <c r="K22" s="109"/>
      <c r="L22" s="104"/>
    </row>
    <row r="23" spans="1:12" ht="50.5" x14ac:dyDescent="0.35">
      <c r="A23" s="75" t="s">
        <v>337</v>
      </c>
      <c r="B23" s="75" t="s">
        <v>336</v>
      </c>
      <c r="C23" s="75" t="s">
        <v>805</v>
      </c>
      <c r="D23" s="75" t="s">
        <v>804</v>
      </c>
      <c r="E23" s="104"/>
      <c r="F23" s="104"/>
      <c r="G23" s="110"/>
      <c r="H23" s="107"/>
      <c r="I23" s="106" t="s">
        <v>674</v>
      </c>
      <c r="J23" s="108"/>
      <c r="K23" s="109"/>
      <c r="L23" s="104"/>
    </row>
    <row r="24" spans="1:12" x14ac:dyDescent="0.35">
      <c r="A24" s="88" t="s">
        <v>682</v>
      </c>
      <c r="B24" s="89" t="s">
        <v>683</v>
      </c>
      <c r="C24" s="89"/>
      <c r="D24" s="89"/>
      <c r="E24" s="91"/>
      <c r="F24" s="91"/>
      <c r="G24" s="92"/>
      <c r="H24" s="93"/>
      <c r="I24" s="102" t="s">
        <v>674</v>
      </c>
      <c r="J24" s="94"/>
      <c r="K24" s="95"/>
      <c r="L24" s="91"/>
    </row>
    <row r="25" spans="1:12" ht="87.5" x14ac:dyDescent="0.35">
      <c r="A25" s="75" t="s">
        <v>813</v>
      </c>
      <c r="B25" s="75" t="s">
        <v>334</v>
      </c>
      <c r="C25" s="81" t="s">
        <v>817</v>
      </c>
      <c r="D25" s="75" t="s">
        <v>331</v>
      </c>
      <c r="E25" s="104"/>
      <c r="F25" s="104"/>
      <c r="G25" s="110"/>
      <c r="H25" s="107"/>
      <c r="I25" s="106" t="s">
        <v>674</v>
      </c>
      <c r="J25" s="108"/>
      <c r="K25" s="109"/>
      <c r="L25" s="104"/>
    </row>
    <row r="26" spans="1:12" ht="37.5" x14ac:dyDescent="0.35">
      <c r="A26" s="75" t="s">
        <v>815</v>
      </c>
      <c r="B26" s="75" t="s">
        <v>814</v>
      </c>
      <c r="C26" s="81" t="s">
        <v>816</v>
      </c>
      <c r="D26" s="75" t="s">
        <v>154</v>
      </c>
      <c r="E26" s="104"/>
      <c r="F26" s="104"/>
      <c r="G26" s="110"/>
      <c r="H26" s="107"/>
      <c r="I26" s="106" t="s">
        <v>674</v>
      </c>
      <c r="J26" s="108"/>
      <c r="K26" s="109"/>
      <c r="L26" s="104"/>
    </row>
    <row r="27" spans="1:12" ht="50" x14ac:dyDescent="0.35">
      <c r="A27" s="75" t="s">
        <v>824</v>
      </c>
      <c r="B27" s="75" t="s">
        <v>822</v>
      </c>
      <c r="C27" s="81" t="s">
        <v>827</v>
      </c>
      <c r="D27" s="75" t="s">
        <v>23</v>
      </c>
      <c r="E27" s="104"/>
      <c r="F27" s="104"/>
      <c r="G27" s="110"/>
      <c r="H27" s="107"/>
      <c r="I27" s="106" t="s">
        <v>674</v>
      </c>
      <c r="J27" s="108"/>
      <c r="K27" s="109"/>
      <c r="L27" s="104"/>
    </row>
    <row r="28" spans="1:12" ht="25" x14ac:dyDescent="0.35">
      <c r="A28" s="75" t="s">
        <v>823</v>
      </c>
      <c r="B28" s="75" t="s">
        <v>727</v>
      </c>
      <c r="C28" s="81" t="s">
        <v>825</v>
      </c>
      <c r="D28" s="75" t="s">
        <v>23</v>
      </c>
      <c r="E28" s="104"/>
      <c r="F28" s="104"/>
      <c r="G28" s="110"/>
      <c r="H28" s="107"/>
      <c r="I28" s="106" t="s">
        <v>674</v>
      </c>
      <c r="J28" s="108"/>
      <c r="K28" s="109"/>
      <c r="L28" s="104"/>
    </row>
    <row r="29" spans="1:12" x14ac:dyDescent="0.35">
      <c r="A29" s="88" t="s">
        <v>684</v>
      </c>
      <c r="B29" s="89" t="s">
        <v>685</v>
      </c>
      <c r="C29" s="89"/>
      <c r="D29" s="89"/>
      <c r="E29" s="90"/>
      <c r="F29" s="90" t="s">
        <v>674</v>
      </c>
      <c r="G29" s="102" t="s">
        <v>674</v>
      </c>
      <c r="H29" s="103"/>
      <c r="I29" s="102" t="s">
        <v>674</v>
      </c>
      <c r="J29" s="111"/>
      <c r="K29" s="112"/>
      <c r="L29" s="90"/>
    </row>
    <row r="30" spans="1:12" ht="75" x14ac:dyDescent="0.35">
      <c r="A30" s="75" t="s">
        <v>80</v>
      </c>
      <c r="B30" s="75" t="s">
        <v>79</v>
      </c>
      <c r="C30" s="75" t="s">
        <v>809</v>
      </c>
      <c r="D30" s="75" t="s">
        <v>78</v>
      </c>
      <c r="E30" s="87"/>
      <c r="F30" s="87" t="s">
        <v>674</v>
      </c>
      <c r="G30" s="98"/>
      <c r="H30" s="99"/>
      <c r="I30" s="98"/>
      <c r="J30" s="100"/>
      <c r="K30" s="101"/>
      <c r="L30" s="87"/>
    </row>
    <row r="31" spans="1:12" ht="37.5" x14ac:dyDescent="0.35">
      <c r="A31" s="75" t="s">
        <v>77</v>
      </c>
      <c r="B31" s="75" t="s">
        <v>76</v>
      </c>
      <c r="C31" s="75" t="s">
        <v>75</v>
      </c>
      <c r="D31" s="75" t="s">
        <v>51</v>
      </c>
      <c r="E31" s="87"/>
      <c r="F31" s="87" t="s">
        <v>674</v>
      </c>
      <c r="G31" s="98"/>
      <c r="H31" s="99"/>
      <c r="I31" s="98"/>
      <c r="J31" s="100"/>
      <c r="K31" s="101"/>
      <c r="L31" s="87"/>
    </row>
    <row r="32" spans="1:12" ht="50" x14ac:dyDescent="0.35">
      <c r="A32" s="75" t="s">
        <v>133</v>
      </c>
      <c r="B32" s="75" t="s">
        <v>132</v>
      </c>
      <c r="C32" s="75" t="s">
        <v>774</v>
      </c>
      <c r="D32" s="75" t="s">
        <v>78</v>
      </c>
      <c r="E32" s="87"/>
      <c r="F32" s="87"/>
      <c r="G32" s="98" t="s">
        <v>674</v>
      </c>
      <c r="H32" s="99"/>
      <c r="I32" s="98"/>
      <c r="J32" s="100"/>
      <c r="K32" s="101"/>
      <c r="L32" s="87"/>
    </row>
    <row r="33" spans="1:12" ht="62.5" x14ac:dyDescent="0.35">
      <c r="A33" s="75" t="s">
        <v>131</v>
      </c>
      <c r="B33" s="75" t="s">
        <v>130</v>
      </c>
      <c r="C33" s="75" t="s">
        <v>775</v>
      </c>
      <c r="D33" s="75" t="s">
        <v>78</v>
      </c>
      <c r="E33" s="87"/>
      <c r="F33" s="87"/>
      <c r="G33" s="98" t="s">
        <v>674</v>
      </c>
      <c r="H33" s="99"/>
      <c r="I33" s="98"/>
      <c r="J33" s="100"/>
      <c r="K33" s="101"/>
      <c r="L33" s="87"/>
    </row>
    <row r="34" spans="1:12" ht="37.5" x14ac:dyDescent="0.35">
      <c r="A34" s="75" t="s">
        <v>129</v>
      </c>
      <c r="B34" s="75" t="s">
        <v>128</v>
      </c>
      <c r="C34" s="75" t="s">
        <v>127</v>
      </c>
      <c r="D34" s="80" t="s">
        <v>23</v>
      </c>
      <c r="E34" s="87"/>
      <c r="F34" s="87"/>
      <c r="G34" s="98" t="s">
        <v>674</v>
      </c>
      <c r="H34" s="99"/>
      <c r="I34" s="98"/>
      <c r="J34" s="100"/>
      <c r="K34" s="101"/>
      <c r="L34" s="87"/>
    </row>
    <row r="35" spans="1:12" ht="50" x14ac:dyDescent="0.35">
      <c r="A35" s="75" t="s">
        <v>126</v>
      </c>
      <c r="B35" s="75" t="s">
        <v>125</v>
      </c>
      <c r="C35" s="75" t="s">
        <v>124</v>
      </c>
      <c r="D35" s="80" t="s">
        <v>23</v>
      </c>
      <c r="E35" s="87"/>
      <c r="F35" s="87"/>
      <c r="G35" s="98" t="s">
        <v>674</v>
      </c>
      <c r="H35" s="99"/>
      <c r="I35" s="98"/>
      <c r="J35" s="100"/>
      <c r="K35" s="101"/>
      <c r="L35" s="87"/>
    </row>
    <row r="36" spans="1:12" ht="25" x14ac:dyDescent="0.35">
      <c r="A36" s="75" t="s">
        <v>123</v>
      </c>
      <c r="B36" s="75" t="s">
        <v>122</v>
      </c>
      <c r="C36" s="75" t="s">
        <v>121</v>
      </c>
      <c r="D36" s="80" t="s">
        <v>23</v>
      </c>
      <c r="E36" s="87"/>
      <c r="F36" s="87"/>
      <c r="G36" s="98" t="s">
        <v>674</v>
      </c>
      <c r="H36" s="99"/>
      <c r="I36" s="98"/>
      <c r="J36" s="100"/>
      <c r="K36" s="101"/>
      <c r="L36" s="87"/>
    </row>
    <row r="37" spans="1:12" ht="25" x14ac:dyDescent="0.35">
      <c r="A37" s="75" t="s">
        <v>120</v>
      </c>
      <c r="B37" s="75" t="s">
        <v>119</v>
      </c>
      <c r="C37" s="75" t="s">
        <v>118</v>
      </c>
      <c r="D37" s="75" t="s">
        <v>23</v>
      </c>
      <c r="E37" s="87"/>
      <c r="F37" s="87"/>
      <c r="G37" s="98" t="s">
        <v>674</v>
      </c>
      <c r="H37" s="99"/>
      <c r="I37" s="98"/>
      <c r="J37" s="100"/>
      <c r="K37" s="101"/>
      <c r="L37" s="87"/>
    </row>
    <row r="38" spans="1:12" ht="25" x14ac:dyDescent="0.35">
      <c r="A38" s="80" t="s">
        <v>781</v>
      </c>
      <c r="B38" s="75" t="s">
        <v>783</v>
      </c>
      <c r="C38" s="75" t="s">
        <v>810</v>
      </c>
      <c r="D38" s="80" t="s">
        <v>23</v>
      </c>
      <c r="E38" s="87"/>
      <c r="F38" s="87"/>
      <c r="G38" s="98"/>
      <c r="H38" s="99"/>
      <c r="I38" s="98" t="s">
        <v>674</v>
      </c>
      <c r="J38" s="100"/>
      <c r="K38" s="101"/>
      <c r="L38" s="87"/>
    </row>
    <row r="39" spans="1:12" ht="75" x14ac:dyDescent="0.35">
      <c r="A39" s="75" t="s">
        <v>330</v>
      </c>
      <c r="B39" s="75" t="s">
        <v>332</v>
      </c>
      <c r="C39" s="139" t="s">
        <v>811</v>
      </c>
      <c r="D39" s="75" t="s">
        <v>331</v>
      </c>
      <c r="E39" s="87"/>
      <c r="F39" s="87"/>
      <c r="G39" s="98"/>
      <c r="H39" s="99"/>
      <c r="I39" s="98" t="s">
        <v>674</v>
      </c>
      <c r="J39" s="100"/>
      <c r="K39" s="101"/>
      <c r="L39" s="87"/>
    </row>
    <row r="40" spans="1:12" ht="75" x14ac:dyDescent="0.35">
      <c r="A40" s="75" t="s">
        <v>782</v>
      </c>
      <c r="B40" s="75" t="s">
        <v>329</v>
      </c>
      <c r="C40" s="81" t="s">
        <v>748</v>
      </c>
      <c r="D40" s="75" t="s">
        <v>328</v>
      </c>
      <c r="E40" s="87"/>
      <c r="F40" s="87"/>
      <c r="G40" s="98"/>
      <c r="H40" s="99"/>
      <c r="I40" s="98" t="s">
        <v>674</v>
      </c>
      <c r="J40" s="100"/>
      <c r="K40" s="101"/>
      <c r="L40" s="87"/>
    </row>
    <row r="41" spans="1:12" x14ac:dyDescent="0.35">
      <c r="A41" s="88" t="s">
        <v>686</v>
      </c>
      <c r="B41" s="113" t="s">
        <v>687</v>
      </c>
      <c r="C41" s="114"/>
      <c r="D41" s="114"/>
      <c r="E41" s="90"/>
      <c r="F41" s="90"/>
      <c r="G41" s="102" t="s">
        <v>674</v>
      </c>
      <c r="H41" s="103"/>
      <c r="I41" s="102" t="s">
        <v>674</v>
      </c>
      <c r="J41" s="111"/>
      <c r="K41" s="112"/>
      <c r="L41" s="90"/>
    </row>
    <row r="42" spans="1:12" ht="51" x14ac:dyDescent="0.35">
      <c r="A42" s="80" t="s">
        <v>116</v>
      </c>
      <c r="B42" s="76" t="s">
        <v>115</v>
      </c>
      <c r="C42" s="76" t="s">
        <v>114</v>
      </c>
      <c r="D42" s="86" t="s">
        <v>113</v>
      </c>
      <c r="E42" s="104"/>
      <c r="F42" s="105"/>
      <c r="G42" s="106" t="s">
        <v>674</v>
      </c>
      <c r="H42" s="107"/>
      <c r="I42" s="106"/>
      <c r="J42" s="108"/>
      <c r="K42" s="109"/>
      <c r="L42" s="104"/>
    </row>
    <row r="43" spans="1:12" ht="54" customHeight="1" x14ac:dyDescent="0.35">
      <c r="A43" s="80" t="s">
        <v>112</v>
      </c>
      <c r="B43" s="76" t="s">
        <v>111</v>
      </c>
      <c r="C43" s="76" t="s">
        <v>110</v>
      </c>
      <c r="D43" s="86" t="s">
        <v>23</v>
      </c>
      <c r="E43" s="104"/>
      <c r="F43" s="105"/>
      <c r="G43" s="106" t="s">
        <v>674</v>
      </c>
      <c r="H43" s="107"/>
      <c r="I43" s="106"/>
      <c r="J43" s="108"/>
      <c r="K43" s="109"/>
      <c r="L43" s="104"/>
    </row>
    <row r="44" spans="1:12" ht="54" customHeight="1" x14ac:dyDescent="0.35">
      <c r="A44" s="80" t="s">
        <v>109</v>
      </c>
      <c r="B44" s="76" t="s">
        <v>108</v>
      </c>
      <c r="C44" s="76" t="s">
        <v>107</v>
      </c>
      <c r="D44" s="86" t="s">
        <v>23</v>
      </c>
      <c r="E44" s="104"/>
      <c r="F44" s="105"/>
      <c r="G44" s="106" t="s">
        <v>674</v>
      </c>
      <c r="H44" s="107"/>
      <c r="I44" s="106"/>
      <c r="J44" s="108"/>
      <c r="K44" s="109"/>
      <c r="L44" s="104"/>
    </row>
    <row r="45" spans="1:12" ht="54" customHeight="1" x14ac:dyDescent="0.35">
      <c r="A45" s="80" t="s">
        <v>106</v>
      </c>
      <c r="B45" s="76" t="s">
        <v>105</v>
      </c>
      <c r="C45" s="76" t="s">
        <v>104</v>
      </c>
      <c r="D45" s="86" t="s">
        <v>23</v>
      </c>
      <c r="E45" s="104"/>
      <c r="F45" s="105"/>
      <c r="G45" s="106" t="s">
        <v>674</v>
      </c>
      <c r="H45" s="107"/>
      <c r="I45" s="106"/>
      <c r="J45" s="108"/>
      <c r="K45" s="109"/>
      <c r="L45" s="104"/>
    </row>
    <row r="46" spans="1:12" x14ac:dyDescent="0.35">
      <c r="A46" s="115"/>
      <c r="B46" s="116" t="s">
        <v>327</v>
      </c>
      <c r="C46" s="116"/>
      <c r="D46" s="116"/>
      <c r="E46" s="117"/>
      <c r="F46" s="117"/>
      <c r="G46" s="118"/>
      <c r="H46" s="119"/>
      <c r="I46" s="118" t="s">
        <v>674</v>
      </c>
      <c r="J46" s="120"/>
      <c r="K46" s="121"/>
      <c r="L46" s="117"/>
    </row>
    <row r="47" spans="1:12" ht="75" x14ac:dyDescent="0.35">
      <c r="A47" s="80" t="s">
        <v>326</v>
      </c>
      <c r="B47" s="75" t="s">
        <v>794</v>
      </c>
      <c r="C47" s="75" t="s">
        <v>795</v>
      </c>
      <c r="D47" s="80" t="s">
        <v>82</v>
      </c>
      <c r="E47" s="104"/>
      <c r="F47" s="104"/>
      <c r="G47" s="106"/>
      <c r="H47" s="107"/>
      <c r="I47" s="106" t="s">
        <v>674</v>
      </c>
      <c r="J47" s="108"/>
      <c r="K47" s="109"/>
      <c r="L47" s="104"/>
    </row>
    <row r="48" spans="1:12" ht="25" x14ac:dyDescent="0.35">
      <c r="A48" s="80" t="s">
        <v>325</v>
      </c>
      <c r="B48" s="75" t="s">
        <v>324</v>
      </c>
      <c r="C48" s="75" t="s">
        <v>323</v>
      </c>
      <c r="D48" s="80" t="s">
        <v>82</v>
      </c>
      <c r="E48" s="104"/>
      <c r="F48" s="104"/>
      <c r="G48" s="106"/>
      <c r="H48" s="107"/>
      <c r="I48" s="106" t="s">
        <v>674</v>
      </c>
      <c r="J48" s="108"/>
      <c r="K48" s="109"/>
      <c r="L48" s="104"/>
    </row>
    <row r="49" spans="1:12" ht="54" customHeight="1" x14ac:dyDescent="0.35">
      <c r="A49" s="80" t="s">
        <v>322</v>
      </c>
      <c r="B49" s="75" t="s">
        <v>321</v>
      </c>
      <c r="C49" s="75" t="s">
        <v>796</v>
      </c>
      <c r="D49" s="80" t="s">
        <v>82</v>
      </c>
      <c r="E49" s="104"/>
      <c r="F49" s="104"/>
      <c r="G49" s="106"/>
      <c r="H49" s="107"/>
      <c r="I49" s="106" t="s">
        <v>674</v>
      </c>
      <c r="J49" s="108"/>
      <c r="K49" s="109"/>
      <c r="L49" s="104"/>
    </row>
    <row r="50" spans="1:12" ht="210.65" customHeight="1" x14ac:dyDescent="0.35">
      <c r="A50" s="80" t="s">
        <v>320</v>
      </c>
      <c r="B50" s="75" t="s">
        <v>319</v>
      </c>
      <c r="C50" s="75" t="s">
        <v>749</v>
      </c>
      <c r="D50" s="80" t="s">
        <v>247</v>
      </c>
      <c r="E50" s="104"/>
      <c r="F50" s="104"/>
      <c r="G50" s="106"/>
      <c r="H50" s="107"/>
      <c r="I50" s="106" t="s">
        <v>674</v>
      </c>
      <c r="J50" s="108"/>
      <c r="K50" s="109"/>
      <c r="L50" s="104"/>
    </row>
    <row r="51" spans="1:12" ht="37.5" x14ac:dyDescent="0.35">
      <c r="A51" s="80" t="s">
        <v>318</v>
      </c>
      <c r="B51" s="75" t="s">
        <v>317</v>
      </c>
      <c r="C51" s="75" t="s">
        <v>316</v>
      </c>
      <c r="D51" s="80" t="s">
        <v>82</v>
      </c>
      <c r="E51" s="104"/>
      <c r="F51" s="104"/>
      <c r="G51" s="106"/>
      <c r="H51" s="107"/>
      <c r="I51" s="106" t="s">
        <v>674</v>
      </c>
      <c r="J51" s="108"/>
      <c r="K51" s="109"/>
      <c r="L51" s="104"/>
    </row>
    <row r="52" spans="1:12" ht="37.5" x14ac:dyDescent="0.35">
      <c r="A52" s="80" t="s">
        <v>315</v>
      </c>
      <c r="B52" s="75" t="s">
        <v>314</v>
      </c>
      <c r="C52" s="75" t="s">
        <v>313</v>
      </c>
      <c r="D52" s="80" t="s">
        <v>82</v>
      </c>
      <c r="E52" s="104"/>
      <c r="F52" s="104"/>
      <c r="G52" s="106"/>
      <c r="H52" s="107"/>
      <c r="I52" s="106" t="s">
        <v>674</v>
      </c>
      <c r="J52" s="108"/>
      <c r="K52" s="109"/>
      <c r="L52" s="104"/>
    </row>
    <row r="53" spans="1:12" ht="50" x14ac:dyDescent="0.35">
      <c r="A53" s="80" t="s">
        <v>312</v>
      </c>
      <c r="B53" s="81" t="s">
        <v>797</v>
      </c>
      <c r="C53" s="75" t="s">
        <v>798</v>
      </c>
      <c r="D53" s="80" t="s">
        <v>82</v>
      </c>
      <c r="E53" s="104"/>
      <c r="F53" s="104"/>
      <c r="G53" s="106"/>
      <c r="H53" s="107"/>
      <c r="I53" s="106" t="s">
        <v>674</v>
      </c>
      <c r="J53" s="108"/>
      <c r="K53" s="109"/>
      <c r="L53" s="104"/>
    </row>
    <row r="54" spans="1:12" ht="37.5" x14ac:dyDescent="0.35">
      <c r="A54" s="80" t="s">
        <v>311</v>
      </c>
      <c r="B54" s="81" t="s">
        <v>310</v>
      </c>
      <c r="C54" s="81" t="s">
        <v>309</v>
      </c>
      <c r="D54" s="80" t="s">
        <v>82</v>
      </c>
      <c r="E54" s="104"/>
      <c r="F54" s="104"/>
      <c r="G54" s="106"/>
      <c r="H54" s="107"/>
      <c r="I54" s="106" t="s">
        <v>674</v>
      </c>
      <c r="J54" s="108"/>
      <c r="K54" s="109"/>
      <c r="L54" s="104"/>
    </row>
    <row r="55" spans="1:12" ht="37.5" x14ac:dyDescent="0.35">
      <c r="A55" s="80" t="s">
        <v>308</v>
      </c>
      <c r="B55" s="81" t="s">
        <v>307</v>
      </c>
      <c r="C55" s="81" t="s">
        <v>306</v>
      </c>
      <c r="D55" s="80" t="s">
        <v>82</v>
      </c>
      <c r="E55" s="104"/>
      <c r="F55" s="104"/>
      <c r="G55" s="106"/>
      <c r="H55" s="107"/>
      <c r="I55" s="106" t="s">
        <v>674</v>
      </c>
      <c r="J55" s="108"/>
      <c r="K55" s="109"/>
      <c r="L55" s="104"/>
    </row>
    <row r="56" spans="1:12" ht="37.5" x14ac:dyDescent="0.35">
      <c r="A56" s="80" t="s">
        <v>305</v>
      </c>
      <c r="B56" s="81" t="s">
        <v>304</v>
      </c>
      <c r="C56" s="81" t="s">
        <v>799</v>
      </c>
      <c r="D56" s="80" t="s">
        <v>82</v>
      </c>
      <c r="E56" s="104"/>
      <c r="F56" s="104"/>
      <c r="G56" s="106"/>
      <c r="H56" s="107"/>
      <c r="I56" s="106" t="s">
        <v>674</v>
      </c>
      <c r="J56" s="108"/>
      <c r="K56" s="109"/>
      <c r="L56" s="104"/>
    </row>
    <row r="57" spans="1:12" ht="37.5" x14ac:dyDescent="0.35">
      <c r="A57" s="80" t="s">
        <v>303</v>
      </c>
      <c r="B57" s="81" t="s">
        <v>302</v>
      </c>
      <c r="C57" s="81" t="s">
        <v>301</v>
      </c>
      <c r="D57" s="80" t="s">
        <v>82</v>
      </c>
      <c r="E57" s="104"/>
      <c r="F57" s="104"/>
      <c r="G57" s="106"/>
      <c r="H57" s="107"/>
      <c r="I57" s="106" t="s">
        <v>674</v>
      </c>
      <c r="J57" s="108"/>
      <c r="K57" s="109"/>
      <c r="L57" s="104"/>
    </row>
    <row r="58" spans="1:12" ht="50" x14ac:dyDescent="0.35">
      <c r="A58" s="80" t="s">
        <v>300</v>
      </c>
      <c r="B58" s="81" t="s">
        <v>299</v>
      </c>
      <c r="C58" s="81" t="s">
        <v>298</v>
      </c>
      <c r="D58" s="80" t="s">
        <v>82</v>
      </c>
      <c r="E58" s="104"/>
      <c r="F58" s="104"/>
      <c r="G58" s="106"/>
      <c r="H58" s="107"/>
      <c r="I58" s="106" t="s">
        <v>674</v>
      </c>
      <c r="J58" s="108"/>
      <c r="K58" s="109"/>
      <c r="L58" s="104"/>
    </row>
    <row r="59" spans="1:12" ht="37.5" x14ac:dyDescent="0.35">
      <c r="A59" s="80" t="s">
        <v>297</v>
      </c>
      <c r="B59" s="81" t="s">
        <v>296</v>
      </c>
      <c r="C59" s="81" t="s">
        <v>295</v>
      </c>
      <c r="D59" s="80" t="s">
        <v>82</v>
      </c>
      <c r="E59" s="104"/>
      <c r="F59" s="104"/>
      <c r="G59" s="106"/>
      <c r="H59" s="107"/>
      <c r="I59" s="106" t="s">
        <v>674</v>
      </c>
      <c r="J59" s="108"/>
      <c r="K59" s="109"/>
      <c r="L59" s="104"/>
    </row>
    <row r="60" spans="1:12" ht="15" customHeight="1" x14ac:dyDescent="0.35">
      <c r="A60" s="177" t="s">
        <v>806</v>
      </c>
      <c r="B60" s="76"/>
      <c r="C60" s="76"/>
      <c r="D60" s="79"/>
      <c r="E60" s="104"/>
      <c r="F60" s="104"/>
      <c r="G60" s="106"/>
      <c r="H60" s="107"/>
      <c r="I60" s="106" t="s">
        <v>674</v>
      </c>
      <c r="J60" s="108"/>
      <c r="K60" s="109"/>
      <c r="L60" s="104"/>
    </row>
    <row r="61" spans="1:12" ht="62.5" x14ac:dyDescent="0.35">
      <c r="A61" s="80" t="s">
        <v>294</v>
      </c>
      <c r="B61" s="81" t="s">
        <v>293</v>
      </c>
      <c r="C61" s="75" t="s">
        <v>750</v>
      </c>
      <c r="D61" s="80" t="s">
        <v>82</v>
      </c>
      <c r="E61" s="104"/>
      <c r="F61" s="104"/>
      <c r="G61" s="106"/>
      <c r="H61" s="107"/>
      <c r="I61" s="106" t="s">
        <v>674</v>
      </c>
      <c r="J61" s="108"/>
      <c r="K61" s="109"/>
      <c r="L61" s="104"/>
    </row>
    <row r="62" spans="1:12" ht="62.5" x14ac:dyDescent="0.35">
      <c r="A62" s="80" t="s">
        <v>292</v>
      </c>
      <c r="B62" s="81" t="s">
        <v>291</v>
      </c>
      <c r="C62" s="75" t="s">
        <v>751</v>
      </c>
      <c r="D62" s="80" t="s">
        <v>82</v>
      </c>
      <c r="E62" s="104"/>
      <c r="F62" s="104"/>
      <c r="G62" s="106"/>
      <c r="H62" s="107"/>
      <c r="I62" s="106" t="s">
        <v>674</v>
      </c>
      <c r="J62" s="108"/>
      <c r="K62" s="109"/>
      <c r="L62" s="104"/>
    </row>
    <row r="63" spans="1:12" ht="37.5" x14ac:dyDescent="0.35">
      <c r="A63" s="80" t="s">
        <v>290</v>
      </c>
      <c r="B63" s="81" t="s">
        <v>289</v>
      </c>
      <c r="C63" s="75" t="s">
        <v>752</v>
      </c>
      <c r="D63" s="80" t="s">
        <v>82</v>
      </c>
      <c r="E63" s="104"/>
      <c r="F63" s="104"/>
      <c r="G63" s="106"/>
      <c r="H63" s="107"/>
      <c r="I63" s="106" t="s">
        <v>674</v>
      </c>
      <c r="J63" s="108"/>
      <c r="K63" s="109"/>
      <c r="L63" s="104"/>
    </row>
    <row r="64" spans="1:12" ht="37.5" x14ac:dyDescent="0.35">
      <c r="A64" s="80" t="s">
        <v>288</v>
      </c>
      <c r="B64" s="81" t="s">
        <v>287</v>
      </c>
      <c r="C64" s="75" t="s">
        <v>753</v>
      </c>
      <c r="D64" s="80" t="s">
        <v>82</v>
      </c>
      <c r="E64" s="104"/>
      <c r="F64" s="104"/>
      <c r="G64" s="106"/>
      <c r="H64" s="107"/>
      <c r="I64" s="106" t="s">
        <v>674</v>
      </c>
      <c r="J64" s="108"/>
      <c r="K64" s="109"/>
      <c r="L64" s="104"/>
    </row>
    <row r="65" spans="1:12" ht="37.5" x14ac:dyDescent="0.35">
      <c r="A65" s="80" t="s">
        <v>286</v>
      </c>
      <c r="B65" s="81" t="s">
        <v>285</v>
      </c>
      <c r="C65" s="75" t="s">
        <v>754</v>
      </c>
      <c r="D65" s="80" t="s">
        <v>82</v>
      </c>
      <c r="E65" s="104"/>
      <c r="F65" s="104"/>
      <c r="G65" s="106"/>
      <c r="H65" s="107"/>
      <c r="I65" s="106" t="s">
        <v>674</v>
      </c>
      <c r="J65" s="108"/>
      <c r="K65" s="109"/>
      <c r="L65" s="104"/>
    </row>
    <row r="66" spans="1:12" ht="37.5" x14ac:dyDescent="0.35">
      <c r="A66" s="80" t="s">
        <v>284</v>
      </c>
      <c r="B66" s="81" t="s">
        <v>283</v>
      </c>
      <c r="C66" s="75" t="s">
        <v>755</v>
      </c>
      <c r="D66" s="80" t="s">
        <v>82</v>
      </c>
      <c r="E66" s="104"/>
      <c r="F66" s="104"/>
      <c r="G66" s="106"/>
      <c r="H66" s="107"/>
      <c r="I66" s="106" t="s">
        <v>674</v>
      </c>
      <c r="J66" s="108"/>
      <c r="K66" s="109"/>
      <c r="L66" s="104"/>
    </row>
    <row r="67" spans="1:12" ht="50" x14ac:dyDescent="0.35">
      <c r="A67" s="80" t="s">
        <v>282</v>
      </c>
      <c r="B67" s="81" t="s">
        <v>281</v>
      </c>
      <c r="C67" s="75" t="s">
        <v>756</v>
      </c>
      <c r="D67" s="80" t="s">
        <v>82</v>
      </c>
      <c r="E67" s="104"/>
      <c r="F67" s="104"/>
      <c r="G67" s="106"/>
      <c r="H67" s="107"/>
      <c r="I67" s="106" t="s">
        <v>674</v>
      </c>
      <c r="J67" s="108"/>
      <c r="K67" s="109"/>
      <c r="L67" s="104"/>
    </row>
    <row r="68" spans="1:12" ht="37.5" x14ac:dyDescent="0.35">
      <c r="A68" s="80" t="s">
        <v>280</v>
      </c>
      <c r="B68" s="81" t="s">
        <v>279</v>
      </c>
      <c r="C68" s="75" t="s">
        <v>757</v>
      </c>
      <c r="D68" s="80" t="s">
        <v>82</v>
      </c>
      <c r="E68" s="104"/>
      <c r="F68" s="104"/>
      <c r="G68" s="106"/>
      <c r="H68" s="107"/>
      <c r="I68" s="106" t="s">
        <v>674</v>
      </c>
      <c r="J68" s="108"/>
      <c r="K68" s="109"/>
      <c r="L68" s="104"/>
    </row>
    <row r="69" spans="1:12" ht="25" x14ac:dyDescent="0.35">
      <c r="A69" s="80" t="s">
        <v>278</v>
      </c>
      <c r="B69" s="81" t="s">
        <v>277</v>
      </c>
      <c r="C69" s="75" t="s">
        <v>758</v>
      </c>
      <c r="D69" s="80" t="s">
        <v>82</v>
      </c>
      <c r="E69" s="104"/>
      <c r="F69" s="104"/>
      <c r="G69" s="106"/>
      <c r="H69" s="107"/>
      <c r="I69" s="106" t="s">
        <v>674</v>
      </c>
      <c r="J69" s="108"/>
      <c r="K69" s="109"/>
      <c r="L69" s="104"/>
    </row>
    <row r="70" spans="1:12" ht="50" x14ac:dyDescent="0.35">
      <c r="A70" s="80" t="s">
        <v>276</v>
      </c>
      <c r="B70" s="81" t="s">
        <v>275</v>
      </c>
      <c r="C70" s="75" t="s">
        <v>759</v>
      </c>
      <c r="D70" s="80" t="s">
        <v>82</v>
      </c>
      <c r="E70" s="104"/>
      <c r="F70" s="104"/>
      <c r="G70" s="106"/>
      <c r="H70" s="107"/>
      <c r="I70" s="106" t="s">
        <v>674</v>
      </c>
      <c r="J70" s="108"/>
      <c r="K70" s="109"/>
      <c r="L70" s="104"/>
    </row>
    <row r="71" spans="1:12" x14ac:dyDescent="0.35">
      <c r="A71" s="122"/>
      <c r="B71" s="123" t="s">
        <v>780</v>
      </c>
      <c r="C71" s="116"/>
      <c r="D71" s="116"/>
      <c r="E71" s="117"/>
      <c r="F71" s="117"/>
      <c r="G71" s="118"/>
      <c r="H71" s="119"/>
      <c r="I71" s="118" t="s">
        <v>674</v>
      </c>
      <c r="J71" s="120"/>
      <c r="K71" s="121"/>
      <c r="L71" s="117"/>
    </row>
    <row r="72" spans="1:12" ht="37.5" x14ac:dyDescent="0.35">
      <c r="A72" s="80" t="s">
        <v>274</v>
      </c>
      <c r="B72" s="75" t="s">
        <v>273</v>
      </c>
      <c r="C72" s="75" t="s">
        <v>800</v>
      </c>
      <c r="D72" s="80" t="s">
        <v>82</v>
      </c>
      <c r="E72" s="104"/>
      <c r="F72" s="104"/>
      <c r="G72" s="106"/>
      <c r="H72" s="107"/>
      <c r="I72" s="106" t="s">
        <v>674</v>
      </c>
      <c r="J72" s="108"/>
      <c r="K72" s="109"/>
      <c r="L72" s="104"/>
    </row>
    <row r="73" spans="1:12" ht="25" x14ac:dyDescent="0.35">
      <c r="A73" s="80" t="s">
        <v>272</v>
      </c>
      <c r="B73" s="81" t="s">
        <v>271</v>
      </c>
      <c r="C73" s="75" t="s">
        <v>270</v>
      </c>
      <c r="D73" s="80" t="s">
        <v>82</v>
      </c>
      <c r="E73" s="104"/>
      <c r="F73" s="104"/>
      <c r="G73" s="106"/>
      <c r="H73" s="107"/>
      <c r="I73" s="106" t="s">
        <v>674</v>
      </c>
      <c r="J73" s="108"/>
      <c r="K73" s="109"/>
      <c r="L73" s="104"/>
    </row>
    <row r="74" spans="1:12" ht="25" x14ac:dyDescent="0.35">
      <c r="A74" s="80" t="s">
        <v>269</v>
      </c>
      <c r="B74" s="81" t="s">
        <v>268</v>
      </c>
      <c r="C74" s="75" t="s">
        <v>267</v>
      </c>
      <c r="D74" s="80" t="s">
        <v>82</v>
      </c>
      <c r="E74" s="104"/>
      <c r="F74" s="104"/>
      <c r="G74" s="106"/>
      <c r="H74" s="107"/>
      <c r="I74" s="106" t="s">
        <v>674</v>
      </c>
      <c r="J74" s="108"/>
      <c r="K74" s="109"/>
      <c r="L74" s="104"/>
    </row>
    <row r="75" spans="1:12" ht="37.5" x14ac:dyDescent="0.35">
      <c r="A75" s="80" t="s">
        <v>266</v>
      </c>
      <c r="B75" s="81" t="s">
        <v>265</v>
      </c>
      <c r="C75" s="75" t="s">
        <v>688</v>
      </c>
      <c r="D75" s="80" t="s">
        <v>82</v>
      </c>
      <c r="E75" s="104"/>
      <c r="F75" s="104"/>
      <c r="G75" s="106"/>
      <c r="H75" s="107"/>
      <c r="I75" s="106" t="s">
        <v>674</v>
      </c>
      <c r="J75" s="108"/>
      <c r="K75" s="109"/>
      <c r="L75" s="104"/>
    </row>
    <row r="76" spans="1:12" ht="62.5" x14ac:dyDescent="0.35">
      <c r="A76" s="80" t="s">
        <v>264</v>
      </c>
      <c r="B76" s="81" t="s">
        <v>263</v>
      </c>
      <c r="C76" s="75" t="s">
        <v>262</v>
      </c>
      <c r="D76" s="80" t="s">
        <v>247</v>
      </c>
      <c r="E76" s="104"/>
      <c r="F76" s="104"/>
      <c r="G76" s="106"/>
      <c r="H76" s="107"/>
      <c r="I76" s="106" t="s">
        <v>674</v>
      </c>
      <c r="J76" s="108"/>
      <c r="K76" s="109"/>
      <c r="L76" s="104"/>
    </row>
    <row r="77" spans="1:12" ht="62.5" x14ac:dyDescent="0.35">
      <c r="A77" s="80" t="s">
        <v>261</v>
      </c>
      <c r="B77" s="81" t="s">
        <v>260</v>
      </c>
      <c r="C77" s="75" t="s">
        <v>259</v>
      </c>
      <c r="D77" s="80" t="s">
        <v>247</v>
      </c>
      <c r="E77" s="104"/>
      <c r="F77" s="104"/>
      <c r="G77" s="106"/>
      <c r="H77" s="107"/>
      <c r="I77" s="106" t="s">
        <v>674</v>
      </c>
      <c r="J77" s="108"/>
      <c r="K77" s="109"/>
      <c r="L77" s="104"/>
    </row>
    <row r="78" spans="1:12" x14ac:dyDescent="0.35">
      <c r="A78" s="122"/>
      <c r="B78" s="116" t="s">
        <v>258</v>
      </c>
      <c r="C78" s="116"/>
      <c r="D78" s="116"/>
      <c r="E78" s="117"/>
      <c r="F78" s="117"/>
      <c r="G78" s="118"/>
      <c r="H78" s="119"/>
      <c r="I78" s="118" t="s">
        <v>674</v>
      </c>
      <c r="J78" s="120"/>
      <c r="K78" s="121"/>
      <c r="L78" s="117"/>
    </row>
    <row r="79" spans="1:12" ht="25" x14ac:dyDescent="0.35">
      <c r="A79" s="80" t="s">
        <v>257</v>
      </c>
      <c r="B79" s="75" t="s">
        <v>256</v>
      </c>
      <c r="C79" s="75" t="s">
        <v>801</v>
      </c>
      <c r="D79" s="80" t="s">
        <v>82</v>
      </c>
      <c r="E79" s="87"/>
      <c r="F79" s="87"/>
      <c r="G79" s="98"/>
      <c r="H79" s="99"/>
      <c r="I79" s="106" t="s">
        <v>674</v>
      </c>
      <c r="J79" s="100"/>
      <c r="K79" s="101"/>
      <c r="L79" s="87"/>
    </row>
    <row r="80" spans="1:12" ht="25" x14ac:dyDescent="0.35">
      <c r="A80" s="80" t="s">
        <v>255</v>
      </c>
      <c r="B80" s="75" t="s">
        <v>254</v>
      </c>
      <c r="C80" s="75" t="s">
        <v>253</v>
      </c>
      <c r="D80" s="80" t="s">
        <v>82</v>
      </c>
      <c r="E80" s="87"/>
      <c r="F80" s="87"/>
      <c r="G80" s="98"/>
      <c r="H80" s="99"/>
      <c r="I80" s="106" t="s">
        <v>674</v>
      </c>
      <c r="J80" s="100"/>
      <c r="K80" s="101"/>
      <c r="L80" s="87"/>
    </row>
    <row r="81" spans="1:12" ht="50" x14ac:dyDescent="0.35">
      <c r="A81" s="80" t="s">
        <v>252</v>
      </c>
      <c r="B81" s="75" t="s">
        <v>251</v>
      </c>
      <c r="C81" s="75" t="s">
        <v>250</v>
      </c>
      <c r="D81" s="80" t="s">
        <v>82</v>
      </c>
      <c r="E81" s="87"/>
      <c r="F81" s="87"/>
      <c r="G81" s="98"/>
      <c r="H81" s="99"/>
      <c r="I81" s="106" t="s">
        <v>674</v>
      </c>
      <c r="J81" s="100"/>
      <c r="K81" s="101"/>
      <c r="L81" s="87"/>
    </row>
    <row r="82" spans="1:12" ht="200" x14ac:dyDescent="0.35">
      <c r="A82" s="80" t="s">
        <v>249</v>
      </c>
      <c r="B82" s="75" t="s">
        <v>248</v>
      </c>
      <c r="C82" s="75" t="s">
        <v>760</v>
      </c>
      <c r="D82" s="80" t="s">
        <v>179</v>
      </c>
      <c r="E82" s="87"/>
      <c r="F82" s="87"/>
      <c r="G82" s="98"/>
      <c r="H82" s="99"/>
      <c r="I82" s="106" t="s">
        <v>674</v>
      </c>
      <c r="J82" s="100"/>
      <c r="K82" s="101"/>
      <c r="L82" s="87"/>
    </row>
    <row r="83" spans="1:12" ht="37.5" x14ac:dyDescent="0.35">
      <c r="A83" s="80" t="s">
        <v>246</v>
      </c>
      <c r="B83" s="75" t="s">
        <v>245</v>
      </c>
      <c r="C83" s="75" t="s">
        <v>244</v>
      </c>
      <c r="D83" s="80" t="s">
        <v>82</v>
      </c>
      <c r="E83" s="87"/>
      <c r="F83" s="87"/>
      <c r="G83" s="98"/>
      <c r="H83" s="99"/>
      <c r="I83" s="106" t="s">
        <v>674</v>
      </c>
      <c r="J83" s="100"/>
      <c r="K83" s="101"/>
      <c r="L83" s="87"/>
    </row>
    <row r="84" spans="1:12" ht="15" customHeight="1" x14ac:dyDescent="0.35">
      <c r="A84" s="177" t="s">
        <v>689</v>
      </c>
      <c r="B84" s="76"/>
      <c r="C84" s="76"/>
      <c r="D84" s="124" t="s">
        <v>223</v>
      </c>
      <c r="E84" s="87"/>
      <c r="F84" s="87"/>
      <c r="G84" s="98"/>
      <c r="H84" s="99"/>
      <c r="I84" s="106" t="s">
        <v>674</v>
      </c>
      <c r="J84" s="100"/>
      <c r="K84" s="101"/>
      <c r="L84" s="87"/>
    </row>
    <row r="85" spans="1:12" ht="62.5" x14ac:dyDescent="0.35">
      <c r="A85" s="80" t="s">
        <v>243</v>
      </c>
      <c r="B85" s="81" t="s">
        <v>242</v>
      </c>
      <c r="C85" s="75" t="s">
        <v>761</v>
      </c>
      <c r="D85" s="80" t="s">
        <v>82</v>
      </c>
      <c r="E85" s="87"/>
      <c r="F85" s="87"/>
      <c r="G85" s="98"/>
      <c r="H85" s="99"/>
      <c r="I85" s="106" t="s">
        <v>674</v>
      </c>
      <c r="J85" s="100"/>
      <c r="K85" s="101"/>
      <c r="L85" s="87"/>
    </row>
    <row r="86" spans="1:12" ht="62.5" x14ac:dyDescent="0.35">
      <c r="A86" s="80" t="s">
        <v>241</v>
      </c>
      <c r="B86" s="81" t="s">
        <v>240</v>
      </c>
      <c r="C86" s="75" t="s">
        <v>762</v>
      </c>
      <c r="D86" s="80" t="s">
        <v>82</v>
      </c>
      <c r="E86" s="87"/>
      <c r="F86" s="87"/>
      <c r="G86" s="98"/>
      <c r="H86" s="99"/>
      <c r="I86" s="106" t="s">
        <v>674</v>
      </c>
      <c r="J86" s="100"/>
      <c r="K86" s="101"/>
      <c r="L86" s="87"/>
    </row>
    <row r="87" spans="1:12" ht="37.5" x14ac:dyDescent="0.35">
      <c r="A87" s="80" t="s">
        <v>239</v>
      </c>
      <c r="B87" s="81" t="s">
        <v>238</v>
      </c>
      <c r="C87" s="75" t="s">
        <v>763</v>
      </c>
      <c r="D87" s="80" t="s">
        <v>82</v>
      </c>
      <c r="E87" s="87"/>
      <c r="F87" s="87"/>
      <c r="G87" s="98"/>
      <c r="H87" s="99"/>
      <c r="I87" s="106" t="s">
        <v>674</v>
      </c>
      <c r="J87" s="100"/>
      <c r="K87" s="101"/>
      <c r="L87" s="87"/>
    </row>
    <row r="88" spans="1:12" ht="37.5" x14ac:dyDescent="0.35">
      <c r="A88" s="80" t="s">
        <v>237</v>
      </c>
      <c r="B88" s="81" t="s">
        <v>236</v>
      </c>
      <c r="C88" s="75" t="s">
        <v>764</v>
      </c>
      <c r="D88" s="80" t="s">
        <v>82</v>
      </c>
      <c r="E88" s="87"/>
      <c r="F88" s="87"/>
      <c r="G88" s="98"/>
      <c r="H88" s="99"/>
      <c r="I88" s="106" t="s">
        <v>674</v>
      </c>
      <c r="J88" s="100"/>
      <c r="K88" s="101"/>
      <c r="L88" s="87"/>
    </row>
    <row r="89" spans="1:12" ht="37.5" x14ac:dyDescent="0.35">
      <c r="A89" s="80" t="s">
        <v>235</v>
      </c>
      <c r="B89" s="81" t="s">
        <v>234</v>
      </c>
      <c r="C89" s="75" t="s">
        <v>765</v>
      </c>
      <c r="D89" s="80" t="s">
        <v>82</v>
      </c>
      <c r="E89" s="87"/>
      <c r="F89" s="87"/>
      <c r="G89" s="98"/>
      <c r="H89" s="99"/>
      <c r="I89" s="106" t="s">
        <v>674</v>
      </c>
      <c r="J89" s="100"/>
      <c r="K89" s="101"/>
      <c r="L89" s="87"/>
    </row>
    <row r="90" spans="1:12" ht="37.5" x14ac:dyDescent="0.35">
      <c r="A90" s="80" t="s">
        <v>233</v>
      </c>
      <c r="B90" s="81" t="s">
        <v>232</v>
      </c>
      <c r="C90" s="75" t="s">
        <v>766</v>
      </c>
      <c r="D90" s="80" t="s">
        <v>82</v>
      </c>
      <c r="E90" s="87"/>
      <c r="F90" s="87"/>
      <c r="G90" s="98"/>
      <c r="H90" s="99"/>
      <c r="I90" s="106" t="s">
        <v>674</v>
      </c>
      <c r="J90" s="100"/>
      <c r="K90" s="101"/>
      <c r="L90" s="87"/>
    </row>
    <row r="91" spans="1:12" ht="50" x14ac:dyDescent="0.35">
      <c r="A91" s="80" t="s">
        <v>231</v>
      </c>
      <c r="B91" s="81" t="s">
        <v>230</v>
      </c>
      <c r="C91" s="75" t="s">
        <v>767</v>
      </c>
      <c r="D91" s="80" t="s">
        <v>82</v>
      </c>
      <c r="E91" s="87"/>
      <c r="F91" s="87"/>
      <c r="G91" s="98"/>
      <c r="H91" s="99"/>
      <c r="I91" s="106" t="s">
        <v>674</v>
      </c>
      <c r="J91" s="100"/>
      <c r="K91" s="101"/>
      <c r="L91" s="87"/>
    </row>
    <row r="92" spans="1:12" ht="37.5" x14ac:dyDescent="0.35">
      <c r="A92" s="80" t="s">
        <v>229</v>
      </c>
      <c r="B92" s="81" t="s">
        <v>228</v>
      </c>
      <c r="C92" s="75" t="s">
        <v>768</v>
      </c>
      <c r="D92" s="80" t="s">
        <v>82</v>
      </c>
      <c r="E92" s="87"/>
      <c r="F92" s="87"/>
      <c r="G92" s="98"/>
      <c r="H92" s="99"/>
      <c r="I92" s="106" t="s">
        <v>674</v>
      </c>
      <c r="J92" s="100"/>
      <c r="K92" s="101"/>
      <c r="L92" s="87"/>
    </row>
    <row r="93" spans="1:12" ht="37.5" x14ac:dyDescent="0.35">
      <c r="A93" s="80" t="s">
        <v>227</v>
      </c>
      <c r="B93" s="81" t="s">
        <v>226</v>
      </c>
      <c r="C93" s="75" t="s">
        <v>769</v>
      </c>
      <c r="D93" s="80" t="s">
        <v>82</v>
      </c>
      <c r="E93" s="87"/>
      <c r="F93" s="87"/>
      <c r="G93" s="98"/>
      <c r="H93" s="99"/>
      <c r="I93" s="106" t="s">
        <v>674</v>
      </c>
      <c r="J93" s="100"/>
      <c r="K93" s="101"/>
      <c r="L93" s="87"/>
    </row>
    <row r="94" spans="1:12" ht="50" x14ac:dyDescent="0.35">
      <c r="A94" s="80" t="s">
        <v>225</v>
      </c>
      <c r="B94" s="81" t="s">
        <v>224</v>
      </c>
      <c r="C94" s="75" t="s">
        <v>770</v>
      </c>
      <c r="D94" s="80" t="s">
        <v>82</v>
      </c>
      <c r="E94" s="87"/>
      <c r="F94" s="87"/>
      <c r="G94" s="98"/>
      <c r="H94" s="99"/>
      <c r="I94" s="106" t="s">
        <v>674</v>
      </c>
      <c r="J94" s="100"/>
      <c r="K94" s="101"/>
      <c r="L94" s="87"/>
    </row>
    <row r="95" spans="1:12" ht="15" customHeight="1" x14ac:dyDescent="0.35">
      <c r="A95" s="177" t="s">
        <v>690</v>
      </c>
      <c r="B95" s="76"/>
      <c r="C95" s="76"/>
      <c r="D95" s="124" t="s">
        <v>223</v>
      </c>
      <c r="E95" s="87"/>
      <c r="F95" s="87"/>
      <c r="G95" s="98"/>
      <c r="H95" s="99"/>
      <c r="I95" s="106" t="s">
        <v>674</v>
      </c>
      <c r="J95" s="100"/>
      <c r="K95" s="101"/>
      <c r="L95" s="87"/>
    </row>
    <row r="96" spans="1:12" ht="62.5" x14ac:dyDescent="0.35">
      <c r="A96" s="80" t="s">
        <v>222</v>
      </c>
      <c r="B96" s="81" t="s">
        <v>221</v>
      </c>
      <c r="C96" s="75" t="s">
        <v>784</v>
      </c>
      <c r="D96" s="80" t="s">
        <v>82</v>
      </c>
      <c r="E96" s="87"/>
      <c r="F96" s="87"/>
      <c r="G96" s="98"/>
      <c r="H96" s="99"/>
      <c r="I96" s="106" t="s">
        <v>674</v>
      </c>
      <c r="J96" s="100"/>
      <c r="K96" s="101"/>
      <c r="L96" s="87"/>
    </row>
    <row r="97" spans="1:12" ht="62.5" x14ac:dyDescent="0.35">
      <c r="A97" s="80" t="s">
        <v>220</v>
      </c>
      <c r="B97" s="81" t="s">
        <v>219</v>
      </c>
      <c r="C97" s="75" t="s">
        <v>785</v>
      </c>
      <c r="D97" s="80" t="s">
        <v>82</v>
      </c>
      <c r="E97" s="87"/>
      <c r="F97" s="87"/>
      <c r="G97" s="98"/>
      <c r="H97" s="99"/>
      <c r="I97" s="106" t="s">
        <v>674</v>
      </c>
      <c r="J97" s="100"/>
      <c r="K97" s="101"/>
      <c r="L97" s="87"/>
    </row>
    <row r="98" spans="1:12" ht="50" x14ac:dyDescent="0.35">
      <c r="A98" s="80" t="s">
        <v>218</v>
      </c>
      <c r="B98" s="81" t="s">
        <v>217</v>
      </c>
      <c r="C98" s="75" t="s">
        <v>786</v>
      </c>
      <c r="D98" s="80" t="s">
        <v>82</v>
      </c>
      <c r="E98" s="87"/>
      <c r="F98" s="87"/>
      <c r="G98" s="98"/>
      <c r="H98" s="99"/>
      <c r="I98" s="106" t="s">
        <v>674</v>
      </c>
      <c r="J98" s="100"/>
      <c r="K98" s="101"/>
      <c r="L98" s="87"/>
    </row>
    <row r="99" spans="1:12" ht="50" x14ac:dyDescent="0.35">
      <c r="A99" s="80" t="s">
        <v>216</v>
      </c>
      <c r="B99" s="81" t="s">
        <v>215</v>
      </c>
      <c r="C99" s="75" t="s">
        <v>787</v>
      </c>
      <c r="D99" s="80" t="s">
        <v>82</v>
      </c>
      <c r="E99" s="87"/>
      <c r="F99" s="87"/>
      <c r="G99" s="98"/>
      <c r="H99" s="99"/>
      <c r="I99" s="106" t="s">
        <v>674</v>
      </c>
      <c r="J99" s="100"/>
      <c r="K99" s="101"/>
      <c r="L99" s="87"/>
    </row>
    <row r="100" spans="1:12" ht="62.5" x14ac:dyDescent="0.35">
      <c r="A100" s="80" t="s">
        <v>214</v>
      </c>
      <c r="B100" s="81" t="s">
        <v>213</v>
      </c>
      <c r="C100" s="75" t="s">
        <v>212</v>
      </c>
      <c r="D100" s="80" t="s">
        <v>82</v>
      </c>
      <c r="E100" s="87"/>
      <c r="F100" s="87"/>
      <c r="G100" s="98"/>
      <c r="H100" s="99"/>
      <c r="I100" s="106" t="s">
        <v>674</v>
      </c>
      <c r="J100" s="100"/>
      <c r="K100" s="101"/>
      <c r="L100" s="87"/>
    </row>
    <row r="101" spans="1:12" ht="25" x14ac:dyDescent="0.35">
      <c r="A101" s="80" t="s">
        <v>211</v>
      </c>
      <c r="B101" s="81" t="s">
        <v>210</v>
      </c>
      <c r="C101" s="75" t="s">
        <v>209</v>
      </c>
      <c r="D101" s="80" t="s">
        <v>82</v>
      </c>
      <c r="E101" s="87"/>
      <c r="F101" s="87"/>
      <c r="G101" s="98"/>
      <c r="H101" s="99"/>
      <c r="I101" s="106" t="s">
        <v>674</v>
      </c>
      <c r="J101" s="100"/>
      <c r="K101" s="101"/>
      <c r="L101" s="87"/>
    </row>
    <row r="102" spans="1:12" ht="75" x14ac:dyDescent="0.35">
      <c r="A102" s="80" t="s">
        <v>208</v>
      </c>
      <c r="B102" s="81" t="s">
        <v>207</v>
      </c>
      <c r="C102" s="75" t="s">
        <v>771</v>
      </c>
      <c r="D102" s="80" t="s">
        <v>82</v>
      </c>
      <c r="E102" s="87"/>
      <c r="F102" s="87"/>
      <c r="G102" s="98"/>
      <c r="H102" s="99"/>
      <c r="I102" s="106" t="s">
        <v>674</v>
      </c>
      <c r="J102" s="100"/>
      <c r="K102" s="101"/>
      <c r="L102" s="87"/>
    </row>
    <row r="103" spans="1:12" ht="37.5" x14ac:dyDescent="0.35">
      <c r="A103" s="80" t="s">
        <v>206</v>
      </c>
      <c r="B103" s="81" t="s">
        <v>205</v>
      </c>
      <c r="C103" s="75" t="s">
        <v>204</v>
      </c>
      <c r="D103" s="80" t="s">
        <v>82</v>
      </c>
      <c r="E103" s="87"/>
      <c r="F103" s="87"/>
      <c r="G103" s="98"/>
      <c r="H103" s="99"/>
      <c r="I103" s="106" t="s">
        <v>674</v>
      </c>
      <c r="J103" s="100"/>
      <c r="K103" s="101"/>
      <c r="L103" s="87"/>
    </row>
    <row r="104" spans="1:12" ht="62.5" x14ac:dyDescent="0.35">
      <c r="A104" s="80" t="s">
        <v>203</v>
      </c>
      <c r="B104" s="81" t="s">
        <v>202</v>
      </c>
      <c r="C104" s="75" t="s">
        <v>201</v>
      </c>
      <c r="D104" s="80" t="s">
        <v>82</v>
      </c>
      <c r="E104" s="87"/>
      <c r="F104" s="87"/>
      <c r="G104" s="98"/>
      <c r="H104" s="99"/>
      <c r="I104" s="106" t="s">
        <v>674</v>
      </c>
      <c r="J104" s="100"/>
      <c r="K104" s="101"/>
      <c r="L104" s="87"/>
    </row>
    <row r="105" spans="1:12" ht="75" x14ac:dyDescent="0.35">
      <c r="A105" s="80" t="s">
        <v>200</v>
      </c>
      <c r="B105" s="81" t="s">
        <v>199</v>
      </c>
      <c r="C105" s="75" t="s">
        <v>198</v>
      </c>
      <c r="D105" s="80" t="s">
        <v>82</v>
      </c>
      <c r="E105" s="87"/>
      <c r="F105" s="87"/>
      <c r="G105" s="98"/>
      <c r="H105" s="99"/>
      <c r="I105" s="106" t="s">
        <v>674</v>
      </c>
      <c r="J105" s="100"/>
      <c r="K105" s="101"/>
      <c r="L105" s="87"/>
    </row>
    <row r="106" spans="1:12" ht="25" x14ac:dyDescent="0.35">
      <c r="A106" s="80" t="s">
        <v>197</v>
      </c>
      <c r="B106" s="81" t="s">
        <v>196</v>
      </c>
      <c r="C106" s="75" t="s">
        <v>195</v>
      </c>
      <c r="D106" s="80" t="s">
        <v>82</v>
      </c>
      <c r="E106" s="87"/>
      <c r="F106" s="87"/>
      <c r="G106" s="98"/>
      <c r="H106" s="99"/>
      <c r="I106" s="106" t="s">
        <v>674</v>
      </c>
      <c r="J106" s="100"/>
      <c r="K106" s="101"/>
      <c r="L106" s="87"/>
    </row>
    <row r="107" spans="1:12" x14ac:dyDescent="0.35">
      <c r="A107" s="88" t="s">
        <v>691</v>
      </c>
      <c r="B107" s="125" t="s">
        <v>692</v>
      </c>
      <c r="C107" s="89"/>
      <c r="D107" s="89"/>
      <c r="E107" s="91"/>
      <c r="F107" s="91"/>
      <c r="G107" s="102" t="s">
        <v>674</v>
      </c>
      <c r="H107" s="103" t="s">
        <v>674</v>
      </c>
      <c r="I107" s="92"/>
      <c r="J107" s="94"/>
      <c r="K107" s="95"/>
      <c r="L107" s="91"/>
    </row>
    <row r="108" spans="1:12" ht="25" x14ac:dyDescent="0.35">
      <c r="A108" s="75" t="s">
        <v>102</v>
      </c>
      <c r="B108" s="78" t="s">
        <v>101</v>
      </c>
      <c r="C108" s="78" t="s">
        <v>100</v>
      </c>
      <c r="D108" s="75" t="s">
        <v>23</v>
      </c>
      <c r="E108" s="104"/>
      <c r="F108" s="104"/>
      <c r="G108" s="106" t="s">
        <v>674</v>
      </c>
      <c r="H108" s="107"/>
      <c r="I108" s="106"/>
      <c r="J108" s="108"/>
      <c r="K108" s="109"/>
      <c r="L108" s="104"/>
    </row>
    <row r="109" spans="1:12" ht="25" x14ac:dyDescent="0.35">
      <c r="A109" s="75" t="s">
        <v>99</v>
      </c>
      <c r="B109" s="75" t="s">
        <v>98</v>
      </c>
      <c r="C109" s="75" t="s">
        <v>97</v>
      </c>
      <c r="D109" s="75" t="s">
        <v>23</v>
      </c>
      <c r="E109" s="104"/>
      <c r="F109" s="104"/>
      <c r="G109" s="106" t="s">
        <v>674</v>
      </c>
      <c r="H109" s="107"/>
      <c r="I109" s="106"/>
      <c r="J109" s="108"/>
      <c r="K109" s="109"/>
      <c r="L109" s="104"/>
    </row>
    <row r="110" spans="1:12" ht="37.5" x14ac:dyDescent="0.35">
      <c r="A110" s="126" t="s">
        <v>632</v>
      </c>
      <c r="B110" s="127" t="s">
        <v>807</v>
      </c>
      <c r="C110" s="128" t="s">
        <v>735</v>
      </c>
      <c r="D110" s="129"/>
      <c r="E110" s="104"/>
      <c r="F110" s="104"/>
      <c r="G110" s="110"/>
      <c r="H110" s="130" t="s">
        <v>674</v>
      </c>
      <c r="I110" s="106"/>
      <c r="J110" s="108"/>
      <c r="K110" s="109"/>
      <c r="L110" s="104"/>
    </row>
    <row r="111" spans="1:12" x14ac:dyDescent="0.35">
      <c r="A111" s="88" t="s">
        <v>693</v>
      </c>
      <c r="B111" s="125" t="s">
        <v>694</v>
      </c>
      <c r="C111" s="89"/>
      <c r="D111" s="89"/>
      <c r="E111" s="91"/>
      <c r="F111" s="91"/>
      <c r="G111" s="92"/>
      <c r="H111" s="93"/>
      <c r="I111" s="92"/>
      <c r="J111" s="111" t="s">
        <v>674</v>
      </c>
      <c r="K111" s="95"/>
      <c r="L111" s="91"/>
    </row>
    <row r="112" spans="1:12" ht="187.5" x14ac:dyDescent="0.35">
      <c r="A112" s="96" t="s">
        <v>630</v>
      </c>
      <c r="B112" s="79" t="s">
        <v>695</v>
      </c>
      <c r="C112" s="97" t="s">
        <v>736</v>
      </c>
      <c r="D112" s="79"/>
      <c r="E112" s="87"/>
      <c r="F112" s="87"/>
      <c r="G112" s="98"/>
      <c r="H112" s="99"/>
      <c r="I112" s="98"/>
      <c r="J112" s="100" t="s">
        <v>674</v>
      </c>
      <c r="K112" s="101"/>
      <c r="L112" s="87"/>
    </row>
    <row r="113" spans="1:12" ht="26" x14ac:dyDescent="0.35">
      <c r="A113" s="88" t="s">
        <v>696</v>
      </c>
      <c r="B113" s="89" t="s">
        <v>697</v>
      </c>
      <c r="C113" s="89"/>
      <c r="D113" s="89"/>
      <c r="E113" s="91"/>
      <c r="F113" s="91"/>
      <c r="G113" s="92"/>
      <c r="H113" s="93"/>
      <c r="I113" s="92"/>
      <c r="J113" s="94"/>
      <c r="K113" s="112" t="s">
        <v>674</v>
      </c>
      <c r="L113" s="91"/>
    </row>
    <row r="114" spans="1:12" ht="37.5" x14ac:dyDescent="0.35">
      <c r="A114" s="96" t="s">
        <v>698</v>
      </c>
      <c r="B114" s="79" t="s">
        <v>699</v>
      </c>
      <c r="C114" s="97" t="s">
        <v>737</v>
      </c>
      <c r="D114" s="79"/>
      <c r="E114" s="87"/>
      <c r="F114" s="87"/>
      <c r="G114" s="98"/>
      <c r="H114" s="99"/>
      <c r="I114" s="98"/>
      <c r="J114" s="100"/>
      <c r="K114" s="101" t="s">
        <v>674</v>
      </c>
      <c r="L114" s="87"/>
    </row>
    <row r="115" spans="1:12" x14ac:dyDescent="0.35">
      <c r="A115" s="88" t="s">
        <v>700</v>
      </c>
      <c r="B115" s="125" t="s">
        <v>701</v>
      </c>
      <c r="C115" s="89"/>
      <c r="D115" s="89"/>
      <c r="E115" s="90" t="s">
        <v>674</v>
      </c>
      <c r="F115" s="90" t="s">
        <v>674</v>
      </c>
      <c r="G115" s="102" t="s">
        <v>674</v>
      </c>
      <c r="H115" s="103"/>
      <c r="I115" s="102"/>
      <c r="J115" s="111"/>
      <c r="K115" s="112"/>
      <c r="L115" s="90" t="s">
        <v>674</v>
      </c>
    </row>
    <row r="116" spans="1:12" ht="25" x14ac:dyDescent="0.35">
      <c r="A116" s="131" t="s">
        <v>672</v>
      </c>
      <c r="B116" s="132" t="s">
        <v>702</v>
      </c>
      <c r="C116" s="133" t="s">
        <v>734</v>
      </c>
      <c r="D116" s="75" t="s">
        <v>23</v>
      </c>
      <c r="E116" s="105" t="s">
        <v>674</v>
      </c>
      <c r="F116" s="104"/>
      <c r="G116" s="110"/>
      <c r="H116" s="107"/>
      <c r="I116" s="110"/>
      <c r="J116" s="108"/>
      <c r="K116" s="109"/>
      <c r="L116" s="104"/>
    </row>
    <row r="117" spans="1:12" ht="25" x14ac:dyDescent="0.35">
      <c r="A117" s="75" t="s">
        <v>643</v>
      </c>
      <c r="B117" s="75" t="s">
        <v>365</v>
      </c>
      <c r="C117" s="75" t="s">
        <v>742</v>
      </c>
      <c r="D117" s="75" t="s">
        <v>23</v>
      </c>
      <c r="E117" s="104"/>
      <c r="F117" s="105"/>
      <c r="G117" s="106" t="s">
        <v>674</v>
      </c>
      <c r="H117" s="107"/>
      <c r="I117" s="106"/>
      <c r="J117" s="108"/>
      <c r="K117" s="109"/>
      <c r="L117" s="105"/>
    </row>
    <row r="118" spans="1:12" ht="68.5" customHeight="1" x14ac:dyDescent="0.35">
      <c r="A118" s="75" t="s">
        <v>644</v>
      </c>
      <c r="B118" s="75" t="s">
        <v>364</v>
      </c>
      <c r="C118" s="75" t="s">
        <v>743</v>
      </c>
      <c r="D118" s="75" t="s">
        <v>23</v>
      </c>
      <c r="E118" s="104"/>
      <c r="F118" s="105"/>
      <c r="G118" s="106" t="s">
        <v>674</v>
      </c>
      <c r="H118" s="107"/>
      <c r="I118" s="106"/>
      <c r="J118" s="108"/>
      <c r="K118" s="109"/>
      <c r="L118" s="105"/>
    </row>
    <row r="119" spans="1:12" ht="43.5" customHeight="1" x14ac:dyDescent="0.35">
      <c r="A119" s="75" t="s">
        <v>645</v>
      </c>
      <c r="B119" s="75" t="s">
        <v>646</v>
      </c>
      <c r="C119" s="75" t="s">
        <v>726</v>
      </c>
      <c r="D119" s="75" t="s">
        <v>23</v>
      </c>
      <c r="E119" s="104"/>
      <c r="F119" s="105"/>
      <c r="G119" s="106" t="s">
        <v>674</v>
      </c>
      <c r="H119" s="107"/>
      <c r="I119" s="106"/>
      <c r="J119" s="108"/>
      <c r="K119" s="109"/>
      <c r="L119" s="105"/>
    </row>
    <row r="120" spans="1:12" ht="30.65" customHeight="1" x14ac:dyDescent="0.35">
      <c r="A120" s="75" t="s">
        <v>642</v>
      </c>
      <c r="B120" s="75" t="s">
        <v>363</v>
      </c>
      <c r="C120" s="75" t="s">
        <v>744</v>
      </c>
      <c r="D120" s="75" t="s">
        <v>23</v>
      </c>
      <c r="E120" s="87"/>
      <c r="F120" s="105"/>
      <c r="G120" s="106" t="s">
        <v>674</v>
      </c>
      <c r="H120" s="107"/>
      <c r="I120" s="106"/>
      <c r="J120" s="108"/>
      <c r="K120" s="109"/>
      <c r="L120" s="105"/>
    </row>
    <row r="121" spans="1:12" ht="29.15" customHeight="1" x14ac:dyDescent="0.35">
      <c r="A121" s="75" t="s">
        <v>372</v>
      </c>
      <c r="B121" s="78" t="s">
        <v>370</v>
      </c>
      <c r="C121" s="78" t="s">
        <v>369</v>
      </c>
      <c r="D121" s="75" t="s">
        <v>78</v>
      </c>
      <c r="E121" s="87"/>
      <c r="F121" s="105"/>
      <c r="G121" s="106"/>
      <c r="H121" s="107"/>
      <c r="I121" s="106"/>
      <c r="J121" s="108"/>
      <c r="K121" s="109"/>
      <c r="L121" s="105" t="s">
        <v>674</v>
      </c>
    </row>
    <row r="122" spans="1:12" ht="29.15" customHeight="1" x14ac:dyDescent="0.35">
      <c r="A122" s="75" t="s">
        <v>371</v>
      </c>
      <c r="B122" s="78" t="s">
        <v>367</v>
      </c>
      <c r="C122" s="78" t="s">
        <v>366</v>
      </c>
      <c r="D122" s="75" t="s">
        <v>78</v>
      </c>
      <c r="E122" s="87"/>
      <c r="F122" s="105"/>
      <c r="G122" s="106"/>
      <c r="H122" s="107"/>
      <c r="I122" s="106"/>
      <c r="J122" s="108"/>
      <c r="K122" s="109"/>
      <c r="L122" s="105" t="s">
        <v>674</v>
      </c>
    </row>
    <row r="123" spans="1:12" x14ac:dyDescent="0.35">
      <c r="A123" s="88" t="s">
        <v>674</v>
      </c>
      <c r="B123" s="89" t="s">
        <v>703</v>
      </c>
      <c r="C123" s="89"/>
      <c r="D123" s="89"/>
      <c r="E123" s="91"/>
      <c r="F123" s="90" t="s">
        <v>674</v>
      </c>
      <c r="G123" s="102" t="s">
        <v>674</v>
      </c>
      <c r="H123" s="103"/>
      <c r="I123" s="102" t="s">
        <v>674</v>
      </c>
      <c r="J123" s="94"/>
      <c r="K123" s="95"/>
      <c r="L123" s="91"/>
    </row>
    <row r="124" spans="1:12" ht="73" customHeight="1" x14ac:dyDescent="0.35">
      <c r="A124" s="75" t="s">
        <v>72</v>
      </c>
      <c r="B124" s="75" t="s">
        <v>71</v>
      </c>
      <c r="C124" s="75" t="s">
        <v>789</v>
      </c>
      <c r="D124" s="75" t="s">
        <v>23</v>
      </c>
      <c r="E124" s="87"/>
      <c r="F124" s="87" t="s">
        <v>674</v>
      </c>
      <c r="G124" s="98"/>
      <c r="H124" s="99"/>
      <c r="I124" s="98"/>
      <c r="J124" s="100"/>
      <c r="K124" s="101"/>
      <c r="L124" s="87"/>
    </row>
    <row r="125" spans="1:12" ht="30.65" customHeight="1" x14ac:dyDescent="0.35">
      <c r="A125" s="86" t="s">
        <v>70</v>
      </c>
      <c r="B125" s="75" t="s">
        <v>69</v>
      </c>
      <c r="C125" s="75" t="s">
        <v>68</v>
      </c>
      <c r="D125" s="86" t="s">
        <v>51</v>
      </c>
      <c r="E125" s="87"/>
      <c r="F125" s="87" t="s">
        <v>674</v>
      </c>
      <c r="G125" s="98"/>
      <c r="H125" s="99"/>
      <c r="I125" s="98"/>
      <c r="J125" s="100"/>
      <c r="K125" s="101"/>
      <c r="L125" s="87"/>
    </row>
    <row r="126" spans="1:12" ht="31" customHeight="1" x14ac:dyDescent="0.35">
      <c r="A126" s="86" t="s">
        <v>67</v>
      </c>
      <c r="B126" s="75" t="s">
        <v>66</v>
      </c>
      <c r="C126" s="75" t="s">
        <v>790</v>
      </c>
      <c r="D126" s="86" t="s">
        <v>23</v>
      </c>
      <c r="E126" s="87"/>
      <c r="F126" s="87" t="s">
        <v>674</v>
      </c>
      <c r="G126" s="98"/>
      <c r="H126" s="99"/>
      <c r="I126" s="98"/>
      <c r="J126" s="100"/>
      <c r="K126" s="101"/>
      <c r="L126" s="87"/>
    </row>
    <row r="127" spans="1:12" ht="43.5" customHeight="1" x14ac:dyDescent="0.35">
      <c r="A127" s="86" t="s">
        <v>65</v>
      </c>
      <c r="B127" s="75" t="s">
        <v>64</v>
      </c>
      <c r="C127" s="76" t="s">
        <v>791</v>
      </c>
      <c r="D127" s="86" t="s">
        <v>23</v>
      </c>
      <c r="E127" s="87"/>
      <c r="F127" s="87" t="s">
        <v>674</v>
      </c>
      <c r="G127" s="98"/>
      <c r="H127" s="99"/>
      <c r="I127" s="98"/>
      <c r="J127" s="100"/>
      <c r="K127" s="101"/>
      <c r="L127" s="87"/>
    </row>
    <row r="128" spans="1:12" ht="49" customHeight="1" x14ac:dyDescent="0.35">
      <c r="A128" s="86" t="s">
        <v>63</v>
      </c>
      <c r="B128" s="75" t="s">
        <v>62</v>
      </c>
      <c r="C128" s="76" t="s">
        <v>61</v>
      </c>
      <c r="D128" s="86" t="s">
        <v>23</v>
      </c>
      <c r="E128" s="87"/>
      <c r="F128" s="87" t="s">
        <v>674</v>
      </c>
      <c r="G128" s="98"/>
      <c r="H128" s="99"/>
      <c r="I128" s="98"/>
      <c r="J128" s="100"/>
      <c r="K128" s="101"/>
      <c r="L128" s="87"/>
    </row>
    <row r="129" spans="1:12" ht="42.65" customHeight="1" x14ac:dyDescent="0.35">
      <c r="A129" s="86" t="s">
        <v>60</v>
      </c>
      <c r="B129" s="75" t="s">
        <v>59</v>
      </c>
      <c r="C129" s="76" t="s">
        <v>58</v>
      </c>
      <c r="D129" s="86" t="s">
        <v>23</v>
      </c>
      <c r="E129" s="87"/>
      <c r="F129" s="87" t="s">
        <v>674</v>
      </c>
      <c r="G129" s="98"/>
      <c r="H129" s="99"/>
      <c r="I129" s="98"/>
      <c r="J129" s="100"/>
      <c r="K129" s="101"/>
      <c r="L129" s="87"/>
    </row>
    <row r="130" spans="1:12" ht="31.5" customHeight="1" x14ac:dyDescent="0.35">
      <c r="A130" s="86" t="s">
        <v>57</v>
      </c>
      <c r="B130" s="75" t="s">
        <v>56</v>
      </c>
      <c r="C130" s="76" t="s">
        <v>55</v>
      </c>
      <c r="D130" s="86" t="s">
        <v>51</v>
      </c>
      <c r="E130" s="87"/>
      <c r="F130" s="87" t="s">
        <v>674</v>
      </c>
      <c r="G130" s="98"/>
      <c r="H130" s="99"/>
      <c r="I130" s="98"/>
      <c r="J130" s="100"/>
      <c r="K130" s="101"/>
      <c r="L130" s="87"/>
    </row>
    <row r="131" spans="1:12" ht="45.65" customHeight="1" x14ac:dyDescent="0.35">
      <c r="A131" s="86" t="s">
        <v>54</v>
      </c>
      <c r="B131" s="75" t="s">
        <v>53</v>
      </c>
      <c r="C131" s="76" t="s">
        <v>52</v>
      </c>
      <c r="D131" s="86" t="s">
        <v>51</v>
      </c>
      <c r="E131" s="87"/>
      <c r="F131" s="87" t="s">
        <v>674</v>
      </c>
      <c r="G131" s="98"/>
      <c r="H131" s="99"/>
      <c r="I131" s="98"/>
      <c r="J131" s="100"/>
      <c r="K131" s="101"/>
      <c r="L131" s="87"/>
    </row>
    <row r="132" spans="1:12" ht="26" x14ac:dyDescent="0.35">
      <c r="A132" s="86" t="s">
        <v>50</v>
      </c>
      <c r="B132" s="75" t="s">
        <v>49</v>
      </c>
      <c r="C132" s="76" t="s">
        <v>792</v>
      </c>
      <c r="D132" s="86" t="s">
        <v>23</v>
      </c>
      <c r="E132" s="87"/>
      <c r="F132" s="87" t="s">
        <v>674</v>
      </c>
      <c r="G132" s="98"/>
      <c r="H132" s="99"/>
      <c r="I132" s="98"/>
      <c r="J132" s="100"/>
      <c r="K132" s="101"/>
      <c r="L132" s="87"/>
    </row>
    <row r="133" spans="1:12" ht="84.65" customHeight="1" x14ac:dyDescent="0.35">
      <c r="A133" s="86" t="s">
        <v>636</v>
      </c>
      <c r="B133" s="75" t="s">
        <v>718</v>
      </c>
      <c r="C133" s="76" t="s">
        <v>808</v>
      </c>
      <c r="D133" s="86" t="s">
        <v>51</v>
      </c>
      <c r="E133" s="87"/>
      <c r="F133" s="87" t="s">
        <v>674</v>
      </c>
      <c r="G133" s="98"/>
      <c r="H133" s="99"/>
      <c r="I133" s="98"/>
      <c r="J133" s="100"/>
      <c r="K133" s="101"/>
      <c r="L133" s="87"/>
    </row>
    <row r="134" spans="1:12" ht="51" x14ac:dyDescent="0.35">
      <c r="A134" s="86" t="s">
        <v>637</v>
      </c>
      <c r="B134" s="75" t="s">
        <v>719</v>
      </c>
      <c r="C134" s="76" t="s">
        <v>793</v>
      </c>
      <c r="D134" s="86" t="s">
        <v>23</v>
      </c>
      <c r="E134" s="87"/>
      <c r="F134" s="87" t="s">
        <v>674</v>
      </c>
      <c r="G134" s="98"/>
      <c r="H134" s="99"/>
      <c r="I134" s="98"/>
      <c r="J134" s="100"/>
      <c r="K134" s="101"/>
      <c r="L134" s="87"/>
    </row>
    <row r="135" spans="1:12" ht="47.5" customHeight="1" x14ac:dyDescent="0.35">
      <c r="A135" s="75" t="s">
        <v>720</v>
      </c>
      <c r="B135" s="76" t="s">
        <v>641</v>
      </c>
      <c r="C135" s="76" t="s">
        <v>812</v>
      </c>
      <c r="D135" s="86" t="s">
        <v>51</v>
      </c>
      <c r="E135" s="87"/>
      <c r="F135" s="87" t="s">
        <v>674</v>
      </c>
      <c r="G135" s="98"/>
      <c r="H135" s="99"/>
      <c r="I135" s="98"/>
      <c r="J135" s="100"/>
      <c r="K135" s="101"/>
      <c r="L135" s="87"/>
    </row>
    <row r="136" spans="1:12" ht="38.5" x14ac:dyDescent="0.35">
      <c r="A136" s="75" t="s">
        <v>721</v>
      </c>
      <c r="B136" s="76" t="s">
        <v>639</v>
      </c>
      <c r="C136" s="76" t="s">
        <v>724</v>
      </c>
      <c r="D136" s="86" t="s">
        <v>23</v>
      </c>
      <c r="E136" s="87"/>
      <c r="F136" s="87" t="s">
        <v>674</v>
      </c>
      <c r="G136" s="98"/>
      <c r="H136" s="99"/>
      <c r="I136" s="98"/>
      <c r="J136" s="100"/>
      <c r="K136" s="101"/>
      <c r="L136" s="87"/>
    </row>
    <row r="137" spans="1:12" ht="38.5" x14ac:dyDescent="0.35">
      <c r="A137" s="75" t="s">
        <v>723</v>
      </c>
      <c r="B137" s="80" t="s">
        <v>640</v>
      </c>
      <c r="C137" s="76" t="s">
        <v>635</v>
      </c>
      <c r="D137" s="75" t="s">
        <v>23</v>
      </c>
      <c r="E137" s="87"/>
      <c r="F137" s="87" t="s">
        <v>674</v>
      </c>
      <c r="G137" s="98"/>
      <c r="H137" s="99"/>
      <c r="I137" s="98"/>
      <c r="J137" s="100"/>
      <c r="K137" s="101"/>
      <c r="L137" s="87"/>
    </row>
    <row r="138" spans="1:12" ht="38.5" x14ac:dyDescent="0.35">
      <c r="A138" s="75" t="s">
        <v>94</v>
      </c>
      <c r="B138" s="76" t="s">
        <v>93</v>
      </c>
      <c r="C138" s="76" t="s">
        <v>92</v>
      </c>
      <c r="D138" s="86" t="s">
        <v>51</v>
      </c>
      <c r="E138" s="87"/>
      <c r="F138" s="87"/>
      <c r="G138" s="98" t="s">
        <v>674</v>
      </c>
      <c r="H138" s="99"/>
      <c r="I138" s="98"/>
      <c r="J138" s="100"/>
      <c r="K138" s="101"/>
      <c r="L138" s="87"/>
    </row>
    <row r="139" spans="1:12" ht="25" x14ac:dyDescent="0.35">
      <c r="A139" s="80" t="s">
        <v>191</v>
      </c>
      <c r="B139" s="75" t="s">
        <v>190</v>
      </c>
      <c r="C139" s="81" t="s">
        <v>189</v>
      </c>
      <c r="D139" s="80" t="s">
        <v>82</v>
      </c>
      <c r="E139" s="87"/>
      <c r="F139" s="87"/>
      <c r="G139" s="98"/>
      <c r="H139" s="99"/>
      <c r="I139" s="98" t="s">
        <v>674</v>
      </c>
      <c r="J139" s="100"/>
      <c r="K139" s="101"/>
      <c r="L139" s="87"/>
    </row>
    <row r="140" spans="1:12" ht="25" x14ac:dyDescent="0.35">
      <c r="A140" s="80" t="s">
        <v>188</v>
      </c>
      <c r="B140" s="75" t="s">
        <v>187</v>
      </c>
      <c r="C140" s="81" t="s">
        <v>186</v>
      </c>
      <c r="D140" s="80" t="s">
        <v>82</v>
      </c>
      <c r="E140" s="87"/>
      <c r="F140" s="87"/>
      <c r="G140" s="98"/>
      <c r="H140" s="99"/>
      <c r="I140" s="98" t="s">
        <v>674</v>
      </c>
      <c r="J140" s="100"/>
      <c r="K140" s="101"/>
      <c r="L140" s="87"/>
    </row>
    <row r="141" spans="1:12" ht="37.5" x14ac:dyDescent="0.35">
      <c r="A141" s="80" t="s">
        <v>185</v>
      </c>
      <c r="B141" s="75" t="s">
        <v>184</v>
      </c>
      <c r="C141" s="81" t="s">
        <v>183</v>
      </c>
      <c r="D141" s="80" t="s">
        <v>168</v>
      </c>
      <c r="E141" s="87"/>
      <c r="F141" s="87"/>
      <c r="G141" s="98"/>
      <c r="H141" s="99"/>
      <c r="I141" s="98" t="s">
        <v>674</v>
      </c>
      <c r="J141" s="100"/>
      <c r="K141" s="101"/>
      <c r="L141" s="87"/>
    </row>
    <row r="142" spans="1:12" ht="25" x14ac:dyDescent="0.35">
      <c r="A142" s="80" t="s">
        <v>182</v>
      </c>
      <c r="B142" s="75" t="s">
        <v>181</v>
      </c>
      <c r="C142" s="81" t="s">
        <v>180</v>
      </c>
      <c r="D142" s="80" t="s">
        <v>179</v>
      </c>
      <c r="E142" s="87"/>
      <c r="F142" s="87"/>
      <c r="G142" s="98"/>
      <c r="H142" s="99"/>
      <c r="I142" s="98" t="s">
        <v>674</v>
      </c>
      <c r="J142" s="100"/>
      <c r="K142" s="101"/>
      <c r="L142" s="87"/>
    </row>
    <row r="143" spans="1:12" ht="25" x14ac:dyDescent="0.35">
      <c r="A143" s="80" t="s">
        <v>178</v>
      </c>
      <c r="B143" s="75" t="s">
        <v>177</v>
      </c>
      <c r="C143" s="81" t="s">
        <v>176</v>
      </c>
      <c r="D143" s="80" t="s">
        <v>168</v>
      </c>
      <c r="E143" s="87"/>
      <c r="F143" s="87"/>
      <c r="G143" s="98"/>
      <c r="H143" s="99"/>
      <c r="I143" s="98" t="s">
        <v>674</v>
      </c>
      <c r="J143" s="100"/>
      <c r="K143" s="101"/>
      <c r="L143" s="87"/>
    </row>
    <row r="144" spans="1:12" ht="75" x14ac:dyDescent="0.35">
      <c r="A144" s="80" t="s">
        <v>175</v>
      </c>
      <c r="B144" s="75" t="s">
        <v>174</v>
      </c>
      <c r="C144" s="81" t="s">
        <v>173</v>
      </c>
      <c r="D144" s="80" t="s">
        <v>42</v>
      </c>
      <c r="E144" s="87"/>
      <c r="F144" s="87"/>
      <c r="G144" s="98"/>
      <c r="H144" s="99"/>
      <c r="I144" s="98" t="s">
        <v>674</v>
      </c>
      <c r="J144" s="100"/>
      <c r="K144" s="101"/>
      <c r="L144" s="87"/>
    </row>
    <row r="145" spans="1:12" ht="87.5" x14ac:dyDescent="0.35">
      <c r="A145" s="80" t="s">
        <v>172</v>
      </c>
      <c r="B145" s="75" t="s">
        <v>171</v>
      </c>
      <c r="C145" s="81" t="s">
        <v>802</v>
      </c>
      <c r="D145" s="80" t="s">
        <v>82</v>
      </c>
      <c r="E145" s="87"/>
      <c r="F145" s="87"/>
      <c r="G145" s="98"/>
      <c r="H145" s="99"/>
      <c r="I145" s="98" t="s">
        <v>674</v>
      </c>
      <c r="J145" s="100"/>
      <c r="K145" s="101"/>
      <c r="L145" s="87"/>
    </row>
    <row r="146" spans="1:12" ht="50" x14ac:dyDescent="0.35">
      <c r="A146" s="80" t="s">
        <v>170</v>
      </c>
      <c r="B146" s="75" t="s">
        <v>169</v>
      </c>
      <c r="C146" s="81" t="s">
        <v>803</v>
      </c>
      <c r="D146" s="80" t="s">
        <v>168</v>
      </c>
      <c r="E146" s="87"/>
      <c r="F146" s="87"/>
      <c r="G146" s="98"/>
      <c r="H146" s="99"/>
      <c r="I146" s="98" t="s">
        <v>674</v>
      </c>
      <c r="J146" s="100"/>
      <c r="K146" s="101"/>
      <c r="L146" s="87"/>
    </row>
    <row r="147" spans="1:12" ht="87.5" x14ac:dyDescent="0.35">
      <c r="A147" s="80" t="s">
        <v>167</v>
      </c>
      <c r="B147" s="75" t="s">
        <v>166</v>
      </c>
      <c r="C147" s="81" t="s">
        <v>772</v>
      </c>
      <c r="D147" s="80" t="s">
        <v>23</v>
      </c>
      <c r="E147" s="87"/>
      <c r="F147" s="87"/>
      <c r="G147" s="98"/>
      <c r="H147" s="99"/>
      <c r="I147" s="98" t="s">
        <v>674</v>
      </c>
      <c r="J147" s="100"/>
      <c r="K147" s="101"/>
      <c r="L147" s="87"/>
    </row>
    <row r="148" spans="1:12" ht="25.5" thickBot="1" x14ac:dyDescent="0.4">
      <c r="A148" s="80" t="s">
        <v>165</v>
      </c>
      <c r="B148" s="75" t="s">
        <v>59</v>
      </c>
      <c r="C148" s="81" t="s">
        <v>164</v>
      </c>
      <c r="D148" s="80" t="s">
        <v>51</v>
      </c>
      <c r="E148" s="134"/>
      <c r="F148" s="134"/>
      <c r="G148" s="135"/>
      <c r="H148" s="136"/>
      <c r="I148" s="135" t="s">
        <v>674</v>
      </c>
      <c r="J148" s="137"/>
      <c r="K148" s="138"/>
      <c r="L148" s="134"/>
    </row>
    <row r="149" spans="1:12" ht="27" customHeight="1" x14ac:dyDescent="0.35">
      <c r="A149" s="173" t="s">
        <v>704</v>
      </c>
      <c r="B149" s="173"/>
      <c r="C149" s="173"/>
      <c r="D149" s="173"/>
      <c r="E149" s="174"/>
      <c r="F149" s="174"/>
      <c r="G149" s="174"/>
      <c r="H149" s="174"/>
      <c r="I149" s="174"/>
      <c r="J149" s="174"/>
      <c r="K149" s="174"/>
      <c r="L149" s="174"/>
    </row>
    <row r="150" spans="1:12" x14ac:dyDescent="0.35">
      <c r="A150" s="82" t="s">
        <v>705</v>
      </c>
      <c r="B150" s="77"/>
      <c r="C150" s="77"/>
      <c r="D150" s="77"/>
      <c r="E150" s="83"/>
      <c r="F150" s="83"/>
      <c r="G150" s="83"/>
      <c r="H150" s="83"/>
      <c r="I150" s="83"/>
      <c r="J150" s="83"/>
      <c r="K150" s="83"/>
      <c r="L150" s="83"/>
    </row>
    <row r="151" spans="1:12" x14ac:dyDescent="0.35">
      <c r="A151" s="84"/>
      <c r="B151" s="77"/>
      <c r="C151" s="77"/>
      <c r="D151" s="77"/>
      <c r="E151" s="83"/>
      <c r="F151" s="83"/>
      <c r="G151" s="83"/>
      <c r="H151" s="83"/>
      <c r="I151" s="83"/>
      <c r="J151" s="83"/>
      <c r="K151" s="83"/>
      <c r="L151" s="83"/>
    </row>
    <row r="152" spans="1:12" x14ac:dyDescent="0.35">
      <c r="A152" s="84"/>
      <c r="B152" s="77"/>
      <c r="C152" s="77"/>
      <c r="D152" s="77"/>
      <c r="E152" s="83"/>
      <c r="F152" s="83"/>
      <c r="G152" s="83"/>
      <c r="H152" s="83"/>
      <c r="I152" s="83"/>
      <c r="J152" s="83"/>
      <c r="K152" s="83"/>
      <c r="L152" s="83"/>
    </row>
    <row r="153" spans="1:12" x14ac:dyDescent="0.35">
      <c r="A153" s="84"/>
      <c r="B153" s="77"/>
      <c r="C153" s="77"/>
      <c r="D153" s="77"/>
      <c r="E153" s="83"/>
      <c r="F153" s="83"/>
      <c r="G153" s="83"/>
      <c r="H153" s="83"/>
      <c r="I153" s="83"/>
      <c r="J153" s="83"/>
      <c r="K153" s="83"/>
      <c r="L153" s="83"/>
    </row>
    <row r="154" spans="1:12" x14ac:dyDescent="0.35">
      <c r="A154" s="84"/>
      <c r="B154" s="77"/>
      <c r="C154" s="77"/>
      <c r="D154" s="77"/>
      <c r="E154" s="83"/>
      <c r="F154" s="83"/>
      <c r="G154" s="83"/>
      <c r="H154" s="83"/>
      <c r="I154" s="83"/>
      <c r="J154" s="83"/>
      <c r="K154" s="83"/>
      <c r="L154" s="83"/>
    </row>
    <row r="155" spans="1:12" x14ac:dyDescent="0.35">
      <c r="A155" s="84"/>
      <c r="B155" s="77"/>
      <c r="C155" s="77"/>
      <c r="D155" s="77"/>
      <c r="E155" s="83"/>
      <c r="F155" s="83"/>
      <c r="G155" s="83"/>
      <c r="H155" s="83"/>
      <c r="I155" s="83"/>
      <c r="J155" s="83"/>
      <c r="K155" s="83"/>
      <c r="L155" s="83"/>
    </row>
    <row r="156" spans="1:12" x14ac:dyDescent="0.35">
      <c r="A156" s="84"/>
      <c r="B156" s="77"/>
      <c r="C156" s="77"/>
      <c r="D156" s="77"/>
      <c r="E156" s="83"/>
      <c r="F156" s="83"/>
      <c r="G156" s="83"/>
      <c r="H156" s="83"/>
      <c r="I156" s="83"/>
      <c r="J156" s="83"/>
      <c r="K156" s="83"/>
      <c r="L156" s="83"/>
    </row>
    <row r="157" spans="1:12" x14ac:dyDescent="0.35">
      <c r="A157" s="84"/>
      <c r="B157" s="77"/>
      <c r="C157" s="77"/>
      <c r="D157" s="77"/>
      <c r="E157" s="83"/>
      <c r="F157" s="83"/>
      <c r="G157" s="83"/>
      <c r="H157" s="83"/>
      <c r="I157" s="83"/>
      <c r="J157" s="83"/>
      <c r="K157" s="83"/>
      <c r="L157" s="83"/>
    </row>
    <row r="158" spans="1:12" x14ac:dyDescent="0.35">
      <c r="A158" s="84"/>
      <c r="B158" s="77"/>
      <c r="C158" s="77"/>
      <c r="D158" s="77"/>
      <c r="E158" s="83"/>
      <c r="F158" s="83"/>
      <c r="G158" s="83"/>
      <c r="H158" s="83"/>
      <c r="I158" s="83"/>
      <c r="J158" s="83"/>
      <c r="K158" s="83"/>
      <c r="L158" s="83"/>
    </row>
    <row r="159" spans="1:12" x14ac:dyDescent="0.35">
      <c r="A159" s="84"/>
      <c r="B159" s="77"/>
      <c r="C159" s="77"/>
      <c r="D159" s="77"/>
      <c r="E159" s="83"/>
      <c r="F159" s="83"/>
      <c r="G159" s="83"/>
      <c r="H159" s="83"/>
      <c r="I159" s="83"/>
      <c r="J159" s="83"/>
      <c r="K159" s="83"/>
      <c r="L159" s="83"/>
    </row>
    <row r="160" spans="1:12" x14ac:dyDescent="0.35">
      <c r="A160" s="84"/>
      <c r="B160" s="77"/>
      <c r="C160" s="77"/>
      <c r="D160" s="77"/>
      <c r="E160" s="83"/>
      <c r="F160" s="83"/>
      <c r="G160" s="83"/>
      <c r="H160" s="83"/>
      <c r="I160" s="83"/>
      <c r="J160" s="83"/>
      <c r="K160" s="83"/>
      <c r="L160" s="83"/>
    </row>
    <row r="161" spans="1:12" x14ac:dyDescent="0.35">
      <c r="A161" s="84"/>
      <c r="B161" s="77"/>
      <c r="C161" s="77"/>
      <c r="D161" s="77"/>
      <c r="E161" s="83"/>
      <c r="F161" s="83"/>
      <c r="G161" s="83"/>
      <c r="H161" s="83"/>
      <c r="I161" s="83"/>
      <c r="J161" s="83"/>
      <c r="K161" s="83"/>
      <c r="L161" s="83"/>
    </row>
    <row r="162" spans="1:12" x14ac:dyDescent="0.35">
      <c r="A162" s="84"/>
      <c r="B162" s="77"/>
      <c r="C162" s="77"/>
      <c r="D162" s="77"/>
      <c r="E162" s="83"/>
      <c r="F162" s="83"/>
      <c r="G162" s="83"/>
      <c r="H162" s="83"/>
      <c r="I162" s="83"/>
      <c r="J162" s="83"/>
      <c r="K162" s="83"/>
      <c r="L162" s="83"/>
    </row>
    <row r="163" spans="1:12" x14ac:dyDescent="0.35">
      <c r="A163" s="84"/>
      <c r="B163" s="77"/>
      <c r="C163" s="77"/>
      <c r="D163" s="77"/>
      <c r="E163" s="83"/>
      <c r="F163" s="83"/>
      <c r="G163" s="83"/>
      <c r="H163" s="83"/>
      <c r="I163" s="83"/>
      <c r="J163" s="83"/>
      <c r="K163" s="83"/>
      <c r="L163" s="83"/>
    </row>
    <row r="164" spans="1:12" x14ac:dyDescent="0.35">
      <c r="A164" s="84"/>
      <c r="B164" s="77"/>
      <c r="C164" s="77"/>
      <c r="D164" s="77"/>
      <c r="E164" s="83"/>
      <c r="F164" s="83"/>
      <c r="G164" s="83"/>
      <c r="H164" s="83"/>
      <c r="I164" s="83"/>
      <c r="J164" s="83"/>
      <c r="K164" s="83"/>
      <c r="L164" s="83"/>
    </row>
    <row r="165" spans="1:12" x14ac:dyDescent="0.35">
      <c r="A165" s="84"/>
      <c r="B165" s="77"/>
      <c r="C165" s="77"/>
      <c r="D165" s="77"/>
      <c r="E165" s="83"/>
      <c r="F165" s="83"/>
      <c r="G165" s="83"/>
      <c r="H165" s="83"/>
      <c r="I165" s="83"/>
      <c r="J165" s="83"/>
      <c r="K165" s="83"/>
      <c r="L165" s="83"/>
    </row>
    <row r="166" spans="1:12" x14ac:dyDescent="0.35">
      <c r="A166" s="84"/>
      <c r="B166" s="77"/>
      <c r="C166" s="77"/>
      <c r="D166" s="77"/>
      <c r="E166" s="83"/>
      <c r="F166" s="83"/>
      <c r="G166" s="83"/>
      <c r="H166" s="83"/>
      <c r="I166" s="83"/>
      <c r="J166" s="83"/>
      <c r="K166" s="83"/>
      <c r="L166" s="83"/>
    </row>
    <row r="167" spans="1:12" x14ac:dyDescent="0.35">
      <c r="A167" s="84"/>
      <c r="B167" s="77"/>
      <c r="C167" s="77"/>
      <c r="D167" s="77"/>
      <c r="E167" s="83"/>
      <c r="F167" s="83"/>
      <c r="G167" s="83"/>
      <c r="H167" s="83"/>
      <c r="I167" s="83"/>
      <c r="J167" s="83"/>
      <c r="K167" s="83"/>
      <c r="L167" s="83"/>
    </row>
    <row r="168" spans="1:12" x14ac:dyDescent="0.35">
      <c r="A168" s="84"/>
      <c r="B168" s="77"/>
      <c r="C168" s="77"/>
      <c r="D168" s="77"/>
      <c r="E168" s="83"/>
      <c r="F168" s="83"/>
      <c r="G168" s="83"/>
      <c r="H168" s="83"/>
      <c r="I168" s="83"/>
      <c r="J168" s="83"/>
      <c r="K168" s="83"/>
      <c r="L168" s="83"/>
    </row>
    <row r="169" spans="1:12" x14ac:dyDescent="0.35">
      <c r="A169" s="84"/>
      <c r="B169" s="77"/>
      <c r="C169" s="77"/>
      <c r="D169" s="77"/>
      <c r="E169" s="83"/>
      <c r="F169" s="83"/>
      <c r="G169" s="83"/>
      <c r="H169" s="83"/>
      <c r="I169" s="83"/>
      <c r="J169" s="83"/>
      <c r="K169" s="83"/>
      <c r="L169" s="83"/>
    </row>
    <row r="170" spans="1:12" x14ac:dyDescent="0.35">
      <c r="A170" s="84"/>
      <c r="B170" s="77"/>
      <c r="C170" s="77"/>
      <c r="D170" s="77"/>
      <c r="E170" s="83"/>
      <c r="F170" s="83"/>
      <c r="G170" s="83"/>
      <c r="H170" s="83"/>
      <c r="I170" s="83"/>
      <c r="J170" s="83"/>
      <c r="K170" s="83"/>
      <c r="L170" s="83"/>
    </row>
    <row r="171" spans="1:12" x14ac:dyDescent="0.35">
      <c r="A171" s="84"/>
      <c r="B171" s="77"/>
      <c r="C171" s="77"/>
      <c r="D171" s="77"/>
      <c r="E171" s="83"/>
      <c r="F171" s="83"/>
      <c r="G171" s="83"/>
      <c r="H171" s="83"/>
      <c r="I171" s="83"/>
      <c r="J171" s="83"/>
      <c r="K171" s="83"/>
      <c r="L171" s="83"/>
    </row>
    <row r="172" spans="1:12" x14ac:dyDescent="0.35">
      <c r="A172" s="84"/>
      <c r="B172" s="77"/>
      <c r="C172" s="77"/>
      <c r="D172" s="77"/>
      <c r="E172" s="83"/>
      <c r="F172" s="83"/>
      <c r="G172" s="83"/>
      <c r="H172" s="83"/>
      <c r="I172" s="83"/>
      <c r="J172" s="83"/>
      <c r="K172" s="83"/>
      <c r="L172" s="83"/>
    </row>
    <row r="173" spans="1:12" x14ac:dyDescent="0.35">
      <c r="A173" s="84"/>
      <c r="B173" s="77"/>
      <c r="C173" s="77"/>
      <c r="D173" s="77"/>
      <c r="E173" s="83"/>
      <c r="F173" s="83"/>
      <c r="G173" s="83"/>
      <c r="H173" s="83"/>
      <c r="I173" s="83"/>
      <c r="J173" s="83"/>
      <c r="K173" s="83"/>
      <c r="L173" s="83"/>
    </row>
    <row r="174" spans="1:12" x14ac:dyDescent="0.35">
      <c r="A174" s="84"/>
      <c r="B174" s="77"/>
      <c r="C174" s="77"/>
      <c r="D174" s="77"/>
      <c r="E174" s="83"/>
      <c r="F174" s="83"/>
      <c r="G174" s="83"/>
      <c r="H174" s="83"/>
      <c r="I174" s="83"/>
      <c r="J174" s="83"/>
      <c r="K174" s="83"/>
      <c r="L174" s="83"/>
    </row>
    <row r="175" spans="1:12" x14ac:dyDescent="0.35">
      <c r="A175" s="84"/>
      <c r="B175" s="77"/>
      <c r="C175" s="77"/>
      <c r="D175" s="77"/>
      <c r="E175" s="83"/>
      <c r="F175" s="83"/>
      <c r="G175" s="83"/>
      <c r="H175" s="83"/>
      <c r="I175" s="83"/>
      <c r="J175" s="83"/>
      <c r="K175" s="83"/>
      <c r="L175" s="83"/>
    </row>
    <row r="176" spans="1:12" x14ac:dyDescent="0.35">
      <c r="A176" s="84"/>
      <c r="B176" s="77"/>
      <c r="C176" s="77"/>
      <c r="D176" s="77"/>
      <c r="E176" s="83"/>
      <c r="F176" s="83"/>
      <c r="G176" s="83"/>
      <c r="H176" s="83"/>
      <c r="I176" s="83"/>
      <c r="J176" s="83"/>
      <c r="K176" s="83"/>
      <c r="L176" s="83"/>
    </row>
    <row r="177" spans="1:12" x14ac:dyDescent="0.35">
      <c r="A177" s="84"/>
      <c r="B177" s="77"/>
      <c r="C177" s="77"/>
      <c r="D177" s="77"/>
      <c r="E177" s="83"/>
      <c r="F177" s="83"/>
      <c r="G177" s="83"/>
      <c r="H177" s="83"/>
      <c r="I177" s="83"/>
      <c r="J177" s="83"/>
      <c r="K177" s="83"/>
      <c r="L177" s="83"/>
    </row>
    <row r="178" spans="1:12" x14ac:dyDescent="0.35">
      <c r="A178" s="84"/>
      <c r="B178" s="77"/>
      <c r="C178" s="77"/>
      <c r="D178" s="77"/>
      <c r="E178" s="83"/>
      <c r="F178" s="83"/>
      <c r="G178" s="83"/>
      <c r="H178" s="83"/>
      <c r="I178" s="83"/>
      <c r="J178" s="83"/>
      <c r="K178" s="83"/>
      <c r="L178" s="83"/>
    </row>
    <row r="179" spans="1:12" x14ac:dyDescent="0.35">
      <c r="A179" s="84"/>
      <c r="B179" s="77"/>
      <c r="C179" s="77"/>
      <c r="D179" s="77"/>
      <c r="E179" s="83"/>
      <c r="F179" s="83"/>
      <c r="G179" s="83"/>
      <c r="H179" s="83"/>
      <c r="I179" s="83"/>
      <c r="J179" s="83"/>
      <c r="K179" s="83"/>
      <c r="L179" s="83"/>
    </row>
    <row r="180" spans="1:12" x14ac:dyDescent="0.35">
      <c r="A180" s="84"/>
      <c r="B180" s="77"/>
      <c r="C180" s="77"/>
      <c r="D180" s="77"/>
      <c r="E180" s="83"/>
      <c r="F180" s="83"/>
      <c r="G180" s="83"/>
      <c r="H180" s="83"/>
      <c r="I180" s="83"/>
      <c r="J180" s="83"/>
      <c r="K180" s="83"/>
      <c r="L180" s="83"/>
    </row>
    <row r="181" spans="1:12" x14ac:dyDescent="0.35">
      <c r="A181" s="84"/>
      <c r="B181" s="77"/>
      <c r="C181" s="77"/>
      <c r="D181" s="77"/>
      <c r="E181" s="83"/>
      <c r="F181" s="83"/>
      <c r="G181" s="83"/>
      <c r="H181" s="83"/>
      <c r="I181" s="83"/>
      <c r="J181" s="83"/>
      <c r="K181" s="83"/>
      <c r="L181" s="83"/>
    </row>
    <row r="182" spans="1:12" x14ac:dyDescent="0.35">
      <c r="A182" s="84"/>
      <c r="B182" s="77"/>
      <c r="C182" s="77"/>
      <c r="D182" s="77"/>
      <c r="E182" s="83"/>
      <c r="F182" s="83"/>
      <c r="G182" s="83"/>
      <c r="H182" s="83"/>
      <c r="I182" s="83"/>
      <c r="J182" s="83"/>
      <c r="K182" s="83"/>
      <c r="L182" s="83"/>
    </row>
    <row r="183" spans="1:12" x14ac:dyDescent="0.35">
      <c r="A183" s="84"/>
      <c r="B183" s="77"/>
      <c r="C183" s="77"/>
      <c r="D183" s="77"/>
      <c r="E183" s="83"/>
      <c r="F183" s="83"/>
      <c r="G183" s="83"/>
      <c r="H183" s="83"/>
      <c r="I183" s="83"/>
      <c r="J183" s="83"/>
      <c r="K183" s="83"/>
      <c r="L183" s="83"/>
    </row>
    <row r="184" spans="1:12" x14ac:dyDescent="0.35">
      <c r="A184" s="84"/>
      <c r="B184" s="77"/>
      <c r="C184" s="77"/>
      <c r="D184" s="77"/>
      <c r="E184" s="83"/>
      <c r="F184" s="83"/>
      <c r="G184" s="83"/>
      <c r="H184" s="83"/>
      <c r="I184" s="83"/>
      <c r="J184" s="83"/>
      <c r="K184" s="83"/>
      <c r="L184" s="83"/>
    </row>
    <row r="185" spans="1:12" x14ac:dyDescent="0.35">
      <c r="A185" s="84"/>
      <c r="B185" s="77"/>
      <c r="C185" s="77"/>
      <c r="D185" s="77"/>
      <c r="E185" s="83"/>
      <c r="F185" s="83"/>
      <c r="G185" s="83"/>
      <c r="H185" s="83"/>
      <c r="I185" s="83"/>
      <c r="J185" s="83"/>
      <c r="K185" s="83"/>
      <c r="L185" s="83"/>
    </row>
    <row r="186" spans="1:12" x14ac:dyDescent="0.35">
      <c r="A186" s="84"/>
      <c r="B186" s="77"/>
      <c r="C186" s="77"/>
      <c r="D186" s="77"/>
      <c r="E186" s="83"/>
      <c r="F186" s="83"/>
      <c r="G186" s="83"/>
      <c r="H186" s="83"/>
      <c r="I186" s="83"/>
      <c r="J186" s="83"/>
      <c r="K186" s="83"/>
      <c r="L186" s="83"/>
    </row>
    <row r="187" spans="1:12" x14ac:dyDescent="0.35">
      <c r="A187" s="84"/>
      <c r="B187" s="77"/>
      <c r="C187" s="77"/>
      <c r="D187" s="77"/>
      <c r="E187" s="83"/>
      <c r="F187" s="83"/>
      <c r="G187" s="83"/>
      <c r="H187" s="83"/>
      <c r="I187" s="83"/>
      <c r="J187" s="83"/>
      <c r="K187" s="83"/>
      <c r="L187" s="83"/>
    </row>
    <row r="188" spans="1:12" x14ac:dyDescent="0.35">
      <c r="A188" s="84"/>
      <c r="B188" s="77"/>
      <c r="C188" s="77"/>
      <c r="D188" s="77"/>
      <c r="E188" s="83"/>
      <c r="F188" s="83"/>
      <c r="G188" s="83"/>
      <c r="H188" s="83"/>
      <c r="I188" s="83"/>
      <c r="J188" s="83"/>
      <c r="K188" s="83"/>
      <c r="L188" s="83"/>
    </row>
    <row r="189" spans="1:12" x14ac:dyDescent="0.35">
      <c r="A189" s="84"/>
      <c r="B189" s="77"/>
      <c r="C189" s="77"/>
      <c r="D189" s="77"/>
      <c r="E189" s="83"/>
      <c r="F189" s="83"/>
      <c r="G189" s="83"/>
      <c r="H189" s="83"/>
      <c r="I189" s="83"/>
      <c r="J189" s="83"/>
      <c r="K189" s="83"/>
      <c r="L189" s="83"/>
    </row>
    <row r="190" spans="1:12" x14ac:dyDescent="0.35">
      <c r="A190" s="84"/>
      <c r="B190" s="77"/>
      <c r="C190" s="77"/>
      <c r="D190" s="77"/>
      <c r="E190" s="83"/>
      <c r="F190" s="83"/>
      <c r="G190" s="83"/>
      <c r="H190" s="83"/>
      <c r="I190" s="83"/>
      <c r="J190" s="83"/>
      <c r="K190" s="83"/>
      <c r="L190" s="83"/>
    </row>
    <row r="191" spans="1:12" x14ac:dyDescent="0.35">
      <c r="A191" s="84"/>
      <c r="B191" s="77"/>
      <c r="C191" s="77"/>
      <c r="D191" s="77"/>
      <c r="E191" s="83"/>
      <c r="F191" s="83"/>
      <c r="G191" s="83"/>
      <c r="H191" s="83"/>
      <c r="I191" s="83"/>
      <c r="J191" s="83"/>
      <c r="K191" s="83"/>
      <c r="L191" s="83"/>
    </row>
    <row r="192" spans="1:12" x14ac:dyDescent="0.35">
      <c r="A192" s="84"/>
      <c r="B192" s="77"/>
      <c r="C192" s="77"/>
      <c r="D192" s="77"/>
      <c r="E192" s="83"/>
      <c r="F192" s="83"/>
      <c r="G192" s="83"/>
      <c r="H192" s="83"/>
      <c r="I192" s="83"/>
      <c r="J192" s="83"/>
      <c r="K192" s="83"/>
      <c r="L192" s="83"/>
    </row>
    <row r="193" spans="1:12" x14ac:dyDescent="0.35">
      <c r="A193" s="84"/>
      <c r="B193" s="77"/>
      <c r="C193" s="77"/>
      <c r="D193" s="77"/>
      <c r="E193" s="83"/>
      <c r="F193" s="83"/>
      <c r="G193" s="83"/>
      <c r="H193" s="83"/>
      <c r="I193" s="83"/>
      <c r="J193" s="83"/>
      <c r="K193" s="83"/>
      <c r="L193" s="83"/>
    </row>
    <row r="194" spans="1:12" x14ac:dyDescent="0.35">
      <c r="A194" s="84"/>
      <c r="B194" s="77"/>
      <c r="C194" s="77"/>
      <c r="D194" s="77"/>
      <c r="E194" s="83"/>
      <c r="F194" s="83"/>
      <c r="G194" s="83"/>
      <c r="H194" s="83"/>
      <c r="I194" s="83"/>
      <c r="J194" s="83"/>
      <c r="K194" s="83"/>
      <c r="L194" s="83"/>
    </row>
    <row r="195" spans="1:12" x14ac:dyDescent="0.35">
      <c r="A195" s="84"/>
      <c r="B195" s="77"/>
      <c r="C195" s="77"/>
      <c r="D195" s="77"/>
      <c r="E195" s="83"/>
      <c r="F195" s="83"/>
      <c r="G195" s="83"/>
      <c r="H195" s="83"/>
      <c r="I195" s="83"/>
      <c r="J195" s="83"/>
      <c r="K195" s="83"/>
      <c r="L195" s="83"/>
    </row>
    <row r="196" spans="1:12" x14ac:dyDescent="0.35">
      <c r="A196" s="84"/>
      <c r="B196" s="77"/>
      <c r="C196" s="77"/>
      <c r="D196" s="77"/>
      <c r="E196" s="83"/>
      <c r="F196" s="83"/>
      <c r="G196" s="83"/>
      <c r="H196" s="83"/>
      <c r="I196" s="83"/>
      <c r="J196" s="83"/>
      <c r="K196" s="83"/>
      <c r="L196" s="83"/>
    </row>
    <row r="197" spans="1:12" x14ac:dyDescent="0.35">
      <c r="A197" s="84"/>
      <c r="B197" s="77"/>
      <c r="C197" s="77"/>
      <c r="D197" s="77"/>
      <c r="E197" s="83"/>
      <c r="F197" s="83"/>
      <c r="G197" s="83"/>
      <c r="H197" s="83"/>
      <c r="I197" s="83"/>
      <c r="J197" s="83"/>
      <c r="K197" s="83"/>
      <c r="L197" s="83"/>
    </row>
    <row r="198" spans="1:12" x14ac:dyDescent="0.35">
      <c r="A198" s="84"/>
      <c r="B198" s="77"/>
      <c r="C198" s="77"/>
      <c r="D198" s="77"/>
      <c r="E198" s="83"/>
      <c r="F198" s="83"/>
      <c r="G198" s="83"/>
      <c r="H198" s="83"/>
      <c r="I198" s="83"/>
      <c r="J198" s="83"/>
      <c r="K198" s="83"/>
      <c r="L198" s="83"/>
    </row>
    <row r="199" spans="1:12" x14ac:dyDescent="0.35">
      <c r="A199" s="84"/>
      <c r="B199" s="77"/>
      <c r="C199" s="77"/>
      <c r="D199" s="77"/>
      <c r="E199" s="83"/>
      <c r="F199" s="83"/>
      <c r="G199" s="83"/>
      <c r="H199" s="83"/>
      <c r="I199" s="83"/>
      <c r="J199" s="83"/>
      <c r="K199" s="83"/>
      <c r="L199" s="83"/>
    </row>
    <row r="200" spans="1:12" x14ac:dyDescent="0.35">
      <c r="A200" s="84"/>
      <c r="B200" s="77"/>
      <c r="C200" s="77"/>
      <c r="D200" s="77"/>
      <c r="E200" s="83"/>
      <c r="F200" s="83"/>
      <c r="G200" s="83"/>
      <c r="H200" s="83"/>
      <c r="I200" s="83"/>
      <c r="J200" s="83"/>
      <c r="K200" s="83"/>
      <c r="L200" s="83"/>
    </row>
    <row r="201" spans="1:12" x14ac:dyDescent="0.35">
      <c r="A201" s="84"/>
      <c r="B201" s="77"/>
      <c r="C201" s="77"/>
      <c r="D201" s="77"/>
      <c r="E201" s="83"/>
      <c r="F201" s="83"/>
      <c r="G201" s="83"/>
      <c r="H201" s="83"/>
      <c r="I201" s="83"/>
      <c r="J201" s="83"/>
      <c r="K201" s="83"/>
      <c r="L201" s="83"/>
    </row>
    <row r="202" spans="1:12" x14ac:dyDescent="0.35">
      <c r="A202" s="84"/>
      <c r="B202" s="77"/>
      <c r="C202" s="77"/>
      <c r="D202" s="77"/>
      <c r="E202" s="83"/>
      <c r="F202" s="83"/>
      <c r="G202" s="83"/>
      <c r="H202" s="83"/>
      <c r="I202" s="83"/>
      <c r="J202" s="83"/>
      <c r="K202" s="83"/>
      <c r="L202" s="83"/>
    </row>
    <row r="203" spans="1:12" x14ac:dyDescent="0.35">
      <c r="A203" s="84"/>
      <c r="B203" s="77"/>
      <c r="C203" s="77"/>
      <c r="D203" s="77"/>
      <c r="E203" s="83"/>
      <c r="F203" s="83"/>
      <c r="G203" s="83"/>
      <c r="H203" s="83"/>
      <c r="I203" s="83"/>
      <c r="J203" s="83"/>
      <c r="K203" s="83"/>
      <c r="L203" s="83"/>
    </row>
    <row r="204" spans="1:12" x14ac:dyDescent="0.35">
      <c r="A204" s="84"/>
      <c r="B204" s="77"/>
      <c r="C204" s="77"/>
      <c r="D204" s="77"/>
      <c r="E204" s="83"/>
      <c r="F204" s="83"/>
      <c r="G204" s="83"/>
      <c r="H204" s="83"/>
      <c r="I204" s="83"/>
      <c r="J204" s="83"/>
      <c r="K204" s="83"/>
      <c r="L204" s="83"/>
    </row>
    <row r="205" spans="1:12" x14ac:dyDescent="0.35">
      <c r="A205" s="84"/>
      <c r="B205" s="77"/>
      <c r="C205" s="77"/>
      <c r="D205" s="77"/>
      <c r="E205" s="83"/>
      <c r="F205" s="83"/>
      <c r="G205" s="83"/>
      <c r="H205" s="83"/>
      <c r="I205" s="83"/>
      <c r="J205" s="83"/>
      <c r="K205" s="83"/>
      <c r="L205" s="83"/>
    </row>
    <row r="206" spans="1:12" x14ac:dyDescent="0.35">
      <c r="A206" s="84"/>
      <c r="B206" s="77"/>
      <c r="C206" s="77"/>
      <c r="D206" s="77"/>
      <c r="E206" s="83"/>
      <c r="F206" s="83"/>
      <c r="G206" s="83"/>
      <c r="H206" s="83"/>
      <c r="I206" s="83"/>
      <c r="J206" s="83"/>
      <c r="K206" s="83"/>
      <c r="L206" s="83"/>
    </row>
    <row r="207" spans="1:12" x14ac:dyDescent="0.35">
      <c r="A207" s="84"/>
      <c r="B207" s="77"/>
      <c r="C207" s="77"/>
      <c r="D207" s="77"/>
      <c r="E207" s="83"/>
      <c r="F207" s="83"/>
      <c r="G207" s="83"/>
      <c r="H207" s="83"/>
      <c r="I207" s="83"/>
      <c r="J207" s="83"/>
      <c r="K207" s="83"/>
      <c r="L207" s="83"/>
    </row>
    <row r="208" spans="1:12" x14ac:dyDescent="0.35">
      <c r="A208" s="84"/>
      <c r="B208" s="77"/>
      <c r="C208" s="77"/>
      <c r="D208" s="77"/>
      <c r="E208" s="83"/>
      <c r="F208" s="83"/>
      <c r="G208" s="83"/>
      <c r="H208" s="83"/>
      <c r="I208" s="83"/>
      <c r="J208" s="83"/>
      <c r="K208" s="83"/>
      <c r="L208" s="83"/>
    </row>
    <row r="209" spans="1:12" x14ac:dyDescent="0.35">
      <c r="A209" s="84"/>
      <c r="B209" s="77"/>
      <c r="C209" s="77"/>
      <c r="D209" s="77"/>
      <c r="E209" s="83"/>
      <c r="F209" s="83"/>
      <c r="G209" s="83"/>
      <c r="H209" s="83"/>
      <c r="I209" s="83"/>
      <c r="J209" s="83"/>
      <c r="K209" s="83"/>
      <c r="L209" s="83"/>
    </row>
    <row r="210" spans="1:12" x14ac:dyDescent="0.35">
      <c r="A210" s="84"/>
      <c r="B210" s="77"/>
      <c r="C210" s="77"/>
      <c r="D210" s="77"/>
      <c r="E210" s="83"/>
      <c r="F210" s="83"/>
      <c r="G210" s="83"/>
      <c r="H210" s="83"/>
      <c r="I210" s="83"/>
      <c r="J210" s="83"/>
      <c r="K210" s="83"/>
      <c r="L210" s="83"/>
    </row>
    <row r="211" spans="1:12" x14ac:dyDescent="0.35">
      <c r="A211" s="84"/>
      <c r="B211" s="77"/>
      <c r="C211" s="77"/>
      <c r="D211" s="77"/>
      <c r="E211" s="83"/>
      <c r="F211" s="83"/>
      <c r="G211" s="83"/>
      <c r="H211" s="83"/>
      <c r="I211" s="83"/>
      <c r="J211" s="83"/>
      <c r="K211" s="83"/>
      <c r="L211" s="83"/>
    </row>
    <row r="212" spans="1:12" x14ac:dyDescent="0.35">
      <c r="A212" s="84"/>
      <c r="B212" s="77"/>
      <c r="C212" s="77"/>
      <c r="D212" s="77"/>
      <c r="E212" s="83"/>
      <c r="F212" s="83"/>
      <c r="G212" s="83"/>
      <c r="H212" s="83"/>
      <c r="I212" s="83"/>
      <c r="J212" s="83"/>
      <c r="K212" s="83"/>
      <c r="L212" s="83"/>
    </row>
    <row r="213" spans="1:12" x14ac:dyDescent="0.35">
      <c r="A213" s="84"/>
      <c r="B213" s="77"/>
      <c r="C213" s="77"/>
      <c r="D213" s="77"/>
      <c r="E213" s="83"/>
      <c r="F213" s="83"/>
      <c r="G213" s="83"/>
      <c r="H213" s="83"/>
      <c r="I213" s="83"/>
      <c r="J213" s="83"/>
      <c r="K213" s="83"/>
      <c r="L213" s="83"/>
    </row>
    <row r="214" spans="1:12" x14ac:dyDescent="0.35">
      <c r="A214" s="84"/>
      <c r="B214" s="77"/>
      <c r="C214" s="77"/>
      <c r="D214" s="77"/>
      <c r="E214" s="83"/>
      <c r="F214" s="83"/>
      <c r="G214" s="83"/>
      <c r="H214" s="83"/>
      <c r="I214" s="83"/>
      <c r="J214" s="83"/>
      <c r="K214" s="83"/>
      <c r="L214" s="83"/>
    </row>
    <row r="215" spans="1:12" x14ac:dyDescent="0.35">
      <c r="A215" s="84"/>
      <c r="B215" s="77"/>
      <c r="C215" s="77"/>
      <c r="D215" s="77"/>
      <c r="E215" s="83"/>
      <c r="F215" s="83"/>
      <c r="G215" s="83"/>
      <c r="H215" s="83"/>
      <c r="I215" s="83"/>
      <c r="J215" s="83"/>
      <c r="K215" s="83"/>
      <c r="L215" s="83"/>
    </row>
    <row r="216" spans="1:12" x14ac:dyDescent="0.35">
      <c r="A216" s="84"/>
      <c r="B216" s="77"/>
      <c r="C216" s="77"/>
      <c r="D216" s="77"/>
      <c r="E216" s="83"/>
      <c r="F216" s="83"/>
      <c r="G216" s="83"/>
      <c r="H216" s="83"/>
      <c r="I216" s="83"/>
      <c r="J216" s="83"/>
      <c r="K216" s="83"/>
      <c r="L216" s="83"/>
    </row>
    <row r="217" spans="1:12" x14ac:dyDescent="0.35">
      <c r="A217" s="84"/>
      <c r="B217" s="77"/>
      <c r="C217" s="77"/>
      <c r="D217" s="77"/>
      <c r="E217" s="83"/>
      <c r="F217" s="83"/>
      <c r="G217" s="83"/>
      <c r="H217" s="83"/>
      <c r="I217" s="83"/>
      <c r="J217" s="83"/>
      <c r="K217" s="83"/>
      <c r="L217" s="83"/>
    </row>
    <row r="218" spans="1:12" x14ac:dyDescent="0.35">
      <c r="A218" s="84"/>
      <c r="B218" s="77"/>
      <c r="C218" s="77"/>
      <c r="D218" s="77"/>
      <c r="E218" s="83"/>
      <c r="F218" s="83"/>
      <c r="G218" s="83"/>
      <c r="H218" s="83"/>
      <c r="I218" s="83"/>
      <c r="J218" s="83"/>
      <c r="K218" s="83"/>
      <c r="L218" s="83"/>
    </row>
    <row r="219" spans="1:12" x14ac:dyDescent="0.35">
      <c r="A219" s="84"/>
      <c r="B219" s="77"/>
      <c r="C219" s="77"/>
      <c r="D219" s="77"/>
      <c r="E219" s="83"/>
      <c r="F219" s="83"/>
      <c r="G219" s="83"/>
      <c r="H219" s="83"/>
      <c r="I219" s="83"/>
      <c r="J219" s="83"/>
      <c r="K219" s="83"/>
      <c r="L219" s="83"/>
    </row>
    <row r="220" spans="1:12" x14ac:dyDescent="0.35">
      <c r="A220" s="84"/>
      <c r="B220" s="77"/>
      <c r="C220" s="77"/>
      <c r="D220" s="77"/>
      <c r="E220" s="83"/>
      <c r="F220" s="83"/>
      <c r="G220" s="83"/>
      <c r="H220" s="83"/>
      <c r="I220" s="83"/>
      <c r="J220" s="83"/>
      <c r="K220" s="83"/>
      <c r="L220" s="83"/>
    </row>
    <row r="221" spans="1:12" x14ac:dyDescent="0.35">
      <c r="A221" s="84"/>
      <c r="B221" s="77"/>
      <c r="C221" s="77"/>
      <c r="D221" s="77"/>
      <c r="E221" s="83"/>
      <c r="F221" s="83"/>
      <c r="G221" s="83"/>
      <c r="H221" s="83"/>
      <c r="I221" s="83"/>
      <c r="J221" s="83"/>
      <c r="K221" s="83"/>
      <c r="L221" s="83"/>
    </row>
    <row r="222" spans="1:12" x14ac:dyDescent="0.35">
      <c r="A222" s="84"/>
      <c r="B222" s="77"/>
      <c r="C222" s="77"/>
      <c r="D222" s="77"/>
      <c r="E222" s="83"/>
      <c r="F222" s="83"/>
      <c r="G222" s="83"/>
      <c r="H222" s="83"/>
      <c r="I222" s="83"/>
      <c r="J222" s="83"/>
      <c r="K222" s="83"/>
      <c r="L222" s="83"/>
    </row>
    <row r="223" spans="1:12" x14ac:dyDescent="0.35">
      <c r="A223" s="84"/>
      <c r="B223" s="77"/>
      <c r="C223" s="77"/>
      <c r="D223" s="77"/>
      <c r="E223" s="83"/>
      <c r="F223" s="83"/>
      <c r="G223" s="83"/>
      <c r="H223" s="83"/>
      <c r="I223" s="83"/>
      <c r="J223" s="83"/>
      <c r="K223" s="83"/>
      <c r="L223" s="83"/>
    </row>
    <row r="224" spans="1:12" x14ac:dyDescent="0.35">
      <c r="A224" s="84"/>
      <c r="B224" s="77"/>
      <c r="C224" s="77"/>
      <c r="D224" s="77"/>
      <c r="E224" s="83"/>
      <c r="F224" s="83"/>
      <c r="G224" s="83"/>
      <c r="H224" s="83"/>
      <c r="I224" s="83"/>
      <c r="J224" s="83"/>
      <c r="K224" s="83"/>
      <c r="L224" s="83"/>
    </row>
    <row r="225" spans="1:12" x14ac:dyDescent="0.35">
      <c r="A225" s="84"/>
      <c r="B225" s="77"/>
      <c r="C225" s="77"/>
      <c r="D225" s="77"/>
      <c r="E225" s="83"/>
      <c r="F225" s="83"/>
      <c r="G225" s="83"/>
      <c r="H225" s="83"/>
      <c r="I225" s="83"/>
      <c r="J225" s="83"/>
      <c r="K225" s="83"/>
      <c r="L225" s="83"/>
    </row>
    <row r="226" spans="1:12" x14ac:dyDescent="0.35">
      <c r="A226" s="84"/>
      <c r="B226" s="77"/>
      <c r="C226" s="77"/>
      <c r="D226" s="77"/>
      <c r="E226" s="83"/>
      <c r="F226" s="83"/>
      <c r="G226" s="83"/>
      <c r="H226" s="83"/>
      <c r="I226" s="83"/>
      <c r="J226" s="83"/>
      <c r="K226" s="83"/>
      <c r="L226" s="83"/>
    </row>
  </sheetData>
  <autoFilter ref="A6:L153" xr:uid="{2D5D416C-F319-4C27-8FF7-27D1531A3732}"/>
  <mergeCells count="1">
    <mergeCell ref="J4:K4"/>
  </mergeCells>
  <pageMargins left="0.7" right="0.7" top="0.75" bottom="0.75" header="0.3" footer="0.3"/>
  <pageSetup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9408-F2A7-4366-9CF0-5E96B1F5835F}">
  <sheetPr codeName="Sheet121">
    <tabColor theme="2" tint="-9.9978637043366805E-2"/>
  </sheetPr>
  <dimension ref="A1:AX56"/>
  <sheetViews>
    <sheetView zoomScale="85" zoomScaleNormal="85" workbookViewId="0">
      <pane xSplit="1" ySplit="5" topLeftCell="Q6" activePane="bottomRight" state="frozen"/>
      <selection pane="topRight" activeCell="B1" sqref="B1"/>
      <selection pane="bottomLeft" activeCell="A6" sqref="A6"/>
      <selection pane="bottomRight" activeCell="W11" sqref="W11"/>
    </sheetView>
  </sheetViews>
  <sheetFormatPr defaultColWidth="9.26953125" defaultRowHeight="14.5" x14ac:dyDescent="0.35"/>
  <cols>
    <col min="1" max="1" width="11.7265625" style="42" bestFit="1" customWidth="1"/>
    <col min="2" max="2" width="25.54296875" style="41" customWidth="1"/>
    <col min="3" max="3" width="20.453125" style="41" customWidth="1"/>
    <col min="4" max="4" width="14.7265625" style="41" customWidth="1"/>
    <col min="5" max="5" width="21.54296875" style="39" customWidth="1"/>
    <col min="6" max="6" width="23" style="39" customWidth="1"/>
    <col min="7" max="8" width="29.7265625" style="39" customWidth="1"/>
    <col min="9" max="9" width="19" style="41" customWidth="1"/>
    <col min="10" max="11" width="25.54296875" style="41" customWidth="1"/>
    <col min="12" max="13" width="21.7265625" style="41" customWidth="1"/>
    <col min="14" max="15" width="19" style="41" customWidth="1"/>
    <col min="16" max="16" width="21.7265625" style="41" customWidth="1"/>
    <col min="17" max="17" width="21.453125" style="39" customWidth="1"/>
    <col min="18" max="18" width="19" style="39" customWidth="1"/>
    <col min="19" max="19" width="19.7265625" style="39" customWidth="1"/>
    <col min="20" max="20" width="18.26953125" style="39" customWidth="1"/>
    <col min="21" max="21" width="19" style="39" customWidth="1"/>
    <col min="22" max="22" width="19" style="41" customWidth="1"/>
    <col min="23" max="23" width="21.81640625" style="41" customWidth="1"/>
    <col min="24" max="25" width="30.453125" style="39" customWidth="1"/>
    <col min="26" max="26" width="32.26953125" style="39" customWidth="1"/>
    <col min="27" max="27" width="19" style="39" customWidth="1"/>
    <col min="28" max="28" width="19.54296875" style="39" customWidth="1"/>
    <col min="29" max="29" width="18.54296875" style="39" customWidth="1"/>
    <col min="30" max="30" width="15.26953125" style="39" customWidth="1"/>
    <col min="31" max="32" width="20" style="39" customWidth="1"/>
    <col min="33" max="33" width="17.26953125" style="39" customWidth="1"/>
    <col min="34" max="34" width="17.7265625" style="39" customWidth="1"/>
    <col min="35" max="35" width="20.453125" style="39" customWidth="1"/>
    <col min="36" max="36" width="23" style="39" customWidth="1"/>
    <col min="37" max="37" width="25" style="39" customWidth="1"/>
    <col min="38" max="38" width="4" style="2" customWidth="1"/>
    <col min="39" max="39" width="30.54296875" style="40" customWidth="1"/>
    <col min="40" max="50" width="12.26953125" style="39" customWidth="1"/>
    <col min="51" max="16384" width="9.26953125" style="1"/>
  </cols>
  <sheetData>
    <row r="1" spans="1:50" x14ac:dyDescent="0.35">
      <c r="A1" s="72" t="s">
        <v>634</v>
      </c>
      <c r="B1" s="1"/>
      <c r="C1" s="1"/>
      <c r="D1" s="1"/>
      <c r="E1" s="2"/>
      <c r="F1" s="2"/>
      <c r="G1" s="2"/>
      <c r="H1" s="2"/>
      <c r="I1" s="1"/>
      <c r="J1" s="1"/>
      <c r="K1" s="1"/>
      <c r="L1" s="1"/>
      <c r="M1" s="1"/>
      <c r="N1" s="1"/>
      <c r="O1" s="1"/>
      <c r="P1" s="1"/>
      <c r="Q1" s="2"/>
      <c r="R1" s="2"/>
      <c r="S1" s="2"/>
      <c r="T1" s="2"/>
      <c r="U1" s="2"/>
      <c r="V1" s="1"/>
      <c r="W1" s="1"/>
      <c r="X1" s="2"/>
      <c r="Y1" s="2"/>
      <c r="Z1" s="2"/>
      <c r="AA1" s="2"/>
      <c r="AB1" s="2"/>
      <c r="AC1" s="2"/>
      <c r="AD1" s="2"/>
      <c r="AE1" s="2"/>
      <c r="AF1" s="2"/>
      <c r="AG1" s="2"/>
      <c r="AH1" s="2"/>
      <c r="AI1" s="2"/>
      <c r="AJ1" s="2"/>
      <c r="AK1" s="2"/>
      <c r="AM1" s="71"/>
      <c r="AN1" s="2"/>
      <c r="AO1" s="2"/>
      <c r="AP1" s="2"/>
      <c r="AQ1" s="2"/>
      <c r="AR1" s="2"/>
      <c r="AS1" s="2"/>
      <c r="AT1" s="2"/>
      <c r="AU1" s="2"/>
      <c r="AV1" s="2"/>
      <c r="AW1" s="2"/>
      <c r="AX1" s="2"/>
    </row>
    <row r="2" spans="1:50" s="65" customFormat="1" ht="15" customHeight="1" x14ac:dyDescent="0.35">
      <c r="A2" s="70" t="s">
        <v>89</v>
      </c>
      <c r="C2" s="65" t="s">
        <v>80</v>
      </c>
      <c r="D2" s="65" t="s">
        <v>77</v>
      </c>
      <c r="E2" s="66" t="s">
        <v>70</v>
      </c>
      <c r="F2" s="66" t="s">
        <v>57</v>
      </c>
      <c r="G2" s="66" t="s">
        <v>54</v>
      </c>
      <c r="H2" s="66" t="s">
        <v>717</v>
      </c>
      <c r="I2" s="66" t="s">
        <v>720</v>
      </c>
      <c r="J2" s="65" t="s">
        <v>144</v>
      </c>
      <c r="K2" s="65" t="s">
        <v>633</v>
      </c>
      <c r="L2" s="65" t="s">
        <v>133</v>
      </c>
      <c r="M2" s="65" t="s">
        <v>131</v>
      </c>
      <c r="N2" s="65" t="s">
        <v>722</v>
      </c>
      <c r="O2" s="65" t="s">
        <v>94</v>
      </c>
      <c r="P2" s="65" t="s">
        <v>632</v>
      </c>
      <c r="Q2" s="66" t="s">
        <v>632</v>
      </c>
      <c r="R2" s="66" t="s">
        <v>632</v>
      </c>
      <c r="S2" s="66" t="s">
        <v>632</v>
      </c>
      <c r="T2" s="66" t="s">
        <v>632</v>
      </c>
      <c r="U2" s="66" t="s">
        <v>632</v>
      </c>
      <c r="V2" s="66" t="s">
        <v>632</v>
      </c>
      <c r="W2" s="66" t="s">
        <v>813</v>
      </c>
      <c r="X2" s="69" t="s">
        <v>194</v>
      </c>
      <c r="Y2" s="69" t="s">
        <v>192</v>
      </c>
      <c r="Z2" s="69" t="s">
        <v>175</v>
      </c>
      <c r="AA2" s="69" t="s">
        <v>165</v>
      </c>
      <c r="AB2" s="69" t="s">
        <v>631</v>
      </c>
      <c r="AC2" s="66" t="s">
        <v>630</v>
      </c>
      <c r="AD2" s="66" t="s">
        <v>630</v>
      </c>
      <c r="AE2" s="66" t="s">
        <v>630</v>
      </c>
      <c r="AF2" s="66" t="s">
        <v>629</v>
      </c>
      <c r="AG2" s="66" t="s">
        <v>629</v>
      </c>
      <c r="AH2" s="66" t="s">
        <v>629</v>
      </c>
      <c r="AI2" s="66" t="s">
        <v>629</v>
      </c>
      <c r="AJ2" s="66" t="s">
        <v>371</v>
      </c>
      <c r="AK2" s="66" t="s">
        <v>368</v>
      </c>
      <c r="AL2" s="68"/>
      <c r="AM2" s="67"/>
      <c r="AN2" s="66"/>
      <c r="AO2" s="66"/>
      <c r="AP2" s="66"/>
      <c r="AQ2" s="66"/>
      <c r="AR2" s="66"/>
      <c r="AS2" s="66"/>
      <c r="AT2" s="66"/>
      <c r="AU2" s="66"/>
      <c r="AV2" s="66"/>
      <c r="AW2" s="66"/>
      <c r="AX2" s="66"/>
    </row>
    <row r="3" spans="1:50" s="58" customFormat="1" ht="84" x14ac:dyDescent="0.35">
      <c r="A3" s="64" t="s">
        <v>88</v>
      </c>
      <c r="B3" s="63" t="s">
        <v>628</v>
      </c>
      <c r="C3" s="63" t="s">
        <v>79</v>
      </c>
      <c r="D3" s="63" t="s">
        <v>76</v>
      </c>
      <c r="E3" s="63" t="s">
        <v>69</v>
      </c>
      <c r="F3" s="63" t="s">
        <v>56</v>
      </c>
      <c r="G3" s="63" t="s">
        <v>53</v>
      </c>
      <c r="H3" s="63" t="s">
        <v>638</v>
      </c>
      <c r="I3" s="63" t="s">
        <v>91</v>
      </c>
      <c r="J3" s="63" t="s">
        <v>143</v>
      </c>
      <c r="K3" s="63" t="s">
        <v>627</v>
      </c>
      <c r="L3" s="63" t="s">
        <v>132</v>
      </c>
      <c r="M3" s="63" t="s">
        <v>130</v>
      </c>
      <c r="N3" s="63" t="s">
        <v>95</v>
      </c>
      <c r="O3" s="63" t="s">
        <v>93</v>
      </c>
      <c r="P3" s="63" t="s">
        <v>162</v>
      </c>
      <c r="Q3" s="63" t="s">
        <v>626</v>
      </c>
      <c r="R3" s="64" t="s">
        <v>159</v>
      </c>
      <c r="S3" s="64" t="s">
        <v>158</v>
      </c>
      <c r="T3" s="64" t="s">
        <v>157</v>
      </c>
      <c r="U3" s="64" t="s">
        <v>156</v>
      </c>
      <c r="V3" s="63" t="s">
        <v>155</v>
      </c>
      <c r="W3" s="59" t="s">
        <v>814</v>
      </c>
      <c r="X3" s="63" t="s">
        <v>193</v>
      </c>
      <c r="Y3" s="63" t="s">
        <v>96</v>
      </c>
      <c r="Z3" s="63" t="s">
        <v>174</v>
      </c>
      <c r="AA3" s="63" t="s">
        <v>59</v>
      </c>
      <c r="AB3" s="63" t="s">
        <v>625</v>
      </c>
      <c r="AC3" s="63" t="s">
        <v>352</v>
      </c>
      <c r="AD3" s="63" t="s">
        <v>349</v>
      </c>
      <c r="AE3" s="64" t="s">
        <v>347</v>
      </c>
      <c r="AF3" s="63" t="s">
        <v>352</v>
      </c>
      <c r="AG3" s="63" t="s">
        <v>361</v>
      </c>
      <c r="AH3" s="63" t="s">
        <v>360</v>
      </c>
      <c r="AI3" s="63" t="s">
        <v>353</v>
      </c>
      <c r="AJ3" s="62" t="s">
        <v>370</v>
      </c>
      <c r="AK3" s="62" t="s">
        <v>367</v>
      </c>
      <c r="AL3" s="61"/>
      <c r="AM3" s="60" t="s">
        <v>624</v>
      </c>
      <c r="AN3" s="59"/>
      <c r="AO3" s="59"/>
      <c r="AP3" s="59"/>
      <c r="AQ3" s="59"/>
      <c r="AR3" s="59"/>
      <c r="AS3" s="59"/>
      <c r="AT3" s="59"/>
      <c r="AU3" s="59"/>
      <c r="AV3" s="59"/>
      <c r="AW3" s="59"/>
      <c r="AX3" s="59"/>
    </row>
    <row r="4" spans="1:50" s="41" customFormat="1" x14ac:dyDescent="0.35">
      <c r="A4" s="41" t="s">
        <v>623</v>
      </c>
      <c r="B4" s="47" t="s">
        <v>618</v>
      </c>
      <c r="C4" s="47" t="s">
        <v>618</v>
      </c>
      <c r="D4" s="47" t="s">
        <v>618</v>
      </c>
      <c r="E4" s="39" t="s">
        <v>618</v>
      </c>
      <c r="F4" s="39" t="s">
        <v>618</v>
      </c>
      <c r="G4" s="39" t="s">
        <v>618</v>
      </c>
      <c r="H4" s="39" t="s">
        <v>618</v>
      </c>
      <c r="I4" s="41" t="s">
        <v>622</v>
      </c>
      <c r="J4" s="47" t="s">
        <v>621</v>
      </c>
      <c r="K4" s="41" t="s">
        <v>622</v>
      </c>
      <c r="L4" s="41" t="s">
        <v>622</v>
      </c>
      <c r="M4" s="41" t="s">
        <v>622</v>
      </c>
      <c r="N4" s="41" t="s">
        <v>622</v>
      </c>
      <c r="O4" s="41" t="s">
        <v>622</v>
      </c>
      <c r="P4" s="41" t="s">
        <v>621</v>
      </c>
      <c r="Q4" s="41" t="s">
        <v>621</v>
      </c>
      <c r="R4" s="41" t="s">
        <v>621</v>
      </c>
      <c r="S4" s="41" t="s">
        <v>621</v>
      </c>
      <c r="T4" s="41" t="s">
        <v>621</v>
      </c>
      <c r="U4" s="41" t="s">
        <v>621</v>
      </c>
      <c r="V4" s="41" t="s">
        <v>621</v>
      </c>
      <c r="W4" s="41" t="s">
        <v>617</v>
      </c>
      <c r="X4" s="39" t="s">
        <v>617</v>
      </c>
      <c r="Y4" s="39" t="s">
        <v>620</v>
      </c>
      <c r="Z4" s="39" t="s">
        <v>617</v>
      </c>
      <c r="AA4" s="39" t="s">
        <v>617</v>
      </c>
      <c r="AB4" s="39" t="s">
        <v>620</v>
      </c>
      <c r="AC4" s="39" t="s">
        <v>619</v>
      </c>
      <c r="AD4" s="39" t="s">
        <v>617</v>
      </c>
      <c r="AE4" s="39" t="s">
        <v>617</v>
      </c>
      <c r="AF4" s="39" t="s">
        <v>617</v>
      </c>
      <c r="AG4" s="39" t="s">
        <v>617</v>
      </c>
      <c r="AH4" s="39" t="s">
        <v>617</v>
      </c>
      <c r="AI4" s="39" t="s">
        <v>617</v>
      </c>
      <c r="AJ4" s="39" t="s">
        <v>618</v>
      </c>
      <c r="AK4" s="39" t="s">
        <v>618</v>
      </c>
      <c r="AL4" s="2"/>
      <c r="AM4" s="46" t="s">
        <v>617</v>
      </c>
      <c r="AN4" s="39"/>
      <c r="AO4" s="39"/>
      <c r="AP4" s="39"/>
      <c r="AQ4" s="39"/>
      <c r="AR4" s="39"/>
      <c r="AS4" s="39"/>
      <c r="AT4" s="39"/>
      <c r="AU4" s="39"/>
      <c r="AV4" s="39"/>
      <c r="AW4" s="39"/>
      <c r="AX4" s="39"/>
    </row>
    <row r="5" spans="1:50" s="41" customFormat="1" x14ac:dyDescent="0.35">
      <c r="A5" s="56" t="s">
        <v>616</v>
      </c>
      <c r="B5" s="56" t="s">
        <v>615</v>
      </c>
      <c r="C5" s="56" t="s">
        <v>614</v>
      </c>
      <c r="D5" s="56" t="s">
        <v>615</v>
      </c>
      <c r="E5" s="55" t="s">
        <v>615</v>
      </c>
      <c r="F5" s="55" t="s">
        <v>615</v>
      </c>
      <c r="G5" s="55" t="s">
        <v>615</v>
      </c>
      <c r="H5" s="55" t="s">
        <v>615</v>
      </c>
      <c r="I5" s="56" t="s">
        <v>615</v>
      </c>
      <c r="J5" s="56" t="s">
        <v>615</v>
      </c>
      <c r="K5" s="56" t="s">
        <v>614</v>
      </c>
      <c r="L5" s="56" t="s">
        <v>614</v>
      </c>
      <c r="M5" s="56" t="s">
        <v>614</v>
      </c>
      <c r="N5" s="56" t="s">
        <v>615</v>
      </c>
      <c r="O5" s="56" t="s">
        <v>615</v>
      </c>
      <c r="P5" s="56" t="s">
        <v>615</v>
      </c>
      <c r="Q5" s="55" t="s">
        <v>615</v>
      </c>
      <c r="R5" s="57" t="s">
        <v>615</v>
      </c>
      <c r="S5" s="57" t="s">
        <v>615</v>
      </c>
      <c r="T5" s="57" t="s">
        <v>615</v>
      </c>
      <c r="U5" s="57" t="s">
        <v>614</v>
      </c>
      <c r="V5" s="57" t="s">
        <v>615</v>
      </c>
      <c r="W5" s="57" t="s">
        <v>615</v>
      </c>
      <c r="X5" s="55" t="s">
        <v>615</v>
      </c>
      <c r="Y5" s="56" t="s">
        <v>614</v>
      </c>
      <c r="Z5" s="55" t="s">
        <v>615</v>
      </c>
      <c r="AA5" s="55" t="s">
        <v>615</v>
      </c>
      <c r="AB5" s="55" t="s">
        <v>615</v>
      </c>
      <c r="AC5" s="55" t="s">
        <v>615</v>
      </c>
      <c r="AD5" s="55" t="s">
        <v>615</v>
      </c>
      <c r="AE5" s="55" t="s">
        <v>615</v>
      </c>
      <c r="AF5" s="55" t="s">
        <v>615</v>
      </c>
      <c r="AG5" s="55" t="s">
        <v>615</v>
      </c>
      <c r="AH5" s="55" t="s">
        <v>614</v>
      </c>
      <c r="AI5" s="55" t="s">
        <v>615</v>
      </c>
      <c r="AJ5" s="55" t="s">
        <v>614</v>
      </c>
      <c r="AK5" s="55" t="s">
        <v>614</v>
      </c>
      <c r="AL5" s="16"/>
      <c r="AM5" s="46" t="s">
        <v>614</v>
      </c>
      <c r="AN5" s="39"/>
      <c r="AO5" s="39"/>
      <c r="AP5" s="39"/>
      <c r="AQ5" s="39"/>
      <c r="AR5" s="39"/>
      <c r="AS5" s="39"/>
      <c r="AT5" s="39"/>
      <c r="AU5" s="39"/>
      <c r="AV5" s="39"/>
      <c r="AW5" s="39"/>
      <c r="AX5" s="39"/>
    </row>
    <row r="6" spans="1:50" s="13" customFormat="1" ht="42.5" x14ac:dyDescent="0.35">
      <c r="A6" s="54"/>
      <c r="B6" s="53" t="s">
        <v>613</v>
      </c>
      <c r="C6" s="48" t="s">
        <v>612</v>
      </c>
      <c r="D6" s="51" t="s">
        <v>591</v>
      </c>
      <c r="E6" s="48" t="s">
        <v>611</v>
      </c>
      <c r="F6" s="48" t="s">
        <v>591</v>
      </c>
      <c r="G6" s="48" t="s">
        <v>591</v>
      </c>
      <c r="H6" s="48" t="s">
        <v>591</v>
      </c>
      <c r="I6" s="51" t="s">
        <v>591</v>
      </c>
      <c r="J6" s="52" t="s">
        <v>610</v>
      </c>
      <c r="K6" s="52" t="s">
        <v>609</v>
      </c>
      <c r="L6" s="51" t="s">
        <v>608</v>
      </c>
      <c r="M6" s="48" t="s">
        <v>607</v>
      </c>
      <c r="N6" s="51" t="s">
        <v>591</v>
      </c>
      <c r="O6" s="51" t="s">
        <v>591</v>
      </c>
      <c r="P6" s="51" t="s">
        <v>606</v>
      </c>
      <c r="Q6" s="48" t="s">
        <v>599</v>
      </c>
      <c r="R6" s="48" t="s">
        <v>605</v>
      </c>
      <c r="S6" s="48" t="s">
        <v>604</v>
      </c>
      <c r="T6" s="48" t="s">
        <v>603</v>
      </c>
      <c r="U6" s="48" t="s">
        <v>602</v>
      </c>
      <c r="V6" s="51" t="s">
        <v>601</v>
      </c>
      <c r="W6" s="39" t="s">
        <v>818</v>
      </c>
      <c r="X6" s="48" t="s">
        <v>600</v>
      </c>
      <c r="Y6" s="48" t="s">
        <v>599</v>
      </c>
      <c r="Z6" s="48" t="s">
        <v>598</v>
      </c>
      <c r="AA6" s="48" t="s">
        <v>597</v>
      </c>
      <c r="AB6" s="48" t="s">
        <v>591</v>
      </c>
      <c r="AC6" s="48" t="s">
        <v>596</v>
      </c>
      <c r="AD6" s="48" t="s">
        <v>595</v>
      </c>
      <c r="AE6" s="48" t="s">
        <v>594</v>
      </c>
      <c r="AF6" s="48" t="s">
        <v>412</v>
      </c>
      <c r="AG6" s="48" t="s">
        <v>593</v>
      </c>
      <c r="AH6" s="48" t="s">
        <v>592</v>
      </c>
      <c r="AI6" s="48" t="s">
        <v>591</v>
      </c>
      <c r="AJ6" s="48" t="s">
        <v>590</v>
      </c>
      <c r="AK6" s="48" t="s">
        <v>589</v>
      </c>
      <c r="AL6" s="50"/>
      <c r="AM6" s="49" t="s">
        <v>588</v>
      </c>
      <c r="AN6" s="48"/>
      <c r="AO6" s="48"/>
      <c r="AP6" s="48"/>
      <c r="AQ6" s="48"/>
      <c r="AR6" s="48"/>
      <c r="AS6" s="48"/>
      <c r="AT6" s="48"/>
      <c r="AU6" s="48"/>
      <c r="AV6" s="48"/>
      <c r="AW6" s="48"/>
      <c r="AX6" s="48"/>
    </row>
    <row r="7" spans="1:50" ht="42.5" x14ac:dyDescent="0.35">
      <c r="B7" s="43" t="s">
        <v>587</v>
      </c>
      <c r="C7" s="39" t="s">
        <v>586</v>
      </c>
      <c r="D7" s="41" t="s">
        <v>565</v>
      </c>
      <c r="E7" s="39" t="s">
        <v>585</v>
      </c>
      <c r="F7" s="39" t="s">
        <v>565</v>
      </c>
      <c r="G7" s="39" t="s">
        <v>565</v>
      </c>
      <c r="H7" s="39" t="s">
        <v>565</v>
      </c>
      <c r="I7" s="41" t="s">
        <v>565</v>
      </c>
      <c r="J7" s="47" t="s">
        <v>584</v>
      </c>
      <c r="K7" s="47" t="s">
        <v>583</v>
      </c>
      <c r="L7" s="39" t="s">
        <v>582</v>
      </c>
      <c r="M7" s="39" t="s">
        <v>581</v>
      </c>
      <c r="N7" s="41" t="s">
        <v>565</v>
      </c>
      <c r="O7" s="41" t="s">
        <v>565</v>
      </c>
      <c r="P7" s="39" t="s">
        <v>580</v>
      </c>
      <c r="Q7" s="39" t="s">
        <v>574</v>
      </c>
      <c r="R7" s="39" t="s">
        <v>579</v>
      </c>
      <c r="S7" s="39" t="s">
        <v>578</v>
      </c>
      <c r="T7" s="39" t="s">
        <v>577</v>
      </c>
      <c r="U7" s="39" t="s">
        <v>576</v>
      </c>
      <c r="V7" s="41" t="s">
        <v>524</v>
      </c>
      <c r="W7" s="39" t="s">
        <v>819</v>
      </c>
      <c r="X7" s="39" t="s">
        <v>575</v>
      </c>
      <c r="Y7" s="39" t="s">
        <v>574</v>
      </c>
      <c r="Z7" s="39" t="s">
        <v>573</v>
      </c>
      <c r="AA7" s="39" t="s">
        <v>572</v>
      </c>
      <c r="AB7" s="39" t="s">
        <v>565</v>
      </c>
      <c r="AC7" s="39" t="s">
        <v>571</v>
      </c>
      <c r="AD7" s="39" t="s">
        <v>570</v>
      </c>
      <c r="AE7" s="39" t="s">
        <v>569</v>
      </c>
      <c r="AF7" s="39" t="s">
        <v>568</v>
      </c>
      <c r="AG7" s="39" t="s">
        <v>567</v>
      </c>
      <c r="AH7" s="39" t="s">
        <v>566</v>
      </c>
      <c r="AI7" s="39" t="s">
        <v>565</v>
      </c>
      <c r="AJ7" s="39" t="s">
        <v>564</v>
      </c>
      <c r="AK7" s="39" t="s">
        <v>563</v>
      </c>
      <c r="AM7" s="46" t="s">
        <v>562</v>
      </c>
    </row>
    <row r="8" spans="1:50" ht="43.5" x14ac:dyDescent="0.35">
      <c r="B8" s="43" t="s">
        <v>561</v>
      </c>
      <c r="C8" s="41" t="s">
        <v>560</v>
      </c>
      <c r="E8" s="39" t="s">
        <v>559</v>
      </c>
      <c r="I8" s="45" t="s">
        <v>553</v>
      </c>
      <c r="J8" s="47" t="s">
        <v>558</v>
      </c>
      <c r="K8" s="47" t="s">
        <v>557</v>
      </c>
      <c r="L8" s="39" t="s">
        <v>556</v>
      </c>
      <c r="M8" s="39" t="s">
        <v>555</v>
      </c>
      <c r="N8" s="45" t="s">
        <v>554</v>
      </c>
      <c r="P8" s="39" t="s">
        <v>552</v>
      </c>
      <c r="Q8" s="39" t="s">
        <v>546</v>
      </c>
      <c r="R8" s="39" t="s">
        <v>551</v>
      </c>
      <c r="S8" s="39" t="s">
        <v>550</v>
      </c>
      <c r="T8" s="39" t="s">
        <v>549</v>
      </c>
      <c r="U8" s="39" t="s">
        <v>548</v>
      </c>
      <c r="V8" s="41" t="s">
        <v>496</v>
      </c>
      <c r="W8" s="48" t="s">
        <v>820</v>
      </c>
      <c r="X8" s="39" t="s">
        <v>547</v>
      </c>
      <c r="Y8" s="39" t="s">
        <v>546</v>
      </c>
      <c r="Z8" s="39" t="s">
        <v>545</v>
      </c>
      <c r="AA8" s="39" t="s">
        <v>544</v>
      </c>
      <c r="AC8" s="39" t="s">
        <v>543</v>
      </c>
      <c r="AE8" s="39" t="s">
        <v>542</v>
      </c>
      <c r="AF8" s="39" t="s">
        <v>414</v>
      </c>
      <c r="AG8" s="39" t="s">
        <v>541</v>
      </c>
      <c r="AH8" s="39" t="s">
        <v>540</v>
      </c>
      <c r="AJ8" s="39" t="s">
        <v>539</v>
      </c>
      <c r="AK8" s="39" t="s">
        <v>538</v>
      </c>
      <c r="AM8" s="46" t="s">
        <v>537</v>
      </c>
    </row>
    <row r="9" spans="1:50" ht="42.5" x14ac:dyDescent="0.35">
      <c r="B9" s="43" t="s">
        <v>536</v>
      </c>
      <c r="C9" s="41" t="s">
        <v>535</v>
      </c>
      <c r="J9" s="47" t="s">
        <v>534</v>
      </c>
      <c r="K9" s="47" t="s">
        <v>533</v>
      </c>
      <c r="L9" s="39" t="s">
        <v>532</v>
      </c>
      <c r="M9" s="39" t="s">
        <v>531</v>
      </c>
      <c r="P9" s="39" t="s">
        <v>530</v>
      </c>
      <c r="Q9" s="39" t="s">
        <v>525</v>
      </c>
      <c r="R9" s="39" t="s">
        <v>529</v>
      </c>
      <c r="S9" s="39" t="s">
        <v>528</v>
      </c>
      <c r="T9" s="39" t="s">
        <v>398</v>
      </c>
      <c r="U9" s="39" t="s">
        <v>527</v>
      </c>
      <c r="V9" s="41" t="s">
        <v>526</v>
      </c>
      <c r="W9" s="39" t="s">
        <v>821</v>
      </c>
      <c r="X9" s="39" t="s">
        <v>398</v>
      </c>
      <c r="Y9" s="39" t="s">
        <v>525</v>
      </c>
      <c r="AA9" s="39" t="s">
        <v>524</v>
      </c>
      <c r="AC9" s="39" t="s">
        <v>523</v>
      </c>
      <c r="AE9" s="39" t="s">
        <v>522</v>
      </c>
      <c r="AF9" s="45" t="s">
        <v>460</v>
      </c>
      <c r="AG9" s="39" t="s">
        <v>414</v>
      </c>
      <c r="AH9" s="39" t="s">
        <v>521</v>
      </c>
      <c r="AJ9" s="39" t="s">
        <v>520</v>
      </c>
      <c r="AK9" s="39" t="s">
        <v>519</v>
      </c>
      <c r="AM9" s="46" t="s">
        <v>398</v>
      </c>
    </row>
    <row r="10" spans="1:50" ht="42.5" x14ac:dyDescent="0.35">
      <c r="B10" s="43" t="s">
        <v>518</v>
      </c>
      <c r="C10" s="41" t="s">
        <v>517</v>
      </c>
      <c r="J10" s="47" t="s">
        <v>516</v>
      </c>
      <c r="K10" s="47" t="s">
        <v>480</v>
      </c>
      <c r="L10" s="39" t="s">
        <v>515</v>
      </c>
      <c r="M10" s="39" t="s">
        <v>514</v>
      </c>
      <c r="P10" s="39"/>
      <c r="Q10" s="39" t="s">
        <v>509</v>
      </c>
      <c r="R10" s="39" t="s">
        <v>513</v>
      </c>
      <c r="S10" s="45" t="s">
        <v>460</v>
      </c>
      <c r="T10" s="45" t="s">
        <v>460</v>
      </c>
      <c r="U10" s="39" t="s">
        <v>512</v>
      </c>
      <c r="V10" s="41" t="s">
        <v>511</v>
      </c>
      <c r="W10" s="45" t="s">
        <v>460</v>
      </c>
      <c r="X10" s="39" t="s">
        <v>510</v>
      </c>
      <c r="Y10" s="39" t="s">
        <v>509</v>
      </c>
      <c r="AA10" s="39" t="s">
        <v>508</v>
      </c>
      <c r="AC10" s="39" t="s">
        <v>507</v>
      </c>
      <c r="AE10" s="45" t="s">
        <v>460</v>
      </c>
      <c r="AG10" s="39" t="s">
        <v>506</v>
      </c>
      <c r="AH10" s="39" t="s">
        <v>505</v>
      </c>
      <c r="AJ10" s="39" t="s">
        <v>504</v>
      </c>
      <c r="AK10" s="39" t="s">
        <v>503</v>
      </c>
      <c r="AM10" s="46" t="s">
        <v>395</v>
      </c>
    </row>
    <row r="11" spans="1:50" ht="42.5" x14ac:dyDescent="0.35">
      <c r="B11" s="43" t="s">
        <v>502</v>
      </c>
      <c r="C11" s="41" t="s">
        <v>501</v>
      </c>
      <c r="L11" s="39" t="s">
        <v>500</v>
      </c>
      <c r="M11" s="39" t="s">
        <v>499</v>
      </c>
      <c r="P11" s="39"/>
      <c r="Q11" s="39" t="s">
        <v>497</v>
      </c>
      <c r="R11" s="39" t="s">
        <v>498</v>
      </c>
      <c r="U11" s="45" t="s">
        <v>460</v>
      </c>
      <c r="V11" s="45" t="s">
        <v>460</v>
      </c>
      <c r="W11" s="39"/>
      <c r="X11" s="39" t="s">
        <v>395</v>
      </c>
      <c r="Y11" s="39" t="s">
        <v>497</v>
      </c>
      <c r="AA11" s="39" t="s">
        <v>496</v>
      </c>
      <c r="AC11" s="39" t="s">
        <v>495</v>
      </c>
      <c r="AG11" s="39" t="s">
        <v>494</v>
      </c>
      <c r="AH11" s="39" t="s">
        <v>493</v>
      </c>
      <c r="AJ11" s="39" t="s">
        <v>492</v>
      </c>
      <c r="AK11" s="39" t="s">
        <v>491</v>
      </c>
      <c r="AM11" s="46" t="s">
        <v>490</v>
      </c>
    </row>
    <row r="12" spans="1:50" ht="43.5" x14ac:dyDescent="0.35">
      <c r="B12" s="43" t="s">
        <v>489</v>
      </c>
      <c r="C12" s="45" t="s">
        <v>460</v>
      </c>
      <c r="L12" s="45" t="s">
        <v>460</v>
      </c>
      <c r="M12" s="45" t="s">
        <v>460</v>
      </c>
      <c r="P12" s="39"/>
      <c r="Q12" s="39" t="s">
        <v>486</v>
      </c>
      <c r="R12" s="39" t="s">
        <v>488</v>
      </c>
      <c r="X12" s="39" t="s">
        <v>487</v>
      </c>
      <c r="Y12" s="39" t="s">
        <v>486</v>
      </c>
      <c r="AC12" s="39" t="s">
        <v>485</v>
      </c>
      <c r="AG12" s="45" t="s">
        <v>460</v>
      </c>
      <c r="AH12" s="45" t="s">
        <v>460</v>
      </c>
      <c r="AJ12" s="39" t="s">
        <v>484</v>
      </c>
      <c r="AK12" s="45" t="s">
        <v>460</v>
      </c>
      <c r="AM12" s="46" t="s">
        <v>483</v>
      </c>
    </row>
    <row r="13" spans="1:50" ht="29" x14ac:dyDescent="0.35">
      <c r="B13" s="43" t="s">
        <v>482</v>
      </c>
      <c r="L13" s="39" t="s">
        <v>481</v>
      </c>
      <c r="M13" s="39" t="s">
        <v>480</v>
      </c>
      <c r="P13" s="39"/>
      <c r="Q13" s="39" t="s">
        <v>478</v>
      </c>
      <c r="R13" s="45" t="s">
        <v>460</v>
      </c>
      <c r="X13" s="39" t="s">
        <v>479</v>
      </c>
      <c r="Y13" s="39" t="s">
        <v>478</v>
      </c>
      <c r="AC13" s="45" t="s">
        <v>460</v>
      </c>
      <c r="AJ13" s="39" t="s">
        <v>477</v>
      </c>
      <c r="AM13" s="46" t="s">
        <v>476</v>
      </c>
    </row>
    <row r="14" spans="1:50" ht="28.5" x14ac:dyDescent="0.35">
      <c r="B14" s="43" t="s">
        <v>475</v>
      </c>
      <c r="L14" s="39"/>
      <c r="M14" s="39"/>
      <c r="P14" s="39"/>
      <c r="Q14" s="39" t="s">
        <v>473</v>
      </c>
      <c r="X14" s="39" t="s">
        <v>474</v>
      </c>
      <c r="Y14" s="39" t="s">
        <v>473</v>
      </c>
      <c r="AJ14" s="39" t="s">
        <v>472</v>
      </c>
      <c r="AM14" s="46" t="s">
        <v>471</v>
      </c>
    </row>
    <row r="15" spans="1:50" ht="43.5" x14ac:dyDescent="0.35">
      <c r="B15" s="43" t="s">
        <v>470</v>
      </c>
      <c r="L15" s="39"/>
      <c r="M15" s="39"/>
      <c r="P15" s="39"/>
      <c r="Q15" s="45" t="s">
        <v>460</v>
      </c>
      <c r="X15" s="39" t="s">
        <v>469</v>
      </c>
      <c r="Y15" s="45" t="s">
        <v>460</v>
      </c>
      <c r="AJ15" s="39" t="s">
        <v>468</v>
      </c>
      <c r="AM15" s="46" t="s">
        <v>467</v>
      </c>
    </row>
    <row r="16" spans="1:50" ht="29" x14ac:dyDescent="0.35">
      <c r="B16" s="43" t="s">
        <v>466</v>
      </c>
      <c r="L16" s="39"/>
      <c r="P16" s="39"/>
      <c r="X16" s="39" t="s">
        <v>460</v>
      </c>
      <c r="AJ16" s="39" t="s">
        <v>465</v>
      </c>
      <c r="AM16" s="46" t="s">
        <v>464</v>
      </c>
    </row>
    <row r="17" spans="2:36" ht="28.5" x14ac:dyDescent="0.35">
      <c r="B17" s="43" t="s">
        <v>463</v>
      </c>
      <c r="AJ17" s="39" t="s">
        <v>462</v>
      </c>
    </row>
    <row r="18" spans="2:36" x14ac:dyDescent="0.35">
      <c r="B18" s="43" t="s">
        <v>461</v>
      </c>
      <c r="AJ18" s="45" t="s">
        <v>460</v>
      </c>
    </row>
    <row r="19" spans="2:36" x14ac:dyDescent="0.35">
      <c r="B19" s="43" t="s">
        <v>459</v>
      </c>
    </row>
    <row r="20" spans="2:36" x14ac:dyDescent="0.35">
      <c r="B20" s="43" t="s">
        <v>458</v>
      </c>
    </row>
    <row r="21" spans="2:36" x14ac:dyDescent="0.35">
      <c r="B21" s="43" t="s">
        <v>457</v>
      </c>
    </row>
    <row r="22" spans="2:36" x14ac:dyDescent="0.35">
      <c r="B22" s="43" t="s">
        <v>456</v>
      </c>
    </row>
    <row r="23" spans="2:36" x14ac:dyDescent="0.35">
      <c r="B23" s="43" t="s">
        <v>455</v>
      </c>
    </row>
    <row r="24" spans="2:36" x14ac:dyDescent="0.35">
      <c r="B24" s="43" t="s">
        <v>454</v>
      </c>
    </row>
    <row r="25" spans="2:36" x14ac:dyDescent="0.35">
      <c r="B25" s="43" t="s">
        <v>453</v>
      </c>
    </row>
    <row r="26" spans="2:36" x14ac:dyDescent="0.35">
      <c r="B26" s="43" t="s">
        <v>452</v>
      </c>
    </row>
    <row r="27" spans="2:36" x14ac:dyDescent="0.35">
      <c r="B27" s="43" t="s">
        <v>451</v>
      </c>
    </row>
    <row r="28" spans="2:36" x14ac:dyDescent="0.35">
      <c r="B28" s="43" t="s">
        <v>450</v>
      </c>
    </row>
    <row r="29" spans="2:36" x14ac:dyDescent="0.35">
      <c r="B29" s="43" t="s">
        <v>449</v>
      </c>
    </row>
    <row r="30" spans="2:36" x14ac:dyDescent="0.35">
      <c r="B30" s="43" t="s">
        <v>448</v>
      </c>
    </row>
    <row r="31" spans="2:36" x14ac:dyDescent="0.35">
      <c r="B31" s="43" t="s">
        <v>447</v>
      </c>
    </row>
    <row r="32" spans="2:36" x14ac:dyDescent="0.35">
      <c r="B32" s="43" t="s">
        <v>446</v>
      </c>
    </row>
    <row r="33" spans="2:2" x14ac:dyDescent="0.35">
      <c r="B33" s="43" t="s">
        <v>445</v>
      </c>
    </row>
    <row r="34" spans="2:2" x14ac:dyDescent="0.35">
      <c r="B34" s="43" t="s">
        <v>444</v>
      </c>
    </row>
    <row r="35" spans="2:2" x14ac:dyDescent="0.35">
      <c r="B35" s="43" t="s">
        <v>443</v>
      </c>
    </row>
    <row r="36" spans="2:2" x14ac:dyDescent="0.35">
      <c r="B36" s="43" t="s">
        <v>442</v>
      </c>
    </row>
    <row r="37" spans="2:2" x14ac:dyDescent="0.35">
      <c r="B37" s="43" t="s">
        <v>441</v>
      </c>
    </row>
    <row r="38" spans="2:2" x14ac:dyDescent="0.35">
      <c r="B38" s="43" t="s">
        <v>440</v>
      </c>
    </row>
    <row r="39" spans="2:2" x14ac:dyDescent="0.35">
      <c r="B39" s="43" t="s">
        <v>439</v>
      </c>
    </row>
    <row r="40" spans="2:2" x14ac:dyDescent="0.35">
      <c r="B40" s="44" t="s">
        <v>438</v>
      </c>
    </row>
    <row r="41" spans="2:2" x14ac:dyDescent="0.35">
      <c r="B41" s="44" t="s">
        <v>437</v>
      </c>
    </row>
    <row r="42" spans="2:2" x14ac:dyDescent="0.35">
      <c r="B42" s="44" t="s">
        <v>436</v>
      </c>
    </row>
    <row r="43" spans="2:2" x14ac:dyDescent="0.35">
      <c r="B43" s="44" t="s">
        <v>435</v>
      </c>
    </row>
    <row r="44" spans="2:2" x14ac:dyDescent="0.35">
      <c r="B44" s="44" t="s">
        <v>434</v>
      </c>
    </row>
    <row r="45" spans="2:2" x14ac:dyDescent="0.35">
      <c r="B45" s="44" t="s">
        <v>433</v>
      </c>
    </row>
    <row r="46" spans="2:2" x14ac:dyDescent="0.35">
      <c r="B46" s="44" t="s">
        <v>432</v>
      </c>
    </row>
    <row r="47" spans="2:2" x14ac:dyDescent="0.35">
      <c r="B47" s="44" t="s">
        <v>431</v>
      </c>
    </row>
    <row r="48" spans="2:2" x14ac:dyDescent="0.35">
      <c r="B48" s="44" t="s">
        <v>430</v>
      </c>
    </row>
    <row r="49" spans="2:2" x14ac:dyDescent="0.35">
      <c r="B49" s="44" t="s">
        <v>429</v>
      </c>
    </row>
    <row r="50" spans="2:2" x14ac:dyDescent="0.35">
      <c r="B50" s="43" t="s">
        <v>428</v>
      </c>
    </row>
    <row r="51" spans="2:2" x14ac:dyDescent="0.35">
      <c r="B51" s="43" t="s">
        <v>427</v>
      </c>
    </row>
    <row r="52" spans="2:2" x14ac:dyDescent="0.35">
      <c r="B52" s="43" t="s">
        <v>426</v>
      </c>
    </row>
    <row r="53" spans="2:2" x14ac:dyDescent="0.35">
      <c r="B53" s="43" t="s">
        <v>425</v>
      </c>
    </row>
    <row r="54" spans="2:2" x14ac:dyDescent="0.35">
      <c r="B54" s="43" t="s">
        <v>424</v>
      </c>
    </row>
    <row r="55" spans="2:2" x14ac:dyDescent="0.35">
      <c r="B55" s="43" t="s">
        <v>423</v>
      </c>
    </row>
    <row r="56" spans="2:2" x14ac:dyDescent="0.35">
      <c r="B56" s="43" t="s">
        <v>422</v>
      </c>
    </row>
  </sheetData>
  <dataValidations count="2">
    <dataValidation type="list" allowBlank="1" showInputMessage="1" showErrorMessage="1" sqref="B18:I25" xr:uid="{20F03D54-1691-46FE-A023-64290BC56174}">
      <formula1>#REF!</formula1>
    </dataValidation>
    <dataValidation type="list" allowBlank="1" showErrorMessage="1" promptTitle="select value" prompt="please select value" sqref="D11" xr:uid="{1D4CFE54-94AA-43C2-883D-010A076425BF}">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70D95EB657ED4DBC1718494A53CA23" ma:contentTypeVersion="21" ma:contentTypeDescription="Create a new document." ma:contentTypeScope="" ma:versionID="db69c095d38256affe4e5f584b02db37">
  <xsd:schema xmlns:xsd="http://www.w3.org/2001/XMLSchema" xmlns:xs="http://www.w3.org/2001/XMLSchema" xmlns:p="http://schemas.microsoft.com/office/2006/metadata/properties" xmlns:ns2="d365c545-46b1-4f2b-afa0-f6852a22939e" xmlns:ns3="144ea41b-304c-4c03-99c4-debb02094f92" targetNamespace="http://schemas.microsoft.com/office/2006/metadata/properties" ma:root="true" ma:fieldsID="675457e51bed47313de9e982f0e5a6c9" ns2:_="" ns3:_="">
    <xsd:import namespace="d365c545-46b1-4f2b-afa0-f6852a22939e"/>
    <xsd:import namespace="144ea41b-304c-4c03-99c4-debb02094f92"/>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5c545-46b1-4f2b-afa0-f6852a229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980B00-9A32-4838-82BE-8779229C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5c545-46b1-4f2b-afa0-f6852a22939e"/>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E03245-52A1-43E5-B9A3-5FE70CF28385}">
  <ds:schemaRefs>
    <ds:schemaRef ds:uri="http://schemas.microsoft.com/sharepoint/events"/>
  </ds:schemaRefs>
</ds:datastoreItem>
</file>

<file path=customXml/itemProps3.xml><?xml version="1.0" encoding="utf-8"?>
<ds:datastoreItem xmlns:ds="http://schemas.openxmlformats.org/officeDocument/2006/customXml" ds:itemID="{C2E50082-9E16-4E16-8E2E-005B6041BEB4}">
  <ds:schemaRefs>
    <ds:schemaRef ds:uri="Microsoft.SharePoint.Taxonomy.ContentTypeSync"/>
  </ds:schemaRefs>
</ds:datastoreItem>
</file>

<file path=customXml/itemProps4.xml><?xml version="1.0" encoding="utf-8"?>
<ds:datastoreItem xmlns:ds="http://schemas.openxmlformats.org/officeDocument/2006/customXml" ds:itemID="{59BE56A6-9FD2-490D-A1B5-063C8777DF15}">
  <ds:schemaRefs>
    <ds:schemaRef ds:uri="http://schemas.microsoft.com/sharepoint/v3/contenttype/forms"/>
  </ds:schemaRefs>
</ds:datastoreItem>
</file>

<file path=customXml/itemProps5.xml><?xml version="1.0" encoding="utf-8"?>
<ds:datastoreItem xmlns:ds="http://schemas.openxmlformats.org/officeDocument/2006/customXml" ds:itemID="{8142E490-52CF-4AB8-991C-381FE3BD9B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Instructions</vt:lpstr>
      <vt:lpstr>A_COVER</vt:lpstr>
      <vt:lpstr>B_STATE_set-indc</vt:lpstr>
      <vt:lpstr>C1_PROG_set-indc</vt:lpstr>
      <vt:lpstr>C2_PROG_free-indc_accs</vt:lpstr>
      <vt:lpstr>D1_PLAN_set-indc</vt:lpstr>
      <vt:lpstr>D2_PLAN_free-indc_qual</vt:lpstr>
      <vt:lpstr>D3_PLAN_free-indc_sanc</vt:lpstr>
      <vt:lpstr>Glossary</vt:lpstr>
      <vt:lpstr>E_BSS_set-indc</vt:lpstr>
      <vt:lpstr>Crosswalk</vt:lpstr>
      <vt:lpstr>Set values</vt:lpstr>
    </vt:vector>
  </TitlesOfParts>
  <Company>Mathematica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Welsh</dc:creator>
  <cp:lastModifiedBy>Riopelle, Brittany A (DHS)</cp:lastModifiedBy>
  <dcterms:created xsi:type="dcterms:W3CDTF">2020-12-23T19:54:39Z</dcterms:created>
  <dcterms:modified xsi:type="dcterms:W3CDTF">2025-04-10T19:23:58Z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0x010100EA70D95EB657ED4DBC1718494A53CA23</vt:lpwstr>
  </property>
  <property fmtid="{D5CDD505-2E9C-101B-9397-08002B2CF9AE}" pid="3" name="_dlc_DocIdItemGuid">
    <vt:lpwstr>38a7dd95-45b6-4a0c-b2cc-0a28fcce89f4</vt:lpwstr>
  </property>
  <property fmtid="{D5CDD505-2E9C-101B-9397-08002B2CF9AE}" pid="4" name="_dlc_DocId">
    <vt:lpwstr>CMCS-538132562-1859</vt:lpwstr>
  </property>
  <property fmtid="{D5CDD505-2E9C-101B-9397-08002B2CF9AE}" pid="5" name="_dlc_DocIdUrl">
    <vt:lpwstr>https://share.cms.gov/center/CMCS/DEHPG/DMCP/_layouts/15/DocIdRedir.aspx?ID=CMCS-538132562-1859, CMCS-538132562-1859</vt:lpwstr>
  </property>
</Properties>
</file>