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pwbar27\Desktop\"/>
    </mc:Choice>
  </mc:AlternateContent>
  <xr:revisionPtr revIDLastSave="0" documentId="13_ncr:1_{F57418A7-37AE-48C4-A62F-6D68BBC14A30}" xr6:coauthVersionLast="47" xr6:coauthVersionMax="47" xr10:uidLastSave="{00000000-0000-0000-0000-000000000000}"/>
  <bookViews>
    <workbookView xWindow="-110" yWindow="-110" windowWidth="19420" windowHeight="10420" tabRatio="847" xr2:uid="{00000000-000D-0000-FFFF-FFFF00000000}"/>
  </bookViews>
  <sheets>
    <sheet name="Cover" sheetId="14" r:id="rId1"/>
    <sheet name="Structure" sheetId="15" r:id="rId2"/>
    <sheet name="Calculator Instructions" sheetId="13" r:id="rId3"/>
    <sheet name="Interactive Calculator" sheetId="29" r:id="rId4"/>
    <sheet name="DRG Table" sheetId="24" r:id="rId5"/>
    <sheet name="Provider Reference" sheetId="30" r:id="rId6"/>
  </sheets>
  <definedNames>
    <definedName name="_xlnm._FilterDatabase" localSheetId="4" hidden="1">'DRG Table'!$A$7:$L$1341</definedName>
    <definedName name="_xlnm._FilterDatabase" localSheetId="5" hidden="1">'Provider Reference'!$A$5:$R$188</definedName>
    <definedName name="MMIS">'Provider Reference'!$A$6:$R$188</definedName>
    <definedName name="_xlnm.Print_Area" localSheetId="3">'Interactive Calculator'!$B$1:$G$70</definedName>
    <definedName name="_xlnm.Print_Area" localSheetId="5">'Provider Reference'!$A$4:$Q$194</definedName>
    <definedName name="_xlnm.Print_Titles" localSheetId="4">'DRG Table'!$1:$7</definedName>
    <definedName name="_xlnm.Print_Titles" localSheetId="5">'Provider Reference'!$4:$5</definedName>
    <definedName name="V40_DRG">'DRG Table'!$A$7:$L$1341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9" l="1"/>
  <c r="B4" i="29" s="1"/>
  <c r="B5" i="29" s="1"/>
  <c r="B6" i="29" s="1"/>
  <c r="B7" i="29" s="1"/>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B65" i="29" s="1"/>
  <c r="B66" i="29" s="1"/>
  <c r="B67" i="29" s="1"/>
  <c r="B68" i="29" s="1"/>
  <c r="B69" i="29" s="1"/>
  <c r="A187" i="30" l="1"/>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101" i="30"/>
  <c r="A100" i="30"/>
  <c r="A105" i="30"/>
  <c r="A104" i="30"/>
  <c r="A103" i="30"/>
  <c r="A102"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88" i="30"/>
  <c r="E22" i="29" l="1"/>
  <c r="E30" i="29"/>
  <c r="E29" i="29"/>
  <c r="E35" i="29"/>
  <c r="E37" i="29"/>
  <c r="E27" i="29"/>
  <c r="E26" i="29"/>
  <c r="E25" i="29"/>
  <c r="E21" i="29" l="1"/>
  <c r="E36" i="29" l="1"/>
  <c r="E34" i="29"/>
  <c r="E43" i="29" l="1"/>
  <c r="E44" i="29" s="1"/>
  <c r="E41" i="29"/>
  <c r="E46" i="29" s="1"/>
  <c r="E31" i="29"/>
  <c r="E63" i="29"/>
  <c r="E32" i="29"/>
  <c r="E48" i="29"/>
  <c r="E38" i="29"/>
  <c r="E55" i="29" s="1"/>
  <c r="E39" i="29"/>
  <c r="E40" i="29"/>
  <c r="E49" i="29" l="1"/>
  <c r="E51" i="29" s="1"/>
  <c r="E52" i="29" s="1"/>
  <c r="E54" i="29" s="1"/>
  <c r="E56" i="29" l="1"/>
  <c r="E57" i="29" s="1"/>
  <c r="E59" i="29" s="1"/>
  <c r="E60" i="29" l="1"/>
  <c r="E61" i="29" s="1"/>
  <c r="E62" i="29" l="1"/>
  <c r="E64" i="29" s="1"/>
  <c r="E65" i="29" s="1"/>
  <c r="E66" i="29" s="1"/>
  <c r="E67" i="29" s="1"/>
  <c r="E68" i="29" l="1"/>
  <c r="E69" i="29" l="1"/>
</calcChain>
</file>

<file path=xl/sharedStrings.xml><?xml version="1.0" encoding="utf-8"?>
<sst xmlns="http://schemas.openxmlformats.org/spreadsheetml/2006/main" count="9392" uniqueCount="2615">
  <si>
    <t>Minnesota Medicaid DRG Pricing Calculator - Rates Effective 7/1/2023, 1/1/2024, 7/1/2024</t>
  </si>
  <si>
    <t>Cover Page</t>
  </si>
  <si>
    <t>Calculator Version: March 1, 2024</t>
  </si>
  <si>
    <t>Change History</t>
  </si>
  <si>
    <t xml:space="preserve">This spreadsheet is designed to enable interested parties to predict payment under an APR-DRG payment method for inpatient fee-for-service stays covered by Minnesota Medicaid. This calculator spreadsheet is intended to be helpful to users, but it cannot capture all the editing and pricing complexity of the Minnesota  Billing System. If there is ever a difference in payment amounts calculated through this spreadsheet versus the Minnesota Medicaid Billing System, the Minnesota Medicaid Billing System is correct.  </t>
  </si>
  <si>
    <t xml:space="preserve">The spreadsheet allows calculation of payment for a single claim with the input of only a few data elements. One of those data elements is the All patient Refined Diagnosis Related Group or APR-DRG. The APR-DRG for the hospital stay must be determined outside of this calculator and entered as a data element by the user. For more information on APR-DRGs, contact 3M Health Information Systems, which developed and maintains the software.  </t>
  </si>
  <si>
    <t>This Diagnosis-Related Group (DRG) pricing calculator spreadsheet was prepared by Myers &amp; Stauffer, a consultant for the Minnesota Department of Human Services (DHS). The basic format of the DRG calculator was copied from a similar product created by Xerox State Healthcare (updated by Guidehouse) and was modified by Myers &amp; Stauffer.</t>
  </si>
  <si>
    <r>
      <t>This spreadsheet includes data obtained through the use of proprietary computer software created, owned, and licensed by the 3M Company. All copyrights in and to the 3M</t>
    </r>
    <r>
      <rPr>
        <b/>
        <i/>
        <vertAlign val="superscript"/>
        <sz val="10"/>
        <color indexed="8"/>
        <rFont val="Arial"/>
        <family val="2"/>
      </rPr>
      <t>TM</t>
    </r>
    <r>
      <rPr>
        <b/>
        <i/>
        <sz val="10"/>
        <color indexed="8"/>
        <rFont val="Arial"/>
        <family val="2"/>
      </rPr>
      <t xml:space="preserve"> Software are owned by 3M.  All rights reserved.</t>
    </r>
  </si>
  <si>
    <t>Minnesota Medicaid DRG Pricing Calculator</t>
  </si>
  <si>
    <t>Structure of the Calculator Spreadsheet</t>
  </si>
  <si>
    <t>Cover</t>
  </si>
  <si>
    <t>The "Cover" worksheet contains an introduction to the Diagnosis Related Group (DRG) Calculator and includes a history of changes made to the Calculator.</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</si>
  <si>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</si>
  <si>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</si>
  <si>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</si>
  <si>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Minnesota Medicaid payment amount for an inpatient hospital stay.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</si>
  <si>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</si>
  <si>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Minnesota Medicaid payment for that admission will be displayed at the bottom of the Calculator.</t>
  </si>
  <si>
    <t>DRG Table</t>
  </si>
  <si>
    <t xml:space="preserve">The "DRG Table" worksheet contains a list of the APR-DRG codes and parameters used in pricing individual hospital inpatient stays. Associated policy adjusters depending on whether the provider is a non-metro, children's or "other" hospital are also included. APR-DRG codes, descriptions, average lengths of stay, and national relative weights are determined by 3M Health Information Systems. </t>
  </si>
  <si>
    <t>Provider Reference</t>
  </si>
  <si>
    <t xml:space="preserve">The "Provider Reference" worksheet contains a list of hospital providers participating in the Minnesota Medicaid program. It also includes each provider's numerical parameters used in the DRG pricing calculation.  </t>
  </si>
  <si>
    <t>Minnesota Medicaid DRG Pricing Calculator - Rates Effective 7/1/2023, 1/1/2024, &amp; 7/1/2024</t>
  </si>
  <si>
    <t>Instructions for Interactive Calculator</t>
  </si>
  <si>
    <t>General Comments</t>
  </si>
  <si>
    <t>Information About the Hospital Stay (Entered by the User)</t>
  </si>
  <si>
    <t>Col ID</t>
  </si>
  <si>
    <t>Column/Field Name</t>
  </si>
  <si>
    <t>Description</t>
  </si>
  <si>
    <t>E7</t>
  </si>
  <si>
    <t>Category of Service (COS)</t>
  </si>
  <si>
    <t>This is a drop down option where the user selects the category of service indicated on the claim. Three options are available:  "COS 001 - Acute", "COS 006 - Rehab", and "COS 014 - Psych".</t>
  </si>
  <si>
    <t>E8</t>
  </si>
  <si>
    <t>Submitted charges</t>
  </si>
  <si>
    <t>Also referred to as "covered charges." Generally this equals hospital billed amount because there are rarely non-covered charges on a claim. Field equals Field Locator 47 minus Field Locator 48 on the UB-04 paper claim form for charges incurred during patient stay.</t>
  </si>
  <si>
    <t>E9</t>
  </si>
  <si>
    <t>Admission date</t>
  </si>
  <si>
    <t>This is the date of admission indicated on the claim. This field is used when calculating the newborn addon amount.</t>
  </si>
  <si>
    <t>E10</t>
  </si>
  <si>
    <t>Discharge Date</t>
  </si>
  <si>
    <t>This is the date of discharge indicated on the claim. This field is used when considering a MERC Adjustment &amp; effective rates.</t>
  </si>
  <si>
    <t>E11</t>
  </si>
  <si>
    <t>Date of Birth</t>
  </si>
  <si>
    <t>This the date of birth indicated on the claims. This field is used when calculating the newborn addon amount.</t>
  </si>
  <si>
    <t>E12</t>
  </si>
  <si>
    <t>Birth of newborn at this hospital</t>
  </si>
  <si>
    <t>This is a "Yes/No" field indicating whether or not the claim is for the birth of a newborn.</t>
  </si>
  <si>
    <t>E13</t>
  </si>
  <si>
    <t>Length of stay</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</si>
  <si>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</si>
  <si>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E14</t>
  </si>
  <si>
    <t>Was patient transferred - discharge status = '2', '5', '65', ‘66’ ,'81', '82' ,'83', '84', '85', '86', '87', '88', '89', '90', '91', '92', '93', '94' and '95'</t>
  </si>
  <si>
    <t>This is a "Yes/No" field indicating whether or not the patient was transferred from one acute care hospital to another. Acute-to-acute transfers are identified by patient discharge status values  2', '5', '65', ‘66’ ,'81', '82' ,'83', '84', '85', '86', '87', '88', '89', '90', '91', '92', '93', '94' and '95'</t>
  </si>
  <si>
    <t>E15</t>
  </si>
  <si>
    <t>Patient age (in years)</t>
  </si>
  <si>
    <t>This is a numerical value. If the patient is less than one year old, a value of zero should be entered. This field is used to determine whether or not a pediatric age adjustor is applicable to the claim.</t>
  </si>
  <si>
    <t>E16</t>
  </si>
  <si>
    <t>Provider Medicare ID</t>
  </si>
  <si>
    <t>Six digit national provider identifier for health care providers that participate in the Minnesota Medicaid program. Out of state non-LTA CAH providers can enter a Medicare ID of 888888 and out of state non-LTA non-CAH providers can enter 999999.</t>
  </si>
  <si>
    <t>E17</t>
  </si>
  <si>
    <t>APR-DRG code</t>
  </si>
  <si>
    <t>Four digit APR-DRG version 40 classification, consisting of a 3-digit base APR-DRG code followed by a 1-digit severity of illness. A hyphen should be entered between the base APR-DRG and the severity of illness.</t>
  </si>
  <si>
    <t>E18</t>
  </si>
  <si>
    <t>Third Party Liability (TPL) Payment</t>
  </si>
  <si>
    <t>Third Party Liability Payment amount</t>
  </si>
  <si>
    <t>DRG Pricing Calculation</t>
  </si>
  <si>
    <t>E20-E23</t>
  </si>
  <si>
    <t>Payment policy parameters set by Medicaid</t>
  </si>
  <si>
    <t>Payment parameters including the cost outlier threshold, marginal cost percentage and DSH factors.</t>
  </si>
  <si>
    <t>E25-E27</t>
  </si>
  <si>
    <t>APR-DRG information</t>
  </si>
  <si>
    <t>Values in this section are retrieved from the worksheet called "DRG Table" based on the DRG code entered in cell E17.</t>
  </si>
  <si>
    <t>E29-E32</t>
  </si>
  <si>
    <t>Policy adjustment factors</t>
  </si>
  <si>
    <t>Targeted policy adjustors applied to specific claims for the purpose of increasing or decreasing payment. They can be applied to individual claims in the form of a multiplier, or through other unique payment calculation parameters.</t>
  </si>
  <si>
    <t>E34-E341</t>
  </si>
  <si>
    <t>Hospital information</t>
  </si>
  <si>
    <t>If the hospital is participating in the Minnesota Medicaid program, and you have its Medicare number then the rate information for that hospital will be in the worksheet called "Provider Reference". Values in this section are retrieved from the worksheet based on the Medicare ID entered in cell E16.</t>
  </si>
  <si>
    <t>E43-E44</t>
  </si>
  <si>
    <t>Per Diem Base Payment</t>
  </si>
  <si>
    <t>This is the Critical Access Hospital (CAH) cost based Per Diem Rate</t>
  </si>
  <si>
    <t>E46-E47</t>
  </si>
  <si>
    <t>Pre-Transfer DRG Base Payment</t>
  </si>
  <si>
    <t>For DRG pricing, a value equal DRG Base Rate times DRG Relative Weight.  This is the DRG Base Payment before considering the transfer policy.</t>
  </si>
  <si>
    <t>E48-E49</t>
  </si>
  <si>
    <t>Transfer payment adjustment</t>
  </si>
  <si>
    <t>A Transfer Base Payment is only calculated if the value in cell E14 is "Yes". This indicates the discharge status is one included in the transfer policy. The Transfer Base Payment is a per-diem type of calculation in which the per diem amount is determined using the Pre-Transfer DRG Base Payment and the DRG national average length of stay.</t>
  </si>
  <si>
    <t>E51-E52</t>
  </si>
  <si>
    <t>DRG base payment</t>
  </si>
  <si>
    <t xml:space="preserve">E51 is the base DRG payment, before applicable transfer adjustments. E52 is the rate adjusted DRG base payment adjusted by the policy adjuster in E32.  </t>
  </si>
  <si>
    <t>E54-E57</t>
  </si>
  <si>
    <t>Cost outlier</t>
  </si>
  <si>
    <t xml:space="preserve">Outlier payments are made on admissions in which the estimated cost to the hospital far exceeds the Full Stay DRG Base Payment. Outlier payments are based on estimated hospital cost, not on length of stay. When applicable, an outlier payment is made in addition to DRG base payment. </t>
  </si>
  <si>
    <t>E59</t>
  </si>
  <si>
    <t>Allowed amount before adjustment, DSH and tax</t>
  </si>
  <si>
    <t>Allowed amount before adjustment, DSH and tax are applied.</t>
  </si>
  <si>
    <t>E60</t>
  </si>
  <si>
    <t>Allowed amount plus DSH payment</t>
  </si>
  <si>
    <t>For DRG pricing, equals E59 times (1 plus Provider DSH Factor). For Per Diem pricing, equals E59.</t>
  </si>
  <si>
    <t>E61</t>
  </si>
  <si>
    <t>MERC Payment Amount</t>
  </si>
  <si>
    <t>For claims with discharge date beginning 1/1/2024 &amp; recieivng MERC funds, equals E60 * MERC Adjuster in E37</t>
  </si>
  <si>
    <t>E62</t>
  </si>
  <si>
    <t>Allowed Amount + DSH + MERC</t>
  </si>
  <si>
    <t>Equals E60 + E61</t>
  </si>
  <si>
    <t>E63</t>
  </si>
  <si>
    <t>Newborn addon</t>
  </si>
  <si>
    <t>For DRG pricing, equals small add-on payment for a claim for the birth of a baby.  For per diem pricing equals $0.</t>
  </si>
  <si>
    <t>E64</t>
  </si>
  <si>
    <t>Allowed amount before provider tax</t>
  </si>
  <si>
    <t>Equals E62 + E64</t>
  </si>
  <si>
    <t>E65</t>
  </si>
  <si>
    <t>Charge cap applied</t>
  </si>
  <si>
    <t>Charge cap applied for claims with TPL payments</t>
  </si>
  <si>
    <t>E66</t>
  </si>
  <si>
    <t>Payment with Charge cap applied</t>
  </si>
  <si>
    <t>Allowed amount after application of charge cap</t>
  </si>
  <si>
    <t>E67</t>
  </si>
  <si>
    <t>Provider tax payment</t>
  </si>
  <si>
    <t>This value is zero if the TPL payment (E18) is greater than the payment with charge cap applied (E66). Otherwise provider tax payment is equal to (E66-E18) x 0.016 or 0.018 (provider tax percentage). For the period 7/1/2023 - 12/31/2023 the provider tax percentage is 1.6 percent, otherwise 1.8 percent.</t>
  </si>
  <si>
    <t>E68</t>
  </si>
  <si>
    <t>Final allowed amount</t>
  </si>
  <si>
    <t xml:space="preserve">Sum of payment with charge cap applied (E66) and provider tax payment (E67). </t>
  </si>
  <si>
    <t>E69</t>
  </si>
  <si>
    <t>Final Paid amount</t>
  </si>
  <si>
    <t>This is the final amount paid on the claim. It is equal to the final allowed amount (E68) less TPL (E18). The final paid amount does not consider copay or spenddown.</t>
  </si>
  <si>
    <t>B</t>
  </si>
  <si>
    <t>C</t>
  </si>
  <si>
    <t>D</t>
  </si>
  <si>
    <t>E</t>
  </si>
  <si>
    <t>F</t>
  </si>
  <si>
    <t>G</t>
  </si>
  <si>
    <t xml:space="preserve"> </t>
  </si>
  <si>
    <t>This DRG Pricing calculator will provide an estimated payment for inpatient hospital services for Minnesota Medicaid recipients.</t>
  </si>
  <si>
    <t>Indicates data to be input by the user</t>
  </si>
  <si>
    <t>Indicates payment policy parameters set by Medicaid</t>
  </si>
  <si>
    <t>Information</t>
  </si>
  <si>
    <t>Data</t>
  </si>
  <si>
    <t>Comments or Formula</t>
  </si>
  <si>
    <t>INFORMATION FROM THE HOSPITAL</t>
  </si>
  <si>
    <t>Category of Service</t>
  </si>
  <si>
    <t>COS 001 - Acute</t>
  </si>
  <si>
    <t>Category of Service indicator on claim</t>
  </si>
  <si>
    <t>UB-04 Field Locator 47 minus FL 48</t>
  </si>
  <si>
    <t>Date of admission on claim - used only to calculate newborn addon</t>
  </si>
  <si>
    <t>Date of discharge on claim - only to trigger provider rates &amp; MERC inclusion</t>
  </si>
  <si>
    <t>Date of birth on claim - used only to calculate newborn addon</t>
  </si>
  <si>
    <t>No</t>
  </si>
  <si>
    <t>Yes/No field indicating birth of newborn</t>
  </si>
  <si>
    <t>Used for transfer pricing</t>
  </si>
  <si>
    <t>Was patient transferred - discharge status = 02, 05, 65, 66, 81, 82, 83, 84, 85, 86, 87, 88, 89, 90, 91, 92, 93, 94, 95</t>
  </si>
  <si>
    <t>Yes/No field used for transfer pricing adjustment</t>
  </si>
  <si>
    <t>Used for age adjustor</t>
  </si>
  <si>
    <t>Used for look ups to the provider reference table</t>
  </si>
  <si>
    <t>001-1</t>
  </si>
  <si>
    <t>From separate APR-DRG grouping software</t>
  </si>
  <si>
    <t>TPL Payment</t>
  </si>
  <si>
    <t>Reimbursement from another payer (Third Party Liability)</t>
  </si>
  <si>
    <t>PAYMENT POLICY PARAMETERS SET BY MEDICAID</t>
  </si>
  <si>
    <t>Cost outlier threshold</t>
  </si>
  <si>
    <t>Used for cost outlier adjustments</t>
  </si>
  <si>
    <t xml:space="preserve">Marginal cost percentage </t>
  </si>
  <si>
    <t>DRG standardized base rate</t>
  </si>
  <si>
    <t>Statewide Standardized DRG Base Rate</t>
  </si>
  <si>
    <t>Pediatric Age Cap</t>
  </si>
  <si>
    <t>Used for Other Pediatric DRG policy adjuster</t>
  </si>
  <si>
    <t>APR-DRG INFORMATION</t>
  </si>
  <si>
    <t>APR-DRG description</t>
  </si>
  <si>
    <t>Look up from DRG table</t>
  </si>
  <si>
    <t>DRG relative weight</t>
  </si>
  <si>
    <t>Average length of stay for this APR-DRG</t>
  </si>
  <si>
    <t>POLICY ADJUSTMENT FACTORS</t>
  </si>
  <si>
    <t>Inside Seven-County Metro area</t>
  </si>
  <si>
    <t>Look up from Provider Reference table</t>
  </si>
  <si>
    <t>Provider Type</t>
  </si>
  <si>
    <t>Children, Rural or "Other" provider</t>
  </si>
  <si>
    <t>Adjuster Type</t>
  </si>
  <si>
    <t>Policy adjuster type</t>
  </si>
  <si>
    <t>Policy Adjuster</t>
  </si>
  <si>
    <t>Look up from DRG table depending on Provider Type and Recipient Age</t>
  </si>
  <si>
    <t>HOSPITAL INFORMATION</t>
  </si>
  <si>
    <t>Provider Name</t>
  </si>
  <si>
    <t>Payment Method</t>
  </si>
  <si>
    <t>Based on provider / COS combination</t>
  </si>
  <si>
    <t>DSH Factor</t>
  </si>
  <si>
    <t>MERC Adjuster/ Add-On</t>
  </si>
  <si>
    <t>Hospital-Specific Cost-to-Charge Ratio</t>
  </si>
  <si>
    <t>Wage Index</t>
  </si>
  <si>
    <t>Wage Index Labor Portion</t>
  </si>
  <si>
    <t>IF E35="Per Diem" then "N/A", else IF wage index &gt; 1, 0.676 else 0.620</t>
  </si>
  <si>
    <t>Wage Adjusted Base Rate</t>
  </si>
  <si>
    <t>IF E35="Per Diem" then "N/A", else (DRG base rate*E40*E39)+(DRG base rate*(1-E40))</t>
  </si>
  <si>
    <t>PER DIEM BASE PAYMENT</t>
  </si>
  <si>
    <t>Hospital Per Diem Rate</t>
  </si>
  <si>
    <t>Applicable per diem rate based on Provider Reference Table</t>
  </si>
  <si>
    <t>Full Stay Per Diem Base Payment</t>
  </si>
  <si>
    <t>IF E35 = "Per Diem", then E43 * E13 , Else 0</t>
  </si>
  <si>
    <t>DRG BASE PAYMENT</t>
  </si>
  <si>
    <t>IF E35="Per Diem" then "N/A", else E41*E26</t>
  </si>
  <si>
    <t>TRANSFER PAYMENT ADJUSTMENT</t>
  </si>
  <si>
    <t>Is a transfer adjustment potentially applicable?</t>
  </si>
  <si>
    <t>IF E35="Per Diem" then "No", else E14</t>
  </si>
  <si>
    <t>Transfer Base Payment Calculation</t>
  </si>
  <si>
    <t>IF E48="Yes" then ((E41*E26)/E27)*(E13+1), else "N/A"</t>
  </si>
  <si>
    <t>Initial DRG Base Payment</t>
  </si>
  <si>
    <t>IF E35="Per Diem" then "N/A", else If E48="Yes", then Lessor of E46 and E49, else E46</t>
  </si>
  <si>
    <t>DRG Base Payment with Policy Adjustment</t>
  </si>
  <si>
    <t>IF E35="Per Diem" then "N/A", else E51*E32</t>
  </si>
  <si>
    <t>COST OUTLIER</t>
  </si>
  <si>
    <t>Claim specific outlier threshold</t>
  </si>
  <si>
    <t>IF E35="Per Diem" then "N/A", else E52+E20</t>
  </si>
  <si>
    <t>Estimated cost of the stay</t>
  </si>
  <si>
    <t>IF E35="Per Diem" then "N/A", else E8 * E38</t>
  </si>
  <si>
    <t>Does this claim require an outlier payment?</t>
  </si>
  <si>
    <t>IF E35="Per Diem" then "N/A", else IF (E55-E52) &lt; E20 Then "No" Else "Yes"</t>
  </si>
  <si>
    <t>Total Outlier Payment</t>
  </si>
  <si>
    <t>IF E56= "Yes" Then (E55 - E54) * E21, Else 0</t>
  </si>
  <si>
    <t>CALCULATION OF PAID AMOUNT</t>
  </si>
  <si>
    <t>Allowed amount before adjustment and DSH</t>
  </si>
  <si>
    <t>IF E35="Per Diem" then E44, else E52+E57</t>
  </si>
  <si>
    <t>IF E35="Per Diem" then E59, else E59 * (1 + E36)</t>
  </si>
  <si>
    <t>IF E34="Per Diem" &amp; E10 &gt; 12/31/2023, then E13 * E37, IF E34="DRG" &amp; E10 &gt; 12/31/2023 then E57 * (1 + E35) else 0</t>
  </si>
  <si>
    <t>Allowed Amount plus DSH + MERC</t>
  </si>
  <si>
    <t>E60 + E61</t>
  </si>
  <si>
    <t>IF E35="Per Diem" then "N/A", else IF E12 = "Yes" and E9=E11 then $105, else 0</t>
  </si>
  <si>
    <t>IF E35="Per Diem" then E62, else E62+E63</t>
  </si>
  <si>
    <t>IF E64&gt;E8, Then Yes, Else No</t>
  </si>
  <si>
    <t>If E65 = "Yes", Then E8, Else E64</t>
  </si>
  <si>
    <t>IF (E18&gt;=E66 OR OOS provider) then $0, Else (E68-E18) * 0.016 For claims with Admit Date from 7/1/2023-12/31/2023</t>
  </si>
  <si>
    <t>E66 + E67</t>
  </si>
  <si>
    <t>Final paid amount</t>
  </si>
  <si>
    <t>Final allowed less TPL (IF E18&gt;=E66 Then 0, else E68-E18). Does not consider copay or spenddown.</t>
  </si>
  <si>
    <t>CALCULATOR VALUES ARE FOR PURPOSES OF ILLUSTRATION ONLY.</t>
  </si>
  <si>
    <t>Minnesota Department of Human Services</t>
  </si>
  <si>
    <t>DRG Values Including Policy Adjusters for Non-Metro, Freestanding Childrens and All Other Providers</t>
  </si>
  <si>
    <t>Effective 7/1/2023</t>
  </si>
  <si>
    <t>1. Average length of stay and casemix relative values were calculated by 3M Health Information Systems for APR-DRG Version 40 which was released on 10/1/2022.</t>
  </si>
  <si>
    <t>2. Average length of stay are the trimmed arithmetic values.</t>
  </si>
  <si>
    <t>APR-DRG</t>
  </si>
  <si>
    <t>Base APR-DRG</t>
  </si>
  <si>
    <t xml:space="preserve"> SOI </t>
  </si>
  <si>
    <t>APR-DRG Description</t>
  </si>
  <si>
    <t>Pediatric Adjuster Type</t>
  </si>
  <si>
    <t>Adult Adjuster Type</t>
  </si>
  <si>
    <t>Average Length of Stay</t>
  </si>
  <si>
    <t>National Weight</t>
  </si>
  <si>
    <t>Non Metro Provider Policy Adjuster (DRG 560 only)</t>
  </si>
  <si>
    <t>Freestanding Children Provider Policy Adjuster</t>
  </si>
  <si>
    <t>All Other Provider Policy Adjuster - Pediatric</t>
  </si>
  <si>
    <t>All Other Provider Policy Adjuster - Adult</t>
  </si>
  <si>
    <t>001</t>
  </si>
  <si>
    <t>1</t>
  </si>
  <si>
    <t>LIVER TRANSPLANT AND/OR INTESTINAL TRANSPLANT</t>
  </si>
  <si>
    <t>Transplant</t>
  </si>
  <si>
    <t>001-2</t>
  </si>
  <si>
    <t>2</t>
  </si>
  <si>
    <t>001-3</t>
  </si>
  <si>
    <t>3</t>
  </si>
  <si>
    <t>001-4</t>
  </si>
  <si>
    <t>4</t>
  </si>
  <si>
    <t>002-1</t>
  </si>
  <si>
    <t>002</t>
  </si>
  <si>
    <t>HEART AND/OR LUNG TRANSPLANT</t>
  </si>
  <si>
    <t>002-2</t>
  </si>
  <si>
    <t>002-3</t>
  </si>
  <si>
    <t>002-4</t>
  </si>
  <si>
    <t>004-1</t>
  </si>
  <si>
    <t>004</t>
  </si>
  <si>
    <t>TRACHEOSTOMY WITH MV &gt;96 HOURS WITH EXTENSIVE PROCEDURE</t>
  </si>
  <si>
    <t>Other Pediatric</t>
  </si>
  <si>
    <t>Other Adult</t>
  </si>
  <si>
    <t>004-2</t>
  </si>
  <si>
    <t>004-3</t>
  </si>
  <si>
    <t>004-4</t>
  </si>
  <si>
    <t>005-1</t>
  </si>
  <si>
    <t>005</t>
  </si>
  <si>
    <t>TRACHEOSTOMY WITH MV &gt;96 HOURS WITHOUT EXTENSIVE PROCEDURE</t>
  </si>
  <si>
    <t>005-2</t>
  </si>
  <si>
    <t>005-3</t>
  </si>
  <si>
    <t>005-4</t>
  </si>
  <si>
    <t>006-1</t>
  </si>
  <si>
    <t>006</t>
  </si>
  <si>
    <t>PANCREAS TRANSPLANT</t>
  </si>
  <si>
    <t>006-2</t>
  </si>
  <si>
    <t>006-3</t>
  </si>
  <si>
    <t>006-4</t>
  </si>
  <si>
    <t>007-1</t>
  </si>
  <si>
    <t>007</t>
  </si>
  <si>
    <t>ALLOGENEIC BONE MARROW TRANSPLANT</t>
  </si>
  <si>
    <t>007-2</t>
  </si>
  <si>
    <t>007-3</t>
  </si>
  <si>
    <t>007-4</t>
  </si>
  <si>
    <t>008-1</t>
  </si>
  <si>
    <t>008</t>
  </si>
  <si>
    <t>AUTOLOGOUS BONE MARROW TRANSPLANT OR T-CELL IMMUNOTHERAPY</t>
  </si>
  <si>
    <t>008-2</t>
  </si>
  <si>
    <t>008-3</t>
  </si>
  <si>
    <t>008-4</t>
  </si>
  <si>
    <t>009-1</t>
  </si>
  <si>
    <t>009</t>
  </si>
  <si>
    <t>EXTRACORPOREAL MEMBRANE OXYGENATION (ECMO)</t>
  </si>
  <si>
    <t>009-2</t>
  </si>
  <si>
    <t>009-3</t>
  </si>
  <si>
    <t>009-4</t>
  </si>
  <si>
    <t>011-1</t>
  </si>
  <si>
    <t>011</t>
  </si>
  <si>
    <t>CHIMERIC ANTIGEN RECEPTOR (CAR) T-CELL AND OTHER IMMUNOTHERAPIES</t>
  </si>
  <si>
    <t>011-2</t>
  </si>
  <si>
    <t>011-3</t>
  </si>
  <si>
    <t>011-4</t>
  </si>
  <si>
    <t>020-1</t>
  </si>
  <si>
    <t>020</t>
  </si>
  <si>
    <t>OPEN CRANIOTOMY FOR TRAUMA</t>
  </si>
  <si>
    <t>020-2</t>
  </si>
  <si>
    <t>020-3</t>
  </si>
  <si>
    <t>020-4</t>
  </si>
  <si>
    <t>021-1</t>
  </si>
  <si>
    <t>021</t>
  </si>
  <si>
    <t>OPEN CRANIOTOMY EXCEPT TRAUMA</t>
  </si>
  <si>
    <t>021-2</t>
  </si>
  <si>
    <t>021-3</t>
  </si>
  <si>
    <t>021-4</t>
  </si>
  <si>
    <t>022-1</t>
  </si>
  <si>
    <t>022</t>
  </si>
  <si>
    <t>VENTRICULAR SHUNT PROCEDURES</t>
  </si>
  <si>
    <t>022-2</t>
  </si>
  <si>
    <t>022-3</t>
  </si>
  <si>
    <t>022-4</t>
  </si>
  <si>
    <t>023-1</t>
  </si>
  <si>
    <t>023</t>
  </si>
  <si>
    <t>SPINAL PROCEDURES</t>
  </si>
  <si>
    <t>023-2</t>
  </si>
  <si>
    <t>023-3</t>
  </si>
  <si>
    <t>023-4</t>
  </si>
  <si>
    <t>024-1</t>
  </si>
  <si>
    <t>024</t>
  </si>
  <si>
    <t>OPEN EXTRACRANIAL VASCULAR PROCEDURES</t>
  </si>
  <si>
    <t>024-2</t>
  </si>
  <si>
    <t>024-3</t>
  </si>
  <si>
    <t>024-4</t>
  </si>
  <si>
    <t>026-1</t>
  </si>
  <si>
    <t>026</t>
  </si>
  <si>
    <t>OTHER NERVOUS SYSTEM AND RELATED PROCEDURES</t>
  </si>
  <si>
    <t>026-2</t>
  </si>
  <si>
    <t>026-3</t>
  </si>
  <si>
    <t>026-4</t>
  </si>
  <si>
    <t>027-1</t>
  </si>
  <si>
    <t>027</t>
  </si>
  <si>
    <t>OTHER OPEN CRANIOTOMY</t>
  </si>
  <si>
    <t>027-2</t>
  </si>
  <si>
    <t>027-3</t>
  </si>
  <si>
    <t>027-4</t>
  </si>
  <si>
    <t>029-1</t>
  </si>
  <si>
    <t>029</t>
  </si>
  <si>
    <t>OTHER PERCUTANEOUS INTRACRANIAL PROCEDURES</t>
  </si>
  <si>
    <t>029-2</t>
  </si>
  <si>
    <t>029-3</t>
  </si>
  <si>
    <t>029-4</t>
  </si>
  <si>
    <t>030-1</t>
  </si>
  <si>
    <t>030</t>
  </si>
  <si>
    <t>PERCUTANEOUS INTRACRANIAL AND EXTRACRANIAL VASCULAR PROCEDURES</t>
  </si>
  <si>
    <t>030-2</t>
  </si>
  <si>
    <t>030-3</t>
  </si>
  <si>
    <t>030-4</t>
  </si>
  <si>
    <t>040-1</t>
  </si>
  <si>
    <t>040</t>
  </si>
  <si>
    <t>SPINAL DISORDERS AND INJURIES</t>
  </si>
  <si>
    <t>040-2</t>
  </si>
  <si>
    <t>040-3</t>
  </si>
  <si>
    <t>040-4</t>
  </si>
  <si>
    <t>041-1</t>
  </si>
  <si>
    <t>041</t>
  </si>
  <si>
    <t>NERVOUS SYSTEM MALIGNANCY</t>
  </si>
  <si>
    <t>041-2</t>
  </si>
  <si>
    <t>041-3</t>
  </si>
  <si>
    <t>041-4</t>
  </si>
  <si>
    <t>042-1</t>
  </si>
  <si>
    <t>042</t>
  </si>
  <si>
    <t>DEGENERATIVE NERVOUS SYSTEM DISORDERS EXCEPT MULTIPLE SCLEROSIS</t>
  </si>
  <si>
    <t>042-2</t>
  </si>
  <si>
    <t>042-3</t>
  </si>
  <si>
    <t>042-4</t>
  </si>
  <si>
    <t>043-1</t>
  </si>
  <si>
    <t>043</t>
  </si>
  <si>
    <t>MULTIPLE SCLEROSIS, OTHER DEMYELINATING DISEASE AND INFLAMMATORY NEUROPATHIES</t>
  </si>
  <si>
    <t>043-2</t>
  </si>
  <si>
    <t>043-3</t>
  </si>
  <si>
    <t>043-4</t>
  </si>
  <si>
    <t>044-1</t>
  </si>
  <si>
    <t>044</t>
  </si>
  <si>
    <t>INTRACRANIAL HEMORRHAGE</t>
  </si>
  <si>
    <t>044-2</t>
  </si>
  <si>
    <t>044-3</t>
  </si>
  <si>
    <t>044-4</t>
  </si>
  <si>
    <t>045-1</t>
  </si>
  <si>
    <t>045</t>
  </si>
  <si>
    <t>CVA AND PRECEREBRAL OCCLUSION WITH INFARCTION</t>
  </si>
  <si>
    <t>045-2</t>
  </si>
  <si>
    <t>045-3</t>
  </si>
  <si>
    <t>045-4</t>
  </si>
  <si>
    <t>046-1</t>
  </si>
  <si>
    <t>046</t>
  </si>
  <si>
    <t>NONSPECIFIC CVA AND PRECEREBRAL OCCLUSION WITHOUT INFARCTION</t>
  </si>
  <si>
    <t>046-2</t>
  </si>
  <si>
    <t>046-3</t>
  </si>
  <si>
    <t>046-4</t>
  </si>
  <si>
    <t>047-1</t>
  </si>
  <si>
    <t>047</t>
  </si>
  <si>
    <t>TRANSIENT ISCHEMIA</t>
  </si>
  <si>
    <t>047-2</t>
  </si>
  <si>
    <t>047-3</t>
  </si>
  <si>
    <t>047-4</t>
  </si>
  <si>
    <t>048-1</t>
  </si>
  <si>
    <t>048</t>
  </si>
  <si>
    <t>PERIPHERAL, CRANIAL AND AUTONOMIC NERVE DISORDERS</t>
  </si>
  <si>
    <t>048-2</t>
  </si>
  <si>
    <t>048-3</t>
  </si>
  <si>
    <t>048-4</t>
  </si>
  <si>
    <t>049-1</t>
  </si>
  <si>
    <t>049</t>
  </si>
  <si>
    <t>BACTERIAL AND TUBERCULOUS INFECTIONS OF NERVOUS SYSTEM</t>
  </si>
  <si>
    <t>049-2</t>
  </si>
  <si>
    <t>049-3</t>
  </si>
  <si>
    <t>049-4</t>
  </si>
  <si>
    <t>050-1</t>
  </si>
  <si>
    <t>050</t>
  </si>
  <si>
    <t>NON-BACTERIAL INFECTIONS OF NERVOUS SYSTEM EXCEPT VIRAL MENINGITIS</t>
  </si>
  <si>
    <t>050-2</t>
  </si>
  <si>
    <t>050-3</t>
  </si>
  <si>
    <t>050-4</t>
  </si>
  <si>
    <t>051-1</t>
  </si>
  <si>
    <t>051</t>
  </si>
  <si>
    <t>VIRAL MENINGITIS</t>
  </si>
  <si>
    <t>051-2</t>
  </si>
  <si>
    <t>051-3</t>
  </si>
  <si>
    <t>051-4</t>
  </si>
  <si>
    <t>052-1</t>
  </si>
  <si>
    <t>052</t>
  </si>
  <si>
    <t>ALTERATION IN CONSCIOUSNESS</t>
  </si>
  <si>
    <t>052-2</t>
  </si>
  <si>
    <t>052-3</t>
  </si>
  <si>
    <t>052-4</t>
  </si>
  <si>
    <t>053-1</t>
  </si>
  <si>
    <t>053</t>
  </si>
  <si>
    <t>SEIZURE</t>
  </si>
  <si>
    <t>053-2</t>
  </si>
  <si>
    <t>053-3</t>
  </si>
  <si>
    <t>053-4</t>
  </si>
  <si>
    <t>054-1</t>
  </si>
  <si>
    <t>054</t>
  </si>
  <si>
    <t>MIGRAINE AND OTHER HEADACHES</t>
  </si>
  <si>
    <t>054-2</t>
  </si>
  <si>
    <t>054-3</t>
  </si>
  <si>
    <t>054-4</t>
  </si>
  <si>
    <t>055-1</t>
  </si>
  <si>
    <t>055</t>
  </si>
  <si>
    <t>HEAD TRAUMA WITH COMA &gt; 1 HOUR OR HEMORRHAGE</t>
  </si>
  <si>
    <t>055-2</t>
  </si>
  <si>
    <t>055-3</t>
  </si>
  <si>
    <t>055-4</t>
  </si>
  <si>
    <t>056-1</t>
  </si>
  <si>
    <t>056</t>
  </si>
  <si>
    <t>BRAIN CONTUSION OR LACERATION AND COMPLICATED SKULL FRACTURE, COMA &lt; 1 HOUR OR NO COMA</t>
  </si>
  <si>
    <t>056-2</t>
  </si>
  <si>
    <t>056-3</t>
  </si>
  <si>
    <t>056-4</t>
  </si>
  <si>
    <t>057-1</t>
  </si>
  <si>
    <t>057</t>
  </si>
  <si>
    <t>CONCUSSION, CLOSED SKULL FRACTURE NOS, AND UNCOMPLICATED INTRACRANIAL INJURY, COMA &lt; 1 HOUR OR NO COMA</t>
  </si>
  <si>
    <t>057-2</t>
  </si>
  <si>
    <t>057-3</t>
  </si>
  <si>
    <t>057-4</t>
  </si>
  <si>
    <t>058-1</t>
  </si>
  <si>
    <t>058</t>
  </si>
  <si>
    <t>OTHER DISORDERS OF NERVOUS SYSTEM</t>
  </si>
  <si>
    <t>058-2</t>
  </si>
  <si>
    <t>058-3</t>
  </si>
  <si>
    <t>058-4</t>
  </si>
  <si>
    <t>059-1</t>
  </si>
  <si>
    <t>059</t>
  </si>
  <si>
    <t>ANOXIC AND OTHER SEVERE BRAIN DAMAGE</t>
  </si>
  <si>
    <t>059-2</t>
  </si>
  <si>
    <t>059-3</t>
  </si>
  <si>
    <t>059-4</t>
  </si>
  <si>
    <t>073-1</t>
  </si>
  <si>
    <t>073</t>
  </si>
  <si>
    <t>ORBIT AND EYE PROCEDURES</t>
  </si>
  <si>
    <t>073-2</t>
  </si>
  <si>
    <t>073-3</t>
  </si>
  <si>
    <t>073-4</t>
  </si>
  <si>
    <t>082-1</t>
  </si>
  <si>
    <t>082</t>
  </si>
  <si>
    <t>EYE INFECTIONS AND OTHER EYE DISORDERS</t>
  </si>
  <si>
    <t>082-2</t>
  </si>
  <si>
    <t>082-3</t>
  </si>
  <si>
    <t>082-4</t>
  </si>
  <si>
    <t>089-1</t>
  </si>
  <si>
    <t>089</t>
  </si>
  <si>
    <t>MAJOR CRANIAL OR FACIAL BONE PROCEDURES</t>
  </si>
  <si>
    <t>089-2</t>
  </si>
  <si>
    <t>089-3</t>
  </si>
  <si>
    <t>089-4</t>
  </si>
  <si>
    <t>091-1</t>
  </si>
  <si>
    <t>091</t>
  </si>
  <si>
    <t>OTHER MAJOR HEAD AND NECK PROCEDURES</t>
  </si>
  <si>
    <t>091-2</t>
  </si>
  <si>
    <t>091-3</t>
  </si>
  <si>
    <t>091-4</t>
  </si>
  <si>
    <t>092-1</t>
  </si>
  <si>
    <t>092</t>
  </si>
  <si>
    <t>FACIAL BONE PROCEDURES EXCEPT MAJOR CRANIAL OR FACIAL BONE PROCEDURES</t>
  </si>
  <si>
    <t>092-2</t>
  </si>
  <si>
    <t>092-3</t>
  </si>
  <si>
    <t>092-4</t>
  </si>
  <si>
    <t>095-1</t>
  </si>
  <si>
    <t>095</t>
  </si>
  <si>
    <t>CLEFT LIP AND PALATE REPAIR</t>
  </si>
  <si>
    <t>095-2</t>
  </si>
  <si>
    <t>095-3</t>
  </si>
  <si>
    <t>095-4</t>
  </si>
  <si>
    <t>097-1</t>
  </si>
  <si>
    <t>097</t>
  </si>
  <si>
    <t>TONSIL AND ADENOID PROCEDURES</t>
  </si>
  <si>
    <t>097-2</t>
  </si>
  <si>
    <t>097-3</t>
  </si>
  <si>
    <t>097-4</t>
  </si>
  <si>
    <t>098-1</t>
  </si>
  <si>
    <t>098</t>
  </si>
  <si>
    <t>OTHER EAR, NOSE, MOUTH AND THROAT PROCEDURES</t>
  </si>
  <si>
    <t>098-2</t>
  </si>
  <si>
    <t>098-3</t>
  </si>
  <si>
    <t>098-4</t>
  </si>
  <si>
    <t>110-1</t>
  </si>
  <si>
    <t>110</t>
  </si>
  <si>
    <t>EAR, NOSE, MOUTH, THROAT AND CRANIAL OR FACIAL MALIGNANCIES</t>
  </si>
  <si>
    <t>110-2</t>
  </si>
  <si>
    <t>110-3</t>
  </si>
  <si>
    <t>110-4</t>
  </si>
  <si>
    <t>111-1</t>
  </si>
  <si>
    <t>111</t>
  </si>
  <si>
    <t>VERTIGO AND OTHER LABYRINTH DISORDERS</t>
  </si>
  <si>
    <t>111-2</t>
  </si>
  <si>
    <t>111-3</t>
  </si>
  <si>
    <t>111-4</t>
  </si>
  <si>
    <t>113-1</t>
  </si>
  <si>
    <t>113</t>
  </si>
  <si>
    <t>INFECTIONS OF UPPER RESPIRATORY TRACT</t>
  </si>
  <si>
    <t>113-2</t>
  </si>
  <si>
    <t>113-3</t>
  </si>
  <si>
    <t>113-4</t>
  </si>
  <si>
    <t>114-1</t>
  </si>
  <si>
    <t>114</t>
  </si>
  <si>
    <t>DENTAL DISEASES AND DISORDERS</t>
  </si>
  <si>
    <t>114-2</t>
  </si>
  <si>
    <t>114-3</t>
  </si>
  <si>
    <t>114-4</t>
  </si>
  <si>
    <t>115-1</t>
  </si>
  <si>
    <t>115</t>
  </si>
  <si>
    <t>OTHER EAR, NOSE, MOUTH, THROAT AND CRANIAL OR FACIAL DIAGNOSES</t>
  </si>
  <si>
    <t>115-2</t>
  </si>
  <si>
    <t>115-3</t>
  </si>
  <si>
    <t>115-4</t>
  </si>
  <si>
    <t>120-1</t>
  </si>
  <si>
    <t>120</t>
  </si>
  <si>
    <t>MAJOR RESPIRATORY AND CHEST PROCEDURES</t>
  </si>
  <si>
    <t>120-2</t>
  </si>
  <si>
    <t>120-3</t>
  </si>
  <si>
    <t>120-4</t>
  </si>
  <si>
    <t>121-1</t>
  </si>
  <si>
    <t>121</t>
  </si>
  <si>
    <t>OTHER RESPIRATORY AND CHEST PROCEDURES</t>
  </si>
  <si>
    <t>121-2</t>
  </si>
  <si>
    <t>121-3</t>
  </si>
  <si>
    <t>121-4</t>
  </si>
  <si>
    <t>130-1</t>
  </si>
  <si>
    <t>130</t>
  </si>
  <si>
    <t>RESPIRATORY SYSTEM DIAGNOSIS WITH VENTILATOR SUPPORT &gt; 96 HOURS</t>
  </si>
  <si>
    <t>130-2</t>
  </si>
  <si>
    <t>130-3</t>
  </si>
  <si>
    <t>130-4</t>
  </si>
  <si>
    <t>131-1</t>
  </si>
  <si>
    <t>131</t>
  </si>
  <si>
    <t>CYSTIC FIBROSIS - PULMONARY DISEASE</t>
  </si>
  <si>
    <t>131-2</t>
  </si>
  <si>
    <t>131-3</t>
  </si>
  <si>
    <t>131-4</t>
  </si>
  <si>
    <t>132-1</t>
  </si>
  <si>
    <t>132</t>
  </si>
  <si>
    <t>BPD AND OTHER CHRONIC RESPIRATORY DISEASES ARISING IN PERINATAL PERIOD</t>
  </si>
  <si>
    <t>132-2</t>
  </si>
  <si>
    <t>132-3</t>
  </si>
  <si>
    <t>132-4</t>
  </si>
  <si>
    <t>133-1</t>
  </si>
  <si>
    <t>133</t>
  </si>
  <si>
    <t>RESPIRATORY FAILURE</t>
  </si>
  <si>
    <t>133-2</t>
  </si>
  <si>
    <t>133-3</t>
  </si>
  <si>
    <t>133-4</t>
  </si>
  <si>
    <t>134-1</t>
  </si>
  <si>
    <t>134</t>
  </si>
  <si>
    <t>PULMONARY EMBOLISM</t>
  </si>
  <si>
    <t>134-2</t>
  </si>
  <si>
    <t>134-3</t>
  </si>
  <si>
    <t>134-4</t>
  </si>
  <si>
    <t>135-1</t>
  </si>
  <si>
    <t>135</t>
  </si>
  <si>
    <t>MAJOR CHEST AND RESPIRATORY TRAUMA</t>
  </si>
  <si>
    <t>135-2</t>
  </si>
  <si>
    <t>135-3</t>
  </si>
  <si>
    <t>135-4</t>
  </si>
  <si>
    <t>136-1</t>
  </si>
  <si>
    <t>136</t>
  </si>
  <si>
    <t>RESPIRATORY MALIGNANCY</t>
  </si>
  <si>
    <t>136-2</t>
  </si>
  <si>
    <t>136-3</t>
  </si>
  <si>
    <t>136-4</t>
  </si>
  <si>
    <t>137-1</t>
  </si>
  <si>
    <t>137</t>
  </si>
  <si>
    <t>MAJOR RESPIRATORY INFECTIONS AND INFLAMMATIONS</t>
  </si>
  <si>
    <t>137-2</t>
  </si>
  <si>
    <t>137-3</t>
  </si>
  <si>
    <t>137-4</t>
  </si>
  <si>
    <t>138-1</t>
  </si>
  <si>
    <t>138</t>
  </si>
  <si>
    <t>BRONCHIOLITIS AND RSV PNEUMONIA</t>
  </si>
  <si>
    <t>138-2</t>
  </si>
  <si>
    <t>138-3</t>
  </si>
  <si>
    <t>138-4</t>
  </si>
  <si>
    <t>139-1</t>
  </si>
  <si>
    <t>139</t>
  </si>
  <si>
    <t>OTHER PNEUMONIA</t>
  </si>
  <si>
    <t>139-2</t>
  </si>
  <si>
    <t>139-3</t>
  </si>
  <si>
    <t>139-4</t>
  </si>
  <si>
    <t>140-1</t>
  </si>
  <si>
    <t>140</t>
  </si>
  <si>
    <t>CHRONIC OBSTRUCTIVE PULMONARY DISEASE</t>
  </si>
  <si>
    <t>140-2</t>
  </si>
  <si>
    <t>140-3</t>
  </si>
  <si>
    <t>140-4</t>
  </si>
  <si>
    <t>141-1</t>
  </si>
  <si>
    <t>141</t>
  </si>
  <si>
    <t>ASTHMA</t>
  </si>
  <si>
    <t>141-2</t>
  </si>
  <si>
    <t>141-3</t>
  </si>
  <si>
    <t>141-4</t>
  </si>
  <si>
    <t>142-1</t>
  </si>
  <si>
    <t>142</t>
  </si>
  <si>
    <t>INTERSTITIAL AND ALVEOLAR LUNG DISEASES</t>
  </si>
  <si>
    <t>142-2</t>
  </si>
  <si>
    <t>142-3</t>
  </si>
  <si>
    <t>142-4</t>
  </si>
  <si>
    <t>143-1</t>
  </si>
  <si>
    <t>143</t>
  </si>
  <si>
    <t>OTHER RESPIRATORY DIAGNOSES EXCEPT SIGNS, SYMPTOMS AND MISCELLANEOUS DIAGNOSES</t>
  </si>
  <si>
    <t>143-2</t>
  </si>
  <si>
    <t>143-3</t>
  </si>
  <si>
    <t>143-4</t>
  </si>
  <si>
    <t>144-1</t>
  </si>
  <si>
    <t>144</t>
  </si>
  <si>
    <t>RESPIRATORY SIGNS, SYMPTOMS AND MISCELLANEOUS DIAGNOSES</t>
  </si>
  <si>
    <t>144-2</t>
  </si>
  <si>
    <t>144-3</t>
  </si>
  <si>
    <t>144-4</t>
  </si>
  <si>
    <t>145-1</t>
  </si>
  <si>
    <t>145</t>
  </si>
  <si>
    <t>ACUTE BRONCHITIS AND RELATED SYMPTOMS</t>
  </si>
  <si>
    <t>145-2</t>
  </si>
  <si>
    <t>145-3</t>
  </si>
  <si>
    <t>145-4</t>
  </si>
  <si>
    <t>160-1</t>
  </si>
  <si>
    <t>160</t>
  </si>
  <si>
    <t>MAJOR CARDIOTHORACIC REPAIR OF HEART ANOMALY</t>
  </si>
  <si>
    <t>160-2</t>
  </si>
  <si>
    <t>160-3</t>
  </si>
  <si>
    <t>160-4</t>
  </si>
  <si>
    <t>161-1</t>
  </si>
  <si>
    <t>161</t>
  </si>
  <si>
    <t>IMPLANTABLE HEART ASSIST SYSTEMS</t>
  </si>
  <si>
    <t>161-2</t>
  </si>
  <si>
    <t>161-3</t>
  </si>
  <si>
    <t>161-4</t>
  </si>
  <si>
    <t>162-1</t>
  </si>
  <si>
    <t>162</t>
  </si>
  <si>
    <t>CARDIAC VALVE PROCEDURES WITH AMI OR COMPLEX PRINCIPAL DIAGNOSIS</t>
  </si>
  <si>
    <t>162-2</t>
  </si>
  <si>
    <t>162-3</t>
  </si>
  <si>
    <t>162-4</t>
  </si>
  <si>
    <t>163-1</t>
  </si>
  <si>
    <t>163</t>
  </si>
  <si>
    <t>CARDIAC VALVE PROCEDURES WITHOUT AMI OR COMPLEX PRINCIPAL DIAGNOSIS</t>
  </si>
  <si>
    <t>163-2</t>
  </si>
  <si>
    <t>163-3</t>
  </si>
  <si>
    <t>163-4</t>
  </si>
  <si>
    <t>165-1</t>
  </si>
  <si>
    <t>165</t>
  </si>
  <si>
    <t>CORONARY BYPASS WITH AMI OR COMPLEX PRINCIPAL DIAGNOSIS</t>
  </si>
  <si>
    <t>165-2</t>
  </si>
  <si>
    <t>165-3</t>
  </si>
  <si>
    <t>165-4</t>
  </si>
  <si>
    <t>166-1</t>
  </si>
  <si>
    <t>166</t>
  </si>
  <si>
    <t>CORONARY BYPASS WITHOUT AMI OR COMPLEX PRINCIPAL DIAGNOSIS</t>
  </si>
  <si>
    <t>166-2</t>
  </si>
  <si>
    <t>166-3</t>
  </si>
  <si>
    <t>166-4</t>
  </si>
  <si>
    <t>167-1</t>
  </si>
  <si>
    <t>167</t>
  </si>
  <si>
    <t>OTHER CARDIOTHORACIC AND THORACIC VASCULAR PROCEDURES</t>
  </si>
  <si>
    <t>167-2</t>
  </si>
  <si>
    <t>167-3</t>
  </si>
  <si>
    <t>167-4</t>
  </si>
  <si>
    <t>169-1</t>
  </si>
  <si>
    <t>169</t>
  </si>
  <si>
    <t>MAJOR ABDOMINAL VASCULAR PROCEDURES</t>
  </si>
  <si>
    <t>169-2</t>
  </si>
  <si>
    <t>169-3</t>
  </si>
  <si>
    <t>169-4</t>
  </si>
  <si>
    <t>170-1</t>
  </si>
  <si>
    <t>170</t>
  </si>
  <si>
    <t>PERMANENT CARDIAC PACEMAKER IMPLANT WITH AMI, HEART FAILURE OR SHOCK</t>
  </si>
  <si>
    <t>170-2</t>
  </si>
  <si>
    <t>170-3</t>
  </si>
  <si>
    <t>170-4</t>
  </si>
  <si>
    <t>171-1</t>
  </si>
  <si>
    <t>171</t>
  </si>
  <si>
    <t>PERMANENT CARDIAC PACEMAKER IMPLANT WITHOUT AMI, HEART FAILURE OR SHOCK</t>
  </si>
  <si>
    <t>171-2</t>
  </si>
  <si>
    <t>171-3</t>
  </si>
  <si>
    <t>171-4</t>
  </si>
  <si>
    <t>174-1</t>
  </si>
  <si>
    <t>174</t>
  </si>
  <si>
    <t>PERCUTANEOUS CARDIAC INTERVENTION WITH AMI</t>
  </si>
  <si>
    <t>174-2</t>
  </si>
  <si>
    <t>174-3</t>
  </si>
  <si>
    <t>174-4</t>
  </si>
  <si>
    <t>175-1</t>
  </si>
  <si>
    <t>175</t>
  </si>
  <si>
    <t>PERCUTANEOUS CARDIAC INTERVENTION WITHOUT AMI</t>
  </si>
  <si>
    <t>175-2</t>
  </si>
  <si>
    <t>175-3</t>
  </si>
  <si>
    <t>175-4</t>
  </si>
  <si>
    <t>176-1</t>
  </si>
  <si>
    <t>176</t>
  </si>
  <si>
    <t>INSERTION, REVISION AND REPLACEMENTS OF PACEMAKER AND OTHER CARDIAC DEVICES</t>
  </si>
  <si>
    <t>176-2</t>
  </si>
  <si>
    <t>176-3</t>
  </si>
  <si>
    <t>176-4</t>
  </si>
  <si>
    <t>177-1</t>
  </si>
  <si>
    <t>177</t>
  </si>
  <si>
    <t>CARDIAC PACEMAKER AND DEFIBRILLATOR REVISION EXCEPT DEVICE REPLACEMENT</t>
  </si>
  <si>
    <t>177-2</t>
  </si>
  <si>
    <t>177-3</t>
  </si>
  <si>
    <t>177-4</t>
  </si>
  <si>
    <t>178-1</t>
  </si>
  <si>
    <t>178</t>
  </si>
  <si>
    <t>EXTERNAL HEART ASSIST SYSTEMS</t>
  </si>
  <si>
    <t>178-2</t>
  </si>
  <si>
    <t>178-3</t>
  </si>
  <si>
    <t>178-4</t>
  </si>
  <si>
    <t>179-1</t>
  </si>
  <si>
    <t>179</t>
  </si>
  <si>
    <t>DEFIBRILLATOR IMPLANTS</t>
  </si>
  <si>
    <t>179-2</t>
  </si>
  <si>
    <t>179-3</t>
  </si>
  <si>
    <t>179-4</t>
  </si>
  <si>
    <t>180-1</t>
  </si>
  <si>
    <t>180</t>
  </si>
  <si>
    <t>OTHER CIRCULATORY SYSTEM PROCEDURES</t>
  </si>
  <si>
    <t>180-2</t>
  </si>
  <si>
    <t>180-3</t>
  </si>
  <si>
    <t>180-4</t>
  </si>
  <si>
    <t>181-1</t>
  </si>
  <si>
    <t>181</t>
  </si>
  <si>
    <t>LOWER EXTREMITY ARTERIAL PROCEDURES</t>
  </si>
  <si>
    <t>181-2</t>
  </si>
  <si>
    <t>181-3</t>
  </si>
  <si>
    <t>181-4</t>
  </si>
  <si>
    <t>182-1</t>
  </si>
  <si>
    <t>182</t>
  </si>
  <si>
    <t>OTHER PERIPHERAL VASCULAR PROCEDURES</t>
  </si>
  <si>
    <t>182-2</t>
  </si>
  <si>
    <t>182-3</t>
  </si>
  <si>
    <t>182-4</t>
  </si>
  <si>
    <t>183-1</t>
  </si>
  <si>
    <t>183</t>
  </si>
  <si>
    <t>PERCUTANEOUS STRUCTURAL CARDIAC PROCEDURES</t>
  </si>
  <si>
    <t>183-2</t>
  </si>
  <si>
    <t>183-3</t>
  </si>
  <si>
    <t>183-4</t>
  </si>
  <si>
    <t>190-1</t>
  </si>
  <si>
    <t>190</t>
  </si>
  <si>
    <t>ACUTE MYOCARDIAL INFARCTION</t>
  </si>
  <si>
    <t>190-2</t>
  </si>
  <si>
    <t>190-3</t>
  </si>
  <si>
    <t>190-4</t>
  </si>
  <si>
    <t>191-1</t>
  </si>
  <si>
    <t>191</t>
  </si>
  <si>
    <t>CARDIAC CATHETERIZATION FOR CORONARY ARTERY DISEASE</t>
  </si>
  <si>
    <t>191-2</t>
  </si>
  <si>
    <t>191-3</t>
  </si>
  <si>
    <t>191-4</t>
  </si>
  <si>
    <t>192-1</t>
  </si>
  <si>
    <t>192</t>
  </si>
  <si>
    <t>CARDIAC CATHETERIZATION FOR OTHER NON-CORONARY CONDITIONS</t>
  </si>
  <si>
    <t>192-2</t>
  </si>
  <si>
    <t>192-3</t>
  </si>
  <si>
    <t>192-4</t>
  </si>
  <si>
    <t>193-1</t>
  </si>
  <si>
    <t>193</t>
  </si>
  <si>
    <t>ACUTE AND SUBACUTE ENDOCARDITIS</t>
  </si>
  <si>
    <t>193-2</t>
  </si>
  <si>
    <t>193-3</t>
  </si>
  <si>
    <t>193-4</t>
  </si>
  <si>
    <t>194-1</t>
  </si>
  <si>
    <t>194</t>
  </si>
  <si>
    <t>HEART FAILURE</t>
  </si>
  <si>
    <t>194-2</t>
  </si>
  <si>
    <t>194-3</t>
  </si>
  <si>
    <t>194-4</t>
  </si>
  <si>
    <t>196-1</t>
  </si>
  <si>
    <t>196</t>
  </si>
  <si>
    <t>CARDIAC ARREST AND SHOCK</t>
  </si>
  <si>
    <t>196-2</t>
  </si>
  <si>
    <t>196-3</t>
  </si>
  <si>
    <t>196-4</t>
  </si>
  <si>
    <t>197-1</t>
  </si>
  <si>
    <t>197</t>
  </si>
  <si>
    <t>PERIPHERAL AND OTHER VASCULAR DISORDERS</t>
  </si>
  <si>
    <t>197-2</t>
  </si>
  <si>
    <t>197-3</t>
  </si>
  <si>
    <t>197-4</t>
  </si>
  <si>
    <t>198-1</t>
  </si>
  <si>
    <t>198</t>
  </si>
  <si>
    <t>ANGINA PECTORIS AND CORONARY ATHEROSCLEROSIS</t>
  </si>
  <si>
    <t>198-2</t>
  </si>
  <si>
    <t>198-3</t>
  </si>
  <si>
    <t>198-4</t>
  </si>
  <si>
    <t>199-1</t>
  </si>
  <si>
    <t>199</t>
  </si>
  <si>
    <t>HYPERTENSION</t>
  </si>
  <si>
    <t>199-2</t>
  </si>
  <si>
    <t>199-3</t>
  </si>
  <si>
    <t>199-4</t>
  </si>
  <si>
    <t>200-1</t>
  </si>
  <si>
    <t>200</t>
  </si>
  <si>
    <t>CARDIAC STRUCTURAL AND VALVULAR DISORDERS</t>
  </si>
  <si>
    <t>200-2</t>
  </si>
  <si>
    <t>200-3</t>
  </si>
  <si>
    <t>200-4</t>
  </si>
  <si>
    <t>201-1</t>
  </si>
  <si>
    <t>201</t>
  </si>
  <si>
    <t>CARDIAC ARRHYTHMIA AND CONDUCTION DISORDERS</t>
  </si>
  <si>
    <t>201-2</t>
  </si>
  <si>
    <t>201-3</t>
  </si>
  <si>
    <t>201-4</t>
  </si>
  <si>
    <t>203-1</t>
  </si>
  <si>
    <t>203</t>
  </si>
  <si>
    <t>CHEST PAIN</t>
  </si>
  <si>
    <t>203-2</t>
  </si>
  <si>
    <t>203-3</t>
  </si>
  <si>
    <t>203-4</t>
  </si>
  <si>
    <t>204-1</t>
  </si>
  <si>
    <t>204</t>
  </si>
  <si>
    <t>SYNCOPE AND COLLAPSE</t>
  </si>
  <si>
    <t>204-2</t>
  </si>
  <si>
    <t>204-3</t>
  </si>
  <si>
    <t>204-4</t>
  </si>
  <si>
    <t>205-1</t>
  </si>
  <si>
    <t>205</t>
  </si>
  <si>
    <t>CARDIOMYOPATHY</t>
  </si>
  <si>
    <t>205-2</t>
  </si>
  <si>
    <t>205-3</t>
  </si>
  <si>
    <t>205-4</t>
  </si>
  <si>
    <t>206-1</t>
  </si>
  <si>
    <t>206</t>
  </si>
  <si>
    <t>MALFUNCTION, REACTION, COMPLICATION OF CARDIAC OR VASCULAR DEVICE OR PROCEDURE</t>
  </si>
  <si>
    <t>206-2</t>
  </si>
  <si>
    <t>206-3</t>
  </si>
  <si>
    <t>206-4</t>
  </si>
  <si>
    <t>207-1</t>
  </si>
  <si>
    <t>207</t>
  </si>
  <si>
    <t>OTHER CIRCULATORY SYSTEM DIAGNOSES</t>
  </si>
  <si>
    <t>207-2</t>
  </si>
  <si>
    <t>207-3</t>
  </si>
  <si>
    <t>207-4</t>
  </si>
  <si>
    <t>220-1</t>
  </si>
  <si>
    <t>220</t>
  </si>
  <si>
    <t>MAJOR STOMACH, ESOPHAGEAL AND DUODENAL PROCEDURES</t>
  </si>
  <si>
    <t>220-2</t>
  </si>
  <si>
    <t>220-3</t>
  </si>
  <si>
    <t>220-4</t>
  </si>
  <si>
    <t>222-1</t>
  </si>
  <si>
    <t>222</t>
  </si>
  <si>
    <t>OTHER STOMACH, ESOPHAGEAL AND DUODENAL PROCEDURES</t>
  </si>
  <si>
    <t>222-2</t>
  </si>
  <si>
    <t>222-3</t>
  </si>
  <si>
    <t>222-4</t>
  </si>
  <si>
    <t>223-1</t>
  </si>
  <si>
    <t>223</t>
  </si>
  <si>
    <t>OTHER SMALL AND LARGE BOWEL PROCEDURES</t>
  </si>
  <si>
    <t>223-2</t>
  </si>
  <si>
    <t>223-3</t>
  </si>
  <si>
    <t>223-4</t>
  </si>
  <si>
    <t>224-1</t>
  </si>
  <si>
    <t>224</t>
  </si>
  <si>
    <t>PERITONEAL ADHESIOLYSIS</t>
  </si>
  <si>
    <t>224-2</t>
  </si>
  <si>
    <t>224-3</t>
  </si>
  <si>
    <t>224-4</t>
  </si>
  <si>
    <t>226-1</t>
  </si>
  <si>
    <t>226</t>
  </si>
  <si>
    <t>ANAL PROCEDURES</t>
  </si>
  <si>
    <t>226-2</t>
  </si>
  <si>
    <t>226-3</t>
  </si>
  <si>
    <t>226-4</t>
  </si>
  <si>
    <t>227-1</t>
  </si>
  <si>
    <t>227</t>
  </si>
  <si>
    <t>HERNIA PROCEDURES EXCEPT INGUINAL, FEMORAL AND UMBILICAL</t>
  </si>
  <si>
    <t>227-2</t>
  </si>
  <si>
    <t>227-3</t>
  </si>
  <si>
    <t>227-4</t>
  </si>
  <si>
    <t>228-1</t>
  </si>
  <si>
    <t>228</t>
  </si>
  <si>
    <t>INGUINAL, FEMORAL AND UMBILICAL HERNIA PROCEDURES</t>
  </si>
  <si>
    <t>228-2</t>
  </si>
  <si>
    <t>228-3</t>
  </si>
  <si>
    <t>228-4</t>
  </si>
  <si>
    <t>229-1</t>
  </si>
  <si>
    <t>229</t>
  </si>
  <si>
    <t>OTHER DIGESTIVE SYSTEM AND ABDOMINAL PROCEDURES</t>
  </si>
  <si>
    <t>229-2</t>
  </si>
  <si>
    <t>229-3</t>
  </si>
  <si>
    <t>229-4</t>
  </si>
  <si>
    <t>230-1</t>
  </si>
  <si>
    <t>230</t>
  </si>
  <si>
    <t>MAJOR SMALL BOWEL PROCEDURES</t>
  </si>
  <si>
    <t>230-2</t>
  </si>
  <si>
    <t>230-3</t>
  </si>
  <si>
    <t>230-4</t>
  </si>
  <si>
    <t>231-1</t>
  </si>
  <si>
    <t>231</t>
  </si>
  <si>
    <t>MAJOR LARGE BOWEL PROCEDURES</t>
  </si>
  <si>
    <t>231-2</t>
  </si>
  <si>
    <t>231-3</t>
  </si>
  <si>
    <t>231-4</t>
  </si>
  <si>
    <t>232-1</t>
  </si>
  <si>
    <t>232</t>
  </si>
  <si>
    <t>GASTRIC FUNDOPLICATION</t>
  </si>
  <si>
    <t>232-2</t>
  </si>
  <si>
    <t>232-3</t>
  </si>
  <si>
    <t>232-4</t>
  </si>
  <si>
    <t>233-1</t>
  </si>
  <si>
    <t>233</t>
  </si>
  <si>
    <t>APPENDECTOMY WITH COMPLEX PRINCIPAL DIAGNOSIS</t>
  </si>
  <si>
    <t>233-2</t>
  </si>
  <si>
    <t>233-3</t>
  </si>
  <si>
    <t>233-4</t>
  </si>
  <si>
    <t>234-1</t>
  </si>
  <si>
    <t>234</t>
  </si>
  <si>
    <t>APPENDECTOMY WITHOUT COMPLEX PRINCIPAL DIAGNOSIS</t>
  </si>
  <si>
    <t>234-2</t>
  </si>
  <si>
    <t>234-3</t>
  </si>
  <si>
    <t>234-4</t>
  </si>
  <si>
    <t>240-1</t>
  </si>
  <si>
    <t>240</t>
  </si>
  <si>
    <t>DIGESTIVE MALIGNANCY</t>
  </si>
  <si>
    <t>240-2</t>
  </si>
  <si>
    <t>240-3</t>
  </si>
  <si>
    <t>240-4</t>
  </si>
  <si>
    <t>241-1</t>
  </si>
  <si>
    <t>241</t>
  </si>
  <si>
    <t>PEPTIC ULCER AND GASTRITIS</t>
  </si>
  <si>
    <t>241-2</t>
  </si>
  <si>
    <t>241-3</t>
  </si>
  <si>
    <t>241-4</t>
  </si>
  <si>
    <t>242-1</t>
  </si>
  <si>
    <t>242</t>
  </si>
  <si>
    <t>MAJOR ESOPHAGEAL DISORDERS</t>
  </si>
  <si>
    <t>242-2</t>
  </si>
  <si>
    <t>242-3</t>
  </si>
  <si>
    <t>242-4</t>
  </si>
  <si>
    <t>243-1</t>
  </si>
  <si>
    <t>243</t>
  </si>
  <si>
    <t>OTHER ESOPHAGEAL DISORDERS</t>
  </si>
  <si>
    <t>243-2</t>
  </si>
  <si>
    <t>243-3</t>
  </si>
  <si>
    <t>243-4</t>
  </si>
  <si>
    <t>244-1</t>
  </si>
  <si>
    <t>244</t>
  </si>
  <si>
    <t>DIVERTICULITIS AND DIVERTICULOSIS</t>
  </si>
  <si>
    <t>244-2</t>
  </si>
  <si>
    <t>244-3</t>
  </si>
  <si>
    <t>244-4</t>
  </si>
  <si>
    <t>245-1</t>
  </si>
  <si>
    <t>245</t>
  </si>
  <si>
    <t>INFLAMMATORY BOWEL DISEASE</t>
  </si>
  <si>
    <t>245-2</t>
  </si>
  <si>
    <t>245-3</t>
  </si>
  <si>
    <t>245-4</t>
  </si>
  <si>
    <t>246-1</t>
  </si>
  <si>
    <t>246</t>
  </si>
  <si>
    <t>GASTROINTESTINAL VASCULAR INSUFFICIENCY</t>
  </si>
  <si>
    <t>246-2</t>
  </si>
  <si>
    <t>246-3</t>
  </si>
  <si>
    <t>246-4</t>
  </si>
  <si>
    <t>247-1</t>
  </si>
  <si>
    <t>247</t>
  </si>
  <si>
    <t>INTESTINAL OBSTRUCTION</t>
  </si>
  <si>
    <t>247-2</t>
  </si>
  <si>
    <t>247-3</t>
  </si>
  <si>
    <t>247-4</t>
  </si>
  <si>
    <t>248-1</t>
  </si>
  <si>
    <t>248</t>
  </si>
  <si>
    <t>MAJOR GASTROINTESTINAL AND PERITONEAL INFECTIONS</t>
  </si>
  <si>
    <t>248-2</t>
  </si>
  <si>
    <t>248-3</t>
  </si>
  <si>
    <t>248-4</t>
  </si>
  <si>
    <t>249-1</t>
  </si>
  <si>
    <t>249</t>
  </si>
  <si>
    <t>OTHER GASTROENTERITIS, NAUSEA AND VOMITING</t>
  </si>
  <si>
    <t>249-2</t>
  </si>
  <si>
    <t>249-3</t>
  </si>
  <si>
    <t>249-4</t>
  </si>
  <si>
    <t>251-1</t>
  </si>
  <si>
    <t>251</t>
  </si>
  <si>
    <t>ABDOMINAL PAIN</t>
  </si>
  <si>
    <t>251-2</t>
  </si>
  <si>
    <t>251-3</t>
  </si>
  <si>
    <t>251-4</t>
  </si>
  <si>
    <t>252-1</t>
  </si>
  <si>
    <t>252</t>
  </si>
  <si>
    <t>MALFUNCTION, REACTION AND COMPLICATION OF GASTROINTESTINAL DEVICE OR PROCEDURE</t>
  </si>
  <si>
    <t>252-2</t>
  </si>
  <si>
    <t>252-3</t>
  </si>
  <si>
    <t>252-4</t>
  </si>
  <si>
    <t>253-1</t>
  </si>
  <si>
    <t>253</t>
  </si>
  <si>
    <t>OTHER AND UNSPECIFIED GASTROINTESTINAL HEMORRHAGE</t>
  </si>
  <si>
    <t>253-2</t>
  </si>
  <si>
    <t>253-3</t>
  </si>
  <si>
    <t>253-4</t>
  </si>
  <si>
    <t>254-1</t>
  </si>
  <si>
    <t>254</t>
  </si>
  <si>
    <t>OTHER DIGESTIVE SYSTEM DIAGNOSES</t>
  </si>
  <si>
    <t>254-2</t>
  </si>
  <si>
    <t>254-3</t>
  </si>
  <si>
    <t>254-4</t>
  </si>
  <si>
    <t>260-1</t>
  </si>
  <si>
    <t>260</t>
  </si>
  <si>
    <t>MAJOR PANCREAS, LIVER AND SHUNT PROCEDURES</t>
  </si>
  <si>
    <t>260-2</t>
  </si>
  <si>
    <t>260-3</t>
  </si>
  <si>
    <t>260-4</t>
  </si>
  <si>
    <t>261-1</t>
  </si>
  <si>
    <t>261</t>
  </si>
  <si>
    <t>MAJOR BILIARY TRACT PROCEDURES</t>
  </si>
  <si>
    <t>261-2</t>
  </si>
  <si>
    <t>261-3</t>
  </si>
  <si>
    <t>261-4</t>
  </si>
  <si>
    <t>263-1</t>
  </si>
  <si>
    <t>263</t>
  </si>
  <si>
    <t>CHOLECYSTECTOMY</t>
  </si>
  <si>
    <t>263-2</t>
  </si>
  <si>
    <t>263-3</t>
  </si>
  <si>
    <t>263-4</t>
  </si>
  <si>
    <t>264-1</t>
  </si>
  <si>
    <t>264</t>
  </si>
  <si>
    <t>OTHER HEPATOBILIARY, PANCREAS AND ABDOMINAL PROCEDURES</t>
  </si>
  <si>
    <t>264-2</t>
  </si>
  <si>
    <t>264-3</t>
  </si>
  <si>
    <t>264-4</t>
  </si>
  <si>
    <t>279-1</t>
  </si>
  <si>
    <t>279</t>
  </si>
  <si>
    <t>HEPATIC COMA AND OTHER MAJOR ACUTE LIVER DISORDERS</t>
  </si>
  <si>
    <t>279-2</t>
  </si>
  <si>
    <t>279-3</t>
  </si>
  <si>
    <t>279-4</t>
  </si>
  <si>
    <t>280-1</t>
  </si>
  <si>
    <t>280</t>
  </si>
  <si>
    <t>ALCOHOLIC LIVER DISEASE</t>
  </si>
  <si>
    <t>280-2</t>
  </si>
  <si>
    <t>280-3</t>
  </si>
  <si>
    <t>280-4</t>
  </si>
  <si>
    <t>281-1</t>
  </si>
  <si>
    <t>281</t>
  </si>
  <si>
    <t>MALIGNANCY OF HEPATOBILIARY SYSTEM AND PANCREAS</t>
  </si>
  <si>
    <t>281-2</t>
  </si>
  <si>
    <t>281-3</t>
  </si>
  <si>
    <t>281-4</t>
  </si>
  <si>
    <t>282-1</t>
  </si>
  <si>
    <t>282</t>
  </si>
  <si>
    <t>DISORDERS OF PANCREAS EXCEPT MALIGNANCY</t>
  </si>
  <si>
    <t>282-2</t>
  </si>
  <si>
    <t>282-3</t>
  </si>
  <si>
    <t>282-4</t>
  </si>
  <si>
    <t>283-1</t>
  </si>
  <si>
    <t>283</t>
  </si>
  <si>
    <t>OTHER DISORDERS OF THE LIVER</t>
  </si>
  <si>
    <t>283-2</t>
  </si>
  <si>
    <t>283-3</t>
  </si>
  <si>
    <t>283-4</t>
  </si>
  <si>
    <t>284-1</t>
  </si>
  <si>
    <t>284</t>
  </si>
  <si>
    <t>DISORDERS OF GALLBLADDER AND BILIARY TRACT</t>
  </si>
  <si>
    <t>284-2</t>
  </si>
  <si>
    <t>284-3</t>
  </si>
  <si>
    <t>284-4</t>
  </si>
  <si>
    <t>303-1</t>
  </si>
  <si>
    <t>303</t>
  </si>
  <si>
    <t>DORSAL AND LUMBAR FUSION PROCEDURE FOR CURVATURE OF BACK</t>
  </si>
  <si>
    <t>303-2</t>
  </si>
  <si>
    <t>303-3</t>
  </si>
  <si>
    <t>303-4</t>
  </si>
  <si>
    <t>304-1</t>
  </si>
  <si>
    <t>304</t>
  </si>
  <si>
    <t>DORSAL AND LUMBAR FUSION PROCEDURE EXCEPT FOR CURVATURE OF BACK</t>
  </si>
  <si>
    <t>304-2</t>
  </si>
  <si>
    <t>304-3</t>
  </si>
  <si>
    <t>304-4</t>
  </si>
  <si>
    <t>305-1</t>
  </si>
  <si>
    <t>305</t>
  </si>
  <si>
    <t>AMPUTATION OF LOWER LIMB EXCEPT TOES</t>
  </si>
  <si>
    <t>305-2</t>
  </si>
  <si>
    <t>305-3</t>
  </si>
  <si>
    <t>305-4</t>
  </si>
  <si>
    <t>308-1</t>
  </si>
  <si>
    <t>308</t>
  </si>
  <si>
    <t>HIP AND FEMUR FRACTURE REPAIR</t>
  </si>
  <si>
    <t>308-2</t>
  </si>
  <si>
    <t>308-3</t>
  </si>
  <si>
    <t>308-4</t>
  </si>
  <si>
    <t>309-1</t>
  </si>
  <si>
    <t>309</t>
  </si>
  <si>
    <t>OTHER SIGNIFICANT HIP AND FEMUR SURGERY</t>
  </si>
  <si>
    <t>309-2</t>
  </si>
  <si>
    <t>309-3</t>
  </si>
  <si>
    <t>309-4</t>
  </si>
  <si>
    <t>310-1</t>
  </si>
  <si>
    <t>310</t>
  </si>
  <si>
    <t>INTERVERTEBRAL DISC EXCISION AND DECOMPRESSION</t>
  </si>
  <si>
    <t>310-2</t>
  </si>
  <si>
    <t>310-3</t>
  </si>
  <si>
    <t>310-4</t>
  </si>
  <si>
    <t>312-1</t>
  </si>
  <si>
    <t>312</t>
  </si>
  <si>
    <t>SKIN GRAFT, EXCEPT HAND, FOR MUSCULOSKELETAL AND CONNECTIVE TISSUE DIAGNOSES</t>
  </si>
  <si>
    <t>312-2</t>
  </si>
  <si>
    <t>312-3</t>
  </si>
  <si>
    <t>312-4</t>
  </si>
  <si>
    <t>313-1</t>
  </si>
  <si>
    <t>313</t>
  </si>
  <si>
    <t>KNEE AND LOWER LEG PROCEDURES EXCEPT FOOT</t>
  </si>
  <si>
    <t>313-2</t>
  </si>
  <si>
    <t>313-3</t>
  </si>
  <si>
    <t>313-4</t>
  </si>
  <si>
    <t>314-1</t>
  </si>
  <si>
    <t>314</t>
  </si>
  <si>
    <t>FOOT AND TOE PROCEDURES</t>
  </si>
  <si>
    <t>314-2</t>
  </si>
  <si>
    <t>314-3</t>
  </si>
  <si>
    <t>314-4</t>
  </si>
  <si>
    <t>315-1</t>
  </si>
  <si>
    <t>315</t>
  </si>
  <si>
    <t>SHOULDER, UPPER ARM AND FOREARM PROCEDURES EXCEPT JOINT REPLACEMENT</t>
  </si>
  <si>
    <t>315-2</t>
  </si>
  <si>
    <t>315-3</t>
  </si>
  <si>
    <t>315-4</t>
  </si>
  <si>
    <t>316-1</t>
  </si>
  <si>
    <t>316</t>
  </si>
  <si>
    <t>HAND AND WRIST PROCEDURES</t>
  </si>
  <si>
    <t>316-2</t>
  </si>
  <si>
    <t>316-3</t>
  </si>
  <si>
    <t>316-4</t>
  </si>
  <si>
    <t>317-1</t>
  </si>
  <si>
    <t>317</t>
  </si>
  <si>
    <t>TENDON, MUSCLE AND OTHER SOFT TISSUE PROCEDURES</t>
  </si>
  <si>
    <t>317-2</t>
  </si>
  <si>
    <t>317-3</t>
  </si>
  <si>
    <t>317-4</t>
  </si>
  <si>
    <t>320-1</t>
  </si>
  <si>
    <t>320</t>
  </si>
  <si>
    <t>OTHER MUSCULOSKELETAL SYSTEM AND CONNECTIVE TISSUE PROCEDURES</t>
  </si>
  <si>
    <t>320-2</t>
  </si>
  <si>
    <t>320-3</t>
  </si>
  <si>
    <t>320-4</t>
  </si>
  <si>
    <t>321-1</t>
  </si>
  <si>
    <t>321</t>
  </si>
  <si>
    <t>CERVICAL SPINAL FUSION AND OTHER BACK OR NECK PROCEDURES EXCEPT DISC EXCISION OR DECOMPRESSION</t>
  </si>
  <si>
    <t>321-2</t>
  </si>
  <si>
    <t>321-3</t>
  </si>
  <si>
    <t>321-4</t>
  </si>
  <si>
    <t>322-1</t>
  </si>
  <si>
    <t>322</t>
  </si>
  <si>
    <t>SHOULDER AND ELBOW JOINT REPLACEMENT</t>
  </si>
  <si>
    <t>322-2</t>
  </si>
  <si>
    <t>322-3</t>
  </si>
  <si>
    <t>322-4</t>
  </si>
  <si>
    <t>323-1</t>
  </si>
  <si>
    <t>323</t>
  </si>
  <si>
    <t>NON-ELECTIVE OR COMPLEX HIP JOINT REPLACEMENT</t>
  </si>
  <si>
    <t>323-2</t>
  </si>
  <si>
    <t>323-3</t>
  </si>
  <si>
    <t>323-4</t>
  </si>
  <si>
    <t>324-1</t>
  </si>
  <si>
    <t>324</t>
  </si>
  <si>
    <t>ELECTIVE HIP JOINT REPLACEMENT</t>
  </si>
  <si>
    <t>324-2</t>
  </si>
  <si>
    <t>324-3</t>
  </si>
  <si>
    <t>324-4</t>
  </si>
  <si>
    <t>325-1</t>
  </si>
  <si>
    <t>325</t>
  </si>
  <si>
    <t>NON-ELECTIVE OR COMPLEX KNEE JOINT REPLACEMENT</t>
  </si>
  <si>
    <t>325-2</t>
  </si>
  <si>
    <t>325-3</t>
  </si>
  <si>
    <t>325-4</t>
  </si>
  <si>
    <t>326-1</t>
  </si>
  <si>
    <t>326</t>
  </si>
  <si>
    <t>ELECTIVE KNEE JOINT REPLACEMENT</t>
  </si>
  <si>
    <t>326-2</t>
  </si>
  <si>
    <t>326-3</t>
  </si>
  <si>
    <t>326-4</t>
  </si>
  <si>
    <t>340-1</t>
  </si>
  <si>
    <t>340</t>
  </si>
  <si>
    <t>FRACTURE OF FEMUR</t>
  </si>
  <si>
    <t>340-2</t>
  </si>
  <si>
    <t>340-3</t>
  </si>
  <si>
    <t>340-4</t>
  </si>
  <si>
    <t>341-1</t>
  </si>
  <si>
    <t>341</t>
  </si>
  <si>
    <t>FRACTURE OF PELVIS OR DISLOCATION OF HIP</t>
  </si>
  <si>
    <t>341-2</t>
  </si>
  <si>
    <t>341-3</t>
  </si>
  <si>
    <t>341-4</t>
  </si>
  <si>
    <t>342-1</t>
  </si>
  <si>
    <t>342</t>
  </si>
  <si>
    <t>FRACTURES AND DISLOCATIONS EXCEPT FEMUR, PELVIS AND BACK</t>
  </si>
  <si>
    <t>342-2</t>
  </si>
  <si>
    <t>342-3</t>
  </si>
  <si>
    <t>342-4</t>
  </si>
  <si>
    <t>343-1</t>
  </si>
  <si>
    <t>343</t>
  </si>
  <si>
    <t>MUSCULOSKELETAL MALIGNANCY AND PATHOLOGICAL FRACTURE DUE TO MUSCULOSKELETAL MALIGNANCY</t>
  </si>
  <si>
    <t>343-2</t>
  </si>
  <si>
    <t>343-3</t>
  </si>
  <si>
    <t>343-4</t>
  </si>
  <si>
    <t>344-1</t>
  </si>
  <si>
    <t>344</t>
  </si>
  <si>
    <t>OSTEOMYELITIS, SEPTIC ARTHRITIS AND OTHER MUSCULOSKELETAL INFECTIONS</t>
  </si>
  <si>
    <t>344-2</t>
  </si>
  <si>
    <t>344-3</t>
  </si>
  <si>
    <t>344-4</t>
  </si>
  <si>
    <t>346-1</t>
  </si>
  <si>
    <t>346</t>
  </si>
  <si>
    <t>CONNECTIVE TISSUE DISORDERS</t>
  </si>
  <si>
    <t>346-2</t>
  </si>
  <si>
    <t>346-3</t>
  </si>
  <si>
    <t>346-4</t>
  </si>
  <si>
    <t>347-1</t>
  </si>
  <si>
    <t>347</t>
  </si>
  <si>
    <t>OTHER BACK AND NECK DISORDERS, FRACTURES AND INJURIES</t>
  </si>
  <si>
    <t>347-2</t>
  </si>
  <si>
    <t>347-3</t>
  </si>
  <si>
    <t>347-4</t>
  </si>
  <si>
    <t>349-1</t>
  </si>
  <si>
    <t>349</t>
  </si>
  <si>
    <t>MALFUNCTION, REACTION, COMPLICATION OF ORTHOPEDIC DEVICE OR PROCEDURE</t>
  </si>
  <si>
    <t>349-2</t>
  </si>
  <si>
    <t>349-3</t>
  </si>
  <si>
    <t>349-4</t>
  </si>
  <si>
    <t>351-1</t>
  </si>
  <si>
    <t>351</t>
  </si>
  <si>
    <t>OTHER MUSCULOSKELETAL SYSTEM AND CONNECTIVE TISSUE DIAGNOSES</t>
  </si>
  <si>
    <t>351-2</t>
  </si>
  <si>
    <t>351-3</t>
  </si>
  <si>
    <t>351-4</t>
  </si>
  <si>
    <t>361-1</t>
  </si>
  <si>
    <t>361</t>
  </si>
  <si>
    <t>SKIN GRAFT FOR SKIN AND SUBCUTANEOUS TISSUE DIAGNOSES</t>
  </si>
  <si>
    <t>361-2</t>
  </si>
  <si>
    <t>361-3</t>
  </si>
  <si>
    <t>361-4</t>
  </si>
  <si>
    <t>362-1</t>
  </si>
  <si>
    <t>362</t>
  </si>
  <si>
    <t>MASTECTOMY PROCEDURES</t>
  </si>
  <si>
    <t>362-2</t>
  </si>
  <si>
    <t>362-3</t>
  </si>
  <si>
    <t>362-4</t>
  </si>
  <si>
    <t>363-1</t>
  </si>
  <si>
    <t>363</t>
  </si>
  <si>
    <t>BREAST PROCEDURES EXCEPT MASTECTOMY</t>
  </si>
  <si>
    <t>363-2</t>
  </si>
  <si>
    <t>363-3</t>
  </si>
  <si>
    <t>363-4</t>
  </si>
  <si>
    <t>364-1</t>
  </si>
  <si>
    <t>364</t>
  </si>
  <si>
    <t>OTHER SKIN, SUBCUTANEOUS TISSUE AND RELATED PROCEDURES</t>
  </si>
  <si>
    <t>364-2</t>
  </si>
  <si>
    <t>364-3</t>
  </si>
  <si>
    <t>364-4</t>
  </si>
  <si>
    <t>380-1</t>
  </si>
  <si>
    <t>380</t>
  </si>
  <si>
    <t>SKIN ULCERS</t>
  </si>
  <si>
    <t>380-2</t>
  </si>
  <si>
    <t>380-3</t>
  </si>
  <si>
    <t>380-4</t>
  </si>
  <si>
    <t>381-1</t>
  </si>
  <si>
    <t>381</t>
  </si>
  <si>
    <t>MAJOR SKIN DISORDERS</t>
  </si>
  <si>
    <t>381-2</t>
  </si>
  <si>
    <t>381-3</t>
  </si>
  <si>
    <t>381-4</t>
  </si>
  <si>
    <t>382-1</t>
  </si>
  <si>
    <t>382</t>
  </si>
  <si>
    <t>MALIGNANT BREAST DISORDERS</t>
  </si>
  <si>
    <t>382-2</t>
  </si>
  <si>
    <t>382-3</t>
  </si>
  <si>
    <t>382-4</t>
  </si>
  <si>
    <t>383-1</t>
  </si>
  <si>
    <t>383</t>
  </si>
  <si>
    <t>CELLULITIS AND OTHER SKIN INFECTIONS</t>
  </si>
  <si>
    <t>383-2</t>
  </si>
  <si>
    <t>383-3</t>
  </si>
  <si>
    <t>383-4</t>
  </si>
  <si>
    <t>384-1</t>
  </si>
  <si>
    <t>384</t>
  </si>
  <si>
    <t>CONTUSION, OPEN WOUND AND OTHER TRAUMA TO SKIN AND SUBCUTANEOUS TISSUE</t>
  </si>
  <si>
    <t>384-2</t>
  </si>
  <si>
    <t>384-3</t>
  </si>
  <si>
    <t>384-4</t>
  </si>
  <si>
    <t>385-1</t>
  </si>
  <si>
    <t>385</t>
  </si>
  <si>
    <t>OTHER SKIN, SUBCUTANEOUS TISSUE AND BREAST DISORDERS</t>
  </si>
  <si>
    <t>385-2</t>
  </si>
  <si>
    <t>385-3</t>
  </si>
  <si>
    <t>385-4</t>
  </si>
  <si>
    <t>401-1</t>
  </si>
  <si>
    <t>401</t>
  </si>
  <si>
    <t>ADRENAL PROCEDURES</t>
  </si>
  <si>
    <t>401-2</t>
  </si>
  <si>
    <t>401-3</t>
  </si>
  <si>
    <t>401-4</t>
  </si>
  <si>
    <t>403-1</t>
  </si>
  <si>
    <t>403</t>
  </si>
  <si>
    <t>PROCEDURES FOR OBESITY</t>
  </si>
  <si>
    <t>403-2</t>
  </si>
  <si>
    <t>403-3</t>
  </si>
  <si>
    <t>403-4</t>
  </si>
  <si>
    <t>404-1</t>
  </si>
  <si>
    <t>404</t>
  </si>
  <si>
    <t>THYROID, PARATHYROID AND THYROGLOSSAL PROCEDURES</t>
  </si>
  <si>
    <t>404-2</t>
  </si>
  <si>
    <t>404-3</t>
  </si>
  <si>
    <t>404-4</t>
  </si>
  <si>
    <t>405-1</t>
  </si>
  <si>
    <t>405</t>
  </si>
  <si>
    <t>OTHER PROCEDURES FOR ENDOCRINE, NUTRITIONAL AND METABOLIC DISORDERS</t>
  </si>
  <si>
    <t>405-2</t>
  </si>
  <si>
    <t>405-3</t>
  </si>
  <si>
    <t>405-4</t>
  </si>
  <si>
    <t>420-1</t>
  </si>
  <si>
    <t>420</t>
  </si>
  <si>
    <t>DIABETES</t>
  </si>
  <si>
    <t>420-2</t>
  </si>
  <si>
    <t>420-3</t>
  </si>
  <si>
    <t>420-4</t>
  </si>
  <si>
    <t>421-1</t>
  </si>
  <si>
    <t>421</t>
  </si>
  <si>
    <t>MALNUTRITION, FAILURE TO THRIVE AND OTHER NUTRITIONAL DISORDERS</t>
  </si>
  <si>
    <t>421-2</t>
  </si>
  <si>
    <t>421-3</t>
  </si>
  <si>
    <t>421-4</t>
  </si>
  <si>
    <t>422-1</t>
  </si>
  <si>
    <t>422</t>
  </si>
  <si>
    <t>HYPOVOLEMIA AND RELATED ELECTROLYTE DISORDERS</t>
  </si>
  <si>
    <t>422-2</t>
  </si>
  <si>
    <t>422-3</t>
  </si>
  <si>
    <t>422-4</t>
  </si>
  <si>
    <t>423-1</t>
  </si>
  <si>
    <t>423</t>
  </si>
  <si>
    <t>INBORN ERRORS OF METABOLISM</t>
  </si>
  <si>
    <t>423-2</t>
  </si>
  <si>
    <t>423-3</t>
  </si>
  <si>
    <t>423-4</t>
  </si>
  <si>
    <t>424-1</t>
  </si>
  <si>
    <t>424</t>
  </si>
  <si>
    <t>OTHER ENDOCRINE DISORDERS</t>
  </si>
  <si>
    <t>424-2</t>
  </si>
  <si>
    <t>424-3</t>
  </si>
  <si>
    <t>424-4</t>
  </si>
  <si>
    <t>425-1</t>
  </si>
  <si>
    <t>425</t>
  </si>
  <si>
    <t>OTHER NON-HYPOVOLEMIC ELECTROLYTE DISORDERS</t>
  </si>
  <si>
    <t>425-2</t>
  </si>
  <si>
    <t>425-3</t>
  </si>
  <si>
    <t>425-4</t>
  </si>
  <si>
    <t>426-1</t>
  </si>
  <si>
    <t>426</t>
  </si>
  <si>
    <t>NON-HYPOVOLEMIC SODIUM DISORDERS</t>
  </si>
  <si>
    <t>426-2</t>
  </si>
  <si>
    <t>426-3</t>
  </si>
  <si>
    <t>426-4</t>
  </si>
  <si>
    <t>427-1</t>
  </si>
  <si>
    <t>427</t>
  </si>
  <si>
    <t>THYROID DISORDERS</t>
  </si>
  <si>
    <t>427-2</t>
  </si>
  <si>
    <t>427-3</t>
  </si>
  <si>
    <t>427-4</t>
  </si>
  <si>
    <t>440-1</t>
  </si>
  <si>
    <t>440</t>
  </si>
  <si>
    <t>KIDNEY TRANSPLANT</t>
  </si>
  <si>
    <t>440-2</t>
  </si>
  <si>
    <t>440-3</t>
  </si>
  <si>
    <t>440-4</t>
  </si>
  <si>
    <t>441-1</t>
  </si>
  <si>
    <t>441</t>
  </si>
  <si>
    <t>MAJOR BLADDER PROCEDURES</t>
  </si>
  <si>
    <t>441-2</t>
  </si>
  <si>
    <t>441-3</t>
  </si>
  <si>
    <t>441-4</t>
  </si>
  <si>
    <t>442-1</t>
  </si>
  <si>
    <t>442</t>
  </si>
  <si>
    <t>KIDNEY AND URINARY TRACT PROCEDURES FOR MALIGNANCY</t>
  </si>
  <si>
    <t>442-2</t>
  </si>
  <si>
    <t>442-3</t>
  </si>
  <si>
    <t>442-4</t>
  </si>
  <si>
    <t>443-1</t>
  </si>
  <si>
    <t>443</t>
  </si>
  <si>
    <t>KIDNEY AND URINARY TRACT PROCEDURES FOR NON-MALIGNANCY</t>
  </si>
  <si>
    <t>443-2</t>
  </si>
  <si>
    <t>443-3</t>
  </si>
  <si>
    <t>443-4</t>
  </si>
  <si>
    <t>444-1</t>
  </si>
  <si>
    <t>444</t>
  </si>
  <si>
    <t>RENAL DIALYSIS ACCESS DEVICE PROCEDURES AND VESSEL REPAIR</t>
  </si>
  <si>
    <t>444-2</t>
  </si>
  <si>
    <t>444-3</t>
  </si>
  <si>
    <t>444-4</t>
  </si>
  <si>
    <t>445-1</t>
  </si>
  <si>
    <t>445</t>
  </si>
  <si>
    <t>OTHER BLADDER PROCEDURES</t>
  </si>
  <si>
    <t>445-2</t>
  </si>
  <si>
    <t>445-3</t>
  </si>
  <si>
    <t>445-4</t>
  </si>
  <si>
    <t>446-1</t>
  </si>
  <si>
    <t>446</t>
  </si>
  <si>
    <t>URETHRAL AND TRANSURETHRAL PROCEDURES</t>
  </si>
  <si>
    <t>446-2</t>
  </si>
  <si>
    <t>446-3</t>
  </si>
  <si>
    <t>446-4</t>
  </si>
  <si>
    <t>447-1</t>
  </si>
  <si>
    <t>447</t>
  </si>
  <si>
    <t>OTHER KIDNEY, URINARY TRACT AND RELATED PROCEDURES</t>
  </si>
  <si>
    <t>447-2</t>
  </si>
  <si>
    <t>447-3</t>
  </si>
  <si>
    <t>447-4</t>
  </si>
  <si>
    <t>461-1</t>
  </si>
  <si>
    <t>461</t>
  </si>
  <si>
    <t>KIDNEY AND URINARY TRACT MALIGNANCY</t>
  </si>
  <si>
    <t>461-2</t>
  </si>
  <si>
    <t>461-3</t>
  </si>
  <si>
    <t>461-4</t>
  </si>
  <si>
    <t>462-1</t>
  </si>
  <si>
    <t>462</t>
  </si>
  <si>
    <t>NEPHRITIS AND NEPHROSIS</t>
  </si>
  <si>
    <t>462-2</t>
  </si>
  <si>
    <t>462-3</t>
  </si>
  <si>
    <t>462-4</t>
  </si>
  <si>
    <t>463-1</t>
  </si>
  <si>
    <t>463</t>
  </si>
  <si>
    <t>KIDNEY AND URINARY TRACT INFECTIONS</t>
  </si>
  <si>
    <t>463-2</t>
  </si>
  <si>
    <t>463-3</t>
  </si>
  <si>
    <t>463-4</t>
  </si>
  <si>
    <t>465-1</t>
  </si>
  <si>
    <t>465</t>
  </si>
  <si>
    <t>URINARY STONES AND ACQUIRED UPPER URINARY TRACT OBSTRUCTION</t>
  </si>
  <si>
    <t>465-2</t>
  </si>
  <si>
    <t>465-3</t>
  </si>
  <si>
    <t>465-4</t>
  </si>
  <si>
    <t>466-1</t>
  </si>
  <si>
    <t>466</t>
  </si>
  <si>
    <t>MALFUNCTION, REACTION, COMPLICATION OF GENITOURINARY DEVICE OR PROCEDURE</t>
  </si>
  <si>
    <t>466-2</t>
  </si>
  <si>
    <t>466-3</t>
  </si>
  <si>
    <t>466-4</t>
  </si>
  <si>
    <t>468-1</t>
  </si>
  <si>
    <t>468</t>
  </si>
  <si>
    <t>OTHER KIDNEY AND URINARY TRACT DIAGNOSES, SIGNS AND SYMPTOMS</t>
  </si>
  <si>
    <t>468-2</t>
  </si>
  <si>
    <t>468-3</t>
  </si>
  <si>
    <t>468-4</t>
  </si>
  <si>
    <t>469-1</t>
  </si>
  <si>
    <t>469</t>
  </si>
  <si>
    <t>ACUTE KIDNEY INJURY</t>
  </si>
  <si>
    <t>469-2</t>
  </si>
  <si>
    <t>469-3</t>
  </si>
  <si>
    <t>469-4</t>
  </si>
  <si>
    <t>470-1</t>
  </si>
  <si>
    <t>470</t>
  </si>
  <si>
    <t>CHRONIC KIDNEY DISEASE</t>
  </si>
  <si>
    <t>470-2</t>
  </si>
  <si>
    <t>470-3</t>
  </si>
  <si>
    <t>470-4</t>
  </si>
  <si>
    <t>480-1</t>
  </si>
  <si>
    <t>480</t>
  </si>
  <si>
    <t>MAJOR MALE PELVIC PROCEDURES</t>
  </si>
  <si>
    <t>480-2</t>
  </si>
  <si>
    <t>480-3</t>
  </si>
  <si>
    <t>480-4</t>
  </si>
  <si>
    <t>482-1</t>
  </si>
  <si>
    <t>482</t>
  </si>
  <si>
    <t>TRANSURETHRAL PROSTATECTOMY</t>
  </si>
  <si>
    <t>482-2</t>
  </si>
  <si>
    <t>482-3</t>
  </si>
  <si>
    <t>482-4</t>
  </si>
  <si>
    <t>483-1</t>
  </si>
  <si>
    <t>483</t>
  </si>
  <si>
    <t>PENIS, TESTES AND SCROTAL PROCEDURES</t>
  </si>
  <si>
    <t>483-2</t>
  </si>
  <si>
    <t>483-3</t>
  </si>
  <si>
    <t>483-4</t>
  </si>
  <si>
    <t>484-1</t>
  </si>
  <si>
    <t>484</t>
  </si>
  <si>
    <t>OTHER MALE REPRODUCTIVE SYSTEM AND RELATED PROCEDURES</t>
  </si>
  <si>
    <t>484-2</t>
  </si>
  <si>
    <t>484-3</t>
  </si>
  <si>
    <t>484-4</t>
  </si>
  <si>
    <t>500-1</t>
  </si>
  <si>
    <t>500</t>
  </si>
  <si>
    <t>MALIGNANCY, MALE REPRODUCTIVE SYSTEM</t>
  </si>
  <si>
    <t>500-2</t>
  </si>
  <si>
    <t>500-3</t>
  </si>
  <si>
    <t>500-4</t>
  </si>
  <si>
    <t>501-1</t>
  </si>
  <si>
    <t>501</t>
  </si>
  <si>
    <t>MALE REPRODUCTIVE SYSTEM DIAGNOSES EXCEPT MALIGNANCY</t>
  </si>
  <si>
    <t>501-2</t>
  </si>
  <si>
    <t>501-3</t>
  </si>
  <si>
    <t>501-4</t>
  </si>
  <si>
    <t>510-1</t>
  </si>
  <si>
    <t>510</t>
  </si>
  <si>
    <t>PELVIC EVISCERATION, RADICAL HYSTERECTOMY AND OTHER RADICAL GYNECOLOGICAL PROCEDURES</t>
  </si>
  <si>
    <t>510-2</t>
  </si>
  <si>
    <t>510-3</t>
  </si>
  <si>
    <t>510-4</t>
  </si>
  <si>
    <t>511-1</t>
  </si>
  <si>
    <t>511</t>
  </si>
  <si>
    <t>UTERINE AND ADNEXA PROCEDURES FOR OVARIAN AND ADNEXAL MALIGNANCY</t>
  </si>
  <si>
    <t>511-2</t>
  </si>
  <si>
    <t>511-3</t>
  </si>
  <si>
    <t>511-4</t>
  </si>
  <si>
    <t>512-1</t>
  </si>
  <si>
    <t>512</t>
  </si>
  <si>
    <t>UTERINE AND ADNEXA PROCEDURES FOR NON-OVARIAN AND NON-ADNEXAL MALIGNANCY</t>
  </si>
  <si>
    <t>512-2</t>
  </si>
  <si>
    <t>512-3</t>
  </si>
  <si>
    <t>512-4</t>
  </si>
  <si>
    <t>513-1</t>
  </si>
  <si>
    <t>513</t>
  </si>
  <si>
    <t>UTERINE AND ADNEXA PROCEDURES FOR NON-MALIGNANCY EXCEPT LEIOMYOMA</t>
  </si>
  <si>
    <t>513-2</t>
  </si>
  <si>
    <t>513-3</t>
  </si>
  <si>
    <t>513-4</t>
  </si>
  <si>
    <t>514-1</t>
  </si>
  <si>
    <t>514</t>
  </si>
  <si>
    <t>FEMALE REPRODUCTIVE SYSTEM RECONSTRUCTIVE PROCEDURES</t>
  </si>
  <si>
    <t>514-2</t>
  </si>
  <si>
    <t>514-3</t>
  </si>
  <si>
    <t>514-4</t>
  </si>
  <si>
    <t>517-1</t>
  </si>
  <si>
    <t>517</t>
  </si>
  <si>
    <t>DILATION AND CURETTAGE FOR NON-OBSTETRIC DIAGNOSES</t>
  </si>
  <si>
    <t>517-2</t>
  </si>
  <si>
    <t>517-3</t>
  </si>
  <si>
    <t>517-4</t>
  </si>
  <si>
    <t>518-1</t>
  </si>
  <si>
    <t>518</t>
  </si>
  <si>
    <t>OTHER FEMALE REPRODUCTIVE SYSTEM AND RELATED PROCEDURES</t>
  </si>
  <si>
    <t>518-2</t>
  </si>
  <si>
    <t>518-3</t>
  </si>
  <si>
    <t>518-4</t>
  </si>
  <si>
    <t>519-1</t>
  </si>
  <si>
    <t>519</t>
  </si>
  <si>
    <t>UTERINE AND ADNEXA PROCEDURES FOR LEIOMYOMA</t>
  </si>
  <si>
    <t>519-2</t>
  </si>
  <si>
    <t>519-3</t>
  </si>
  <si>
    <t>519-4</t>
  </si>
  <si>
    <t>530-1</t>
  </si>
  <si>
    <t>530</t>
  </si>
  <si>
    <t>FEMALE REPRODUCTIVE SYSTEM MALIGNANCY</t>
  </si>
  <si>
    <t>530-2</t>
  </si>
  <si>
    <t>530-3</t>
  </si>
  <si>
    <t>530-4</t>
  </si>
  <si>
    <t>531-1</t>
  </si>
  <si>
    <t>531</t>
  </si>
  <si>
    <t>FEMALE REPRODUCTIVE SYSTEM INFECTIONS</t>
  </si>
  <si>
    <t>531-2</t>
  </si>
  <si>
    <t>531-3</t>
  </si>
  <si>
    <t>531-4</t>
  </si>
  <si>
    <t>532-1</t>
  </si>
  <si>
    <t>532</t>
  </si>
  <si>
    <t>MENSTRUAL AND OTHER FEMALE REPRODUCTIVE SYSTEM DISORDERS</t>
  </si>
  <si>
    <t>532-2</t>
  </si>
  <si>
    <t>532-3</t>
  </si>
  <si>
    <t>532-4</t>
  </si>
  <si>
    <t>539-1</t>
  </si>
  <si>
    <t>539</t>
  </si>
  <si>
    <t>CESAREAN SECTION WITH STERILIZATION</t>
  </si>
  <si>
    <t>539-2</t>
  </si>
  <si>
    <t>539-3</t>
  </si>
  <si>
    <t>539-4</t>
  </si>
  <si>
    <t>540-1</t>
  </si>
  <si>
    <t>540</t>
  </si>
  <si>
    <t>CESAREAN SECTION WITHOUT STERILIZATION</t>
  </si>
  <si>
    <t>All Other Obstetric Services</t>
  </si>
  <si>
    <t>540-2</t>
  </si>
  <si>
    <t>540-3</t>
  </si>
  <si>
    <t>540-4</t>
  </si>
  <si>
    <t>541-1</t>
  </si>
  <si>
    <t>541</t>
  </si>
  <si>
    <t>VAGINAL DELIVERY WITH STERILIZATION AND/OR D&amp;C</t>
  </si>
  <si>
    <t>541-2</t>
  </si>
  <si>
    <t>541-3</t>
  </si>
  <si>
    <t>541-4</t>
  </si>
  <si>
    <t>542-1</t>
  </si>
  <si>
    <t>542</t>
  </si>
  <si>
    <t>VAGINAL DELIVERY WITH O.R. PROCEDURE EXCEPT STERILIZATION AND/OR D&amp;C</t>
  </si>
  <si>
    <t>542-2</t>
  </si>
  <si>
    <t>542-3</t>
  </si>
  <si>
    <t>542-4</t>
  </si>
  <si>
    <t>543-1</t>
  </si>
  <si>
    <t>543</t>
  </si>
  <si>
    <t>ABORTION WITH D&amp;C, ASPIRATION CURETTAGE OR HYSTEROTOMY</t>
  </si>
  <si>
    <t>543-2</t>
  </si>
  <si>
    <t>543-3</t>
  </si>
  <si>
    <t>543-4</t>
  </si>
  <si>
    <t>547-1</t>
  </si>
  <si>
    <t>547</t>
  </si>
  <si>
    <t>ANTEPARTUM WITH O.R. PROCEDURE</t>
  </si>
  <si>
    <t>547-2</t>
  </si>
  <si>
    <t>547-3</t>
  </si>
  <si>
    <t>547-4</t>
  </si>
  <si>
    <t>548-1</t>
  </si>
  <si>
    <t>548</t>
  </si>
  <si>
    <t>POSTPARTUM AND POST ABORTION DIAGNOSIS WITH O.R. PROCEDURE</t>
  </si>
  <si>
    <t>548-2</t>
  </si>
  <si>
    <t>548-3</t>
  </si>
  <si>
    <t>548-4</t>
  </si>
  <si>
    <t>560-1</t>
  </si>
  <si>
    <t>560</t>
  </si>
  <si>
    <t>VAGINAL DELIVERY</t>
  </si>
  <si>
    <t>560-2</t>
  </si>
  <si>
    <t>560-3</t>
  </si>
  <si>
    <t>560-4</t>
  </si>
  <si>
    <t>561-1</t>
  </si>
  <si>
    <t>561</t>
  </si>
  <si>
    <t>POSTPARTUM AND POST ABORTION DIAGNOSES WITHOUT PROCEDURE</t>
  </si>
  <si>
    <t>561-2</t>
  </si>
  <si>
    <t>561-3</t>
  </si>
  <si>
    <t>561-4</t>
  </si>
  <si>
    <t>564-1</t>
  </si>
  <si>
    <t>564</t>
  </si>
  <si>
    <t>ABORTION WITHOUT D&amp;C, ASPIRATION CURETTAGE OR HYSTEROTOMY</t>
  </si>
  <si>
    <t>564-2</t>
  </si>
  <si>
    <t>564-3</t>
  </si>
  <si>
    <t>564-4</t>
  </si>
  <si>
    <t>566-1</t>
  </si>
  <si>
    <t>566</t>
  </si>
  <si>
    <t>ANTEPARTUM WITHOUT O.R. PROCEDURE</t>
  </si>
  <si>
    <t>566-2</t>
  </si>
  <si>
    <t>566-3</t>
  </si>
  <si>
    <t>566-4</t>
  </si>
  <si>
    <t>580-1</t>
  </si>
  <si>
    <t>580</t>
  </si>
  <si>
    <t>NEONATE, TRANSFERRED &lt; 5 DAYS OLD, NOT BORN HERE</t>
  </si>
  <si>
    <t>Neonate</t>
  </si>
  <si>
    <t>580-2</t>
  </si>
  <si>
    <t>580-3</t>
  </si>
  <si>
    <t>580-4</t>
  </si>
  <si>
    <t>581-1</t>
  </si>
  <si>
    <t>581</t>
  </si>
  <si>
    <t>NEONATE, TRANSFERRED &lt; 5 DAYS OLD, BORN HERE</t>
  </si>
  <si>
    <t>581-2</t>
  </si>
  <si>
    <t>581-3</t>
  </si>
  <si>
    <t>581-4</t>
  </si>
  <si>
    <t>583-1</t>
  </si>
  <si>
    <t>583</t>
  </si>
  <si>
    <t>NEONATE WITH ECMO</t>
  </si>
  <si>
    <t>583-2</t>
  </si>
  <si>
    <t>583-3</t>
  </si>
  <si>
    <t>583-4</t>
  </si>
  <si>
    <t>588-1</t>
  </si>
  <si>
    <t>588</t>
  </si>
  <si>
    <t>NEONATE BIRTH WEIGHT &lt; 1500 GRAMS WITH MAJOR PROCEDURE</t>
  </si>
  <si>
    <t>588-2</t>
  </si>
  <si>
    <t>588-3</t>
  </si>
  <si>
    <t>588-4</t>
  </si>
  <si>
    <t>589-1</t>
  </si>
  <si>
    <t>589</t>
  </si>
  <si>
    <t>NEONATE BIRTH WEIGHT &lt; 500 GRAMS, OR BIRTH WEIGHT 500-999 GRAMS AND GESTATIONAL AGE &lt;24 WEEKS, OR BIRTH WEIGHT 500-749 GRAMS WITH MAJOR ANOMALY OR WITHOUT LIFE SUSTAINING INTERVENTION</t>
  </si>
  <si>
    <t>589-2</t>
  </si>
  <si>
    <t>589-3</t>
  </si>
  <si>
    <t>589-4</t>
  </si>
  <si>
    <t>591-1</t>
  </si>
  <si>
    <t>591</t>
  </si>
  <si>
    <t>NEONATE BIRTH WEIGHT 500-749 GRAMS WITHOUT MAJOR PROCEDURE</t>
  </si>
  <si>
    <t>591-2</t>
  </si>
  <si>
    <t>591-3</t>
  </si>
  <si>
    <t>591-4</t>
  </si>
  <si>
    <t>593-1</t>
  </si>
  <si>
    <t>593</t>
  </si>
  <si>
    <t>NEONATE BIRTH WEIGHT 750-999 GRAMS WITHOUT MAJOR PROCEDURE</t>
  </si>
  <si>
    <t>593-2</t>
  </si>
  <si>
    <t>593-3</t>
  </si>
  <si>
    <t>593-4</t>
  </si>
  <si>
    <t>602-1</t>
  </si>
  <si>
    <t>602</t>
  </si>
  <si>
    <t>NEONATE BIRTH WEIGHT 1000-1249 GRAMS WITH RESPIRATORY DISTRESS SYNDROME OR OTHER MAJOR RESPIRATORY CONDITION OR MAJOR ANOMALY</t>
  </si>
  <si>
    <t>602-2</t>
  </si>
  <si>
    <t>602-3</t>
  </si>
  <si>
    <t>602-4</t>
  </si>
  <si>
    <t>603-1</t>
  </si>
  <si>
    <t>603</t>
  </si>
  <si>
    <t>NEONATE BIRTH WEIGHT 1000-1249 GRAMS WITH OR WITHOUT SIGNIFICANT CONDITION</t>
  </si>
  <si>
    <t>603-2</t>
  </si>
  <si>
    <t>603-3</t>
  </si>
  <si>
    <t>603-4</t>
  </si>
  <si>
    <t>607-1</t>
  </si>
  <si>
    <t>607</t>
  </si>
  <si>
    <t>NEONATE BIRTH WEIGHT 1250-1499 GRAMS WITH RESPIRATORY DISTRESS SYNDROME OR OTHER MAJOR RESPIRATORY CONDITION OR MAJOR ANOMALY</t>
  </si>
  <si>
    <t>607-2</t>
  </si>
  <si>
    <t>607-3</t>
  </si>
  <si>
    <t>607-4</t>
  </si>
  <si>
    <t>608-1</t>
  </si>
  <si>
    <t>608</t>
  </si>
  <si>
    <t>NEONATE BIRTH WEIGHT 1250-1499 GRAMS WITH OR WITHOUT SIGNIFICANT CONDITION</t>
  </si>
  <si>
    <t>608-2</t>
  </si>
  <si>
    <t>608-3</t>
  </si>
  <si>
    <t>608-4</t>
  </si>
  <si>
    <t>609-1</t>
  </si>
  <si>
    <t>609</t>
  </si>
  <si>
    <t>NEONATE BIRTH WEIGHT 1500-2499 GRAMS WITH MAJOR PROCEDURE</t>
  </si>
  <si>
    <t>609-2</t>
  </si>
  <si>
    <t>609-3</t>
  </si>
  <si>
    <t>609-4</t>
  </si>
  <si>
    <t>611-1</t>
  </si>
  <si>
    <t>611</t>
  </si>
  <si>
    <t>NEONATE BIRTH WEIGHT 1500-1999 GRAMS WITH MAJOR ANOMALY</t>
  </si>
  <si>
    <t>611-2</t>
  </si>
  <si>
    <t>611-3</t>
  </si>
  <si>
    <t>611-4</t>
  </si>
  <si>
    <t>612-1</t>
  </si>
  <si>
    <t>612</t>
  </si>
  <si>
    <t>NEONATE BIRTH WEIGHT 1500-1999 GRAMS WITH RESPIRATORY DISTRESS SYNDROME OR OTHER MAJOR RESPIRATORY CONDITION</t>
  </si>
  <si>
    <t>612-2</t>
  </si>
  <si>
    <t>612-3</t>
  </si>
  <si>
    <t>612-4</t>
  </si>
  <si>
    <t>613-1</t>
  </si>
  <si>
    <t>613</t>
  </si>
  <si>
    <t>NEONATE BIRTH WEIGHT 1500-1999 GRAMS WITH CONGENITAL OR PERINATAL INFECTION</t>
  </si>
  <si>
    <t>613-2</t>
  </si>
  <si>
    <t>613-3</t>
  </si>
  <si>
    <t>613-4</t>
  </si>
  <si>
    <t>614-1</t>
  </si>
  <si>
    <t>614</t>
  </si>
  <si>
    <t>NEONATE BIRTH WEIGHT 1500-1999 GRAMS WITH OR WITHOUT OTHER SIGNIFICANT CONDITION</t>
  </si>
  <si>
    <t>614-2</t>
  </si>
  <si>
    <t>614-3</t>
  </si>
  <si>
    <t>614-4</t>
  </si>
  <si>
    <t>621-1</t>
  </si>
  <si>
    <t>621</t>
  </si>
  <si>
    <t>NEONATE BIRTH WEIGHT 2000-2499 GRAMS WITH MAJOR ANOMALY</t>
  </si>
  <si>
    <t>621-2</t>
  </si>
  <si>
    <t>621-3</t>
  </si>
  <si>
    <t>621-4</t>
  </si>
  <si>
    <t>622-1</t>
  </si>
  <si>
    <t>622</t>
  </si>
  <si>
    <t>NEONATE BIRTH WEIGHT 2000-2499 GRAMS WITH RESPIRATORY DISTRESS SYNDROME OR OTHER MAJOR RESPIRATORY CONDITION</t>
  </si>
  <si>
    <t>622-2</t>
  </si>
  <si>
    <t>622-3</t>
  </si>
  <si>
    <t>622-4</t>
  </si>
  <si>
    <t>623-1</t>
  </si>
  <si>
    <t>623</t>
  </si>
  <si>
    <t>NEONATE BIRTH WEIGHT 2000-2499 GRAMS WITH CONGENITAL OR PERINATAL INFECTION</t>
  </si>
  <si>
    <t>623-2</t>
  </si>
  <si>
    <t>623-3</t>
  </si>
  <si>
    <t>623-4</t>
  </si>
  <si>
    <t>625-1</t>
  </si>
  <si>
    <t>625</t>
  </si>
  <si>
    <t>NEONATE BIRTH WEIGHT 2000-2499 GRAMS WITH OTHER SIGNIFICANT CONDITION</t>
  </si>
  <si>
    <t>625-2</t>
  </si>
  <si>
    <t>625-3</t>
  </si>
  <si>
    <t>625-4</t>
  </si>
  <si>
    <t>626-1</t>
  </si>
  <si>
    <t>626</t>
  </si>
  <si>
    <t>NEONATE BIRTH WEIGHT 2000-2499 GRAMS, NORMAL NEWBORN OR NEONATE WITH OTHER PROBLEM</t>
  </si>
  <si>
    <t>Normal Newborn</t>
  </si>
  <si>
    <t>626-2</t>
  </si>
  <si>
    <t>626-3</t>
  </si>
  <si>
    <t>626-4</t>
  </si>
  <si>
    <t>630-1</t>
  </si>
  <si>
    <t>630</t>
  </si>
  <si>
    <t>NEONATE BIRTH WEIGHT &gt; 2499 GRAMS WITH MAJOR CARDIOVASCULAR PROCEDURE</t>
  </si>
  <si>
    <t>630-2</t>
  </si>
  <si>
    <t>630-3</t>
  </si>
  <si>
    <t>630-4</t>
  </si>
  <si>
    <t>631-1</t>
  </si>
  <si>
    <t>631</t>
  </si>
  <si>
    <t>NEONATE BIRTH WEIGHT &gt; 2499 GRAMS WITH OTHER MAJOR PROCEDURE</t>
  </si>
  <si>
    <t>631-2</t>
  </si>
  <si>
    <t>631-3</t>
  </si>
  <si>
    <t>631-4</t>
  </si>
  <si>
    <t>633-1</t>
  </si>
  <si>
    <t>633</t>
  </si>
  <si>
    <t>NEONATE BIRTH WEIGHT &gt; 2499 GRAMS WITH MAJOR ANOMALY</t>
  </si>
  <si>
    <t>633-2</t>
  </si>
  <si>
    <t>633-3</t>
  </si>
  <si>
    <t>633-4</t>
  </si>
  <si>
    <t>634-1</t>
  </si>
  <si>
    <t>634</t>
  </si>
  <si>
    <t>NEONATE BIRTH WEIGHT &gt; 2499 GRAMS WITH RESPIRATORY DISTRESS SYNDROME OR OTHER MAJOR RESPIRATORY CONDITION</t>
  </si>
  <si>
    <t>634-2</t>
  </si>
  <si>
    <t>634-3</t>
  </si>
  <si>
    <t>634-4</t>
  </si>
  <si>
    <t>636-1</t>
  </si>
  <si>
    <t>636</t>
  </si>
  <si>
    <t>NEONATE BIRTH WEIGHT &gt; 2499 GRAMS WITH CONGENITAL OR PERINATAL INFECTION</t>
  </si>
  <si>
    <t>636-2</t>
  </si>
  <si>
    <t>636-3</t>
  </si>
  <si>
    <t>636-4</t>
  </si>
  <si>
    <t>639-1</t>
  </si>
  <si>
    <t>639</t>
  </si>
  <si>
    <t>NEONATE BIRTH WEIGHT &gt; 2499 GRAMS WITH OTHER SIGNIFICANT CONDITION</t>
  </si>
  <si>
    <t>639-2</t>
  </si>
  <si>
    <t>639-3</t>
  </si>
  <si>
    <t>639-4</t>
  </si>
  <si>
    <t>640-1</t>
  </si>
  <si>
    <t>640</t>
  </si>
  <si>
    <t>NEONATE BIRTH WEIGHT &gt; 2499 GRAMS, NORMAL NEWBORN OR NEONATE WITH OTHER PROBLEM</t>
  </si>
  <si>
    <t>640-2</t>
  </si>
  <si>
    <t>640-3</t>
  </si>
  <si>
    <t>640-4</t>
  </si>
  <si>
    <t>650-1</t>
  </si>
  <si>
    <t>650</t>
  </si>
  <si>
    <t>SPLENECTOMY</t>
  </si>
  <si>
    <t>650-2</t>
  </si>
  <si>
    <t>650-3</t>
  </si>
  <si>
    <t>650-4</t>
  </si>
  <si>
    <t>651-1</t>
  </si>
  <si>
    <t>651</t>
  </si>
  <si>
    <t>OTHER PROCEDURES OF BLOOD AND BLOOD-FORMING ORGANS</t>
  </si>
  <si>
    <t>651-2</t>
  </si>
  <si>
    <t>651-3</t>
  </si>
  <si>
    <t>651-4</t>
  </si>
  <si>
    <t>660-1</t>
  </si>
  <si>
    <t>660</t>
  </si>
  <si>
    <t>MAJOR HEMATOLOGIC OR IMMUNOLOGIC DIAGNOSES EXCEPT SICKLE CELL CRISIS AND COAGULATION</t>
  </si>
  <si>
    <t>660-2</t>
  </si>
  <si>
    <t>660-3</t>
  </si>
  <si>
    <t>660-4</t>
  </si>
  <si>
    <t>661-1</t>
  </si>
  <si>
    <t>661</t>
  </si>
  <si>
    <t>COAGULATION AND PLATELET DISORDERS</t>
  </si>
  <si>
    <t>661-2</t>
  </si>
  <si>
    <t>661-3</t>
  </si>
  <si>
    <t>661-4</t>
  </si>
  <si>
    <t>662-1</t>
  </si>
  <si>
    <t>662</t>
  </si>
  <si>
    <t>SICKLE CELL ANEMIA CRISIS</t>
  </si>
  <si>
    <t>662-2</t>
  </si>
  <si>
    <t>662-3</t>
  </si>
  <si>
    <t>662-4</t>
  </si>
  <si>
    <t>663-1</t>
  </si>
  <si>
    <t>663</t>
  </si>
  <si>
    <t>OTHER ANEMIA AND DISORDERS OF BLOOD AND BLOOD-FORMING ORGANS</t>
  </si>
  <si>
    <t>663-2</t>
  </si>
  <si>
    <t>663-3</t>
  </si>
  <si>
    <t>663-4</t>
  </si>
  <si>
    <t>680-1</t>
  </si>
  <si>
    <t>680</t>
  </si>
  <si>
    <t>MAJOR O.R. PROCEDURES FOR LYMPHATIC, HEMATOPOIETIC OR OTHER NEOPLASMS</t>
  </si>
  <si>
    <t>680-2</t>
  </si>
  <si>
    <t>680-3</t>
  </si>
  <si>
    <t>680-4</t>
  </si>
  <si>
    <t>681-1</t>
  </si>
  <si>
    <t>681</t>
  </si>
  <si>
    <t>OTHER  O.R. PROCEDURES FOR LYMPHATIC, HEMATOPOIETIC OR OTHER NEOPLASMS</t>
  </si>
  <si>
    <t>681-2</t>
  </si>
  <si>
    <t>681-3</t>
  </si>
  <si>
    <t>681-4</t>
  </si>
  <si>
    <t>690-1</t>
  </si>
  <si>
    <t>690</t>
  </si>
  <si>
    <t>ACUTE LEUKEMIA</t>
  </si>
  <si>
    <t>690-2</t>
  </si>
  <si>
    <t>690-3</t>
  </si>
  <si>
    <t>690-4</t>
  </si>
  <si>
    <t>691-1</t>
  </si>
  <si>
    <t>691</t>
  </si>
  <si>
    <t>LYMPHOMA, MYELOMA AND NON-ACUTE LEUKEMIA</t>
  </si>
  <si>
    <t>691-2</t>
  </si>
  <si>
    <t>691-3</t>
  </si>
  <si>
    <t>691-4</t>
  </si>
  <si>
    <t>692-1</t>
  </si>
  <si>
    <t>692</t>
  </si>
  <si>
    <t>RADIOTHERAPY</t>
  </si>
  <si>
    <t>692-2</t>
  </si>
  <si>
    <t>692-3</t>
  </si>
  <si>
    <t>692-4</t>
  </si>
  <si>
    <t>694-1</t>
  </si>
  <si>
    <t>694</t>
  </si>
  <si>
    <t>LYMPHATIC AND OTHER MALIGNANCIES AND NEOPLASMS OF UNCERTAIN BEHAVIOR</t>
  </si>
  <si>
    <t>694-2</t>
  </si>
  <si>
    <t>694-3</t>
  </si>
  <si>
    <t>694-4</t>
  </si>
  <si>
    <t>695-1</t>
  </si>
  <si>
    <t>695</t>
  </si>
  <si>
    <t>CHEMOTHERAPY FOR ACUTE LEUKEMIA</t>
  </si>
  <si>
    <t>695-2</t>
  </si>
  <si>
    <t>695-3</t>
  </si>
  <si>
    <t>695-4</t>
  </si>
  <si>
    <t>696-1</t>
  </si>
  <si>
    <t>696</t>
  </si>
  <si>
    <t>OTHER CHEMOTHERAPY</t>
  </si>
  <si>
    <t>696-2</t>
  </si>
  <si>
    <t>696-3</t>
  </si>
  <si>
    <t>696-4</t>
  </si>
  <si>
    <t>710-1</t>
  </si>
  <si>
    <t>710</t>
  </si>
  <si>
    <t>INFECTIOUS AND PARASITIC DISEASES INCLUDING HIV WITH O.R. PROCEDURE</t>
  </si>
  <si>
    <t>710-2</t>
  </si>
  <si>
    <t>710-3</t>
  </si>
  <si>
    <t>710-4</t>
  </si>
  <si>
    <t>711-1</t>
  </si>
  <si>
    <t>711</t>
  </si>
  <si>
    <t>POST-OPERATIVE, POST-TRAUMA, OTHER DEVICE INFECTIONS WITH O.R. PROCEDURE</t>
  </si>
  <si>
    <t>711-2</t>
  </si>
  <si>
    <t>711-3</t>
  </si>
  <si>
    <t>711-4</t>
  </si>
  <si>
    <t>720-1</t>
  </si>
  <si>
    <t>720</t>
  </si>
  <si>
    <t>SEPTICEMIA AND DISSEMINATED INFECTIONS</t>
  </si>
  <si>
    <t>720-2</t>
  </si>
  <si>
    <t>720-3</t>
  </si>
  <si>
    <t>720-4</t>
  </si>
  <si>
    <t>721-1</t>
  </si>
  <si>
    <t>721</t>
  </si>
  <si>
    <t>POST-OPERATIVE, POST-TRAUMATIC, OTHER DEVICE INFECTIONS</t>
  </si>
  <si>
    <t>721-2</t>
  </si>
  <si>
    <t>721-3</t>
  </si>
  <si>
    <t>721-4</t>
  </si>
  <si>
    <t>722-1</t>
  </si>
  <si>
    <t>722</t>
  </si>
  <si>
    <t>FEVER AND INFLAMMATORY CONDITIONS</t>
  </si>
  <si>
    <t>722-2</t>
  </si>
  <si>
    <t>722-3</t>
  </si>
  <si>
    <t>722-4</t>
  </si>
  <si>
    <t>723-1</t>
  </si>
  <si>
    <t>723</t>
  </si>
  <si>
    <t>VIRAL ILLNESS</t>
  </si>
  <si>
    <t>723-2</t>
  </si>
  <si>
    <t>723-3</t>
  </si>
  <si>
    <t>723-4</t>
  </si>
  <si>
    <t>724-1</t>
  </si>
  <si>
    <t>724</t>
  </si>
  <si>
    <t>OTHER INFECTIOUS AND PARASITIC DISEASES</t>
  </si>
  <si>
    <t>724-2</t>
  </si>
  <si>
    <t>724-3</t>
  </si>
  <si>
    <t>724-4</t>
  </si>
  <si>
    <t>740-1</t>
  </si>
  <si>
    <t>740</t>
  </si>
  <si>
    <t>MENTAL ILLNESS DIAGNOSIS WITH O.R. PROCEDURE</t>
  </si>
  <si>
    <t>MH DRG SOI 1</t>
  </si>
  <si>
    <t>740-2</t>
  </si>
  <si>
    <t>MH DRG SOI 2</t>
  </si>
  <si>
    <t>740-3</t>
  </si>
  <si>
    <t>MH DRG SOI 3</t>
  </si>
  <si>
    <t>740-4</t>
  </si>
  <si>
    <t>MH DRG SOI 4</t>
  </si>
  <si>
    <t>750-1</t>
  </si>
  <si>
    <t>750</t>
  </si>
  <si>
    <t>SCHIZOPHRENIA</t>
  </si>
  <si>
    <t>750-2</t>
  </si>
  <si>
    <t>750-3</t>
  </si>
  <si>
    <t>750-4</t>
  </si>
  <si>
    <t>751-1</t>
  </si>
  <si>
    <t>751</t>
  </si>
  <si>
    <t>MAJOR DEPRESSIVE DISORDERS AND OTHER OR UNSPECIFIED PSYCHOSES</t>
  </si>
  <si>
    <t>751-2</t>
  </si>
  <si>
    <t>751-3</t>
  </si>
  <si>
    <t>751-4</t>
  </si>
  <si>
    <t>752-1</t>
  </si>
  <si>
    <t>752</t>
  </si>
  <si>
    <t>DISORDERS OF PERSONALITY AND IMPULSE CONTROL</t>
  </si>
  <si>
    <t>752-2</t>
  </si>
  <si>
    <t>752-3</t>
  </si>
  <si>
    <t>752-4</t>
  </si>
  <si>
    <t>753-1</t>
  </si>
  <si>
    <t>753</t>
  </si>
  <si>
    <t>BIPOLAR DISORDERS</t>
  </si>
  <si>
    <t>753-2</t>
  </si>
  <si>
    <t>753-3</t>
  </si>
  <si>
    <t>753-4</t>
  </si>
  <si>
    <t>754-1</t>
  </si>
  <si>
    <t>754</t>
  </si>
  <si>
    <t>DEPRESSION EXCEPT MAJOR DEPRESSIVE DISORDER</t>
  </si>
  <si>
    <t>754-2</t>
  </si>
  <si>
    <t>754-3</t>
  </si>
  <si>
    <t>754-4</t>
  </si>
  <si>
    <t>755-1</t>
  </si>
  <si>
    <t>755</t>
  </si>
  <si>
    <t>ADJUSTMENT DISORDERS AND NEUROSES EXCEPT DEPRESSIVE DIAGNOSES</t>
  </si>
  <si>
    <t>755-2</t>
  </si>
  <si>
    <t>755-3</t>
  </si>
  <si>
    <t>755-4</t>
  </si>
  <si>
    <t>756-1</t>
  </si>
  <si>
    <t>756</t>
  </si>
  <si>
    <t>ACUTE ANXIETY AND DELIRIUM STATES</t>
  </si>
  <si>
    <t>756-2</t>
  </si>
  <si>
    <t>756-3</t>
  </si>
  <si>
    <t>756-4</t>
  </si>
  <si>
    <t>757-1</t>
  </si>
  <si>
    <t>757</t>
  </si>
  <si>
    <t>ORGANIC MENTAL HEALTH DISTURBANCES</t>
  </si>
  <si>
    <t>757-2</t>
  </si>
  <si>
    <t>757-3</t>
  </si>
  <si>
    <t>757-4</t>
  </si>
  <si>
    <t>758-1</t>
  </si>
  <si>
    <t>758</t>
  </si>
  <si>
    <t>BEHAVIORAL DISORDERS</t>
  </si>
  <si>
    <t>758-2</t>
  </si>
  <si>
    <t>758-3</t>
  </si>
  <si>
    <t>758-4</t>
  </si>
  <si>
    <t>759-1</t>
  </si>
  <si>
    <t>759</t>
  </si>
  <si>
    <t>EATING DISORDERS</t>
  </si>
  <si>
    <t>759-2</t>
  </si>
  <si>
    <t>759-3</t>
  </si>
  <si>
    <t>759-4</t>
  </si>
  <si>
    <t>760-1</t>
  </si>
  <si>
    <t>760</t>
  </si>
  <si>
    <t>OTHER MENTAL HEALTH DISORDERS</t>
  </si>
  <si>
    <t>760-2</t>
  </si>
  <si>
    <t>760-3</t>
  </si>
  <si>
    <t>760-4</t>
  </si>
  <si>
    <t>770-1</t>
  </si>
  <si>
    <t>770</t>
  </si>
  <si>
    <t>DRUG AND ALCOHOL ABUSE OR DEPENDENCE, LEFT AGAINST MEDICAL ADVICE</t>
  </si>
  <si>
    <t>770-2</t>
  </si>
  <si>
    <t>770-3</t>
  </si>
  <si>
    <t>770-4</t>
  </si>
  <si>
    <t>772-1</t>
  </si>
  <si>
    <t>772</t>
  </si>
  <si>
    <t>ALCOHOL AND DRUG DEPENDENCE WITH REHABILITATION AND/OR DETOXIFICATION THERAPY</t>
  </si>
  <si>
    <t>772-2</t>
  </si>
  <si>
    <t>772-3</t>
  </si>
  <si>
    <t>772-4</t>
  </si>
  <si>
    <t>773-1</t>
  </si>
  <si>
    <t>773</t>
  </si>
  <si>
    <t>OPIOID ABUSE AND DEPENDENCE</t>
  </si>
  <si>
    <t>773-2</t>
  </si>
  <si>
    <t>773-3</t>
  </si>
  <si>
    <t>773-4</t>
  </si>
  <si>
    <t>774-1</t>
  </si>
  <si>
    <t>774</t>
  </si>
  <si>
    <t>COCAINE ABUSE AND DEPENDENCE</t>
  </si>
  <si>
    <t>774-2</t>
  </si>
  <si>
    <t>774-3</t>
  </si>
  <si>
    <t>774-4</t>
  </si>
  <si>
    <t>775-1</t>
  </si>
  <si>
    <t>775</t>
  </si>
  <si>
    <t>ALCOHOL ABUSE AND DEPENDENCE</t>
  </si>
  <si>
    <t>775-2</t>
  </si>
  <si>
    <t>775-3</t>
  </si>
  <si>
    <t>775-4</t>
  </si>
  <si>
    <t>776-1</t>
  </si>
  <si>
    <t>776</t>
  </si>
  <si>
    <t>OTHER DRUG ABUSE AND DEPENDENCE</t>
  </si>
  <si>
    <t>776-2</t>
  </si>
  <si>
    <t>776-3</t>
  </si>
  <si>
    <t>776-4</t>
  </si>
  <si>
    <t>792-1</t>
  </si>
  <si>
    <t>792</t>
  </si>
  <si>
    <t>EXTENSIVE O.R. PROCEDURES FOR OTHER COMPLICATIONS OF TREATMENT</t>
  </si>
  <si>
    <t>792-2</t>
  </si>
  <si>
    <t>792-3</t>
  </si>
  <si>
    <t>792-4</t>
  </si>
  <si>
    <t>793-1</t>
  </si>
  <si>
    <t>793</t>
  </si>
  <si>
    <t>MODERATELY EXTENSIVE O.R. PROCEDURES FOR OTHER COMPLICATIONS OF TREATMENT</t>
  </si>
  <si>
    <t>793-2</t>
  </si>
  <si>
    <t>793-3</t>
  </si>
  <si>
    <t>793-4</t>
  </si>
  <si>
    <t>794-1</t>
  </si>
  <si>
    <t>794</t>
  </si>
  <si>
    <t>NON-EXTENSIVE O.R. PROCEDURES FOR OTHER COMPLICATIONS OF TREATMENT</t>
  </si>
  <si>
    <t>794-2</t>
  </si>
  <si>
    <t>794-3</t>
  </si>
  <si>
    <t>794-4</t>
  </si>
  <si>
    <t>810-1</t>
  </si>
  <si>
    <t>810</t>
  </si>
  <si>
    <t>HEMORRHAGE OR HEMATOMA DUE TO COMPLICATION</t>
  </si>
  <si>
    <t>810-2</t>
  </si>
  <si>
    <t>810-3</t>
  </si>
  <si>
    <t>810-4</t>
  </si>
  <si>
    <t>811-1</t>
  </si>
  <si>
    <t>811</t>
  </si>
  <si>
    <t>ALLERGIC REACTIONS</t>
  </si>
  <si>
    <t>811-2</t>
  </si>
  <si>
    <t>811-3</t>
  </si>
  <si>
    <t>811-4</t>
  </si>
  <si>
    <t>812-1</t>
  </si>
  <si>
    <t>812</t>
  </si>
  <si>
    <t>POISONING OF MEDICINAL AGENTS</t>
  </si>
  <si>
    <t>812-2</t>
  </si>
  <si>
    <t>812-3</t>
  </si>
  <si>
    <t>812-4</t>
  </si>
  <si>
    <t>813-1</t>
  </si>
  <si>
    <t>813</t>
  </si>
  <si>
    <t>OTHER COMPLICATIONS OF TREATMENT</t>
  </si>
  <si>
    <t>813-2</t>
  </si>
  <si>
    <t>813-3</t>
  </si>
  <si>
    <t>813-4</t>
  </si>
  <si>
    <t>815-1</t>
  </si>
  <si>
    <t>815</t>
  </si>
  <si>
    <t>OTHER INJURY, POISONING AND TOXIC EFFECT DIAGNOSES</t>
  </si>
  <si>
    <t>815-2</t>
  </si>
  <si>
    <t>815-3</t>
  </si>
  <si>
    <t>815-4</t>
  </si>
  <si>
    <t>816-1</t>
  </si>
  <si>
    <t>816</t>
  </si>
  <si>
    <t>TOXIC EFFECTS OF NON-MEDICINAL SUBSTANCES</t>
  </si>
  <si>
    <t>816-2</t>
  </si>
  <si>
    <t>816-3</t>
  </si>
  <si>
    <t>816-4</t>
  </si>
  <si>
    <t>817-1</t>
  </si>
  <si>
    <t>817</t>
  </si>
  <si>
    <t>INTENTIONAL SELF-HARM AND ATTEMPTED SUICIDE</t>
  </si>
  <si>
    <t>817-2</t>
  </si>
  <si>
    <t>817-3</t>
  </si>
  <si>
    <t>817-4</t>
  </si>
  <si>
    <t>841-1</t>
  </si>
  <si>
    <t>841</t>
  </si>
  <si>
    <t>EXTENSIVE THIRD DEGREE BURNS WITH SKIN GRAFT</t>
  </si>
  <si>
    <t>841-2</t>
  </si>
  <si>
    <t>841-3</t>
  </si>
  <si>
    <t>841-4</t>
  </si>
  <si>
    <t>842-1</t>
  </si>
  <si>
    <t>842</t>
  </si>
  <si>
    <t>BURNS WITH SKIN GRAFT EXCEPT EXTENSIVE THIRD DEGREE BURNS</t>
  </si>
  <si>
    <t>842-2</t>
  </si>
  <si>
    <t>842-3</t>
  </si>
  <si>
    <t>842-4</t>
  </si>
  <si>
    <t>843-1</t>
  </si>
  <si>
    <t>843</t>
  </si>
  <si>
    <t>EXTENSIVE THIRD DEGREE BURNS WITHOUT SKIN GRAFT</t>
  </si>
  <si>
    <t>843-2</t>
  </si>
  <si>
    <t>843-3</t>
  </si>
  <si>
    <t>843-4</t>
  </si>
  <si>
    <t>844-1</t>
  </si>
  <si>
    <t>844</t>
  </si>
  <si>
    <t>PARTIAL THICKNESS BURNS WITHOUT SKIN GRAFT</t>
  </si>
  <si>
    <t>844-2</t>
  </si>
  <si>
    <t>844-3</t>
  </si>
  <si>
    <t>844-4</t>
  </si>
  <si>
    <t>850-1</t>
  </si>
  <si>
    <t>850</t>
  </si>
  <si>
    <t>PROCEDURE WITH DIAGNOSIS OF REHABILITATION, AFTERCARE OR OTHER CONTACT WITH HEALTH SERVICES</t>
  </si>
  <si>
    <t>850-2</t>
  </si>
  <si>
    <t>850-3</t>
  </si>
  <si>
    <t>850-4</t>
  </si>
  <si>
    <t>860-1</t>
  </si>
  <si>
    <t>860</t>
  </si>
  <si>
    <t>REHABILITATION</t>
  </si>
  <si>
    <t>Rehab</t>
  </si>
  <si>
    <t>860-2</t>
  </si>
  <si>
    <t>860-3</t>
  </si>
  <si>
    <t>860-4</t>
  </si>
  <si>
    <t>861-1</t>
  </si>
  <si>
    <t>861</t>
  </si>
  <si>
    <t>SIGNS, SYMPTOMS AND OTHER FACTORS INFLUENCING HEALTH STATUS</t>
  </si>
  <si>
    <t>861-2</t>
  </si>
  <si>
    <t>861-3</t>
  </si>
  <si>
    <t>861-4</t>
  </si>
  <si>
    <t>862-1</t>
  </si>
  <si>
    <t>862</t>
  </si>
  <si>
    <t>OTHER AFTERCARE AND CONVALESCENCE</t>
  </si>
  <si>
    <t>862-2</t>
  </si>
  <si>
    <t>862-3</t>
  </si>
  <si>
    <t>862-4</t>
  </si>
  <si>
    <t>863-1</t>
  </si>
  <si>
    <t>863</t>
  </si>
  <si>
    <t>NEONATAL AFTERCARE</t>
  </si>
  <si>
    <t>863-2</t>
  </si>
  <si>
    <t>863-3</t>
  </si>
  <si>
    <t>863-4</t>
  </si>
  <si>
    <t>890-1</t>
  </si>
  <si>
    <t>890</t>
  </si>
  <si>
    <t>HIV WITH MULTIPLE MAJOR HIV RELATED CONDITIONS</t>
  </si>
  <si>
    <t>890-2</t>
  </si>
  <si>
    <t>890-3</t>
  </si>
  <si>
    <t>890-4</t>
  </si>
  <si>
    <t>892-1</t>
  </si>
  <si>
    <t>892</t>
  </si>
  <si>
    <t>HIV WITH MAJOR HIV RELATED CONDITION</t>
  </si>
  <si>
    <t>892-2</t>
  </si>
  <si>
    <t>892-3</t>
  </si>
  <si>
    <t>892-4</t>
  </si>
  <si>
    <t>893-1</t>
  </si>
  <si>
    <t>893</t>
  </si>
  <si>
    <t>HIV WITH MULTIPLE SIGNIFICANT HIV RELATED CONDITIONS</t>
  </si>
  <si>
    <t>893-2</t>
  </si>
  <si>
    <t>893-3</t>
  </si>
  <si>
    <t>893-4</t>
  </si>
  <si>
    <t>894-1</t>
  </si>
  <si>
    <t>894</t>
  </si>
  <si>
    <t>HIV WITH ONE SIGNIFICANT HIV CONDITION OR WITHOUT SIGNIFICANT RELATED CONDITIONS</t>
  </si>
  <si>
    <t>894-2</t>
  </si>
  <si>
    <t>894-3</t>
  </si>
  <si>
    <t>894-4</t>
  </si>
  <si>
    <t>910-1</t>
  </si>
  <si>
    <t>910</t>
  </si>
  <si>
    <t>CRANIOTOMY FOR MULTIPLE SIGNIFICANT TRAUMA</t>
  </si>
  <si>
    <t>910-2</t>
  </si>
  <si>
    <t>910-3</t>
  </si>
  <si>
    <t>910-4</t>
  </si>
  <si>
    <t>911-1</t>
  </si>
  <si>
    <t>911</t>
  </si>
  <si>
    <t>EXTENSIVE ABDOMINAL OR THORACIC PROCEDURES FOR MULTIPLE SIGNIFICANT TRAUMA</t>
  </si>
  <si>
    <t>911-2</t>
  </si>
  <si>
    <t>911-3</t>
  </si>
  <si>
    <t>911-4</t>
  </si>
  <si>
    <t>912-1</t>
  </si>
  <si>
    <t>912</t>
  </si>
  <si>
    <t>MUSCULOSKELETAL AND OTHER PROCEDURES FOR MULTIPLE SIGNIFICANT TRAUMA</t>
  </si>
  <si>
    <t>912-2</t>
  </si>
  <si>
    <t>912-3</t>
  </si>
  <si>
    <t>912-4</t>
  </si>
  <si>
    <t>930-1</t>
  </si>
  <si>
    <t>930</t>
  </si>
  <si>
    <t>MULTIPLE SIGNIFICANT TRAUMA WITHOUT O.R. PROCEDURE</t>
  </si>
  <si>
    <t>930-2</t>
  </si>
  <si>
    <t>930-3</t>
  </si>
  <si>
    <t>930-4</t>
  </si>
  <si>
    <t>950-1</t>
  </si>
  <si>
    <t>950</t>
  </si>
  <si>
    <t>EXTENSIVE O.R. PROCEDURE UNRELATED TO PRINCIPAL DIAGNOSIS</t>
  </si>
  <si>
    <t>950-2</t>
  </si>
  <si>
    <t>950-3</t>
  </si>
  <si>
    <t>950-4</t>
  </si>
  <si>
    <t>951-1</t>
  </si>
  <si>
    <t>951</t>
  </si>
  <si>
    <t>MODERATELY EXTENSIVE O.R. PROCEDURE UNRELATED TO PRINCIPAL DIAGNOSIS</t>
  </si>
  <si>
    <t>951-2</t>
  </si>
  <si>
    <t>951-3</t>
  </si>
  <si>
    <t>951-4</t>
  </si>
  <si>
    <t>952-1</t>
  </si>
  <si>
    <t>952</t>
  </si>
  <si>
    <t>NON-EXTENSIVE O.R. PROCEDURE UNRELATED TO PRINCIPAL DIAGNOSIS</t>
  </si>
  <si>
    <t>952-2</t>
  </si>
  <si>
    <t>952-3</t>
  </si>
  <si>
    <t>952-4</t>
  </si>
  <si>
    <t>955-0</t>
  </si>
  <si>
    <t>955</t>
  </si>
  <si>
    <t>PRINCIPAL DIAGNOSIS INVALID AS DISCHARGE DIAGNOSIS</t>
  </si>
  <si>
    <t>956-0</t>
  </si>
  <si>
    <t>956</t>
  </si>
  <si>
    <t>UNGROUPABLE</t>
  </si>
  <si>
    <t>LOOKUP</t>
  </si>
  <si>
    <t>Medicare ID</t>
  </si>
  <si>
    <t>Facility Name</t>
  </si>
  <si>
    <t>City</t>
  </si>
  <si>
    <t>State</t>
  </si>
  <si>
    <t>Federal Fiscal Year (FFY) 2023 Wage Index</t>
  </si>
  <si>
    <t>Agg Cost-to-charge (CCR) Ratio FFY23</t>
  </si>
  <si>
    <t>DSH/APM Adjustment</t>
  </si>
  <si>
    <t>Metro Designation</t>
  </si>
  <si>
    <t>Payment Type</t>
  </si>
  <si>
    <t>Standardized Amount</t>
  </si>
  <si>
    <t xml:space="preserve">Out of State (OOS) Provider </t>
  </si>
  <si>
    <t>Labor Portion</t>
  </si>
  <si>
    <t>7/1/2023 Final Rate</t>
  </si>
  <si>
    <t>7/1/2024 Final Rate*</t>
  </si>
  <si>
    <t>SANFORD ROCK RAPIDS MEDICAL CENTER</t>
  </si>
  <si>
    <t>Rock Rapids</t>
  </si>
  <si>
    <t>IA</t>
  </si>
  <si>
    <t>CAH</t>
  </si>
  <si>
    <t>REGIONAL HEALTH SVCS OF HOWARD CO</t>
  </si>
  <si>
    <t>Cresco</t>
  </si>
  <si>
    <t>c</t>
  </si>
  <si>
    <t>OSCEOLA COMMUNITY HOSP INC</t>
  </si>
  <si>
    <t>Sibley</t>
  </si>
  <si>
    <t>AVERA HOLY FAMILY HOSPITAL</t>
  </si>
  <si>
    <t>Estherville</t>
  </si>
  <si>
    <t>WINNESHIEK MEDICAL CENTER</t>
  </si>
  <si>
    <t>Decorah</t>
  </si>
  <si>
    <t>MAHNOMEN HEALTH CENTER</t>
  </si>
  <si>
    <t>Mahnomen</t>
  </si>
  <si>
    <t>MN</t>
  </si>
  <si>
    <t>LAKEWOOD HEALTH CENTER</t>
  </si>
  <si>
    <t>Baudette</t>
  </si>
  <si>
    <t>SANFORD WESTBROOK HOSPITAL</t>
  </si>
  <si>
    <t>Westbrook</t>
  </si>
  <si>
    <t>SANFORD TRACY MEDICAL CENTER</t>
  </si>
  <si>
    <t>Tracy</t>
  </si>
  <si>
    <t>SANFORD WHEATON</t>
  </si>
  <si>
    <t>Wheaton</t>
  </si>
  <si>
    <t>RIVERWOOD HEALTHCARE CENTER</t>
  </si>
  <si>
    <t>Aitkin</t>
  </si>
  <si>
    <t>RENVILLE COUNTY HOSPITAL</t>
  </si>
  <si>
    <t>Olivia</t>
  </si>
  <si>
    <t>LAKE VIEW MEMORIAL HOSPITAL</t>
  </si>
  <si>
    <t>Two Harbors</t>
  </si>
  <si>
    <t>ESSENTIA HEALTH SANDSTONE</t>
  </si>
  <si>
    <t>Sandstone</t>
  </si>
  <si>
    <t>RIDGEVIEW SIBLEY MEDICAL CENTER</t>
  </si>
  <si>
    <t>Arlington</t>
  </si>
  <si>
    <t>COOK HOSPITAL</t>
  </si>
  <si>
    <t>Cook</t>
  </si>
  <si>
    <t>ESSENTIA HEALTH ADA</t>
  </si>
  <si>
    <t>Ada</t>
  </si>
  <si>
    <t>JOHNSON MEMORIAL HOSPITAL</t>
  </si>
  <si>
    <t>Dawson</t>
  </si>
  <si>
    <t>SANFORD JACKSON MEDICAL CENTER</t>
  </si>
  <si>
    <t>Jackson</t>
  </si>
  <si>
    <t>BIGFORK VALLEY HOSPITAL</t>
  </si>
  <si>
    <t>Big Fork</t>
  </si>
  <si>
    <t>NORTH SHORE HEALTH</t>
  </si>
  <si>
    <t>Grand Marais</t>
  </si>
  <si>
    <t>ELY BLOOMENSON COMMUNITY HOSPITAL</t>
  </si>
  <si>
    <t>Ely</t>
  </si>
  <si>
    <t>MURRAY COUNTY MEMORIAL HOSPITAL</t>
  </si>
  <si>
    <t>Slayton</t>
  </si>
  <si>
    <t>RIVERVIEW HOSPITAL &amp; NSG HOME</t>
  </si>
  <si>
    <t>Crookston</t>
  </si>
  <si>
    <t>GRACEVILLE HEALTH CENTER</t>
  </si>
  <si>
    <t>Graceville</t>
  </si>
  <si>
    <t>FALLS MEMORIAL HOSPITAL</t>
  </si>
  <si>
    <t>International Falls</t>
  </si>
  <si>
    <t>MADELIA COMMUNITY HOSPITAL</t>
  </si>
  <si>
    <t>Madelia</t>
  </si>
  <si>
    <t>CHIPPEWA COUNTY-MONTEVIDEO HOSPITAL</t>
  </si>
  <si>
    <t>Montevideo</t>
  </si>
  <si>
    <t>CENTRACARE HLTH SYSTEM LONG PRAIRIE</t>
  </si>
  <si>
    <t>Long Prairie</t>
  </si>
  <si>
    <t>SLEEPY EYE MEDICAL CENTER</t>
  </si>
  <si>
    <t>Sleepy Eye</t>
  </si>
  <si>
    <t>SANFORD BAGLEY MEDICAL CENTER</t>
  </si>
  <si>
    <t>Bagley</t>
  </si>
  <si>
    <t>LAKEWOOD HEALTH SYSTEM</t>
  </si>
  <si>
    <t>Staples</t>
  </si>
  <si>
    <t>CENTRACARE HEALTH SYSTEM - MELROSE</t>
  </si>
  <si>
    <t>Melrose</t>
  </si>
  <si>
    <t>WINDOM AREA HOSPITAL</t>
  </si>
  <si>
    <t>Windom</t>
  </si>
  <si>
    <t>MCHS - ST JAMES</t>
  </si>
  <si>
    <t>St. James</t>
  </si>
  <si>
    <t>ST PETER COMMUNITY HOSPITAL</t>
  </si>
  <si>
    <t>St. Peter</t>
  </si>
  <si>
    <t>ST ELIZABETHS MEDICAL CENTER</t>
  </si>
  <si>
    <t>Wabasha</t>
  </si>
  <si>
    <t>KITTSON MEMORIAL HOSPITAL</t>
  </si>
  <si>
    <t>Hallock</t>
  </si>
  <si>
    <t>NORTH VALLEY HEALTH CENTER</t>
  </si>
  <si>
    <t>Warren</t>
  </si>
  <si>
    <t>LAKE CITY MED CTR MAYO HEALTH SYS</t>
  </si>
  <si>
    <t>Lake City</t>
  </si>
  <si>
    <t>HENDRICKS COMMUNITY HOSPITAL</t>
  </si>
  <si>
    <t>Hendricks</t>
  </si>
  <si>
    <t>ESSENTIA HEALTH NORTHERN PINES</t>
  </si>
  <si>
    <t>Aurora</t>
  </si>
  <si>
    <t>APPLETON MUNICIPAL HOSPITAL</t>
  </si>
  <si>
    <t>Appleton</t>
  </si>
  <si>
    <t>ORTONVILLE MUNICIPAL HOSPITAL</t>
  </si>
  <si>
    <t>Ortonville</t>
  </si>
  <si>
    <t>GRANITE FALLS MUNICIPAL HOSPITAL</t>
  </si>
  <si>
    <t>Granite Falls</t>
  </si>
  <si>
    <t>LIFECARE MEDICAL CENTER</t>
  </si>
  <si>
    <t>Roseau</t>
  </si>
  <si>
    <t>MCHS - WASECA MEDICAL CENTER</t>
  </si>
  <si>
    <t>Waseca</t>
  </si>
  <si>
    <t>MCHS - CANNON FALLS</t>
  </si>
  <si>
    <t>Cannon Falls</t>
  </si>
  <si>
    <t>SANFORD CANBY MEDICAL CENTER</t>
  </si>
  <si>
    <t>Canby</t>
  </si>
  <si>
    <t>AVERA TYLER HOSPITAL</t>
  </si>
  <si>
    <t>Tyler</t>
  </si>
  <si>
    <t>CENTRACARE HEALTH-PAYNESVILLE HOSP</t>
  </si>
  <si>
    <t>Paynesville</t>
  </si>
  <si>
    <t>MERCY HOSPITAL &amp; HEALTH CARE CENTER</t>
  </si>
  <si>
    <t>Moose Lake</t>
  </si>
  <si>
    <t>REDWOOD AREA HOSPITAL</t>
  </si>
  <si>
    <t>Redwood Falls</t>
  </si>
  <si>
    <t>MCHS - SPRINGFIELD</t>
  </si>
  <si>
    <t>Springfield</t>
  </si>
  <si>
    <t>CUYUNA REGIONAL MEDICAL CENTER</t>
  </si>
  <si>
    <t>Crosby</t>
  </si>
  <si>
    <t>TRI COUNTY HOSPITAL</t>
  </si>
  <si>
    <t>Wadena</t>
  </si>
  <si>
    <t>GLENCOE REGIONAL HEALTH SERVICES</t>
  </si>
  <si>
    <t>Glencoe</t>
  </si>
  <si>
    <t>MILLE LACS HEALTH SYSTEM</t>
  </si>
  <si>
    <t>Onamia</t>
  </si>
  <si>
    <t>ESSENTIA HEALTH FOSSTON</t>
  </si>
  <si>
    <t>Fosston</t>
  </si>
  <si>
    <t>AVERA MARSHALL REG MED CENTER</t>
  </si>
  <si>
    <t>Marshall</t>
  </si>
  <si>
    <t>DEER RIVER HEALTHCARE CENTER</t>
  </si>
  <si>
    <t>Deer River</t>
  </si>
  <si>
    <t>MAYO CLINIC HLTH SYSTEM NEW PRAGUE</t>
  </si>
  <si>
    <t>New Prague</t>
  </si>
  <si>
    <t>CENTRACARE HEALTH MONTICELLO HOSP</t>
  </si>
  <si>
    <t>Monticello</t>
  </si>
  <si>
    <t>STEVENS COMMUNITY MEDICAL CENTER</t>
  </si>
  <si>
    <t>Morris</t>
  </si>
  <si>
    <t>COMMUNITY MEMORIAL HOSPITAL</t>
  </si>
  <si>
    <t>Cloquet</t>
  </si>
  <si>
    <t>SWIFT COUNTY BENSON HOSPITAL</t>
  </si>
  <si>
    <t>Benson</t>
  </si>
  <si>
    <t>MEEKER COUNTY MEMORIAL HOSPITAL</t>
  </si>
  <si>
    <t>Litchfield</t>
  </si>
  <si>
    <t>FIRSTLIGHT HEALTH SYSTEM</t>
  </si>
  <si>
    <t>Mora</t>
  </si>
  <si>
    <t>CENTRACARE HLTH SYSTEM SAUK CENTRE</t>
  </si>
  <si>
    <t>Sauk Centre</t>
  </si>
  <si>
    <t>BLUE EARTH - UNITED HOSPITAL DISTRICT</t>
  </si>
  <si>
    <t>Blue Earth</t>
  </si>
  <si>
    <t>ST GABRIELS HOSPITAL</t>
  </si>
  <si>
    <t>Little Falls</t>
  </si>
  <si>
    <t>SANFORD HOSPITAL</t>
  </si>
  <si>
    <t>Luverne</t>
  </si>
  <si>
    <t>MADISON HOSPITAL</t>
  </si>
  <si>
    <t>Madison</t>
  </si>
  <si>
    <t>PERHAM HEALTH</t>
  </si>
  <si>
    <t>Perham</t>
  </si>
  <si>
    <t>PIPESTONE COUNTY MEDICAL CENTER</t>
  </si>
  <si>
    <t>Pipestone</t>
  </si>
  <si>
    <t>MINNESOTA VALLEY HEALTH CENTER INC</t>
  </si>
  <si>
    <t>Le Sueur</t>
  </si>
  <si>
    <t>GLACIAL RIDGE HOSPITAL</t>
  </si>
  <si>
    <t>Glenwood</t>
  </si>
  <si>
    <t>ST FRANCIS HEALTHCARE CAMPUS</t>
  </si>
  <si>
    <t>Breckenridge</t>
  </si>
  <si>
    <t>NEW ULM MEDICAL CENTER</t>
  </si>
  <si>
    <t>New Ulm</t>
  </si>
  <si>
    <t>PRAIRIE RIDGE HOSPITAL &amp; HLTH SVCS</t>
  </si>
  <si>
    <t>Elbow Lake</t>
  </si>
  <si>
    <t>ST JOSEPHS AREA HEALTH SERVICES</t>
  </si>
  <si>
    <t>Park Rapids</t>
  </si>
  <si>
    <t>SANFORD THIEF RIVER FALLS</t>
  </si>
  <si>
    <t>Thief River Falls</t>
  </si>
  <si>
    <t>SANFORD MEDICAL CENTER HILLSBORO</t>
  </si>
  <si>
    <t>Hillsboro</t>
  </si>
  <si>
    <t>ND</t>
  </si>
  <si>
    <t>COTEAU DES PRAIRIES HOSPITAL</t>
  </si>
  <si>
    <t>Sisseton</t>
  </si>
  <si>
    <t>SD</t>
  </si>
  <si>
    <t>AMERY REGIONAL MEDICAL CENTER</t>
  </si>
  <si>
    <t>Amery</t>
  </si>
  <si>
    <t>WI</t>
  </si>
  <si>
    <t>OSCEOLA MEDICAL CENTER</t>
  </si>
  <si>
    <t>Osceola</t>
  </si>
  <si>
    <t>ESSENTIA HLTH ST MARYS HOSP-SUPERIO</t>
  </si>
  <si>
    <t>Superior</t>
  </si>
  <si>
    <t>BURNETT MEDICAL CENTER</t>
  </si>
  <si>
    <t>Grantsburg</t>
  </si>
  <si>
    <t>HUDSON HOSPITAL &amp; CLINICS</t>
  </si>
  <si>
    <t>Hudson</t>
  </si>
  <si>
    <t>ST CROIX REGIONAL MEDICAL CENTER</t>
  </si>
  <si>
    <t>St. Croix Falls</t>
  </si>
  <si>
    <t>WESTFIELDS HOSPITAL INC</t>
  </si>
  <si>
    <t>New Richmond</t>
  </si>
  <si>
    <t>WESTERN WISCONSIN HEALTH</t>
  </si>
  <si>
    <t>Baldwin</t>
  </si>
  <si>
    <t>RIVER FALLS AREA HOSPITAL</t>
  </si>
  <si>
    <t>River Falls</t>
  </si>
  <si>
    <t>Out of State Non LTA CAH Providers</t>
  </si>
  <si>
    <t>OOS</t>
  </si>
  <si>
    <t>Other</t>
  </si>
  <si>
    <t>N/A</t>
  </si>
  <si>
    <t xml:space="preserve">OOS       </t>
  </si>
  <si>
    <t>Healtheast Bethesda Hospital</t>
  </si>
  <si>
    <t>St. Paul</t>
  </si>
  <si>
    <t>LTAC</t>
  </si>
  <si>
    <t>015</t>
  </si>
  <si>
    <t>Regency Hospital Of Minneapolis Llc</t>
  </si>
  <si>
    <t>Golden Valley</t>
  </si>
  <si>
    <t>VIBRA HOSPITAL OF FARGO  LLC</t>
  </si>
  <si>
    <t>Fargo</t>
  </si>
  <si>
    <t>SSH - SIOUX FALLS  INC</t>
  </si>
  <si>
    <t>Sioux Falls</t>
  </si>
  <si>
    <t>LAKES REGIONAL HEALTHCARE</t>
  </si>
  <si>
    <t>Spirit Lake</t>
  </si>
  <si>
    <t>PPS</t>
  </si>
  <si>
    <t>NORTH MEMORIAL HEALTH CARE</t>
  </si>
  <si>
    <t>Robbinsdale</t>
  </si>
  <si>
    <t>Metro</t>
  </si>
  <si>
    <t>ESSENTIA HLTH ST MARYS MEDICAL CNTR</t>
  </si>
  <si>
    <t>Duluth</t>
  </si>
  <si>
    <t>Non-Metro</t>
  </si>
  <si>
    <t>Rural</t>
  </si>
  <si>
    <t>HENNEPIN COUNTY MEDICAL CENTER</t>
  </si>
  <si>
    <t>Minneapolis</t>
  </si>
  <si>
    <t>OLMSTED MEDICAL CENTER</t>
  </si>
  <si>
    <t>Rochester</t>
  </si>
  <si>
    <t>MAYO CLINIC HOSPITAL ROCHESTER</t>
  </si>
  <si>
    <t>NORTHFIELD HOSPITAL</t>
  </si>
  <si>
    <t>Northfield</t>
  </si>
  <si>
    <t>MAYO CLINIC HEALTH SYSTEM RED WING</t>
  </si>
  <si>
    <t>Red Wing</t>
  </si>
  <si>
    <t>ESSENTIA HEALTH DULUTH</t>
  </si>
  <si>
    <t>CAMBRIDGE MEDICAL CENTER</t>
  </si>
  <si>
    <t>Cambridge</t>
  </si>
  <si>
    <t>SANFORD WORTHINGTON MEDICAL CENTER</t>
  </si>
  <si>
    <t>Worthington</t>
  </si>
  <si>
    <t>DOUGLAS COUNTY HOSPITAL</t>
  </si>
  <si>
    <t>Alexandria</t>
  </si>
  <si>
    <t>ST CLOUD HOSPITAL</t>
  </si>
  <si>
    <t>St. Cloud</t>
  </si>
  <si>
    <t>UNITED HOSPITAL</t>
  </si>
  <si>
    <t>FAIRVIEW UNIV MEDICAL CENTER MESABI</t>
  </si>
  <si>
    <t>Hibbing</t>
  </si>
  <si>
    <t>MCHS ALBERT LEA &amp; AUSTIN</t>
  </si>
  <si>
    <t>Albert Lea</t>
  </si>
  <si>
    <t>WINONA HEALTH SERVICES</t>
  </si>
  <si>
    <t>Winona</t>
  </si>
  <si>
    <t>ST LUKES HOSPITAL</t>
  </si>
  <si>
    <t>FAIRVIEW LAKES REGIONAL MEDICAL CTR</t>
  </si>
  <si>
    <t>Wyoming</t>
  </si>
  <si>
    <t>LAKE REGION HEALTHCARE CORP</t>
  </si>
  <si>
    <t>Fergus Falls</t>
  </si>
  <si>
    <t>PARK NICOLLET METHODIST HOSP</t>
  </si>
  <si>
    <t>St. Louis Park</t>
  </si>
  <si>
    <t>RIDGEVIEW MEDICAL CENTER</t>
  </si>
  <si>
    <t>Waconia</t>
  </si>
  <si>
    <t>ABBOTT NORTHWESTERN HOSPITAL</t>
  </si>
  <si>
    <t>HEALTHEAST ST JOSEPHS HOSPITAL</t>
  </si>
  <si>
    <t>GRAND ITASCA CLINIC &amp; HOSPITAL</t>
  </si>
  <si>
    <t>Grand Rapids</t>
  </si>
  <si>
    <t>LAKEVIEW MEMORIAL HOSPITAL</t>
  </si>
  <si>
    <t>Stillwater</t>
  </si>
  <si>
    <t>OWATONNA HOSPITAL</t>
  </si>
  <si>
    <t>Owatonna</t>
  </si>
  <si>
    <t>DISTRICT ONE HOSPITAL</t>
  </si>
  <si>
    <t>Faribault</t>
  </si>
  <si>
    <t>ESSENTIA HEALTH-ST JOSEPHS MED CTR</t>
  </si>
  <si>
    <t>Brainerd</t>
  </si>
  <si>
    <t>BUFFALO HOSPITAL</t>
  </si>
  <si>
    <t>Buffalo</t>
  </si>
  <si>
    <t>FAIRVIEW SOUTHDALE HOSPITAL</t>
  </si>
  <si>
    <t>UNIVERSITY OF MINNESOTA MED CTR</t>
  </si>
  <si>
    <t>ESSENTIA HEALTH VIRGINIA</t>
  </si>
  <si>
    <t>Virginia</t>
  </si>
  <si>
    <t>CARRIS HEALTH LLC</t>
  </si>
  <si>
    <t>Willmar</t>
  </si>
  <si>
    <t>MAYO CLINIC HEALTH SYSTEM - MANKATO</t>
  </si>
  <si>
    <t>Mankato</t>
  </si>
  <si>
    <t>SANFORD BEMIDJI MEDICAL CENTER</t>
  </si>
  <si>
    <t>Bemidji</t>
  </si>
  <si>
    <t>ST MARYS INNOVIS HEALTH</t>
  </si>
  <si>
    <t>Detroit Lakes</t>
  </si>
  <si>
    <t>ST FRANCIS REGIONAL MEDICAL CENTER</t>
  </si>
  <si>
    <t>Shakopee</t>
  </si>
  <si>
    <t>REGIONS HOSPITAL</t>
  </si>
  <si>
    <t>MERCY HOSPITAL (COON RAPIDS)</t>
  </si>
  <si>
    <t>Coon Rapids</t>
  </si>
  <si>
    <t>FAIRVIEW NORTHLAND REGIONAL HOSP</t>
  </si>
  <si>
    <t>Princeton</t>
  </si>
  <si>
    <t>FAIRMONT MED CTR MAYO HEALTH SYSTEM</t>
  </si>
  <si>
    <t>Fairmont</t>
  </si>
  <si>
    <t>HUTCHINSON COMMUNITY HOSPITAL</t>
  </si>
  <si>
    <t>Hutchinson</t>
  </si>
  <si>
    <t>FAIRVIEW RIDGES HOSPITAL</t>
  </si>
  <si>
    <t>Burnsville</t>
  </si>
  <si>
    <t>HEALTHEAST ST JOHNS HOSPITAL</t>
  </si>
  <si>
    <t>Maplewood</t>
  </si>
  <si>
    <t>HEALTHEAST WOODWINDS HOSPITAL</t>
  </si>
  <si>
    <t>Woodbury</t>
  </si>
  <si>
    <t>MAPLE GROVE HOSPITAL CORP</t>
  </si>
  <si>
    <t>Maple Grove</t>
  </si>
  <si>
    <t>GILLETTE CHILDRENS SPEC HOSP</t>
  </si>
  <si>
    <t>Child</t>
  </si>
  <si>
    <t>CHILDRENS HOSPITALS AND CLINICS</t>
  </si>
  <si>
    <t>Minneapolis/ St. Paul</t>
  </si>
  <si>
    <t>SHRINERS HOSPITALS FOR CHILDREN</t>
  </si>
  <si>
    <t>PRAIRIECARE</t>
  </si>
  <si>
    <t>014</t>
  </si>
  <si>
    <t>SANFORD TRF BEHAVIORAL HEALTH</t>
  </si>
  <si>
    <t>SANFORD MEDICAL CENTER FARGO</t>
  </si>
  <si>
    <t>ALTRU HOSPITAL</t>
  </si>
  <si>
    <t>Grand Forks</t>
  </si>
  <si>
    <t>ESSENTIA HEALTH 32ND AVENUE CLINIC</t>
  </si>
  <si>
    <t>PRAIRIE ST JOHNS LLC</t>
  </si>
  <si>
    <t>BROOKINGS HOSPITAL</t>
  </si>
  <si>
    <t>Brookings</t>
  </si>
  <si>
    <t>AVERA MCKENNAN HOSP &amp; UNIV HLTH CTR</t>
  </si>
  <si>
    <t>SANFORD USD MEDICAL CENTER</t>
  </si>
  <si>
    <t>SIOUX FALLS SURGICAL HOSPITAL LLP</t>
  </si>
  <si>
    <t>AVERA HEART HOSP OF SOUTH DAKOTA</t>
  </si>
  <si>
    <t>CHILDRENS CARE HOSPITAL AND SCHOOL</t>
  </si>
  <si>
    <t>FRANCISCAN SKEMP MEDICAL CENTER INC</t>
  </si>
  <si>
    <t>LaCrosse</t>
  </si>
  <si>
    <t>GUNDERSEN LUTHERAN MEDICAL CENTER</t>
  </si>
  <si>
    <t>Out of State Non LTA Non-CAH Providers</t>
  </si>
  <si>
    <t>*CAH Year 2 Rate Update Occurs 7/1/2024</t>
  </si>
  <si>
    <t xml:space="preserve">calculate the Medicaid allowed amount for the hospital stay.  The final allowed amount is displayed on Line 68. Line 69 will show a final payment amount net of any third-party payment amounts </t>
  </si>
  <si>
    <t xml:space="preserve">when applicable. </t>
  </si>
  <si>
    <t xml:space="preserve">Hospitals do not need to submit APR-DRG codes on their claims when billing Minnesota Medicaid. However, users of this DRG Calculator must have a way to identify the appropriate APR-DRG </t>
  </si>
  <si>
    <t xml:space="preserve">code for a hospital stay and enter the DRG code as one of the data fields needed for calculating a Medicaid payment amount. Many hospitals purchase APR-DRG grouping software from 3M </t>
  </si>
  <si>
    <t xml:space="preserve">Health Information Systems which allows them to determine the APR-DRG for individual admissions. If a hospital in Minnesota does not license this software, 3M makes available a website in </t>
  </si>
  <si>
    <t>which information for an individual admission can be entered and the website will return the APR-DRG.</t>
  </si>
  <si>
    <t xml:space="preserve">This Calculator is intended to mimic the actual DRG pricing calculations within the Minnesota Medicaid Billing System, Minnesota Medicaid Billing Systems rates effective 7/1/2023 OR </t>
  </si>
  <si>
    <t>1/1/2024 OR 7/1/2024. However, if there is ever a difference in payment amounts calculated through this spreadsheet versus the Minnesota Medicaid Billing System, the Minnesota Medicaid</t>
  </si>
  <si>
    <t>Billing System is correct.</t>
  </si>
  <si>
    <r>
      <rPr>
        <b/>
        <sz val="10"/>
        <color rgb="FF00B050"/>
        <rFont val="Arial"/>
        <family val="2"/>
      </rPr>
      <t>Only the fields highlighted in green need to be populated by the user</t>
    </r>
    <r>
      <rPr>
        <b/>
        <sz val="10"/>
        <color theme="6" tint="-0.499984740745262"/>
        <rFont val="Arial"/>
        <family val="2"/>
      </rPr>
      <t>.</t>
    </r>
    <r>
      <rPr>
        <sz val="10"/>
        <color theme="6" tint="-0.499984740745262"/>
        <rFont val="Arial"/>
        <family val="2"/>
      </rPr>
      <t xml:space="preserve"> When that is done, the Calculator will retrieve applicable data elements for the DRG code and for the provider, then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</si>
</sst>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_);\(#,##0.0000\)"/>
    <numFmt numFmtId="170" formatCode="0.0000"/>
    <numFmt numFmtId="171" formatCode="###,###,###,##0"/>
    <numFmt numFmtId="172" formatCode="_(* #,##0.0000_);_(* \(#,##0.0000\);_(* &quot;-&quot;????_);_(@_)"/>
    <numFmt numFmtId="173" formatCode="_(* #,##0.000_);_(* \(#,##0.000\);_(* &quot;-&quot;???_);_(@_)"/>
    <numFmt numFmtId="174" formatCode="&quot;$&quot;#,##0"/>
    <numFmt numFmtId="175" formatCode="*#\,##0"/>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sz val="11"/>
      <color indexed="8"/>
      <name val="Palatino Linotype"/>
      <family val="2"/>
    </font>
    <font>
      <sz val="10"/>
      <color indexed="8"/>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sz val="8"/>
      <color theme="1"/>
      <name val="Arial"/>
      <family val="2"/>
    </font>
    <font>
      <sz val="8"/>
      <color indexed="8"/>
      <name val="Arial"/>
      <family val="2"/>
    </font>
    <font>
      <sz val="8"/>
      <color theme="0"/>
      <name val="Arial"/>
      <family val="2"/>
    </font>
    <font>
      <sz val="8"/>
      <color indexed="9"/>
      <name val="Arial"/>
      <family val="2"/>
    </font>
    <font>
      <sz val="8"/>
      <color rgb="FF9C0006"/>
      <name val="Arial"/>
      <family val="2"/>
    </font>
    <font>
      <sz val="8"/>
      <color indexed="20"/>
      <name val="Arial"/>
      <family val="2"/>
    </font>
    <font>
      <b/>
      <sz val="8"/>
      <color rgb="FFFA7D00"/>
      <name val="Arial"/>
      <family val="2"/>
    </font>
    <font>
      <b/>
      <sz val="8"/>
      <color indexed="52"/>
      <name val="Arial"/>
      <family val="2"/>
    </font>
    <font>
      <b/>
      <sz val="8"/>
      <color theme="0"/>
      <name val="Arial"/>
      <family val="2"/>
    </font>
    <font>
      <b/>
      <sz val="8"/>
      <color indexed="9"/>
      <name val="Arial"/>
      <family val="2"/>
    </font>
    <font>
      <sz val="8"/>
      <name val="Arial"/>
      <family val="2"/>
    </font>
    <font>
      <sz val="10"/>
      <color theme="1"/>
      <name val="Palatino Linotype"/>
      <family val="2"/>
    </font>
    <font>
      <sz val="10"/>
      <name val="Palatino Linotype"/>
      <family val="1"/>
    </font>
    <font>
      <sz val="10"/>
      <color theme="1"/>
      <name val="Times New Roman"/>
      <family val="2"/>
    </font>
    <font>
      <sz val="9"/>
      <color theme="1"/>
      <name val="Palatino Linotype"/>
      <family val="2"/>
    </font>
    <font>
      <sz val="10"/>
      <name val="Helv"/>
    </font>
    <font>
      <sz val="10"/>
      <name val="Arial "/>
    </font>
    <font>
      <sz val="10"/>
      <name val="System"/>
      <family val="2"/>
    </font>
    <font>
      <i/>
      <sz val="8"/>
      <color rgb="FF7F7F7F"/>
      <name val="Arial"/>
      <family val="2"/>
    </font>
    <font>
      <i/>
      <sz val="8"/>
      <color indexed="23"/>
      <name val="Arial"/>
      <family val="2"/>
    </font>
    <font>
      <sz val="8"/>
      <color rgb="FF006100"/>
      <name val="Arial"/>
      <family val="2"/>
    </font>
    <font>
      <sz val="8"/>
      <color indexed="17"/>
      <name val="Arial"/>
      <family val="2"/>
    </font>
    <font>
      <b/>
      <sz val="15"/>
      <color theme="3"/>
      <name val="Arial"/>
      <family val="2"/>
    </font>
    <font>
      <b/>
      <sz val="13"/>
      <color theme="3"/>
      <name val="Arial"/>
      <family val="2"/>
    </font>
    <font>
      <b/>
      <sz val="11"/>
      <color theme="3"/>
      <name val="Arial"/>
      <family val="2"/>
    </font>
    <font>
      <sz val="8"/>
      <color rgb="FF3F3F76"/>
      <name val="Arial"/>
      <family val="2"/>
    </font>
    <font>
      <sz val="8"/>
      <color indexed="62"/>
      <name val="Arial"/>
      <family val="2"/>
    </font>
    <font>
      <sz val="8"/>
      <color rgb="FFFA7D00"/>
      <name val="Arial"/>
      <family val="2"/>
    </font>
    <font>
      <sz val="8"/>
      <color indexed="52"/>
      <name val="Arial"/>
      <family val="2"/>
    </font>
    <font>
      <sz val="8"/>
      <color rgb="FF9C6500"/>
      <name val="Arial"/>
      <family val="2"/>
    </font>
    <font>
      <sz val="8"/>
      <color indexed="60"/>
      <name val="Arial"/>
      <family val="2"/>
    </font>
    <font>
      <sz val="11"/>
      <color theme="1"/>
      <name val="Times New Roman"/>
      <family val="1"/>
    </font>
    <font>
      <sz val="10"/>
      <name val="Courier"/>
      <family val="3"/>
    </font>
    <font>
      <sz val="12"/>
      <name val="Times New Roman"/>
      <family val="1"/>
    </font>
    <font>
      <sz val="12"/>
      <name val="Arial"/>
      <family val="2"/>
    </font>
    <font>
      <b/>
      <sz val="8"/>
      <color rgb="FF3F3F3F"/>
      <name val="Arial"/>
      <family val="2"/>
    </font>
    <font>
      <b/>
      <sz val="8"/>
      <color indexed="63"/>
      <name val="Arial"/>
      <family val="2"/>
    </font>
    <font>
      <b/>
      <sz val="8"/>
      <color theme="1"/>
      <name val="Arial"/>
      <family val="2"/>
    </font>
    <font>
      <b/>
      <sz val="8"/>
      <color indexed="8"/>
      <name val="Arial"/>
      <family val="2"/>
    </font>
    <font>
      <sz val="8"/>
      <color rgb="FFFF0000"/>
      <name val="Arial"/>
      <family val="2"/>
    </font>
    <font>
      <sz val="8"/>
      <color indexed="10"/>
      <name val="Arial"/>
      <family val="2"/>
    </font>
    <font>
      <b/>
      <sz val="11"/>
      <color theme="1"/>
      <name val="Arial"/>
      <family val="2"/>
    </font>
    <font>
      <sz val="11"/>
      <name val="Arial"/>
      <family val="2"/>
    </font>
    <font>
      <b/>
      <sz val="10"/>
      <name val="Arial"/>
      <family val="2"/>
    </font>
    <font>
      <b/>
      <i/>
      <sz val="10"/>
      <color indexed="8"/>
      <name val="Arial"/>
      <family val="2"/>
    </font>
    <font>
      <b/>
      <i/>
      <vertAlign val="superscript"/>
      <sz val="10"/>
      <color indexed="8"/>
      <name val="Arial"/>
      <family val="2"/>
    </font>
    <font>
      <sz val="11"/>
      <color theme="0"/>
      <name val="Arial"/>
      <family val="2"/>
    </font>
    <font>
      <b/>
      <sz val="11"/>
      <name val="Arial"/>
      <family val="2"/>
    </font>
    <font>
      <sz val="11"/>
      <color rgb="FFFF0000"/>
      <name val="Arial"/>
      <family val="2"/>
    </font>
    <font>
      <b/>
      <sz val="10"/>
      <color theme="0"/>
      <name val="Arial"/>
      <family val="2"/>
    </font>
    <font>
      <b/>
      <sz val="14"/>
      <color theme="0"/>
      <name val="Arial"/>
      <family val="2"/>
    </font>
    <font>
      <b/>
      <sz val="12"/>
      <color theme="0"/>
      <name val="Arial"/>
      <family val="2"/>
    </font>
    <font>
      <i/>
      <sz val="10"/>
      <color theme="1"/>
      <name val="Arial"/>
      <family val="2"/>
    </font>
    <font>
      <b/>
      <i/>
      <sz val="10"/>
      <color theme="1"/>
      <name val="Arial"/>
      <family val="2"/>
    </font>
    <font>
      <sz val="10"/>
      <color theme="0"/>
      <name val="Arial"/>
      <family val="2"/>
    </font>
    <font>
      <b/>
      <i/>
      <sz val="10"/>
      <color theme="0"/>
      <name val="Arial"/>
      <family val="2"/>
    </font>
    <font>
      <b/>
      <sz val="11"/>
      <color theme="8" tint="-0.499984740745262"/>
      <name val="Arial"/>
      <family val="2"/>
    </font>
    <font>
      <b/>
      <sz val="10"/>
      <color theme="6" tint="-0.499984740745262"/>
      <name val="Arial"/>
      <family val="2"/>
    </font>
    <font>
      <sz val="10"/>
      <color theme="6" tint="-0.499984740745262"/>
      <name val="Arial"/>
      <family val="2"/>
    </font>
    <font>
      <b/>
      <sz val="10"/>
      <color rgb="FF00B050"/>
      <name val="Arial"/>
      <family val="2"/>
    </font>
    <font>
      <b/>
      <i/>
      <sz val="12"/>
      <name val="Arial"/>
      <family val="2"/>
    </font>
  </fonts>
  <fills count="6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7AC142"/>
        <bgColor indexed="64"/>
      </patternFill>
    </fill>
    <fill>
      <patternFill patternType="solid">
        <fgColor rgb="FF9CC5CA"/>
        <bgColor indexed="64"/>
      </patternFill>
    </fill>
    <fill>
      <patternFill patternType="solid">
        <fgColor rgb="FF000000"/>
        <bgColor indexed="64"/>
      </patternFill>
    </fill>
    <fill>
      <patternFill patternType="solid">
        <fgColor rgb="FF999999"/>
        <bgColor indexed="64"/>
      </patternFill>
    </fill>
    <fill>
      <patternFill patternType="solid">
        <fgColor rgb="FFF8971D"/>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EB97"/>
        <bgColor indexed="64"/>
      </patternFill>
    </fill>
    <fill>
      <patternFill patternType="solid">
        <fgColor rgb="FF2C7A8C"/>
        <bgColor indexed="64"/>
      </patternFill>
    </fill>
  </fills>
  <borders count="80">
    <border>
      <left/>
      <right/>
      <top/>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thin">
        <color auto="1"/>
      </bottom>
      <diagonal/>
    </border>
    <border>
      <left style="medium">
        <color auto="1"/>
      </left>
      <right/>
      <top style="medium">
        <color auto="1"/>
      </top>
      <bottom/>
      <diagonal/>
    </border>
    <border>
      <left style="medium">
        <color auto="1"/>
      </left>
      <right style="dotted">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auto="1"/>
      </bottom>
      <diagonal/>
    </border>
    <border>
      <left/>
      <right style="medium">
        <color auto="1"/>
      </right>
      <top style="medium">
        <color auto="1"/>
      </top>
      <bottom style="medium">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style="thin">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medium">
        <color auto="1"/>
      </right>
      <top style="dotted">
        <color auto="1"/>
      </top>
      <bottom style="thin">
        <color theme="0"/>
      </bottom>
      <diagonal/>
    </border>
    <border>
      <left/>
      <right/>
      <top style="medium">
        <color indexed="64"/>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style="dotted">
        <color auto="1"/>
      </right>
      <top/>
      <bottom/>
      <diagonal/>
    </border>
    <border>
      <left style="dotted">
        <color auto="1"/>
      </left>
      <right style="dotted">
        <color auto="1"/>
      </right>
      <top style="dotted">
        <color auto="1"/>
      </top>
      <bottom style="medium">
        <color auto="1"/>
      </bottom>
      <diagonal/>
    </border>
    <border>
      <left/>
      <right style="medium">
        <color auto="1"/>
      </right>
      <top style="medium">
        <color auto="1"/>
      </top>
      <bottom/>
      <diagonal/>
    </border>
    <border>
      <left/>
      <right/>
      <top style="medium">
        <color auto="1"/>
      </top>
      <bottom style="thin">
        <color theme="0"/>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medium">
        <color indexed="64"/>
      </right>
      <top/>
      <bottom/>
      <diagonal/>
    </border>
    <border>
      <left/>
      <right style="medium">
        <color indexed="64"/>
      </right>
      <top style="medium">
        <color auto="1"/>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top style="thin">
        <color theme="0"/>
      </top>
      <bottom/>
      <diagonal/>
    </border>
    <border>
      <left/>
      <right style="medium">
        <color indexed="64"/>
      </right>
      <top style="thin">
        <color theme="0"/>
      </top>
      <bottom/>
      <diagonal/>
    </border>
  </borders>
  <cellStyleXfs count="28178">
    <xf numFmtId="0" fontId="0" fillId="0" borderId="0"/>
    <xf numFmtId="43" fontId="9"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44" fontId="13"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0" fontId="16" fillId="0" borderId="0"/>
    <xf numFmtId="0" fontId="11" fillId="0" borderId="0"/>
    <xf numFmtId="0" fontId="17"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43" fontId="19"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22" fillId="0" borderId="0"/>
    <xf numFmtId="9" fontId="9" fillId="0" borderId="0" applyFont="0" applyFill="0" applyBorder="0" applyAlignment="0" applyProtection="0"/>
    <xf numFmtId="0" fontId="7" fillId="0" borderId="0"/>
    <xf numFmtId="0" fontId="43" fillId="34" borderId="0" applyNumberFormat="0" applyBorder="0" applyAlignment="0" applyProtection="0"/>
    <xf numFmtId="0" fontId="6" fillId="11" borderId="0" applyNumberFormat="0" applyBorder="0" applyAlignment="0" applyProtection="0"/>
    <xf numFmtId="0" fontId="43" fillId="34" borderId="0" applyNumberFormat="0" applyBorder="0" applyAlignment="0" applyProtection="0"/>
    <xf numFmtId="0" fontId="10" fillId="34" borderId="0" applyNumberFormat="0" applyBorder="0" applyAlignment="0" applyProtection="0"/>
    <xf numFmtId="0" fontId="43" fillId="35" borderId="0" applyNumberFormat="0" applyBorder="0" applyAlignment="0" applyProtection="0"/>
    <xf numFmtId="0" fontId="6" fillId="15" borderId="0" applyNumberFormat="0" applyBorder="0" applyAlignment="0" applyProtection="0"/>
    <xf numFmtId="0" fontId="43" fillId="35" borderId="0" applyNumberFormat="0" applyBorder="0" applyAlignment="0" applyProtection="0"/>
    <xf numFmtId="0" fontId="10" fillId="35" borderId="0" applyNumberFormat="0" applyBorder="0" applyAlignment="0" applyProtection="0"/>
    <xf numFmtId="0" fontId="43" fillId="36" borderId="0" applyNumberFormat="0" applyBorder="0" applyAlignment="0" applyProtection="0"/>
    <xf numFmtId="0" fontId="6" fillId="19" borderId="0" applyNumberFormat="0" applyBorder="0" applyAlignment="0" applyProtection="0"/>
    <xf numFmtId="0" fontId="43" fillId="36" borderId="0" applyNumberFormat="0" applyBorder="0" applyAlignment="0" applyProtection="0"/>
    <xf numFmtId="0" fontId="10" fillId="36" borderId="0" applyNumberFormat="0" applyBorder="0" applyAlignment="0" applyProtection="0"/>
    <xf numFmtId="0" fontId="43" fillId="37" borderId="0" applyNumberFormat="0" applyBorder="0" applyAlignment="0" applyProtection="0"/>
    <xf numFmtId="0" fontId="6" fillId="23" borderId="0" applyNumberFormat="0" applyBorder="0" applyAlignment="0" applyProtection="0"/>
    <xf numFmtId="0" fontId="43" fillId="37"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43" fillId="38" borderId="0" applyNumberFormat="0" applyBorder="0" applyAlignment="0" applyProtection="0"/>
    <xf numFmtId="0" fontId="6" fillId="27" borderId="0" applyNumberFormat="0" applyBorder="0" applyAlignment="0" applyProtection="0"/>
    <xf numFmtId="0" fontId="43" fillId="38" borderId="0" applyNumberFormat="0" applyBorder="0" applyAlignment="0" applyProtection="0"/>
    <xf numFmtId="0" fontId="10" fillId="38" borderId="0" applyNumberFormat="0" applyBorder="0" applyAlignment="0" applyProtection="0"/>
    <xf numFmtId="0" fontId="43" fillId="39" borderId="0" applyNumberFormat="0" applyBorder="0" applyAlignment="0" applyProtection="0"/>
    <xf numFmtId="0" fontId="6" fillId="31" borderId="0" applyNumberFormat="0" applyBorder="0" applyAlignment="0" applyProtection="0"/>
    <xf numFmtId="0" fontId="43" fillId="39" borderId="0" applyNumberFormat="0" applyBorder="0" applyAlignment="0" applyProtection="0"/>
    <xf numFmtId="0" fontId="10" fillId="39" borderId="0" applyNumberFormat="0" applyBorder="0" applyAlignment="0" applyProtection="0"/>
    <xf numFmtId="0" fontId="43" fillId="40" borderId="0" applyNumberFormat="0" applyBorder="0" applyAlignment="0" applyProtection="0"/>
    <xf numFmtId="0" fontId="6" fillId="12" borderId="0" applyNumberFormat="0" applyBorder="0" applyAlignment="0" applyProtection="0"/>
    <xf numFmtId="0" fontId="43" fillId="40" borderId="0" applyNumberFormat="0" applyBorder="0" applyAlignment="0" applyProtection="0"/>
    <xf numFmtId="0" fontId="10" fillId="40" borderId="0" applyNumberFormat="0" applyBorder="0" applyAlignment="0" applyProtection="0"/>
    <xf numFmtId="0" fontId="43" fillId="41" borderId="0" applyNumberFormat="0" applyBorder="0" applyAlignment="0" applyProtection="0"/>
    <xf numFmtId="0" fontId="6" fillId="16" borderId="0" applyNumberFormat="0" applyBorder="0" applyAlignment="0" applyProtection="0"/>
    <xf numFmtId="0" fontId="43" fillId="41" borderId="0" applyNumberFormat="0" applyBorder="0" applyAlignment="0" applyProtection="0"/>
    <xf numFmtId="0" fontId="10" fillId="41" borderId="0" applyNumberFormat="0" applyBorder="0" applyAlignment="0" applyProtection="0"/>
    <xf numFmtId="0" fontId="43" fillId="42" borderId="0" applyNumberFormat="0" applyBorder="0" applyAlignment="0" applyProtection="0"/>
    <xf numFmtId="0" fontId="6" fillId="20" borderId="0" applyNumberFormat="0" applyBorder="0" applyAlignment="0" applyProtection="0"/>
    <xf numFmtId="0" fontId="43" fillId="42" borderId="0" applyNumberFormat="0" applyBorder="0" applyAlignment="0" applyProtection="0"/>
    <xf numFmtId="0" fontId="10" fillId="42" borderId="0" applyNumberFormat="0" applyBorder="0" applyAlignment="0" applyProtection="0"/>
    <xf numFmtId="0" fontId="43" fillId="37" borderId="0" applyNumberFormat="0" applyBorder="0" applyAlignment="0" applyProtection="0"/>
    <xf numFmtId="0" fontId="6" fillId="24" borderId="0" applyNumberFormat="0" applyBorder="0" applyAlignment="0" applyProtection="0"/>
    <xf numFmtId="0" fontId="43" fillId="37" borderId="0" applyNumberFormat="0" applyBorder="0" applyAlignment="0" applyProtection="0"/>
    <xf numFmtId="0" fontId="10" fillId="37" borderId="0" applyNumberFormat="0" applyBorder="0" applyAlignment="0" applyProtection="0"/>
    <xf numFmtId="0" fontId="43" fillId="40" borderId="0" applyNumberFormat="0" applyBorder="0" applyAlignment="0" applyProtection="0"/>
    <xf numFmtId="0" fontId="6" fillId="28" borderId="0" applyNumberFormat="0" applyBorder="0" applyAlignment="0" applyProtection="0"/>
    <xf numFmtId="0" fontId="43" fillId="40" borderId="0" applyNumberFormat="0" applyBorder="0" applyAlignment="0" applyProtection="0"/>
    <xf numFmtId="0" fontId="10" fillId="40" borderId="0" applyNumberFormat="0" applyBorder="0" applyAlignment="0" applyProtection="0"/>
    <xf numFmtId="0" fontId="43" fillId="43" borderId="0" applyNumberFormat="0" applyBorder="0" applyAlignment="0" applyProtection="0"/>
    <xf numFmtId="0" fontId="6" fillId="32" borderId="0" applyNumberFormat="0" applyBorder="0" applyAlignment="0" applyProtection="0"/>
    <xf numFmtId="0" fontId="43" fillId="43" borderId="0" applyNumberFormat="0" applyBorder="0" applyAlignment="0" applyProtection="0"/>
    <xf numFmtId="0" fontId="10" fillId="43" borderId="0" applyNumberFormat="0" applyBorder="0" applyAlignment="0" applyProtection="0"/>
    <xf numFmtId="0" fontId="46" fillId="44" borderId="0" applyNumberFormat="0" applyBorder="0" applyAlignment="0" applyProtection="0"/>
    <xf numFmtId="0" fontId="38" fillId="13" borderId="0" applyNumberFormat="0" applyBorder="0" applyAlignment="0" applyProtection="0"/>
    <xf numFmtId="0" fontId="46" fillId="44" borderId="0" applyNumberFormat="0" applyBorder="0" applyAlignment="0" applyProtection="0"/>
    <xf numFmtId="0" fontId="15" fillId="44" borderId="0" applyNumberFormat="0" applyBorder="0" applyAlignment="0" applyProtection="0"/>
    <xf numFmtId="0" fontId="46" fillId="41" borderId="0" applyNumberFormat="0" applyBorder="0" applyAlignment="0" applyProtection="0"/>
    <xf numFmtId="0" fontId="38" fillId="17" borderId="0" applyNumberFormat="0" applyBorder="0" applyAlignment="0" applyProtection="0"/>
    <xf numFmtId="0" fontId="46" fillId="41"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38" fillId="21" borderId="0" applyNumberFormat="0" applyBorder="0" applyAlignment="0" applyProtection="0"/>
    <xf numFmtId="0" fontId="46" fillId="42" borderId="0" applyNumberFormat="0" applyBorder="0" applyAlignment="0" applyProtection="0"/>
    <xf numFmtId="0" fontId="15" fillId="42" borderId="0" applyNumberFormat="0" applyBorder="0" applyAlignment="0" applyProtection="0"/>
    <xf numFmtId="0" fontId="46" fillId="45" borderId="0" applyNumberFormat="0" applyBorder="0" applyAlignment="0" applyProtection="0"/>
    <xf numFmtId="0" fontId="38" fillId="25"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46" fillId="46" borderId="0" applyNumberFormat="0" applyBorder="0" applyAlignment="0" applyProtection="0"/>
    <xf numFmtId="0" fontId="38" fillId="29" borderId="0" applyNumberFormat="0" applyBorder="0" applyAlignment="0" applyProtection="0"/>
    <xf numFmtId="0" fontId="46" fillId="46" borderId="0" applyNumberFormat="0" applyBorder="0" applyAlignment="0" applyProtection="0"/>
    <xf numFmtId="0" fontId="15" fillId="46" borderId="0" applyNumberFormat="0" applyBorder="0" applyAlignment="0" applyProtection="0"/>
    <xf numFmtId="0" fontId="46" fillId="47" borderId="0" applyNumberFormat="0" applyBorder="0" applyAlignment="0" applyProtection="0"/>
    <xf numFmtId="0" fontId="38" fillId="33" borderId="0" applyNumberFormat="0" applyBorder="0" applyAlignment="0" applyProtection="0"/>
    <xf numFmtId="0" fontId="46" fillId="47"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38" fillId="10"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38" fillId="14"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46" fillId="50" borderId="0" applyNumberFormat="0" applyBorder="0" applyAlignment="0" applyProtection="0"/>
    <xf numFmtId="0" fontId="38" fillId="18" borderId="0" applyNumberFormat="0" applyBorder="0" applyAlignment="0" applyProtection="0"/>
    <xf numFmtId="0" fontId="46" fillId="50" borderId="0" applyNumberFormat="0" applyBorder="0" applyAlignment="0" applyProtection="0"/>
    <xf numFmtId="0" fontId="15" fillId="50" borderId="0" applyNumberFormat="0" applyBorder="0" applyAlignment="0" applyProtection="0"/>
    <xf numFmtId="0" fontId="46" fillId="45" borderId="0" applyNumberFormat="0" applyBorder="0" applyAlignment="0" applyProtection="0"/>
    <xf numFmtId="0" fontId="38" fillId="22"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38" fillId="22" borderId="0" applyNumberFormat="0" applyBorder="0" applyAlignment="0" applyProtection="0"/>
    <xf numFmtId="0" fontId="46" fillId="46" borderId="0" applyNumberFormat="0" applyBorder="0" applyAlignment="0" applyProtection="0"/>
    <xf numFmtId="0" fontId="38" fillId="26" borderId="0" applyNumberFormat="0" applyBorder="0" applyAlignment="0" applyProtection="0"/>
    <xf numFmtId="0" fontId="46" fillId="46" borderId="0" applyNumberFormat="0" applyBorder="0" applyAlignment="0" applyProtection="0"/>
    <xf numFmtId="0" fontId="15" fillId="46" borderId="0" applyNumberFormat="0" applyBorder="0" applyAlignment="0" applyProtection="0"/>
    <xf numFmtId="0" fontId="46" fillId="51" borderId="0" applyNumberFormat="0" applyBorder="0" applyAlignment="0" applyProtection="0"/>
    <xf numFmtId="0" fontId="38" fillId="30" borderId="0" applyNumberFormat="0" applyBorder="0" applyAlignment="0" applyProtection="0"/>
    <xf numFmtId="0" fontId="46" fillId="51" borderId="0" applyNumberFormat="0" applyBorder="0" applyAlignment="0" applyProtection="0"/>
    <xf numFmtId="0" fontId="15" fillId="51" borderId="0" applyNumberFormat="0" applyBorder="0" applyAlignment="0" applyProtection="0"/>
    <xf numFmtId="0" fontId="47" fillId="35" borderId="0" applyNumberFormat="0" applyBorder="0" applyAlignment="0" applyProtection="0"/>
    <xf numFmtId="0" fontId="28" fillId="4" borderId="0" applyNumberFormat="0" applyBorder="0" applyAlignment="0" applyProtection="0"/>
    <xf numFmtId="0" fontId="47" fillId="35" borderId="0" applyNumberFormat="0" applyBorder="0" applyAlignment="0" applyProtection="0"/>
    <xf numFmtId="0" fontId="60" fillId="35" borderId="0" applyNumberFormat="0" applyBorder="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32" fillId="7" borderId="12"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48" fillId="52" borderId="18" applyNumberFormat="0" applyAlignment="0" applyProtection="0"/>
    <xf numFmtId="0" fontId="61" fillId="52" borderId="18" applyNumberFormat="0" applyAlignment="0" applyProtection="0"/>
    <xf numFmtId="0" fontId="61" fillId="52" borderId="18" applyNumberFormat="0" applyAlignment="0" applyProtection="0"/>
    <xf numFmtId="0" fontId="61" fillId="52" borderId="18" applyNumberFormat="0" applyAlignment="0" applyProtection="0"/>
    <xf numFmtId="0" fontId="49" fillId="53" borderId="19" applyNumberFormat="0" applyAlignment="0" applyProtection="0"/>
    <xf numFmtId="0" fontId="34" fillId="8" borderId="15" applyNumberFormat="0" applyAlignment="0" applyProtection="0"/>
    <xf numFmtId="0" fontId="49" fillId="53" borderId="19" applyNumberFormat="0" applyAlignment="0" applyProtection="0"/>
    <xf numFmtId="0" fontId="14" fillId="53" borderId="19" applyNumberFormat="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0"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2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73" fillId="0" borderId="27">
      <alignment horizontal="left"/>
    </xf>
    <xf numFmtId="0" fontId="50" fillId="0" borderId="0" applyNumberForma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51" fillId="36" borderId="0" applyNumberFormat="0" applyBorder="0" applyAlignment="0" applyProtection="0"/>
    <xf numFmtId="0" fontId="27" fillId="3" borderId="0" applyNumberFormat="0" applyBorder="0" applyAlignment="0" applyProtection="0"/>
    <xf numFmtId="0" fontId="51" fillId="36" borderId="0" applyNumberFormat="0" applyBorder="0" applyAlignment="0" applyProtection="0"/>
    <xf numFmtId="0" fontId="63" fillId="36" borderId="0" applyNumberFormat="0" applyBorder="0" applyAlignment="0" applyProtection="0"/>
    <xf numFmtId="0" fontId="52" fillId="0" borderId="20" applyNumberFormat="0" applyFill="0" applyAlignment="0" applyProtection="0"/>
    <xf numFmtId="0" fontId="24" fillId="0" borderId="9" applyNumberFormat="0" applyFill="0" applyAlignment="0" applyProtection="0"/>
    <xf numFmtId="0" fontId="52" fillId="0" borderId="20" applyNumberFormat="0" applyFill="0" applyAlignment="0" applyProtection="0"/>
    <xf numFmtId="0" fontId="64" fillId="0" borderId="20" applyNumberFormat="0" applyFill="0" applyAlignment="0" applyProtection="0"/>
    <xf numFmtId="0" fontId="53" fillId="0" borderId="21" applyNumberFormat="0" applyFill="0" applyAlignment="0" applyProtection="0"/>
    <xf numFmtId="0" fontId="25" fillId="0" borderId="10" applyNumberFormat="0" applyFill="0" applyAlignment="0" applyProtection="0"/>
    <xf numFmtId="0" fontId="53" fillId="0" borderId="21" applyNumberFormat="0" applyFill="0" applyAlignment="0" applyProtection="0"/>
    <xf numFmtId="0" fontId="65" fillId="0" borderId="21" applyNumberFormat="0" applyFill="0" applyAlignment="0" applyProtection="0"/>
    <xf numFmtId="0" fontId="54" fillId="0" borderId="22" applyNumberFormat="0" applyFill="0" applyAlignment="0" applyProtection="0"/>
    <xf numFmtId="0" fontId="26" fillId="0" borderId="11" applyNumberFormat="0" applyFill="0" applyAlignment="0" applyProtection="0"/>
    <xf numFmtId="0" fontId="54" fillId="0" borderId="22" applyNumberFormat="0" applyFill="0" applyAlignment="0" applyProtection="0"/>
    <xf numFmtId="0" fontId="66" fillId="0" borderId="22" applyNumberFormat="0" applyFill="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66" fillId="0" borderId="0" applyNumberFormat="0" applyFill="0" applyBorder="0" applyAlignment="0" applyProtection="0"/>
    <xf numFmtId="0" fontId="75" fillId="0" borderId="0" applyNumberFormat="0" applyFill="0" applyBorder="0" applyAlignment="0" applyProtection="0">
      <alignment vertical="top"/>
      <protection locked="0"/>
    </xf>
    <xf numFmtId="0" fontId="76" fillId="0" borderId="0" applyNumberFormat="0" applyFill="0" applyBorder="0" applyAlignment="0" applyProtection="0"/>
    <xf numFmtId="0" fontId="40"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30" fillId="6" borderId="12"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55" fillId="39" borderId="18" applyNumberFormat="0" applyAlignment="0" applyProtection="0"/>
    <xf numFmtId="0" fontId="67" fillId="39" borderId="18" applyNumberFormat="0" applyAlignment="0" applyProtection="0"/>
    <xf numFmtId="0" fontId="67" fillId="39" borderId="18" applyNumberFormat="0" applyAlignment="0" applyProtection="0"/>
    <xf numFmtId="0" fontId="67" fillId="39" borderId="18" applyNumberFormat="0" applyAlignment="0" applyProtection="0"/>
    <xf numFmtId="0" fontId="56" fillId="0" borderId="23" applyNumberFormat="0" applyFill="0" applyAlignment="0" applyProtection="0"/>
    <xf numFmtId="0" fontId="33" fillId="0" borderId="14" applyNumberFormat="0" applyFill="0" applyAlignment="0" applyProtection="0"/>
    <xf numFmtId="0" fontId="56" fillId="0" borderId="23" applyNumberFormat="0" applyFill="0" applyAlignment="0" applyProtection="0"/>
    <xf numFmtId="0" fontId="68" fillId="0" borderId="23" applyNumberFormat="0" applyFill="0" applyAlignment="0" applyProtection="0"/>
    <xf numFmtId="0" fontId="57" fillId="54" borderId="0" applyNumberFormat="0" applyBorder="0" applyAlignment="0" applyProtection="0"/>
    <xf numFmtId="0" fontId="29" fillId="5" borderId="0" applyNumberFormat="0" applyBorder="0" applyAlignment="0" applyProtection="0"/>
    <xf numFmtId="0" fontId="57" fillId="54" borderId="0" applyNumberFormat="0" applyBorder="0" applyAlignment="0" applyProtection="0"/>
    <xf numFmtId="0" fontId="69" fillId="5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43" fillId="0" borderId="0"/>
    <xf numFmtId="0" fontId="72" fillId="0" borderId="0"/>
    <xf numFmtId="0" fontId="72" fillId="0" borderId="0"/>
    <xf numFmtId="0" fontId="21" fillId="0" borderId="0"/>
    <xf numFmtId="0" fontId="9" fillId="0" borderId="0"/>
    <xf numFmtId="0" fontId="72" fillId="0" borderId="0"/>
    <xf numFmtId="0" fontId="9" fillId="0" borderId="0"/>
    <xf numFmtId="0" fontId="18" fillId="0" borderId="0"/>
    <xf numFmtId="0" fontId="6" fillId="0" borderId="0"/>
    <xf numFmtId="0" fontId="18" fillId="0" borderId="0"/>
    <xf numFmtId="0" fontId="6" fillId="0" borderId="0"/>
    <xf numFmtId="0" fontId="9" fillId="0" borderId="0"/>
    <xf numFmtId="0" fontId="6" fillId="0" borderId="0"/>
    <xf numFmtId="0" fontId="9" fillId="0" borderId="0"/>
    <xf numFmtId="0" fontId="17" fillId="0" borderId="0"/>
    <xf numFmtId="0" fontId="6" fillId="0" borderId="0"/>
    <xf numFmtId="0" fontId="9" fillId="0" borderId="0"/>
    <xf numFmtId="0" fontId="6" fillId="0" borderId="0"/>
    <xf numFmtId="0" fontId="44" fillId="0" borderId="0"/>
    <xf numFmtId="0" fontId="39"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43" fillId="0" borderId="0"/>
    <xf numFmtId="0" fontId="9" fillId="0" borderId="0"/>
    <xf numFmtId="0" fontId="9" fillId="0" borderId="0"/>
    <xf numFmtId="0" fontId="43" fillId="0" borderId="0"/>
    <xf numFmtId="0" fontId="10"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9" borderId="16"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43" fillId="55" borderId="24" applyNumberFormat="0" applyFont="0" applyAlignment="0" applyProtection="0"/>
    <xf numFmtId="0" fontId="9" fillId="55" borderId="24" applyNumberFormat="0" applyFont="0" applyAlignment="0" applyProtection="0"/>
    <xf numFmtId="0" fontId="9" fillId="55" borderId="24" applyNumberFormat="0" applyFont="0" applyAlignment="0" applyProtection="0"/>
    <xf numFmtId="0" fontId="9" fillId="55" borderId="24" applyNumberFormat="0" applyFon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31" fillId="7" borderId="13"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58" fillId="52" borderId="25" applyNumberFormat="0" applyAlignment="0" applyProtection="0"/>
    <xf numFmtId="0" fontId="70" fillId="52" borderId="25" applyNumberFormat="0" applyAlignment="0" applyProtection="0"/>
    <xf numFmtId="0" fontId="70" fillId="52" borderId="25" applyNumberFormat="0" applyAlignment="0" applyProtection="0"/>
    <xf numFmtId="9" fontId="4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41" fontId="10" fillId="0" borderId="28">
      <alignment horizontal="left"/>
    </xf>
    <xf numFmtId="0" fontId="41" fillId="0" borderId="0" applyNumberFormat="0" applyFill="0" applyBorder="0" applyAlignment="0" applyProtection="0"/>
    <xf numFmtId="0" fontId="23" fillId="0" borderId="0" applyNumberFormat="0" applyFill="0" applyBorder="0" applyAlignment="0" applyProtection="0"/>
    <xf numFmtId="0" fontId="41" fillId="0" borderId="0" applyNumberFormat="0" applyFill="0" applyBorder="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37" fillId="0" borderId="17"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59" fillId="0" borderId="0" applyNumberFormat="0" applyFill="0" applyBorder="0" applyAlignment="0" applyProtection="0"/>
    <xf numFmtId="0" fontId="35"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78" fillId="0" borderId="0"/>
    <xf numFmtId="0" fontId="9" fillId="0" borderId="0"/>
    <xf numFmtId="0" fontId="9" fillId="0" borderId="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7" borderId="12" applyNumberFormat="0" applyAlignment="0" applyProtection="0"/>
    <xf numFmtId="0" fontId="84" fillId="7" borderId="12" applyNumberFormat="0" applyAlignment="0" applyProtection="0"/>
    <xf numFmtId="0" fontId="84" fillId="7" borderId="12" applyNumberFormat="0" applyAlignment="0" applyProtection="0"/>
    <xf numFmtId="0" fontId="84" fillId="7" borderId="12" applyNumberFormat="0" applyAlignment="0" applyProtection="0"/>
    <xf numFmtId="0" fontId="84" fillId="7" borderId="12" applyNumberFormat="0" applyAlignment="0" applyProtection="0"/>
    <xf numFmtId="0" fontId="84" fillId="7" borderId="12" applyNumberFormat="0" applyAlignment="0" applyProtection="0"/>
    <xf numFmtId="0" fontId="84" fillId="7" borderId="12"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5" fillId="52" borderId="31" applyNumberFormat="0" applyAlignment="0" applyProtection="0"/>
    <xf numFmtId="0" fontId="86" fillId="8" borderId="15" applyNumberFormat="0" applyAlignment="0" applyProtection="0"/>
    <xf numFmtId="0" fontId="86" fillId="8" borderId="15" applyNumberFormat="0" applyAlignment="0" applyProtection="0"/>
    <xf numFmtId="0" fontId="86" fillId="8" borderId="15" applyNumberFormat="0" applyAlignment="0" applyProtection="0"/>
    <xf numFmtId="0" fontId="86" fillId="8" borderId="15" applyNumberFormat="0" applyAlignment="0" applyProtection="0"/>
    <xf numFmtId="0" fontId="86" fillId="8" borderId="15" applyNumberFormat="0" applyAlignment="0" applyProtection="0"/>
    <xf numFmtId="0" fontId="86" fillId="8" borderId="15" applyNumberFormat="0" applyAlignment="0" applyProtection="0"/>
    <xf numFmtId="0" fontId="86" fillId="8" borderId="15" applyNumberFormat="0" applyAlignment="0" applyProtection="0"/>
    <xf numFmtId="0" fontId="87" fillId="53" borderId="19" applyNumberFormat="0" applyAlignment="0" applyProtection="0"/>
    <xf numFmtId="0" fontId="87" fillId="53" borderId="19" applyNumberFormat="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88" fillId="0" borderId="0" applyFont="0" applyFill="0" applyBorder="0" applyAlignment="0" applyProtection="0"/>
    <xf numFmtId="43" fontId="9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92" fillId="0" borderId="0" applyFont="0" applyFill="0" applyBorder="0" applyAlignment="0" applyProtection="0"/>
    <xf numFmtId="3" fontId="9" fillId="0" borderId="0" applyFont="0" applyFill="0" applyBorder="0" applyAlignment="0" applyProtection="0"/>
    <xf numFmtId="0" fontId="93" fillId="0" borderId="0"/>
    <xf numFmtId="44" fontId="90"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78" fillId="0" borderId="0" applyFont="0" applyFill="0" applyBorder="0" applyAlignment="0" applyProtection="0"/>
    <xf numFmtId="44" fontId="94"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72" fillId="0" borderId="0" applyFont="0" applyFill="0" applyBorder="0" applyAlignment="0" applyProtection="0"/>
    <xf numFmtId="44" fontId="2" fillId="0" borderId="0" applyFont="0" applyFill="0" applyBorder="0" applyAlignment="0" applyProtection="0"/>
    <xf numFmtId="44" fontId="7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9" fillId="0" borderId="0" applyFont="0" applyFill="0" applyBorder="0" applyAlignment="0" applyProtection="0"/>
    <xf numFmtId="5" fontId="95" fillId="0" borderId="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3" fillId="0" borderId="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65" fillId="0" borderId="21" applyNumberFormat="0" applyFill="0" applyAlignment="0" applyProtection="0"/>
    <xf numFmtId="0" fontId="65" fillId="0" borderId="21" applyNumberFormat="0" applyFill="0" applyAlignment="0" applyProtection="0"/>
    <xf numFmtId="0" fontId="102" fillId="0" borderId="11" applyNumberFormat="0" applyFill="0" applyAlignment="0" applyProtection="0"/>
    <xf numFmtId="0" fontId="102" fillId="0" borderId="11" applyNumberFormat="0" applyFill="0" applyAlignment="0" applyProtection="0"/>
    <xf numFmtId="0" fontId="102" fillId="0" borderId="11" applyNumberFormat="0" applyFill="0" applyAlignment="0" applyProtection="0"/>
    <xf numFmtId="0" fontId="102" fillId="0" borderId="11" applyNumberFormat="0" applyFill="0" applyAlignment="0" applyProtection="0"/>
    <xf numFmtId="0" fontId="102" fillId="0" borderId="11" applyNumberFormat="0" applyFill="0" applyAlignment="0" applyProtection="0"/>
    <xf numFmtId="0" fontId="102" fillId="0" borderId="11" applyNumberFormat="0" applyFill="0" applyAlignment="0" applyProtection="0"/>
    <xf numFmtId="0" fontId="102" fillId="0" borderId="11"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03" fillId="6" borderId="12" applyNumberFormat="0" applyAlignment="0" applyProtection="0"/>
    <xf numFmtId="0" fontId="103" fillId="6" borderId="12" applyNumberFormat="0" applyAlignment="0" applyProtection="0"/>
    <xf numFmtId="0" fontId="103" fillId="6" borderId="12" applyNumberFormat="0" applyAlignment="0" applyProtection="0"/>
    <xf numFmtId="0" fontId="103" fillId="6" borderId="12" applyNumberFormat="0" applyAlignment="0" applyProtection="0"/>
    <xf numFmtId="0" fontId="103" fillId="6" borderId="12" applyNumberFormat="0" applyAlignment="0" applyProtection="0"/>
    <xf numFmtId="0" fontId="103" fillId="6" borderId="12" applyNumberFormat="0" applyAlignment="0" applyProtection="0"/>
    <xf numFmtId="0" fontId="103" fillId="6" borderId="12"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4" fillId="39" borderId="31" applyNumberFormat="0" applyAlignment="0" applyProtection="0"/>
    <xf numFmtId="0" fontId="105" fillId="0" borderId="14"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7" fillId="5" borderId="0" applyNumberFormat="0" applyBorder="0" applyAlignment="0" applyProtection="0"/>
    <xf numFmtId="0" fontId="107" fillId="5" borderId="0" applyNumberFormat="0" applyBorder="0" applyAlignment="0" applyProtection="0"/>
    <xf numFmtId="0" fontId="107" fillId="5" borderId="0" applyNumberFormat="0" applyBorder="0" applyAlignment="0" applyProtection="0"/>
    <xf numFmtId="0" fontId="107" fillId="5" borderId="0" applyNumberFormat="0" applyBorder="0" applyAlignment="0" applyProtection="0"/>
    <xf numFmtId="0" fontId="107" fillId="5" borderId="0" applyNumberFormat="0" applyBorder="0" applyAlignment="0" applyProtection="0"/>
    <xf numFmtId="0" fontId="107" fillId="5" borderId="0" applyNumberFormat="0" applyBorder="0" applyAlignment="0" applyProtection="0"/>
    <xf numFmtId="0" fontId="107" fillId="5"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89" fillId="0" borderId="0"/>
    <xf numFmtId="0" fontId="78" fillId="0" borderId="0"/>
    <xf numFmtId="0" fontId="78" fillId="0" borderId="0"/>
    <xf numFmtId="0" fontId="78" fillId="0" borderId="0"/>
    <xf numFmtId="0" fontId="18" fillId="0" borderId="0"/>
    <xf numFmtId="0" fontId="89" fillId="0" borderId="0"/>
    <xf numFmtId="0" fontId="43" fillId="0" borderId="0"/>
    <xf numFmtId="0" fontId="9" fillId="0" borderId="0"/>
    <xf numFmtId="0" fontId="9" fillId="0" borderId="0"/>
    <xf numFmtId="0" fontId="2" fillId="0" borderId="0"/>
    <xf numFmtId="0" fontId="88" fillId="0" borderId="0"/>
    <xf numFmtId="0" fontId="88" fillId="0" borderId="0"/>
    <xf numFmtId="0" fontId="88" fillId="0" borderId="0"/>
    <xf numFmtId="0" fontId="88" fillId="0" borderId="0"/>
    <xf numFmtId="0" fontId="9" fillId="0" borderId="0"/>
    <xf numFmtId="0" fontId="2" fillId="0" borderId="0"/>
    <xf numFmtId="0" fontId="2" fillId="0" borderId="0"/>
    <xf numFmtId="0" fontId="9" fillId="0" borderId="0"/>
    <xf numFmtId="0" fontId="90" fillId="0" borderId="0"/>
    <xf numFmtId="0" fontId="90" fillId="0" borderId="0"/>
    <xf numFmtId="0" fontId="9" fillId="0" borderId="0"/>
    <xf numFmtId="0" fontId="22" fillId="0" borderId="0"/>
    <xf numFmtId="0" fontId="9" fillId="0" borderId="0"/>
    <xf numFmtId="0" fontId="89" fillId="0" borderId="0"/>
    <xf numFmtId="0" fontId="9" fillId="0" borderId="0"/>
    <xf numFmtId="0" fontId="2" fillId="0" borderId="0"/>
    <xf numFmtId="0" fontId="2" fillId="0" borderId="0"/>
    <xf numFmtId="0" fontId="72" fillId="0" borderId="0"/>
    <xf numFmtId="0" fontId="22" fillId="0" borderId="0"/>
    <xf numFmtId="0" fontId="72" fillId="0" borderId="0"/>
    <xf numFmtId="0" fontId="78" fillId="0" borderId="0"/>
    <xf numFmtId="0" fontId="2" fillId="0" borderId="0"/>
    <xf numFmtId="0" fontId="88" fillId="0" borderId="0"/>
    <xf numFmtId="0" fontId="2" fillId="0" borderId="0"/>
    <xf numFmtId="0" fontId="2" fillId="0" borderId="0"/>
    <xf numFmtId="0" fontId="88" fillId="0" borderId="0"/>
    <xf numFmtId="0" fontId="2" fillId="0" borderId="0"/>
    <xf numFmtId="0" fontId="2" fillId="0" borderId="0"/>
    <xf numFmtId="0" fontId="88" fillId="0" borderId="0"/>
    <xf numFmtId="0" fontId="88" fillId="0" borderId="0"/>
    <xf numFmtId="0" fontId="88" fillId="0" borderId="0"/>
    <xf numFmtId="0" fontId="2" fillId="0" borderId="0"/>
    <xf numFmtId="0" fontId="88" fillId="0" borderId="0"/>
    <xf numFmtId="0" fontId="2" fillId="0" borderId="0"/>
    <xf numFmtId="0" fontId="88" fillId="0" borderId="0"/>
    <xf numFmtId="171" fontId="109" fillId="0" borderId="0"/>
    <xf numFmtId="171" fontId="109" fillId="0" borderId="0"/>
    <xf numFmtId="0" fontId="89" fillId="0" borderId="0"/>
    <xf numFmtId="0" fontId="72" fillId="0" borderId="0"/>
    <xf numFmtId="0" fontId="110" fillId="0" borderId="0"/>
    <xf numFmtId="0" fontId="2" fillId="0" borderId="0"/>
    <xf numFmtId="0" fontId="22" fillId="0" borderId="0"/>
    <xf numFmtId="0" fontId="22" fillId="0" borderId="0"/>
    <xf numFmtId="0" fontId="22" fillId="0" borderId="0"/>
    <xf numFmtId="0" fontId="92" fillId="0" borderId="0"/>
    <xf numFmtId="0" fontId="2" fillId="0" borderId="0"/>
    <xf numFmtId="0" fontId="2" fillId="0" borderId="0"/>
    <xf numFmtId="0" fontId="2" fillId="0" borderId="0"/>
    <xf numFmtId="0" fontId="78" fillId="0" borderId="0"/>
    <xf numFmtId="0" fontId="9" fillId="0" borderId="0"/>
    <xf numFmtId="0" fontId="72" fillId="0" borderId="0"/>
    <xf numFmtId="0" fontId="72" fillId="0" borderId="0"/>
    <xf numFmtId="0" fontId="72" fillId="0" borderId="0"/>
    <xf numFmtId="0" fontId="72" fillId="0" borderId="0"/>
    <xf numFmtId="0" fontId="9" fillId="0" borderId="0"/>
    <xf numFmtId="0" fontId="72" fillId="0" borderId="0"/>
    <xf numFmtId="0" fontId="72" fillId="0" borderId="0"/>
    <xf numFmtId="0" fontId="72" fillId="0" borderId="0"/>
    <xf numFmtId="0" fontId="72" fillId="0" borderId="0"/>
    <xf numFmtId="37" fontId="111" fillId="0" borderId="0"/>
    <xf numFmtId="37" fontId="111" fillId="0" borderId="0"/>
    <xf numFmtId="0" fontId="72" fillId="0" borderId="0"/>
    <xf numFmtId="0" fontId="72" fillId="0" borderId="0"/>
    <xf numFmtId="0" fontId="72" fillId="0" borderId="0"/>
    <xf numFmtId="0" fontId="2" fillId="0" borderId="0"/>
    <xf numFmtId="0" fontId="72" fillId="0" borderId="0"/>
    <xf numFmtId="0" fontId="72" fillId="0" borderId="0"/>
    <xf numFmtId="0" fontId="9" fillId="0" borderId="0"/>
    <xf numFmtId="0" fontId="94" fillId="0" borderId="0"/>
    <xf numFmtId="0" fontId="72" fillId="0" borderId="0"/>
    <xf numFmtId="0" fontId="112" fillId="0" borderId="0"/>
    <xf numFmtId="0" fontId="89" fillId="0" borderId="0"/>
    <xf numFmtId="0" fontId="89" fillId="0" borderId="0"/>
    <xf numFmtId="0" fontId="2" fillId="0" borderId="0"/>
    <xf numFmtId="0" fontId="89" fillId="0" borderId="0"/>
    <xf numFmtId="0" fontId="89" fillId="0" borderId="0"/>
    <xf numFmtId="0" fontId="89" fillId="0" borderId="0"/>
    <xf numFmtId="0" fontId="2" fillId="0" borderId="0"/>
    <xf numFmtId="0" fontId="90" fillId="0" borderId="0"/>
    <xf numFmtId="0" fontId="90" fillId="0" borderId="0"/>
    <xf numFmtId="0" fontId="2" fillId="0" borderId="0"/>
    <xf numFmtId="0" fontId="90" fillId="0" borderId="0"/>
    <xf numFmtId="0" fontId="90" fillId="0" borderId="0"/>
    <xf numFmtId="0" fontId="2" fillId="0" borderId="0"/>
    <xf numFmtId="0" fontId="78" fillId="0" borderId="0"/>
    <xf numFmtId="0" fontId="78" fillId="0" borderId="0"/>
    <xf numFmtId="0" fontId="2" fillId="0" borderId="0"/>
    <xf numFmtId="0" fontId="78" fillId="0" borderId="0"/>
    <xf numFmtId="0" fontId="78" fillId="0" borderId="0"/>
    <xf numFmtId="0" fontId="78" fillId="0" borderId="0"/>
    <xf numFmtId="0" fontId="2" fillId="0" borderId="0"/>
    <xf numFmtId="0" fontId="72" fillId="0" borderId="0"/>
    <xf numFmtId="0" fontId="72" fillId="0" borderId="0"/>
    <xf numFmtId="0" fontId="9" fillId="0" borderId="0"/>
    <xf numFmtId="0" fontId="72" fillId="0" borderId="0"/>
    <xf numFmtId="0" fontId="78" fillId="0" borderId="0"/>
    <xf numFmtId="0" fontId="78" fillId="0" borderId="0"/>
    <xf numFmtId="0" fontId="78" fillId="0" borderId="0"/>
    <xf numFmtId="0" fontId="78" fillId="0" borderId="0"/>
    <xf numFmtId="0" fontId="9" fillId="0" borderId="0"/>
    <xf numFmtId="0" fontId="78" fillId="9" borderId="16" applyNumberFormat="0" applyFont="0" applyAlignment="0" applyProtection="0"/>
    <xf numFmtId="0" fontId="78" fillId="9" borderId="16" applyNumberFormat="0" applyFont="0" applyAlignment="0" applyProtection="0"/>
    <xf numFmtId="0" fontId="2" fillId="9" borderId="16" applyNumberFormat="0" applyFont="0" applyAlignment="0" applyProtection="0"/>
    <xf numFmtId="0" fontId="78" fillId="9" borderId="16" applyNumberFormat="0" applyFont="0" applyAlignment="0" applyProtection="0"/>
    <xf numFmtId="0" fontId="78" fillId="9" borderId="16" applyNumberFormat="0" applyFont="0" applyAlignment="0" applyProtection="0"/>
    <xf numFmtId="0" fontId="78" fillId="9" borderId="16" applyNumberFormat="0" applyFont="0" applyAlignment="0" applyProtection="0"/>
    <xf numFmtId="0" fontId="78" fillId="9" borderId="16" applyNumberFormat="0" applyFont="0" applyAlignment="0" applyProtection="0"/>
    <xf numFmtId="0" fontId="78" fillId="9" borderId="16"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113" fillId="7" borderId="13" applyNumberFormat="0" applyAlignment="0" applyProtection="0"/>
    <xf numFmtId="0" fontId="113" fillId="7" borderId="13" applyNumberFormat="0" applyAlignment="0" applyProtection="0"/>
    <xf numFmtId="0" fontId="113" fillId="7" borderId="13" applyNumberFormat="0" applyAlignment="0" applyProtection="0"/>
    <xf numFmtId="0" fontId="113" fillId="7" borderId="13" applyNumberFormat="0" applyAlignment="0" applyProtection="0"/>
    <xf numFmtId="0" fontId="113" fillId="7" borderId="13" applyNumberFormat="0" applyAlignment="0" applyProtection="0"/>
    <xf numFmtId="0" fontId="113" fillId="7" borderId="13" applyNumberFormat="0" applyAlignment="0" applyProtection="0"/>
    <xf numFmtId="0" fontId="113" fillId="7" borderId="1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0" fontId="114" fillId="52" borderId="33"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8"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7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9"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8"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3" fillId="0" borderId="0" applyFont="0" applyFill="0" applyBorder="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5" fillId="0" borderId="17"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71">
    <xf numFmtId="0" fontId="0" fillId="0" borderId="0" xfId="0"/>
    <xf numFmtId="0" fontId="9" fillId="0" borderId="0" xfId="0" applyFont="1"/>
    <xf numFmtId="0" fontId="16" fillId="0" borderId="0" xfId="848" applyFont="1"/>
    <xf numFmtId="0" fontId="16" fillId="0" borderId="0" xfId="848" applyFont="1" applyBorder="1" applyAlignment="1">
      <alignment horizontal="center"/>
    </xf>
    <xf numFmtId="0" fontId="16" fillId="0" borderId="0" xfId="848" applyFont="1" applyBorder="1"/>
    <xf numFmtId="2" fontId="16" fillId="0" borderId="0" xfId="848" applyNumberFormat="1" applyFont="1" applyBorder="1"/>
    <xf numFmtId="0" fontId="16" fillId="0" borderId="0" xfId="848" applyFont="1" applyAlignment="1">
      <alignment horizontal="center"/>
    </xf>
    <xf numFmtId="2" fontId="16" fillId="0" borderId="0" xfId="848" applyNumberFormat="1" applyFont="1"/>
    <xf numFmtId="0" fontId="120" fillId="2" borderId="0" xfId="0" applyFont="1" applyFill="1" applyBorder="1" applyAlignment="1" applyProtection="1">
      <alignment horizontal="left" vertical="center" wrapText="1"/>
    </xf>
    <xf numFmtId="170" fontId="16" fillId="0" borderId="0" xfId="5" applyNumberFormat="1" applyFont="1" applyFill="1" applyBorder="1" applyAlignment="1" applyProtection="1">
      <alignment horizontal="center" vertical="center" wrapText="1"/>
    </xf>
    <xf numFmtId="2" fontId="16" fillId="0" borderId="0" xfId="848" applyNumberFormat="1" applyFont="1" applyBorder="1" applyAlignment="1">
      <alignment horizontal="center"/>
    </xf>
    <xf numFmtId="2" fontId="16" fillId="0" borderId="0" xfId="848" applyNumberFormat="1" applyFont="1" applyAlignment="1">
      <alignment horizontal="center"/>
    </xf>
    <xf numFmtId="170" fontId="16" fillId="0" borderId="0" xfId="848" applyNumberFormat="1" applyFont="1" applyBorder="1"/>
    <xf numFmtId="170" fontId="16" fillId="0" borderId="0" xfId="848" applyNumberFormat="1" applyFont="1"/>
    <xf numFmtId="0" fontId="16" fillId="0" borderId="0" xfId="848" applyFont="1" applyFill="1" applyBorder="1" applyAlignment="1">
      <alignment horizontal="center"/>
    </xf>
    <xf numFmtId="0" fontId="120" fillId="0" borderId="0" xfId="0" applyFont="1" applyFill="1" applyProtection="1"/>
    <xf numFmtId="0" fontId="120" fillId="0" borderId="0" xfId="0" applyFont="1" applyFill="1" applyAlignment="1" applyProtection="1">
      <alignment wrapText="1"/>
    </xf>
    <xf numFmtId="0" fontId="120" fillId="0" borderId="0" xfId="0" quotePrefix="1" applyFont="1" applyFill="1" applyProtection="1"/>
    <xf numFmtId="0" fontId="125" fillId="0" borderId="0" xfId="0" applyFont="1" applyFill="1" applyAlignment="1" applyProtection="1">
      <alignment wrapText="1"/>
    </xf>
    <xf numFmtId="0" fontId="126" fillId="0" borderId="0" xfId="0" quotePrefix="1" applyFont="1" applyFill="1" applyAlignment="1" applyProtection="1">
      <alignment wrapText="1"/>
    </xf>
    <xf numFmtId="0" fontId="124" fillId="0" borderId="0" xfId="0" applyNumberFormat="1" applyFont="1" applyFill="1" applyAlignment="1" applyProtection="1">
      <alignment wrapText="1"/>
    </xf>
    <xf numFmtId="0" fontId="124" fillId="0" borderId="0" xfId="0" applyFont="1" applyFill="1" applyProtection="1"/>
    <xf numFmtId="0" fontId="9" fillId="0" borderId="0" xfId="0" applyFont="1" applyFill="1" applyAlignment="1" applyProtection="1"/>
    <xf numFmtId="0" fontId="9" fillId="0" borderId="0" xfId="0" applyFont="1" applyFill="1" applyProtection="1"/>
    <xf numFmtId="0" fontId="9" fillId="0" borderId="0" xfId="0" quotePrefix="1" applyFont="1" applyFill="1" applyProtection="1"/>
    <xf numFmtId="7" fontId="120" fillId="0" borderId="0" xfId="0" applyNumberFormat="1" applyFont="1" applyFill="1" applyAlignment="1" applyProtection="1">
      <alignment wrapText="1"/>
    </xf>
    <xf numFmtId="0" fontId="120" fillId="0" borderId="0" xfId="0" quotePrefix="1" applyFont="1" applyFill="1" applyAlignment="1" applyProtection="1">
      <alignment wrapText="1"/>
    </xf>
    <xf numFmtId="0" fontId="120" fillId="0" borderId="0" xfId="0" applyFont="1" applyFill="1" applyAlignment="1" applyProtection="1">
      <alignment horizontal="left" vertical="top" wrapText="1"/>
    </xf>
    <xf numFmtId="0" fontId="16" fillId="0" borderId="0" xfId="0" applyFont="1" applyFill="1" applyProtection="1"/>
    <xf numFmtId="165" fontId="120" fillId="0" borderId="0" xfId="0" applyNumberFormat="1" applyFont="1" applyFill="1" applyAlignment="1" applyProtection="1">
      <alignment wrapText="1"/>
    </xf>
    <xf numFmtId="0" fontId="120" fillId="0" borderId="0" xfId="0" applyFont="1" applyAlignment="1" applyProtection="1">
      <alignment horizontal="left"/>
    </xf>
    <xf numFmtId="0" fontId="120" fillId="0" borderId="0" xfId="0" applyFont="1" applyProtection="1"/>
    <xf numFmtId="165" fontId="120" fillId="0" borderId="0" xfId="0" applyNumberFormat="1" applyFont="1" applyAlignment="1" applyProtection="1">
      <alignment horizontal="center"/>
    </xf>
    <xf numFmtId="0" fontId="120" fillId="0" borderId="0" xfId="0" applyFont="1" applyAlignment="1" applyProtection="1">
      <alignment wrapText="1"/>
    </xf>
    <xf numFmtId="7" fontId="120" fillId="0" borderId="0" xfId="0" quotePrefix="1" applyNumberFormat="1" applyFont="1" applyAlignment="1" applyProtection="1">
      <alignment horizontal="center"/>
    </xf>
    <xf numFmtId="0" fontId="120" fillId="0" borderId="0" xfId="0" quotePrefix="1" applyFont="1" applyProtection="1"/>
    <xf numFmtId="40" fontId="120" fillId="0" borderId="0" xfId="0" applyNumberFormat="1" applyFont="1" applyAlignment="1" applyProtection="1">
      <alignment horizontal="center"/>
    </xf>
    <xf numFmtId="40" fontId="120" fillId="0" borderId="0" xfId="0" applyNumberFormat="1" applyFont="1" applyBorder="1" applyAlignment="1" applyProtection="1">
      <alignment horizontal="center"/>
    </xf>
    <xf numFmtId="8" fontId="120" fillId="0" borderId="0" xfId="0" applyNumberFormat="1" applyFont="1" applyBorder="1" applyAlignment="1" applyProtection="1">
      <alignment horizontal="center"/>
    </xf>
    <xf numFmtId="0" fontId="120" fillId="0" borderId="0" xfId="0" applyFont="1" applyBorder="1" applyAlignment="1" applyProtection="1">
      <alignment horizontal="center"/>
    </xf>
    <xf numFmtId="165" fontId="120" fillId="0" borderId="0" xfId="0" applyNumberFormat="1" applyFont="1" applyBorder="1" applyAlignment="1" applyProtection="1">
      <alignment horizontal="center"/>
    </xf>
    <xf numFmtId="2" fontId="120" fillId="0" borderId="0" xfId="0" applyNumberFormat="1" applyFont="1" applyAlignment="1" applyProtection="1">
      <alignment wrapText="1"/>
    </xf>
    <xf numFmtId="8" fontId="120" fillId="0" borderId="0" xfId="0" applyNumberFormat="1" applyFont="1" applyAlignment="1" applyProtection="1">
      <alignment horizontal="center"/>
    </xf>
    <xf numFmtId="0" fontId="120" fillId="0" borderId="0" xfId="0" applyFont="1" applyAlignment="1" applyProtection="1">
      <alignment horizontal="center"/>
    </xf>
    <xf numFmtId="7" fontId="120" fillId="0" borderId="0" xfId="0" applyNumberFormat="1" applyFont="1" applyFill="1" applyBorder="1" applyAlignment="1" applyProtection="1">
      <alignment horizontal="left" vertical="center"/>
    </xf>
    <xf numFmtId="165" fontId="9" fillId="0" borderId="53" xfId="0" applyNumberFormat="1" applyFont="1" applyFill="1" applyBorder="1" applyAlignment="1" applyProtection="1">
      <alignment horizontal="center" vertical="center"/>
    </xf>
    <xf numFmtId="165" fontId="9" fillId="2" borderId="46" xfId="5" applyNumberFormat="1" applyFont="1" applyFill="1" applyBorder="1" applyAlignment="1" applyProtection="1">
      <alignment horizontal="center" vertical="center"/>
    </xf>
    <xf numFmtId="165" fontId="9" fillId="2" borderId="46" xfId="5" applyNumberFormat="1" applyFont="1" applyFill="1" applyBorder="1" applyAlignment="1" applyProtection="1">
      <alignment horizontal="center" vertical="center" wrapText="1"/>
    </xf>
    <xf numFmtId="165" fontId="9" fillId="0" borderId="46" xfId="5" applyNumberFormat="1" applyFont="1" applyFill="1" applyBorder="1" applyAlignment="1" applyProtection="1">
      <alignment horizontal="center" vertical="center"/>
    </xf>
    <xf numFmtId="165" fontId="9" fillId="2" borderId="53" xfId="5" applyNumberFormat="1" applyFont="1" applyFill="1" applyBorder="1" applyAlignment="1" applyProtection="1">
      <alignment horizontal="center" vertical="center"/>
    </xf>
    <xf numFmtId="165" fontId="9" fillId="2" borderId="46" xfId="0" applyNumberFormat="1" applyFont="1" applyFill="1" applyBorder="1" applyAlignment="1" applyProtection="1">
      <alignment horizontal="center" vertical="center"/>
    </xf>
    <xf numFmtId="165" fontId="9" fillId="2" borderId="52" xfId="5" applyNumberFormat="1" applyFont="1" applyFill="1" applyBorder="1" applyAlignment="1" applyProtection="1">
      <alignment horizontal="center" vertical="center"/>
    </xf>
    <xf numFmtId="0" fontId="18" fillId="2" borderId="53" xfId="0" applyFont="1" applyFill="1" applyBorder="1" applyAlignment="1" applyProtection="1">
      <alignment horizontal="center" vertical="center"/>
    </xf>
    <xf numFmtId="7" fontId="9" fillId="2" borderId="52" xfId="0" applyNumberFormat="1" applyFont="1" applyFill="1" applyBorder="1" applyAlignment="1" applyProtection="1">
      <alignment horizontal="center" vertical="center"/>
    </xf>
    <xf numFmtId="165" fontId="18" fillId="2" borderId="54" xfId="0" applyNumberFormat="1" applyFont="1" applyFill="1" applyBorder="1" applyAlignment="1" applyProtection="1">
      <alignment horizontal="center" vertical="center"/>
    </xf>
    <xf numFmtId="1" fontId="9" fillId="58" borderId="46" xfId="5" applyNumberFormat="1" applyFont="1" applyFill="1" applyBorder="1" applyAlignment="1">
      <alignment horizontal="center"/>
    </xf>
    <xf numFmtId="170" fontId="9" fillId="58" borderId="46" xfId="5" applyNumberFormat="1" applyFont="1" applyFill="1" applyBorder="1" applyAlignment="1">
      <alignment horizontal="center"/>
    </xf>
    <xf numFmtId="174" fontId="9" fillId="58" borderId="52" xfId="5" applyNumberFormat="1" applyFont="1" applyFill="1" applyBorder="1" applyAlignment="1">
      <alignment horizontal="center"/>
    </xf>
    <xf numFmtId="0" fontId="9" fillId="0" borderId="53" xfId="0" applyFont="1" applyFill="1" applyBorder="1" applyAlignment="1" applyProtection="1">
      <alignment horizontal="centerContinuous" vertical="center"/>
    </xf>
    <xf numFmtId="0" fontId="9" fillId="0" borderId="46" xfId="0" applyFont="1" applyFill="1" applyBorder="1" applyAlignment="1" applyProtection="1">
      <alignment horizontal="center" vertical="center"/>
    </xf>
    <xf numFmtId="0" fontId="9" fillId="0" borderId="46" xfId="0" applyFont="1" applyFill="1" applyBorder="1" applyAlignment="1" applyProtection="1">
      <alignment horizontal="center" vertical="center" wrapText="1"/>
    </xf>
    <xf numFmtId="2" fontId="9" fillId="0" borderId="52" xfId="0" applyNumberFormat="1"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169" fontId="9" fillId="0" borderId="46" xfId="1" applyNumberFormat="1" applyFont="1" applyFill="1" applyBorder="1" applyAlignment="1" applyProtection="1">
      <alignment horizontal="center" vertical="center"/>
    </xf>
    <xf numFmtId="174" fontId="9" fillId="58" borderId="46" xfId="5" applyNumberFormat="1" applyFont="1" applyFill="1" applyBorder="1" applyAlignment="1">
      <alignment horizontal="center"/>
    </xf>
    <xf numFmtId="9" fontId="9" fillId="58" borderId="46" xfId="16" applyFont="1" applyFill="1" applyBorder="1" applyAlignment="1">
      <alignment horizontal="center"/>
    </xf>
    <xf numFmtId="1" fontId="9" fillId="58" borderId="52" xfId="5" applyNumberFormat="1" applyFont="1" applyFill="1" applyBorder="1" applyAlignment="1">
      <alignment horizontal="center"/>
    </xf>
    <xf numFmtId="0" fontId="9" fillId="57" borderId="45" xfId="0" applyFont="1" applyFill="1" applyBorder="1" applyAlignment="1" applyProtection="1">
      <alignment horizontal="center"/>
      <protection locked="0"/>
    </xf>
    <xf numFmtId="14" fontId="9" fillId="57" borderId="46" xfId="0" applyNumberFormat="1" applyFont="1" applyFill="1" applyBorder="1" applyAlignment="1" applyProtection="1">
      <alignment horizontal="center"/>
      <protection locked="0"/>
    </xf>
    <xf numFmtId="0" fontId="9" fillId="57" borderId="46" xfId="0" applyFont="1" applyFill="1" applyBorder="1" applyAlignment="1" applyProtection="1">
      <alignment horizontal="center"/>
      <protection locked="0"/>
    </xf>
    <xf numFmtId="0" fontId="9" fillId="0" borderId="44" xfId="0" applyFont="1" applyBorder="1" applyAlignment="1">
      <alignment horizontal="left" vertical="center" wrapText="1" indent="1"/>
    </xf>
    <xf numFmtId="0" fontId="9" fillId="57" borderId="46" xfId="0" quotePrefix="1" applyFont="1" applyFill="1" applyBorder="1" applyAlignment="1" applyProtection="1">
      <alignment horizontal="center"/>
      <protection locked="0"/>
    </xf>
    <xf numFmtId="165" fontId="9" fillId="57" borderId="46" xfId="5" applyNumberFormat="1" applyFont="1" applyFill="1" applyBorder="1" applyAlignment="1" applyProtection="1">
      <alignment horizontal="center"/>
      <protection locked="0"/>
    </xf>
    <xf numFmtId="165" fontId="9" fillId="57" borderId="46" xfId="0" applyNumberFormat="1" applyFont="1" applyFill="1" applyBorder="1" applyAlignment="1" applyProtection="1">
      <alignment horizontal="center"/>
      <protection locked="0"/>
    </xf>
    <xf numFmtId="0" fontId="9" fillId="0" borderId="0" xfId="0" applyFont="1" applyBorder="1"/>
    <xf numFmtId="0" fontId="9" fillId="0" borderId="46" xfId="0" applyFont="1" applyBorder="1" applyAlignment="1">
      <alignment horizontal="center" vertical="center"/>
    </xf>
    <xf numFmtId="0" fontId="9" fillId="0" borderId="46" xfId="0" applyFont="1" applyBorder="1" applyAlignment="1">
      <alignment vertical="center"/>
    </xf>
    <xf numFmtId="0" fontId="9" fillId="0" borderId="46" xfId="0" applyFont="1" applyBorder="1" applyAlignment="1">
      <alignment wrapText="1"/>
    </xf>
    <xf numFmtId="0" fontId="9" fillId="0" borderId="46" xfId="0" applyFont="1" applyBorder="1"/>
    <xf numFmtId="0" fontId="9" fillId="0" borderId="46" xfId="0" applyFont="1" applyBorder="1" applyAlignment="1">
      <alignment horizontal="left" wrapText="1"/>
    </xf>
    <xf numFmtId="0" fontId="9" fillId="0" borderId="46" xfId="0" applyFont="1" applyBorder="1" applyAlignment="1">
      <alignment vertical="center" wrapText="1"/>
    </xf>
    <xf numFmtId="0" fontId="9" fillId="0" borderId="46" xfId="0" applyFont="1" applyFill="1" applyBorder="1" applyAlignment="1">
      <alignment wrapText="1"/>
    </xf>
    <xf numFmtId="0" fontId="9" fillId="0" borderId="46" xfId="0" applyFont="1" applyFill="1" applyBorder="1" applyAlignment="1">
      <alignment vertical="center" wrapText="1"/>
    </xf>
    <xf numFmtId="0" fontId="9" fillId="0" borderId="46" xfId="0" applyFont="1" applyFill="1" applyBorder="1" applyAlignment="1" applyProtection="1">
      <alignment horizontal="left" vertical="center"/>
    </xf>
    <xf numFmtId="0" fontId="9" fillId="0" borderId="46" xfId="0" applyFont="1" applyBorder="1" applyAlignment="1">
      <alignment horizontal="center"/>
    </xf>
    <xf numFmtId="2" fontId="9" fillId="0" borderId="46" xfId="0" applyNumberFormat="1" applyFont="1" applyBorder="1"/>
    <xf numFmtId="170" fontId="9" fillId="0" borderId="46" xfId="0" applyNumberFormat="1" applyFont="1" applyBorder="1"/>
    <xf numFmtId="2" fontId="9" fillId="0" borderId="46" xfId="0" applyNumberFormat="1" applyFont="1" applyBorder="1" applyAlignment="1">
      <alignment horizontal="center"/>
    </xf>
    <xf numFmtId="0" fontId="9" fillId="0" borderId="46" xfId="0" quotePrefix="1" applyFont="1" applyBorder="1" applyAlignment="1">
      <alignment horizontal="center"/>
    </xf>
    <xf numFmtId="0" fontId="9" fillId="0" borderId="46" xfId="0" applyFont="1" applyBorder="1" applyAlignment="1">
      <alignment horizontal="left"/>
    </xf>
    <xf numFmtId="0" fontId="9" fillId="0" borderId="53" xfId="0" applyFont="1" applyBorder="1" applyAlignment="1">
      <alignment horizontal="center"/>
    </xf>
    <xf numFmtId="0" fontId="9" fillId="0" borderId="53" xfId="0" applyFont="1" applyBorder="1"/>
    <xf numFmtId="2" fontId="9" fillId="0" borderId="53" xfId="0" applyNumberFormat="1" applyFont="1" applyBorder="1"/>
    <xf numFmtId="170" fontId="9" fillId="0" borderId="53" xfId="0" applyNumberFormat="1" applyFont="1" applyBorder="1"/>
    <xf numFmtId="2" fontId="9" fillId="0" borderId="53" xfId="0" applyNumberFormat="1" applyFont="1" applyBorder="1" applyAlignment="1">
      <alignment horizontal="center"/>
    </xf>
    <xf numFmtId="0" fontId="18" fillId="0" borderId="0" xfId="848" applyFont="1" applyFill="1" applyBorder="1" applyAlignment="1"/>
    <xf numFmtId="0" fontId="16" fillId="0" borderId="0" xfId="848" applyFont="1" applyBorder="1" applyAlignment="1"/>
    <xf numFmtId="2" fontId="16" fillId="0" borderId="0" xfId="848" applyNumberFormat="1" applyFont="1" applyBorder="1" applyAlignment="1"/>
    <xf numFmtId="170" fontId="16" fillId="0" borderId="0" xfId="848" applyNumberFormat="1" applyFont="1" applyBorder="1" applyAlignment="1"/>
    <xf numFmtId="0" fontId="18" fillId="0" borderId="6" xfId="848" applyFont="1" applyBorder="1" applyAlignment="1"/>
    <xf numFmtId="0" fontId="130" fillId="0" borderId="0" xfId="848" applyFont="1" applyFill="1" applyBorder="1" applyAlignment="1"/>
    <xf numFmtId="0" fontId="130" fillId="0" borderId="35" xfId="848" applyFont="1" applyBorder="1" applyAlignment="1"/>
    <xf numFmtId="0" fontId="18" fillId="0" borderId="46" xfId="848" applyFont="1" applyBorder="1" applyAlignment="1">
      <alignment horizontal="center"/>
    </xf>
    <xf numFmtId="0" fontId="18" fillId="0" borderId="46" xfId="848" applyFont="1" applyBorder="1"/>
    <xf numFmtId="2" fontId="18" fillId="0" borderId="46" xfId="848" applyNumberFormat="1" applyFont="1" applyBorder="1" applyAlignment="1">
      <alignment horizontal="center"/>
    </xf>
    <xf numFmtId="2" fontId="18" fillId="0" borderId="46" xfId="848" applyNumberFormat="1" applyFont="1" applyBorder="1"/>
    <xf numFmtId="170" fontId="18" fillId="0" borderId="46" xfId="848" applyNumberFormat="1" applyFont="1" applyBorder="1"/>
    <xf numFmtId="43" fontId="9" fillId="0" borderId="0" xfId="1" applyFont="1"/>
    <xf numFmtId="0" fontId="9" fillId="0" borderId="44" xfId="0" applyFont="1" applyBorder="1" applyAlignment="1">
      <alignment horizontal="left" vertical="center" inden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43" xfId="0" applyFont="1" applyBorder="1" applyAlignment="1">
      <alignment horizontal="left" vertical="center" wrapText="1" indent="1"/>
    </xf>
    <xf numFmtId="0" fontId="9" fillId="0" borderId="47" xfId="0" applyFont="1" applyBorder="1" applyAlignment="1">
      <alignment horizontal="left" vertical="center" wrapText="1" indent="1"/>
    </xf>
    <xf numFmtId="165" fontId="9" fillId="61" borderId="55" xfId="0" applyNumberFormat="1" applyFont="1" applyFill="1" applyBorder="1" applyAlignment="1">
      <alignment horizontal="center"/>
    </xf>
    <xf numFmtId="0" fontId="131" fillId="0" borderId="37" xfId="0" applyFont="1" applyBorder="1" applyAlignment="1">
      <alignment horizontal="center" vertical="center"/>
    </xf>
    <xf numFmtId="0" fontId="131" fillId="0" borderId="60" xfId="0" applyFont="1" applyBorder="1" applyAlignment="1">
      <alignment horizontal="center" vertical="center"/>
    </xf>
    <xf numFmtId="0" fontId="131" fillId="0" borderId="61" xfId="0" applyFont="1" applyBorder="1" applyAlignment="1">
      <alignment horizontal="center" vertical="center"/>
    </xf>
    <xf numFmtId="0" fontId="131" fillId="0" borderId="58" xfId="0" applyFont="1" applyBorder="1" applyAlignment="1">
      <alignment horizontal="center" vertical="center"/>
    </xf>
    <xf numFmtId="0" fontId="131" fillId="0" borderId="59" xfId="0" applyFont="1" applyBorder="1" applyAlignment="1">
      <alignment horizontal="center" vertical="center"/>
    </xf>
    <xf numFmtId="0" fontId="121" fillId="58" borderId="38" xfId="0" applyFont="1" applyFill="1" applyBorder="1" applyAlignment="1">
      <alignment horizontal="center" vertical="center"/>
    </xf>
    <xf numFmtId="0" fontId="127" fillId="59" borderId="39" xfId="0" applyFont="1" applyFill="1" applyBorder="1" applyAlignment="1">
      <alignment horizontal="center"/>
    </xf>
    <xf numFmtId="0" fontId="132" fillId="60" borderId="41" xfId="0" applyFont="1" applyFill="1" applyBorder="1"/>
    <xf numFmtId="0" fontId="132" fillId="60" borderId="42" xfId="0" applyFont="1" applyFill="1" applyBorder="1"/>
    <xf numFmtId="0" fontId="9" fillId="2" borderId="0" xfId="0" applyFont="1" applyFill="1" applyBorder="1" applyAlignment="1" applyProtection="1">
      <alignment horizontal="left" vertical="center"/>
    </xf>
    <xf numFmtId="164" fontId="15" fillId="0" borderId="3" xfId="1" applyNumberFormat="1" applyFont="1" applyBorder="1" applyAlignment="1" applyProtection="1">
      <alignment horizontal="left" vertical="center"/>
    </xf>
    <xf numFmtId="164" fontId="15" fillId="2" borderId="2" xfId="1" applyNumberFormat="1" applyFont="1" applyFill="1" applyBorder="1" applyAlignment="1" applyProtection="1">
      <alignment horizontal="left" vertical="center"/>
    </xf>
    <xf numFmtId="0" fontId="132" fillId="60" borderId="42" xfId="0" applyFont="1" applyFill="1" applyBorder="1" applyAlignment="1">
      <alignment wrapText="1"/>
    </xf>
    <xf numFmtId="164" fontId="9" fillId="2" borderId="0" xfId="1" applyNumberFormat="1" applyFont="1" applyFill="1" applyBorder="1" applyAlignment="1" applyProtection="1">
      <alignment horizontal="left" vertical="center"/>
    </xf>
    <xf numFmtId="164" fontId="15" fillId="0" borderId="0" xfId="1" applyNumberFormat="1" applyFont="1" applyBorder="1" applyAlignment="1" applyProtection="1">
      <alignment horizontal="left" vertical="center"/>
    </xf>
    <xf numFmtId="164" fontId="15" fillId="2" borderId="0" xfId="1" applyNumberFormat="1"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164" fontId="15" fillId="0" borderId="1" xfId="1" applyNumberFormat="1" applyFont="1" applyBorder="1" applyAlignment="1" applyProtection="1">
      <alignment horizontal="left" vertical="center"/>
    </xf>
    <xf numFmtId="0" fontId="9" fillId="0" borderId="0" xfId="0" applyFont="1" applyFill="1" applyBorder="1" applyAlignment="1" applyProtection="1">
      <alignment horizontal="left" vertical="center"/>
    </xf>
    <xf numFmtId="164" fontId="15" fillId="0" borderId="0" xfId="1" applyNumberFormat="1" applyFont="1" applyFill="1" applyBorder="1" applyAlignment="1" applyProtection="1">
      <alignment horizontal="left" vertical="center"/>
    </xf>
    <xf numFmtId="0" fontId="9" fillId="0" borderId="1" xfId="0" applyFont="1" applyFill="1" applyBorder="1" applyAlignment="1" applyProtection="1">
      <alignment horizontal="left"/>
    </xf>
    <xf numFmtId="0" fontId="18" fillId="2" borderId="0" xfId="0" applyFont="1" applyFill="1" applyBorder="1" applyAlignment="1" applyProtection="1">
      <alignment horizontal="left" vertical="center"/>
    </xf>
    <xf numFmtId="164" fontId="18" fillId="2" borderId="0" xfId="1" applyNumberFormat="1" applyFont="1" applyFill="1" applyBorder="1" applyAlignment="1" applyProtection="1">
      <alignment horizontal="left" vertical="center"/>
    </xf>
    <xf numFmtId="0" fontId="9" fillId="2" borderId="0" xfId="0" applyFont="1" applyFill="1" applyBorder="1" applyAlignment="1" applyProtection="1">
      <alignment horizontal="left" vertical="center" wrapText="1"/>
    </xf>
    <xf numFmtId="164" fontId="15" fillId="2" borderId="1" xfId="1" applyNumberFormat="1" applyFont="1" applyFill="1" applyBorder="1" applyAlignment="1" applyProtection="1">
      <alignment horizontal="left" vertical="center" wrapText="1"/>
    </xf>
    <xf numFmtId="164" fontId="15" fillId="2" borderId="1" xfId="1" applyNumberFormat="1" applyFont="1" applyFill="1" applyBorder="1" applyAlignment="1" applyProtection="1">
      <alignment horizontal="lef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129" fillId="59" borderId="38" xfId="0" applyFont="1" applyFill="1" applyBorder="1" applyAlignment="1">
      <alignment horizontal="center"/>
    </xf>
    <xf numFmtId="0" fontId="18" fillId="0" borderId="29" xfId="0" applyFont="1" applyBorder="1" applyAlignment="1">
      <alignment horizontal="center"/>
    </xf>
    <xf numFmtId="0" fontId="18" fillId="0" borderId="53" xfId="0" quotePrefix="1" applyFont="1" applyFill="1" applyBorder="1" applyAlignment="1">
      <alignment horizontal="center"/>
    </xf>
    <xf numFmtId="0" fontId="18" fillId="0" borderId="53" xfId="0" applyFont="1" applyFill="1" applyBorder="1" applyAlignment="1">
      <alignment horizontal="center"/>
    </xf>
    <xf numFmtId="0" fontId="18" fillId="0" borderId="53" xfId="0" applyFont="1" applyFill="1" applyBorder="1"/>
    <xf numFmtId="172" fontId="18" fillId="0" borderId="53" xfId="847" applyNumberFormat="1" applyFont="1" applyFill="1" applyBorder="1" applyAlignment="1">
      <alignment horizontal="right"/>
    </xf>
    <xf numFmtId="173" fontId="18" fillId="0" borderId="53" xfId="847" applyNumberFormat="1" applyFont="1" applyFill="1" applyBorder="1"/>
    <xf numFmtId="166" fontId="18" fillId="0" borderId="53" xfId="847" applyNumberFormat="1" applyFont="1" applyFill="1" applyBorder="1"/>
    <xf numFmtId="0" fontId="18" fillId="0" borderId="53" xfId="0" applyFont="1" applyFill="1" applyBorder="1" applyAlignment="1">
      <alignment horizontal="left"/>
    </xf>
    <xf numFmtId="43" fontId="18" fillId="0" borderId="53" xfId="1" applyFont="1" applyFill="1" applyBorder="1" applyAlignment="1">
      <alignment horizontal="right" indent="1"/>
    </xf>
    <xf numFmtId="43" fontId="18" fillId="0" borderId="53" xfId="5" quotePrefix="1" applyNumberFormat="1" applyFont="1" applyFill="1" applyBorder="1" applyAlignment="1">
      <alignment horizontal="right"/>
    </xf>
    <xf numFmtId="0" fontId="18" fillId="0" borderId="46" xfId="0" quotePrefix="1" applyFont="1" applyFill="1" applyBorder="1" applyAlignment="1">
      <alignment horizontal="center"/>
    </xf>
    <xf numFmtId="0" fontId="18" fillId="0" borderId="46" xfId="0" applyFont="1" applyFill="1" applyBorder="1" applyAlignment="1">
      <alignment horizontal="center"/>
    </xf>
    <xf numFmtId="0" fontId="18" fillId="0" borderId="46" xfId="0" applyFont="1" applyFill="1" applyBorder="1"/>
    <xf numFmtId="172" fontId="18" fillId="0" borderId="46" xfId="847" applyNumberFormat="1" applyFont="1" applyFill="1" applyBorder="1" applyAlignment="1">
      <alignment horizontal="right"/>
    </xf>
    <xf numFmtId="173" fontId="18" fillId="0" borderId="46" xfId="847" applyNumberFormat="1" applyFont="1" applyFill="1" applyBorder="1"/>
    <xf numFmtId="166" fontId="18" fillId="0" borderId="46" xfId="847" applyNumberFormat="1" applyFont="1" applyFill="1" applyBorder="1"/>
    <xf numFmtId="0" fontId="18" fillId="0" borderId="46" xfId="0" applyFont="1" applyFill="1" applyBorder="1" applyAlignment="1">
      <alignment horizontal="left"/>
    </xf>
    <xf numFmtId="43" fontId="18" fillId="0" borderId="46" xfId="1" applyFont="1" applyFill="1" applyBorder="1" applyAlignment="1">
      <alignment horizontal="right" indent="1"/>
    </xf>
    <xf numFmtId="168" fontId="18" fillId="0" borderId="46" xfId="0" applyNumberFormat="1" applyFont="1" applyFill="1" applyBorder="1" applyAlignment="1">
      <alignment horizontal="center"/>
    </xf>
    <xf numFmtId="43" fontId="18" fillId="0" borderId="46" xfId="5" quotePrefix="1" applyNumberFormat="1" applyFont="1" applyFill="1" applyBorder="1" applyAlignment="1">
      <alignment horizontal="right"/>
    </xf>
    <xf numFmtId="168" fontId="18" fillId="0" borderId="46" xfId="0" applyNumberFormat="1" applyFont="1" applyFill="1" applyBorder="1" applyAlignment="1">
      <alignment horizontal="right" indent="1"/>
    </xf>
    <xf numFmtId="0" fontId="18" fillId="0" borderId="46" xfId="13" applyFont="1" applyFill="1" applyBorder="1"/>
    <xf numFmtId="0" fontId="18" fillId="0" borderId="0" xfId="0" applyFont="1" applyAlignment="1">
      <alignment horizontal="center"/>
    </xf>
    <xf numFmtId="0" fontId="119" fillId="0" borderId="0" xfId="848" applyFont="1" applyBorder="1" applyAlignment="1"/>
    <xf numFmtId="0" fontId="119" fillId="0" borderId="0" xfId="848" applyFont="1" applyBorder="1" applyAlignment="1">
      <alignment horizontal="centerContinuous"/>
    </xf>
    <xf numFmtId="0" fontId="16" fillId="0" borderId="0" xfId="848" applyFont="1" applyAlignment="1">
      <alignment horizontal="centerContinuous"/>
    </xf>
    <xf numFmtId="2" fontId="16" fillId="0" borderId="0" xfId="848" applyNumberFormat="1" applyFont="1" applyBorder="1" applyAlignment="1">
      <alignment horizontal="centerContinuous"/>
    </xf>
    <xf numFmtId="0" fontId="9" fillId="0" borderId="0" xfId="0" applyFont="1" applyFill="1" applyAlignment="1" applyProtection="1">
      <alignment wrapText="1"/>
    </xf>
    <xf numFmtId="0" fontId="121" fillId="57" borderId="38" xfId="0" applyFont="1" applyFill="1" applyBorder="1" applyAlignment="1">
      <alignment horizontal="center" vertical="center"/>
    </xf>
    <xf numFmtId="0" fontId="15" fillId="0" borderId="3" xfId="0" applyFont="1" applyFill="1" applyBorder="1" applyAlignment="1" applyProtection="1">
      <alignment horizontal="left" vertical="center"/>
    </xf>
    <xf numFmtId="164" fontId="15" fillId="0" borderId="1" xfId="1" applyNumberFormat="1" applyFont="1" applyFill="1" applyBorder="1" applyAlignment="1" applyProtection="1">
      <alignment horizontal="left" vertical="center"/>
    </xf>
    <xf numFmtId="1" fontId="9" fillId="58" borderId="45" xfId="5" applyNumberFormat="1" applyFont="1" applyFill="1" applyBorder="1" applyAlignment="1">
      <alignment horizontal="center" wrapText="1"/>
    </xf>
    <xf numFmtId="164" fontId="15" fillId="0" borderId="1" xfId="1" applyNumberFormat="1" applyFont="1" applyFill="1" applyBorder="1" applyAlignment="1" applyProtection="1">
      <alignment horizontal="left"/>
    </xf>
    <xf numFmtId="165" fontId="9" fillId="0" borderId="45" xfId="5" applyNumberFormat="1" applyFont="1" applyFill="1" applyBorder="1" applyAlignment="1" applyProtection="1">
      <alignment horizontal="center"/>
    </xf>
    <xf numFmtId="165" fontId="9" fillId="0" borderId="55" xfId="5" applyNumberFormat="1" applyFont="1" applyFill="1" applyBorder="1" applyAlignment="1" applyProtection="1">
      <alignment horizontal="center"/>
    </xf>
    <xf numFmtId="0" fontId="18" fillId="0" borderId="0" xfId="0" applyFont="1" applyFill="1" applyBorder="1" applyAlignment="1">
      <alignment horizontal="left"/>
    </xf>
    <xf numFmtId="49" fontId="18" fillId="0" borderId="53" xfId="0" applyNumberFormat="1" applyFont="1" applyFill="1" applyBorder="1" applyAlignment="1">
      <alignment horizontal="center"/>
    </xf>
    <xf numFmtId="49" fontId="18" fillId="0" borderId="46" xfId="0" applyNumberFormat="1" applyFont="1" applyFill="1" applyBorder="1" applyAlignment="1">
      <alignment horizontal="center"/>
    </xf>
    <xf numFmtId="49" fontId="18" fillId="0" borderId="46" xfId="0" quotePrefix="1" applyNumberFormat="1" applyFont="1" applyFill="1" applyBorder="1" applyAlignment="1">
      <alignment horizontal="center"/>
    </xf>
    <xf numFmtId="43" fontId="18" fillId="0" borderId="53" xfId="847" applyNumberFormat="1" applyFont="1" applyFill="1" applyBorder="1"/>
    <xf numFmtId="0" fontId="9" fillId="56" borderId="4" xfId="27" applyFont="1" applyFill="1" applyBorder="1" applyAlignment="1">
      <alignment wrapText="1"/>
    </xf>
    <xf numFmtId="0" fontId="9" fillId="56" borderId="0" xfId="27" applyFont="1" applyFill="1" applyBorder="1" applyAlignment="1">
      <alignment wrapText="1"/>
    </xf>
    <xf numFmtId="0" fontId="9" fillId="56" borderId="5" xfId="27" applyFont="1" applyFill="1" applyBorder="1" applyAlignment="1">
      <alignment wrapText="1"/>
    </xf>
    <xf numFmtId="0" fontId="18" fillId="0" borderId="29" xfId="1" applyNumberFormat="1" applyFont="1" applyBorder="1" applyAlignment="1">
      <alignment horizontal="center"/>
    </xf>
    <xf numFmtId="166" fontId="18" fillId="62" borderId="46" xfId="847" applyNumberFormat="1" applyFont="1" applyFill="1" applyBorder="1"/>
    <xf numFmtId="0" fontId="9" fillId="56" borderId="4" xfId="27" applyFont="1" applyFill="1" applyBorder="1" applyAlignment="1">
      <alignment wrapText="1"/>
    </xf>
    <xf numFmtId="0" fontId="9" fillId="56" borderId="0" xfId="27" applyFont="1" applyFill="1" applyBorder="1" applyAlignment="1">
      <alignment wrapText="1"/>
    </xf>
    <xf numFmtId="0" fontId="9" fillId="56" borderId="5" xfId="27" applyFont="1" applyFill="1" applyBorder="1" applyAlignment="1">
      <alignment wrapText="1"/>
    </xf>
    <xf numFmtId="0" fontId="121" fillId="0" borderId="0" xfId="0" applyFont="1" applyFill="1" applyBorder="1" applyAlignment="1"/>
    <xf numFmtId="0" fontId="9" fillId="0" borderId="8" xfId="0" applyFont="1" applyBorder="1" applyAlignment="1"/>
    <xf numFmtId="0" fontId="9" fillId="0" borderId="68" xfId="0" applyFont="1" applyBorder="1" applyAlignment="1"/>
    <xf numFmtId="0" fontId="9" fillId="0" borderId="69" xfId="0" applyFont="1" applyBorder="1" applyAlignment="1">
      <alignment vertical="top" wrapText="1"/>
    </xf>
    <xf numFmtId="0" fontId="9" fillId="0" borderId="69" xfId="0" applyFont="1" applyBorder="1" applyAlignment="1"/>
    <xf numFmtId="0" fontId="9" fillId="0" borderId="69" xfId="0" applyFont="1" applyBorder="1" applyAlignment="1">
      <alignment vertical="top"/>
    </xf>
    <xf numFmtId="0" fontId="9" fillId="0" borderId="69" xfId="0" applyFont="1" applyFill="1" applyBorder="1" applyAlignment="1">
      <alignment vertical="top" wrapText="1"/>
    </xf>
    <xf numFmtId="0" fontId="9" fillId="0" borderId="70" xfId="0" applyFont="1" applyBorder="1" applyAlignment="1">
      <alignment vertical="top" wrapText="1"/>
    </xf>
    <xf numFmtId="175" fontId="9" fillId="0" borderId="57" xfId="0" applyNumberFormat="1" applyFont="1" applyBorder="1" applyAlignment="1">
      <alignment horizontal="centerContinuous" wrapText="1" readingOrder="1"/>
    </xf>
    <xf numFmtId="175" fontId="9" fillId="0" borderId="1" xfId="0" applyNumberFormat="1" applyFont="1" applyBorder="1" applyAlignment="1">
      <alignment horizontal="centerContinuous" wrapText="1" readingOrder="1"/>
    </xf>
    <xf numFmtId="0" fontId="121" fillId="0" borderId="30" xfId="0" applyFont="1" applyFill="1" applyBorder="1" applyAlignment="1"/>
    <xf numFmtId="0" fontId="121" fillId="0" borderId="71" xfId="0" applyFont="1" applyFill="1" applyBorder="1" applyAlignment="1"/>
    <xf numFmtId="175" fontId="9" fillId="0" borderId="72" xfId="0" applyNumberFormat="1" applyFont="1" applyBorder="1" applyAlignment="1">
      <alignment horizontal="centerContinuous" wrapText="1" readingOrder="1"/>
    </xf>
    <xf numFmtId="175" fontId="9" fillId="0" borderId="73" xfId="0" applyNumberFormat="1" applyFont="1" applyBorder="1" applyAlignment="1">
      <alignment horizontal="left" readingOrder="1"/>
    </xf>
    <xf numFmtId="175" fontId="9" fillId="0" borderId="74" xfId="0" applyNumberFormat="1" applyFont="1" applyBorder="1" applyAlignment="1">
      <alignment horizontal="centerContinuous" wrapText="1" readingOrder="1"/>
    </xf>
    <xf numFmtId="175" fontId="9" fillId="0" borderId="73" xfId="0" applyNumberFormat="1" applyFont="1" applyBorder="1" applyAlignment="1">
      <alignment horizontal="centerContinuous" wrapText="1" readingOrder="1"/>
    </xf>
    <xf numFmtId="175" fontId="9" fillId="0" borderId="75" xfId="0" applyNumberFormat="1" applyFont="1" applyBorder="1" applyAlignment="1">
      <alignment horizontal="centerContinuous" readingOrder="1"/>
    </xf>
    <xf numFmtId="175" fontId="9" fillId="0" borderId="76" xfId="0" applyNumberFormat="1" applyFont="1" applyBorder="1" applyAlignment="1">
      <alignment horizontal="centerContinuous" readingOrder="1"/>
    </xf>
    <xf numFmtId="175" fontId="9" fillId="0" borderId="77" xfId="0" applyNumberFormat="1" applyFont="1" applyBorder="1" applyAlignment="1">
      <alignment horizontal="centerContinuous" readingOrder="1"/>
    </xf>
    <xf numFmtId="0" fontId="9" fillId="0" borderId="0" xfId="0" applyFont="1" applyAlignment="1">
      <alignment horizontal="left"/>
    </xf>
    <xf numFmtId="175" fontId="9" fillId="0" borderId="1" xfId="0" applyNumberFormat="1" applyFont="1" applyBorder="1" applyAlignment="1">
      <alignment horizontal="left" readingOrder="1"/>
    </xf>
    <xf numFmtId="175" fontId="9" fillId="0" borderId="74" xfId="0" applyNumberFormat="1" applyFont="1" applyBorder="1" applyAlignment="1">
      <alignment horizontal="left" readingOrder="1"/>
    </xf>
    <xf numFmtId="175" fontId="9" fillId="0" borderId="3" xfId="0" applyNumberFormat="1" applyFont="1" applyBorder="1" applyAlignment="1">
      <alignment horizontal="centerContinuous" wrapText="1" readingOrder="1"/>
    </xf>
    <xf numFmtId="175" fontId="9" fillId="0" borderId="79" xfId="0" applyNumberFormat="1" applyFont="1" applyBorder="1" applyAlignment="1">
      <alignment horizontal="centerContinuous" wrapText="1" readingOrder="1"/>
    </xf>
    <xf numFmtId="175" fontId="9" fillId="0" borderId="78" xfId="0" applyNumberFormat="1" applyFont="1" applyBorder="1" applyAlignment="1">
      <alignment horizontal="left" readingOrder="1"/>
    </xf>
    <xf numFmtId="0" fontId="134" fillId="0" borderId="69" xfId="0" applyFont="1" applyBorder="1"/>
    <xf numFmtId="175" fontId="135" fillId="0" borderId="36" xfId="0" applyNumberFormat="1" applyFont="1" applyFill="1" applyBorder="1" applyAlignment="1">
      <alignment horizontal="left" readingOrder="1"/>
    </xf>
    <xf numFmtId="0" fontId="129" fillId="63" borderId="40" xfId="0" applyFont="1" applyFill="1" applyBorder="1"/>
    <xf numFmtId="0" fontId="129" fillId="63" borderId="41" xfId="0" applyFont="1" applyFill="1" applyBorder="1"/>
    <xf numFmtId="0" fontId="129" fillId="63" borderId="42" xfId="0" applyFont="1" applyFill="1" applyBorder="1"/>
    <xf numFmtId="0" fontId="132" fillId="0" borderId="0" xfId="0" applyFont="1"/>
    <xf numFmtId="0" fontId="128" fillId="64" borderId="40" xfId="0" applyFont="1" applyFill="1" applyBorder="1"/>
    <xf numFmtId="0" fontId="128" fillId="64" borderId="41" xfId="0" applyFont="1" applyFill="1" applyBorder="1"/>
    <xf numFmtId="0" fontId="128" fillId="64" borderId="42" xfId="0" applyFont="1" applyFill="1" applyBorder="1"/>
    <xf numFmtId="0" fontId="121" fillId="60" borderId="40" xfId="0" applyFont="1" applyFill="1" applyBorder="1"/>
    <xf numFmtId="0" fontId="138" fillId="65" borderId="40" xfId="0" applyFont="1" applyFill="1" applyBorder="1" applyAlignment="1">
      <alignment horizontal="centerContinuous" vertical="center"/>
    </xf>
    <xf numFmtId="0" fontId="133" fillId="65" borderId="41" xfId="0" applyFont="1" applyFill="1" applyBorder="1" applyAlignment="1">
      <alignment horizontal="centerContinuous" vertical="center"/>
    </xf>
    <xf numFmtId="0" fontId="133" fillId="65" borderId="42" xfId="0" applyFont="1" applyFill="1" applyBorder="1" applyAlignment="1">
      <alignment horizontal="centerContinuous" vertical="center"/>
    </xf>
    <xf numFmtId="0" fontId="124" fillId="0" borderId="0" xfId="848" applyFont="1" applyAlignment="1">
      <alignment wrapText="1"/>
    </xf>
    <xf numFmtId="0" fontId="128" fillId="66" borderId="36" xfId="0" applyFont="1" applyFill="1" applyBorder="1" applyAlignment="1">
      <alignment horizontal="centerContinuous" vertical="center"/>
    </xf>
    <xf numFmtId="0" fontId="128" fillId="66" borderId="38" xfId="0" applyFont="1" applyFill="1" applyBorder="1" applyAlignment="1">
      <alignment horizontal="centerContinuous" vertical="center"/>
    </xf>
    <xf numFmtId="0" fontId="128" fillId="66" borderId="62" xfId="0" applyFont="1" applyFill="1" applyBorder="1" applyAlignment="1">
      <alignment horizontal="centerContinuous" vertical="center"/>
    </xf>
    <xf numFmtId="0" fontId="128" fillId="66" borderId="65" xfId="0" applyFont="1" applyFill="1" applyBorder="1" applyAlignment="1">
      <alignment horizontal="centerContinuous" vertical="center"/>
    </xf>
    <xf numFmtId="0" fontId="128" fillId="66" borderId="66" xfId="0" applyFont="1" applyFill="1" applyBorder="1" applyAlignment="1">
      <alignment horizontal="left" vertical="center"/>
    </xf>
    <xf numFmtId="0" fontId="128" fillId="66" borderId="67" xfId="0" applyFont="1" applyFill="1" applyBorder="1" applyAlignment="1">
      <alignment horizontal="left" vertical="center"/>
    </xf>
    <xf numFmtId="0" fontId="128" fillId="66" borderId="36" xfId="0" applyFont="1" applyFill="1" applyBorder="1" applyAlignment="1">
      <alignment horizontal="left" vertical="center"/>
    </xf>
    <xf numFmtId="0" fontId="128" fillId="66" borderId="56" xfId="0" applyFont="1" applyFill="1" applyBorder="1" applyAlignment="1">
      <alignment horizontal="left" vertical="center"/>
    </xf>
    <xf numFmtId="0" fontId="128" fillId="66" borderId="62" xfId="0" applyFont="1" applyFill="1" applyBorder="1" applyAlignment="1">
      <alignment horizontal="left" vertical="center"/>
    </xf>
    <xf numFmtId="0" fontId="128" fillId="66" borderId="64" xfId="0" applyFont="1" applyFill="1" applyBorder="1" applyAlignment="1">
      <alignment horizontal="left" vertical="center"/>
    </xf>
    <xf numFmtId="0" fontId="128" fillId="66" borderId="51" xfId="0" applyFont="1" applyFill="1" applyBorder="1" applyAlignment="1">
      <alignment horizontal="center" vertical="center"/>
    </xf>
    <xf numFmtId="0" fontId="128" fillId="66" borderId="63" xfId="0" applyFont="1" applyFill="1" applyBorder="1" applyAlignment="1">
      <alignment horizontal="center" vertical="center"/>
    </xf>
    <xf numFmtId="0" fontId="129" fillId="66" borderId="36" xfId="0" applyFont="1" applyFill="1" applyBorder="1" applyAlignment="1">
      <alignment horizontal="centerContinuous" vertical="center"/>
    </xf>
    <xf numFmtId="0" fontId="129" fillId="66" borderId="38" xfId="0" applyFont="1" applyFill="1" applyBorder="1" applyAlignment="1">
      <alignment horizontal="centerContinuous" vertical="center"/>
    </xf>
    <xf numFmtId="0" fontId="129" fillId="66" borderId="30" xfId="0" applyFont="1" applyFill="1" applyBorder="1" applyAlignment="1">
      <alignment horizontal="centerContinuous" vertical="center"/>
    </xf>
    <xf numFmtId="0" fontId="129" fillId="66" borderId="65" xfId="0" applyFont="1" applyFill="1" applyBorder="1" applyAlignment="1">
      <alignment horizontal="centerContinuous" vertical="center"/>
    </xf>
    <xf numFmtId="0" fontId="127" fillId="66" borderId="63" xfId="0" applyFont="1" applyFill="1" applyBorder="1" applyAlignment="1">
      <alignment horizontal="centerContinuous" vertical="center"/>
    </xf>
    <xf numFmtId="0" fontId="127" fillId="66" borderId="30" xfId="0" applyFont="1" applyFill="1" applyBorder="1" applyAlignment="1">
      <alignment horizontal="centerContinuous" vertical="center"/>
    </xf>
    <xf numFmtId="0" fontId="127" fillId="66" borderId="63" xfId="0" applyFont="1" applyFill="1" applyBorder="1" applyAlignment="1">
      <alignment horizontal="center"/>
    </xf>
    <xf numFmtId="0" fontId="127" fillId="66" borderId="0" xfId="0" applyFont="1" applyFill="1" applyBorder="1" applyAlignment="1">
      <alignment horizontal="centerContinuous" vertical="center"/>
    </xf>
    <xf numFmtId="0" fontId="127" fillId="66" borderId="39" xfId="0" applyFont="1" applyFill="1" applyBorder="1" applyAlignment="1">
      <alignment horizontal="center" vertical="center" wrapText="1"/>
    </xf>
    <xf numFmtId="0" fontId="9" fillId="56" borderId="4" xfId="27" applyFont="1" applyFill="1" applyBorder="1" applyAlignment="1">
      <alignment vertical="top" wrapText="1"/>
    </xf>
    <xf numFmtId="0" fontId="9" fillId="56" borderId="0" xfId="27" applyFont="1" applyFill="1" applyBorder="1" applyAlignment="1">
      <alignment vertical="top" wrapText="1"/>
    </xf>
    <xf numFmtId="0" fontId="9" fillId="56" borderId="5" xfId="27" applyFont="1" applyFill="1" applyBorder="1" applyAlignment="1">
      <alignment vertical="top" wrapText="1"/>
    </xf>
    <xf numFmtId="0" fontId="121" fillId="56" borderId="4" xfId="27" applyFont="1" applyFill="1" applyBorder="1" applyAlignment="1">
      <alignment wrapText="1"/>
    </xf>
    <xf numFmtId="0" fontId="121" fillId="56" borderId="0" xfId="27" applyFont="1" applyFill="1" applyBorder="1" applyAlignment="1">
      <alignment wrapText="1"/>
    </xf>
    <xf numFmtId="0" fontId="121" fillId="56" borderId="5" xfId="27" applyFont="1" applyFill="1" applyBorder="1" applyAlignment="1">
      <alignment wrapText="1"/>
    </xf>
    <xf numFmtId="0" fontId="9" fillId="56" borderId="4" xfId="27" applyFont="1" applyFill="1" applyBorder="1" applyAlignment="1">
      <alignment wrapText="1"/>
    </xf>
    <xf numFmtId="0" fontId="9" fillId="56" borderId="0" xfId="27" applyFont="1" applyFill="1" applyBorder="1" applyAlignment="1">
      <alignment wrapText="1"/>
    </xf>
    <xf numFmtId="0" fontId="9" fillId="56" borderId="5" xfId="27" applyFont="1" applyFill="1" applyBorder="1" applyAlignment="1">
      <alignment wrapText="1"/>
    </xf>
    <xf numFmtId="167" fontId="122" fillId="56" borderId="8" xfId="27" applyNumberFormat="1" applyFont="1" applyFill="1" applyBorder="1" applyAlignment="1">
      <alignment horizontal="center" wrapText="1"/>
    </xf>
    <xf numFmtId="167" fontId="122" fillId="56" borderId="6" xfId="27" applyNumberFormat="1" applyFont="1" applyFill="1" applyBorder="1" applyAlignment="1">
      <alignment horizontal="center" wrapText="1"/>
    </xf>
    <xf numFmtId="167" fontId="122" fillId="56" borderId="7" xfId="27" applyNumberFormat="1" applyFont="1" applyFill="1" applyBorder="1" applyAlignment="1">
      <alignment horizontal="center" wrapText="1"/>
    </xf>
    <xf numFmtId="0" fontId="9" fillId="56" borderId="4" xfId="27" applyFont="1" applyFill="1" applyBorder="1" applyAlignment="1">
      <alignment horizontal="left" wrapText="1"/>
    </xf>
    <xf numFmtId="0" fontId="9" fillId="56" borderId="0" xfId="27" applyFont="1" applyFill="1" applyBorder="1" applyAlignment="1">
      <alignment horizontal="left" wrapText="1"/>
    </xf>
    <xf numFmtId="0" fontId="9" fillId="56" borderId="5" xfId="27" applyFont="1" applyFill="1" applyBorder="1" applyAlignment="1">
      <alignment horizontal="left" wrapText="1"/>
    </xf>
    <xf numFmtId="0" fontId="9" fillId="56" borderId="4" xfId="27" applyFont="1" applyFill="1" applyBorder="1" applyAlignment="1">
      <alignment horizontal="left" vertical="top" wrapText="1"/>
    </xf>
    <xf numFmtId="0" fontId="9" fillId="56" borderId="0" xfId="27" applyFont="1" applyFill="1" applyBorder="1" applyAlignment="1">
      <alignment horizontal="left" vertical="top" wrapText="1"/>
    </xf>
    <xf numFmtId="0" fontId="9" fillId="56" borderId="5" xfId="27" applyFont="1" applyFill="1" applyBorder="1" applyAlignment="1">
      <alignment horizontal="left" vertical="top" wrapText="1"/>
    </xf>
  </cellXfs>
  <cellStyles count="28178">
    <cellStyle name="£Z_x0004_Ç_x0006_^_x0004_" xfId="854" xr:uid="{00000000-0005-0000-0000-000000000000}"/>
    <cellStyle name="£Z_x0004_Ç_x0006_^_x0004_ 2" xfId="855" xr:uid="{00000000-0005-0000-0000-000001000000}"/>
    <cellStyle name="20% - Accent1 10" xfId="856" xr:uid="{00000000-0005-0000-0000-000002000000}"/>
    <cellStyle name="20% - Accent1 2" xfId="31" xr:uid="{00000000-0005-0000-0000-000003000000}"/>
    <cellStyle name="20% - Accent1 2 2" xfId="32" xr:uid="{00000000-0005-0000-0000-000004000000}"/>
    <cellStyle name="20% - Accent1 2 3" xfId="857" xr:uid="{00000000-0005-0000-0000-000005000000}"/>
    <cellStyle name="20% - Accent1 3" xfId="33" xr:uid="{00000000-0005-0000-0000-000006000000}"/>
    <cellStyle name="20% - Accent1 3 2" xfId="858" xr:uid="{00000000-0005-0000-0000-000007000000}"/>
    <cellStyle name="20% - Accent1 4" xfId="34" xr:uid="{00000000-0005-0000-0000-000008000000}"/>
    <cellStyle name="20% - Accent1 4 2" xfId="859" xr:uid="{00000000-0005-0000-0000-000009000000}"/>
    <cellStyle name="20% - Accent1 5" xfId="860" xr:uid="{00000000-0005-0000-0000-00000A000000}"/>
    <cellStyle name="20% - Accent1 6" xfId="861" xr:uid="{00000000-0005-0000-0000-00000B000000}"/>
    <cellStyle name="20% - Accent1 7" xfId="862" xr:uid="{00000000-0005-0000-0000-00000C000000}"/>
    <cellStyle name="20% - Accent1 8" xfId="863" xr:uid="{00000000-0005-0000-0000-00000D000000}"/>
    <cellStyle name="20% - Accent1 9" xfId="864" xr:uid="{00000000-0005-0000-0000-00000E000000}"/>
    <cellStyle name="20% - Accent2 10" xfId="865" xr:uid="{00000000-0005-0000-0000-00000F000000}"/>
    <cellStyle name="20% - Accent2 2" xfId="35" xr:uid="{00000000-0005-0000-0000-000010000000}"/>
    <cellStyle name="20% - Accent2 2 2" xfId="36" xr:uid="{00000000-0005-0000-0000-000011000000}"/>
    <cellStyle name="20% - Accent2 2 3" xfId="866" xr:uid="{00000000-0005-0000-0000-000012000000}"/>
    <cellStyle name="20% - Accent2 3" xfId="37" xr:uid="{00000000-0005-0000-0000-000013000000}"/>
    <cellStyle name="20% - Accent2 3 2" xfId="867" xr:uid="{00000000-0005-0000-0000-000014000000}"/>
    <cellStyle name="20% - Accent2 4" xfId="38" xr:uid="{00000000-0005-0000-0000-000015000000}"/>
    <cellStyle name="20% - Accent2 4 2" xfId="868" xr:uid="{00000000-0005-0000-0000-000016000000}"/>
    <cellStyle name="20% - Accent2 5" xfId="869" xr:uid="{00000000-0005-0000-0000-000017000000}"/>
    <cellStyle name="20% - Accent2 6" xfId="870" xr:uid="{00000000-0005-0000-0000-000018000000}"/>
    <cellStyle name="20% - Accent2 7" xfId="871" xr:uid="{00000000-0005-0000-0000-000019000000}"/>
    <cellStyle name="20% - Accent2 8" xfId="872" xr:uid="{00000000-0005-0000-0000-00001A000000}"/>
    <cellStyle name="20% - Accent2 9" xfId="873" xr:uid="{00000000-0005-0000-0000-00001B000000}"/>
    <cellStyle name="20% - Accent3 10" xfId="874" xr:uid="{00000000-0005-0000-0000-00001C000000}"/>
    <cellStyle name="20% - Accent3 2" xfId="39" xr:uid="{00000000-0005-0000-0000-00001D000000}"/>
    <cellStyle name="20% - Accent3 2 2" xfId="40" xr:uid="{00000000-0005-0000-0000-00001E000000}"/>
    <cellStyle name="20% - Accent3 2 3" xfId="875" xr:uid="{00000000-0005-0000-0000-00001F000000}"/>
    <cellStyle name="20% - Accent3 3" xfId="41" xr:uid="{00000000-0005-0000-0000-000020000000}"/>
    <cellStyle name="20% - Accent3 3 2" xfId="876" xr:uid="{00000000-0005-0000-0000-000021000000}"/>
    <cellStyle name="20% - Accent3 4" xfId="42" xr:uid="{00000000-0005-0000-0000-000022000000}"/>
    <cellStyle name="20% - Accent3 4 2" xfId="877" xr:uid="{00000000-0005-0000-0000-000023000000}"/>
    <cellStyle name="20% - Accent3 5" xfId="878" xr:uid="{00000000-0005-0000-0000-000024000000}"/>
    <cellStyle name="20% - Accent3 6" xfId="879" xr:uid="{00000000-0005-0000-0000-000025000000}"/>
    <cellStyle name="20% - Accent3 7" xfId="880" xr:uid="{00000000-0005-0000-0000-000026000000}"/>
    <cellStyle name="20% - Accent3 8" xfId="881" xr:uid="{00000000-0005-0000-0000-000027000000}"/>
    <cellStyle name="20% - Accent3 9" xfId="882" xr:uid="{00000000-0005-0000-0000-000028000000}"/>
    <cellStyle name="20% - Accent4 10" xfId="883" xr:uid="{00000000-0005-0000-0000-000029000000}"/>
    <cellStyle name="20% - Accent4 2" xfId="43" xr:uid="{00000000-0005-0000-0000-00002A000000}"/>
    <cellStyle name="20% - Accent4 2 2" xfId="44" xr:uid="{00000000-0005-0000-0000-00002B000000}"/>
    <cellStyle name="20% - Accent4 2 3" xfId="884" xr:uid="{00000000-0005-0000-0000-00002C000000}"/>
    <cellStyle name="20% - Accent4 3" xfId="45" xr:uid="{00000000-0005-0000-0000-00002D000000}"/>
    <cellStyle name="20% - Accent4 3 2" xfId="885" xr:uid="{00000000-0005-0000-0000-00002E000000}"/>
    <cellStyle name="20% - Accent4 4" xfId="46" xr:uid="{00000000-0005-0000-0000-00002F000000}"/>
    <cellStyle name="20% - Accent4 4 2" xfId="886" xr:uid="{00000000-0005-0000-0000-000030000000}"/>
    <cellStyle name="20% - Accent4 5" xfId="47" xr:uid="{00000000-0005-0000-0000-000031000000}"/>
    <cellStyle name="20% - Accent4 5 2" xfId="887" xr:uid="{00000000-0005-0000-0000-000032000000}"/>
    <cellStyle name="20% - Accent4 6" xfId="888" xr:uid="{00000000-0005-0000-0000-000033000000}"/>
    <cellStyle name="20% - Accent4 7" xfId="889" xr:uid="{00000000-0005-0000-0000-000034000000}"/>
    <cellStyle name="20% - Accent4 8" xfId="890" xr:uid="{00000000-0005-0000-0000-000035000000}"/>
    <cellStyle name="20% - Accent4 9" xfId="891" xr:uid="{00000000-0005-0000-0000-000036000000}"/>
    <cellStyle name="20% - Accent5 10" xfId="892" xr:uid="{00000000-0005-0000-0000-000037000000}"/>
    <cellStyle name="20% - Accent5 2" xfId="48" xr:uid="{00000000-0005-0000-0000-000038000000}"/>
    <cellStyle name="20% - Accent5 2 2" xfId="49" xr:uid="{00000000-0005-0000-0000-000039000000}"/>
    <cellStyle name="20% - Accent5 2 3" xfId="893" xr:uid="{00000000-0005-0000-0000-00003A000000}"/>
    <cellStyle name="20% - Accent5 3" xfId="50" xr:uid="{00000000-0005-0000-0000-00003B000000}"/>
    <cellStyle name="20% - Accent5 3 2" xfId="894" xr:uid="{00000000-0005-0000-0000-00003C000000}"/>
    <cellStyle name="20% - Accent5 4" xfId="51" xr:uid="{00000000-0005-0000-0000-00003D000000}"/>
    <cellStyle name="20% - Accent5 4 2" xfId="895" xr:uid="{00000000-0005-0000-0000-00003E000000}"/>
    <cellStyle name="20% - Accent5 5" xfId="896" xr:uid="{00000000-0005-0000-0000-00003F000000}"/>
    <cellStyle name="20% - Accent5 6" xfId="897" xr:uid="{00000000-0005-0000-0000-000040000000}"/>
    <cellStyle name="20% - Accent5 7" xfId="898" xr:uid="{00000000-0005-0000-0000-000041000000}"/>
    <cellStyle name="20% - Accent5 8" xfId="899" xr:uid="{00000000-0005-0000-0000-000042000000}"/>
    <cellStyle name="20% - Accent5 9" xfId="900" xr:uid="{00000000-0005-0000-0000-000043000000}"/>
    <cellStyle name="20% - Accent6 10" xfId="901" xr:uid="{00000000-0005-0000-0000-000044000000}"/>
    <cellStyle name="20% - Accent6 2" xfId="52" xr:uid="{00000000-0005-0000-0000-000045000000}"/>
    <cellStyle name="20% - Accent6 2 2" xfId="53" xr:uid="{00000000-0005-0000-0000-000046000000}"/>
    <cellStyle name="20% - Accent6 2 3" xfId="902" xr:uid="{00000000-0005-0000-0000-000047000000}"/>
    <cellStyle name="20% - Accent6 3" xfId="54" xr:uid="{00000000-0005-0000-0000-000048000000}"/>
    <cellStyle name="20% - Accent6 3 2" xfId="903" xr:uid="{00000000-0005-0000-0000-000049000000}"/>
    <cellStyle name="20% - Accent6 4" xfId="55" xr:uid="{00000000-0005-0000-0000-00004A000000}"/>
    <cellStyle name="20% - Accent6 4 2" xfId="904" xr:uid="{00000000-0005-0000-0000-00004B000000}"/>
    <cellStyle name="20% - Accent6 5" xfId="905" xr:uid="{00000000-0005-0000-0000-00004C000000}"/>
    <cellStyle name="20% - Accent6 6" xfId="906" xr:uid="{00000000-0005-0000-0000-00004D000000}"/>
    <cellStyle name="20% - Accent6 7" xfId="907" xr:uid="{00000000-0005-0000-0000-00004E000000}"/>
    <cellStyle name="20% - Accent6 8" xfId="908" xr:uid="{00000000-0005-0000-0000-00004F000000}"/>
    <cellStyle name="20% - Accent6 9" xfId="909" xr:uid="{00000000-0005-0000-0000-000050000000}"/>
    <cellStyle name="40% - Accent1 10" xfId="910" xr:uid="{00000000-0005-0000-0000-000051000000}"/>
    <cellStyle name="40% - Accent1 2" xfId="56" xr:uid="{00000000-0005-0000-0000-000052000000}"/>
    <cellStyle name="40% - Accent1 2 2" xfId="57" xr:uid="{00000000-0005-0000-0000-000053000000}"/>
    <cellStyle name="40% - Accent1 2 3" xfId="911" xr:uid="{00000000-0005-0000-0000-000054000000}"/>
    <cellStyle name="40% - Accent1 3" xfId="58" xr:uid="{00000000-0005-0000-0000-000055000000}"/>
    <cellStyle name="40% - Accent1 3 2" xfId="912" xr:uid="{00000000-0005-0000-0000-000056000000}"/>
    <cellStyle name="40% - Accent1 4" xfId="59" xr:uid="{00000000-0005-0000-0000-000057000000}"/>
    <cellStyle name="40% - Accent1 4 2" xfId="913" xr:uid="{00000000-0005-0000-0000-000058000000}"/>
    <cellStyle name="40% - Accent1 5" xfId="914" xr:uid="{00000000-0005-0000-0000-000059000000}"/>
    <cellStyle name="40% - Accent1 6" xfId="915" xr:uid="{00000000-0005-0000-0000-00005A000000}"/>
    <cellStyle name="40% - Accent1 7" xfId="916" xr:uid="{00000000-0005-0000-0000-00005B000000}"/>
    <cellStyle name="40% - Accent1 8" xfId="917" xr:uid="{00000000-0005-0000-0000-00005C000000}"/>
    <cellStyle name="40% - Accent1 9" xfId="918" xr:uid="{00000000-0005-0000-0000-00005D000000}"/>
    <cellStyle name="40% - Accent2 10" xfId="919" xr:uid="{00000000-0005-0000-0000-00005E000000}"/>
    <cellStyle name="40% - Accent2 2" xfId="60" xr:uid="{00000000-0005-0000-0000-00005F000000}"/>
    <cellStyle name="40% - Accent2 2 2" xfId="61" xr:uid="{00000000-0005-0000-0000-000060000000}"/>
    <cellStyle name="40% - Accent2 2 3" xfId="920" xr:uid="{00000000-0005-0000-0000-000061000000}"/>
    <cellStyle name="40% - Accent2 3" xfId="62" xr:uid="{00000000-0005-0000-0000-000062000000}"/>
    <cellStyle name="40% - Accent2 3 2" xfId="921" xr:uid="{00000000-0005-0000-0000-000063000000}"/>
    <cellStyle name="40% - Accent2 4" xfId="63" xr:uid="{00000000-0005-0000-0000-000064000000}"/>
    <cellStyle name="40% - Accent2 4 2" xfId="922" xr:uid="{00000000-0005-0000-0000-000065000000}"/>
    <cellStyle name="40% - Accent2 5" xfId="923" xr:uid="{00000000-0005-0000-0000-000066000000}"/>
    <cellStyle name="40% - Accent2 6" xfId="924" xr:uid="{00000000-0005-0000-0000-000067000000}"/>
    <cellStyle name="40% - Accent2 7" xfId="925" xr:uid="{00000000-0005-0000-0000-000068000000}"/>
    <cellStyle name="40% - Accent2 8" xfId="926" xr:uid="{00000000-0005-0000-0000-000069000000}"/>
    <cellStyle name="40% - Accent2 9" xfId="927" xr:uid="{00000000-0005-0000-0000-00006A000000}"/>
    <cellStyle name="40% - Accent3 10" xfId="928" xr:uid="{00000000-0005-0000-0000-00006B000000}"/>
    <cellStyle name="40% - Accent3 2" xfId="64" xr:uid="{00000000-0005-0000-0000-00006C000000}"/>
    <cellStyle name="40% - Accent3 2 2" xfId="65" xr:uid="{00000000-0005-0000-0000-00006D000000}"/>
    <cellStyle name="40% - Accent3 2 3" xfId="929" xr:uid="{00000000-0005-0000-0000-00006E000000}"/>
    <cellStyle name="40% - Accent3 3" xfId="66" xr:uid="{00000000-0005-0000-0000-00006F000000}"/>
    <cellStyle name="40% - Accent3 3 2" xfId="930" xr:uid="{00000000-0005-0000-0000-000070000000}"/>
    <cellStyle name="40% - Accent3 4" xfId="67" xr:uid="{00000000-0005-0000-0000-000071000000}"/>
    <cellStyle name="40% - Accent3 4 2" xfId="931" xr:uid="{00000000-0005-0000-0000-000072000000}"/>
    <cellStyle name="40% - Accent3 5" xfId="932" xr:uid="{00000000-0005-0000-0000-000073000000}"/>
    <cellStyle name="40% - Accent3 6" xfId="933" xr:uid="{00000000-0005-0000-0000-000074000000}"/>
    <cellStyle name="40% - Accent3 7" xfId="934" xr:uid="{00000000-0005-0000-0000-000075000000}"/>
    <cellStyle name="40% - Accent3 8" xfId="935" xr:uid="{00000000-0005-0000-0000-000076000000}"/>
    <cellStyle name="40% - Accent3 9" xfId="936" xr:uid="{00000000-0005-0000-0000-000077000000}"/>
    <cellStyle name="40% - Accent4 10" xfId="937" xr:uid="{00000000-0005-0000-0000-000078000000}"/>
    <cellStyle name="40% - Accent4 2" xfId="68" xr:uid="{00000000-0005-0000-0000-000079000000}"/>
    <cellStyle name="40% - Accent4 2 2" xfId="69" xr:uid="{00000000-0005-0000-0000-00007A000000}"/>
    <cellStyle name="40% - Accent4 2 3" xfId="938" xr:uid="{00000000-0005-0000-0000-00007B000000}"/>
    <cellStyle name="40% - Accent4 3" xfId="70" xr:uid="{00000000-0005-0000-0000-00007C000000}"/>
    <cellStyle name="40% - Accent4 3 2" xfId="939" xr:uid="{00000000-0005-0000-0000-00007D000000}"/>
    <cellStyle name="40% - Accent4 4" xfId="71" xr:uid="{00000000-0005-0000-0000-00007E000000}"/>
    <cellStyle name="40% - Accent4 4 2" xfId="940" xr:uid="{00000000-0005-0000-0000-00007F000000}"/>
    <cellStyle name="40% - Accent4 5" xfId="941" xr:uid="{00000000-0005-0000-0000-000080000000}"/>
    <cellStyle name="40% - Accent4 6" xfId="942" xr:uid="{00000000-0005-0000-0000-000081000000}"/>
    <cellStyle name="40% - Accent4 7" xfId="943" xr:uid="{00000000-0005-0000-0000-000082000000}"/>
    <cellStyle name="40% - Accent4 8" xfId="944" xr:uid="{00000000-0005-0000-0000-000083000000}"/>
    <cellStyle name="40% - Accent4 9" xfId="945" xr:uid="{00000000-0005-0000-0000-000084000000}"/>
    <cellStyle name="40% - Accent5 10" xfId="946" xr:uid="{00000000-0005-0000-0000-000085000000}"/>
    <cellStyle name="40% - Accent5 2" xfId="72" xr:uid="{00000000-0005-0000-0000-000086000000}"/>
    <cellStyle name="40% - Accent5 2 2" xfId="73" xr:uid="{00000000-0005-0000-0000-000087000000}"/>
    <cellStyle name="40% - Accent5 2 3" xfId="947" xr:uid="{00000000-0005-0000-0000-000088000000}"/>
    <cellStyle name="40% - Accent5 3" xfId="74" xr:uid="{00000000-0005-0000-0000-000089000000}"/>
    <cellStyle name="40% - Accent5 3 2" xfId="948" xr:uid="{00000000-0005-0000-0000-00008A000000}"/>
    <cellStyle name="40% - Accent5 4" xfId="75" xr:uid="{00000000-0005-0000-0000-00008B000000}"/>
    <cellStyle name="40% - Accent5 4 2" xfId="949" xr:uid="{00000000-0005-0000-0000-00008C000000}"/>
    <cellStyle name="40% - Accent5 5" xfId="950" xr:uid="{00000000-0005-0000-0000-00008D000000}"/>
    <cellStyle name="40% - Accent5 6" xfId="951" xr:uid="{00000000-0005-0000-0000-00008E000000}"/>
    <cellStyle name="40% - Accent5 7" xfId="952" xr:uid="{00000000-0005-0000-0000-00008F000000}"/>
    <cellStyle name="40% - Accent5 8" xfId="953" xr:uid="{00000000-0005-0000-0000-000090000000}"/>
    <cellStyle name="40% - Accent5 9" xfId="954" xr:uid="{00000000-0005-0000-0000-000091000000}"/>
    <cellStyle name="40% - Accent6 10" xfId="955" xr:uid="{00000000-0005-0000-0000-000092000000}"/>
    <cellStyle name="40% - Accent6 2" xfId="76" xr:uid="{00000000-0005-0000-0000-000093000000}"/>
    <cellStyle name="40% - Accent6 2 2" xfId="77" xr:uid="{00000000-0005-0000-0000-000094000000}"/>
    <cellStyle name="40% - Accent6 2 3" xfId="956" xr:uid="{00000000-0005-0000-0000-000095000000}"/>
    <cellStyle name="40% - Accent6 3" xfId="78" xr:uid="{00000000-0005-0000-0000-000096000000}"/>
    <cellStyle name="40% - Accent6 3 2" xfId="957" xr:uid="{00000000-0005-0000-0000-000097000000}"/>
    <cellStyle name="40% - Accent6 4" xfId="79" xr:uid="{00000000-0005-0000-0000-000098000000}"/>
    <cellStyle name="40% - Accent6 4 2" xfId="958" xr:uid="{00000000-0005-0000-0000-000099000000}"/>
    <cellStyle name="40% - Accent6 5" xfId="959" xr:uid="{00000000-0005-0000-0000-00009A000000}"/>
    <cellStyle name="40% - Accent6 6" xfId="960" xr:uid="{00000000-0005-0000-0000-00009B000000}"/>
    <cellStyle name="40% - Accent6 7" xfId="961" xr:uid="{00000000-0005-0000-0000-00009C000000}"/>
    <cellStyle name="40% - Accent6 8" xfId="962" xr:uid="{00000000-0005-0000-0000-00009D000000}"/>
    <cellStyle name="40% - Accent6 9" xfId="963" xr:uid="{00000000-0005-0000-0000-00009E000000}"/>
    <cellStyle name="60% - Accent1 10" xfId="964" xr:uid="{00000000-0005-0000-0000-00009F000000}"/>
    <cellStyle name="60% - Accent1 2" xfId="80" xr:uid="{00000000-0005-0000-0000-0000A0000000}"/>
    <cellStyle name="60% - Accent1 2 2" xfId="81" xr:uid="{00000000-0005-0000-0000-0000A1000000}"/>
    <cellStyle name="60% - Accent1 2 3" xfId="965" xr:uid="{00000000-0005-0000-0000-0000A2000000}"/>
    <cellStyle name="60% - Accent1 3" xfId="82" xr:uid="{00000000-0005-0000-0000-0000A3000000}"/>
    <cellStyle name="60% - Accent1 3 2" xfId="966" xr:uid="{00000000-0005-0000-0000-0000A4000000}"/>
    <cellStyle name="60% - Accent1 4" xfId="83" xr:uid="{00000000-0005-0000-0000-0000A5000000}"/>
    <cellStyle name="60% - Accent1 4 2" xfId="967" xr:uid="{00000000-0005-0000-0000-0000A6000000}"/>
    <cellStyle name="60% - Accent1 5" xfId="968" xr:uid="{00000000-0005-0000-0000-0000A7000000}"/>
    <cellStyle name="60% - Accent1 6" xfId="969" xr:uid="{00000000-0005-0000-0000-0000A8000000}"/>
    <cellStyle name="60% - Accent1 7" xfId="970" xr:uid="{00000000-0005-0000-0000-0000A9000000}"/>
    <cellStyle name="60% - Accent1 8" xfId="971" xr:uid="{00000000-0005-0000-0000-0000AA000000}"/>
    <cellStyle name="60% - Accent1 9" xfId="972" xr:uid="{00000000-0005-0000-0000-0000AB000000}"/>
    <cellStyle name="60% - Accent2 10" xfId="973" xr:uid="{00000000-0005-0000-0000-0000AC000000}"/>
    <cellStyle name="60% - Accent2 2" xfId="84" xr:uid="{00000000-0005-0000-0000-0000AD000000}"/>
    <cellStyle name="60% - Accent2 2 2" xfId="85" xr:uid="{00000000-0005-0000-0000-0000AE000000}"/>
    <cellStyle name="60% - Accent2 2 3" xfId="974" xr:uid="{00000000-0005-0000-0000-0000AF000000}"/>
    <cellStyle name="60% - Accent2 3" xfId="86" xr:uid="{00000000-0005-0000-0000-0000B0000000}"/>
    <cellStyle name="60% - Accent2 3 2" xfId="975" xr:uid="{00000000-0005-0000-0000-0000B1000000}"/>
    <cellStyle name="60% - Accent2 4" xfId="87" xr:uid="{00000000-0005-0000-0000-0000B2000000}"/>
    <cellStyle name="60% - Accent2 4 2" xfId="976" xr:uid="{00000000-0005-0000-0000-0000B3000000}"/>
    <cellStyle name="60% - Accent2 5" xfId="977" xr:uid="{00000000-0005-0000-0000-0000B4000000}"/>
    <cellStyle name="60% - Accent2 6" xfId="978" xr:uid="{00000000-0005-0000-0000-0000B5000000}"/>
    <cellStyle name="60% - Accent2 7" xfId="979" xr:uid="{00000000-0005-0000-0000-0000B6000000}"/>
    <cellStyle name="60% - Accent2 8" xfId="980" xr:uid="{00000000-0005-0000-0000-0000B7000000}"/>
    <cellStyle name="60% - Accent2 9" xfId="981" xr:uid="{00000000-0005-0000-0000-0000B8000000}"/>
    <cellStyle name="60% - Accent3 10" xfId="982" xr:uid="{00000000-0005-0000-0000-0000B9000000}"/>
    <cellStyle name="60% - Accent3 2" xfId="88" xr:uid="{00000000-0005-0000-0000-0000BA000000}"/>
    <cellStyle name="60% - Accent3 2 2" xfId="89" xr:uid="{00000000-0005-0000-0000-0000BB000000}"/>
    <cellStyle name="60% - Accent3 2 3" xfId="983" xr:uid="{00000000-0005-0000-0000-0000BC000000}"/>
    <cellStyle name="60% - Accent3 3" xfId="90" xr:uid="{00000000-0005-0000-0000-0000BD000000}"/>
    <cellStyle name="60% - Accent3 3 2" xfId="984" xr:uid="{00000000-0005-0000-0000-0000BE000000}"/>
    <cellStyle name="60% - Accent3 4" xfId="91" xr:uid="{00000000-0005-0000-0000-0000BF000000}"/>
    <cellStyle name="60% - Accent3 4 2" xfId="985" xr:uid="{00000000-0005-0000-0000-0000C0000000}"/>
    <cellStyle name="60% - Accent3 5" xfId="986" xr:uid="{00000000-0005-0000-0000-0000C1000000}"/>
    <cellStyle name="60% - Accent3 6" xfId="987" xr:uid="{00000000-0005-0000-0000-0000C2000000}"/>
    <cellStyle name="60% - Accent3 7" xfId="988" xr:uid="{00000000-0005-0000-0000-0000C3000000}"/>
    <cellStyle name="60% - Accent3 8" xfId="989" xr:uid="{00000000-0005-0000-0000-0000C4000000}"/>
    <cellStyle name="60% - Accent3 9" xfId="990" xr:uid="{00000000-0005-0000-0000-0000C5000000}"/>
    <cellStyle name="60% - Accent4 10" xfId="991" xr:uid="{00000000-0005-0000-0000-0000C6000000}"/>
    <cellStyle name="60% - Accent4 2" xfId="92" xr:uid="{00000000-0005-0000-0000-0000C7000000}"/>
    <cellStyle name="60% - Accent4 2 2" xfId="93" xr:uid="{00000000-0005-0000-0000-0000C8000000}"/>
    <cellStyle name="60% - Accent4 2 3" xfId="992" xr:uid="{00000000-0005-0000-0000-0000C9000000}"/>
    <cellStyle name="60% - Accent4 3" xfId="94" xr:uid="{00000000-0005-0000-0000-0000CA000000}"/>
    <cellStyle name="60% - Accent4 3 2" xfId="993" xr:uid="{00000000-0005-0000-0000-0000CB000000}"/>
    <cellStyle name="60% - Accent4 4" xfId="95" xr:uid="{00000000-0005-0000-0000-0000CC000000}"/>
    <cellStyle name="60% - Accent4 4 2" xfId="994" xr:uid="{00000000-0005-0000-0000-0000CD000000}"/>
    <cellStyle name="60% - Accent4 5" xfId="995" xr:uid="{00000000-0005-0000-0000-0000CE000000}"/>
    <cellStyle name="60% - Accent4 6" xfId="996" xr:uid="{00000000-0005-0000-0000-0000CF000000}"/>
    <cellStyle name="60% - Accent4 7" xfId="997" xr:uid="{00000000-0005-0000-0000-0000D0000000}"/>
    <cellStyle name="60% - Accent4 8" xfId="998" xr:uid="{00000000-0005-0000-0000-0000D1000000}"/>
    <cellStyle name="60% - Accent4 9" xfId="999" xr:uid="{00000000-0005-0000-0000-0000D2000000}"/>
    <cellStyle name="60% - Accent5 10" xfId="1000" xr:uid="{00000000-0005-0000-0000-0000D3000000}"/>
    <cellStyle name="60% - Accent5 2" xfId="96" xr:uid="{00000000-0005-0000-0000-0000D4000000}"/>
    <cellStyle name="60% - Accent5 2 2" xfId="97" xr:uid="{00000000-0005-0000-0000-0000D5000000}"/>
    <cellStyle name="60% - Accent5 2 3" xfId="1001" xr:uid="{00000000-0005-0000-0000-0000D6000000}"/>
    <cellStyle name="60% - Accent5 3" xfId="98" xr:uid="{00000000-0005-0000-0000-0000D7000000}"/>
    <cellStyle name="60% - Accent5 3 2" xfId="1002" xr:uid="{00000000-0005-0000-0000-0000D8000000}"/>
    <cellStyle name="60% - Accent5 4" xfId="99" xr:uid="{00000000-0005-0000-0000-0000D9000000}"/>
    <cellStyle name="60% - Accent5 4 2" xfId="1003" xr:uid="{00000000-0005-0000-0000-0000DA000000}"/>
    <cellStyle name="60% - Accent5 5" xfId="1004" xr:uid="{00000000-0005-0000-0000-0000DB000000}"/>
    <cellStyle name="60% - Accent5 6" xfId="1005" xr:uid="{00000000-0005-0000-0000-0000DC000000}"/>
    <cellStyle name="60% - Accent5 7" xfId="1006" xr:uid="{00000000-0005-0000-0000-0000DD000000}"/>
    <cellStyle name="60% - Accent5 8" xfId="1007" xr:uid="{00000000-0005-0000-0000-0000DE000000}"/>
    <cellStyle name="60% - Accent5 9" xfId="1008" xr:uid="{00000000-0005-0000-0000-0000DF000000}"/>
    <cellStyle name="60% - Accent6 10" xfId="1009" xr:uid="{00000000-0005-0000-0000-0000E0000000}"/>
    <cellStyle name="60% - Accent6 2" xfId="100" xr:uid="{00000000-0005-0000-0000-0000E1000000}"/>
    <cellStyle name="60% - Accent6 2 2" xfId="101" xr:uid="{00000000-0005-0000-0000-0000E2000000}"/>
    <cellStyle name="60% - Accent6 2 3" xfId="1010" xr:uid="{00000000-0005-0000-0000-0000E3000000}"/>
    <cellStyle name="60% - Accent6 3" xfId="102" xr:uid="{00000000-0005-0000-0000-0000E4000000}"/>
    <cellStyle name="60% - Accent6 3 2" xfId="1011" xr:uid="{00000000-0005-0000-0000-0000E5000000}"/>
    <cellStyle name="60% - Accent6 4" xfId="103" xr:uid="{00000000-0005-0000-0000-0000E6000000}"/>
    <cellStyle name="60% - Accent6 4 2" xfId="1012" xr:uid="{00000000-0005-0000-0000-0000E7000000}"/>
    <cellStyle name="60% - Accent6 5" xfId="1013" xr:uid="{00000000-0005-0000-0000-0000E8000000}"/>
    <cellStyle name="60% - Accent6 6" xfId="1014" xr:uid="{00000000-0005-0000-0000-0000E9000000}"/>
    <cellStyle name="60% - Accent6 7" xfId="1015" xr:uid="{00000000-0005-0000-0000-0000EA000000}"/>
    <cellStyle name="60% - Accent6 8" xfId="1016" xr:uid="{00000000-0005-0000-0000-0000EB000000}"/>
    <cellStyle name="60% - Accent6 9" xfId="1017" xr:uid="{00000000-0005-0000-0000-0000EC000000}"/>
    <cellStyle name="Accent1 10" xfId="1018" xr:uid="{00000000-0005-0000-0000-0000ED000000}"/>
    <cellStyle name="Accent1 2" xfId="104" xr:uid="{00000000-0005-0000-0000-0000EE000000}"/>
    <cellStyle name="Accent1 2 2" xfId="105" xr:uid="{00000000-0005-0000-0000-0000EF000000}"/>
    <cellStyle name="Accent1 2 3" xfId="1019" xr:uid="{00000000-0005-0000-0000-0000F0000000}"/>
    <cellStyle name="Accent1 3" xfId="106" xr:uid="{00000000-0005-0000-0000-0000F1000000}"/>
    <cellStyle name="Accent1 3 2" xfId="1020" xr:uid="{00000000-0005-0000-0000-0000F2000000}"/>
    <cellStyle name="Accent1 4" xfId="107" xr:uid="{00000000-0005-0000-0000-0000F3000000}"/>
    <cellStyle name="Accent1 4 2" xfId="1021" xr:uid="{00000000-0005-0000-0000-0000F4000000}"/>
    <cellStyle name="Accent1 5" xfId="1022" xr:uid="{00000000-0005-0000-0000-0000F5000000}"/>
    <cellStyle name="Accent1 6" xfId="1023" xr:uid="{00000000-0005-0000-0000-0000F6000000}"/>
    <cellStyle name="Accent1 7" xfId="1024" xr:uid="{00000000-0005-0000-0000-0000F7000000}"/>
    <cellStyle name="Accent1 8" xfId="1025" xr:uid="{00000000-0005-0000-0000-0000F8000000}"/>
    <cellStyle name="Accent1 9" xfId="1026" xr:uid="{00000000-0005-0000-0000-0000F9000000}"/>
    <cellStyle name="Accent2 10" xfId="1027" xr:uid="{00000000-0005-0000-0000-0000FA000000}"/>
    <cellStyle name="Accent2 2" xfId="108" xr:uid="{00000000-0005-0000-0000-0000FB000000}"/>
    <cellStyle name="Accent2 2 2" xfId="109" xr:uid="{00000000-0005-0000-0000-0000FC000000}"/>
    <cellStyle name="Accent2 2 3" xfId="1028" xr:uid="{00000000-0005-0000-0000-0000FD000000}"/>
    <cellStyle name="Accent2 3" xfId="110" xr:uid="{00000000-0005-0000-0000-0000FE000000}"/>
    <cellStyle name="Accent2 3 2" xfId="1029" xr:uid="{00000000-0005-0000-0000-0000FF000000}"/>
    <cellStyle name="Accent2 4" xfId="111" xr:uid="{00000000-0005-0000-0000-000000010000}"/>
    <cellStyle name="Accent2 4 2" xfId="1030" xr:uid="{00000000-0005-0000-0000-000001010000}"/>
    <cellStyle name="Accent2 5" xfId="1031" xr:uid="{00000000-0005-0000-0000-000002010000}"/>
    <cellStyle name="Accent2 6" xfId="1032" xr:uid="{00000000-0005-0000-0000-000003010000}"/>
    <cellStyle name="Accent2 7" xfId="1033" xr:uid="{00000000-0005-0000-0000-000004010000}"/>
    <cellStyle name="Accent2 8" xfId="1034" xr:uid="{00000000-0005-0000-0000-000005010000}"/>
    <cellStyle name="Accent2 9" xfId="1035" xr:uid="{00000000-0005-0000-0000-000006010000}"/>
    <cellStyle name="Accent3 10" xfId="1036" xr:uid="{00000000-0005-0000-0000-000007010000}"/>
    <cellStyle name="Accent3 2" xfId="112" xr:uid="{00000000-0005-0000-0000-000008010000}"/>
    <cellStyle name="Accent3 2 2" xfId="113" xr:uid="{00000000-0005-0000-0000-000009010000}"/>
    <cellStyle name="Accent3 2 3" xfId="1037" xr:uid="{00000000-0005-0000-0000-00000A010000}"/>
    <cellStyle name="Accent3 3" xfId="114" xr:uid="{00000000-0005-0000-0000-00000B010000}"/>
    <cellStyle name="Accent3 3 2" xfId="1038" xr:uid="{00000000-0005-0000-0000-00000C010000}"/>
    <cellStyle name="Accent3 4" xfId="115" xr:uid="{00000000-0005-0000-0000-00000D010000}"/>
    <cellStyle name="Accent3 4 2" xfId="1039" xr:uid="{00000000-0005-0000-0000-00000E010000}"/>
    <cellStyle name="Accent3 5" xfId="1040" xr:uid="{00000000-0005-0000-0000-00000F010000}"/>
    <cellStyle name="Accent3 6" xfId="1041" xr:uid="{00000000-0005-0000-0000-000010010000}"/>
    <cellStyle name="Accent3 7" xfId="1042" xr:uid="{00000000-0005-0000-0000-000011010000}"/>
    <cellStyle name="Accent3 8" xfId="1043" xr:uid="{00000000-0005-0000-0000-000012010000}"/>
    <cellStyle name="Accent3 9" xfId="1044" xr:uid="{00000000-0005-0000-0000-000013010000}"/>
    <cellStyle name="Accent4 10" xfId="1045" xr:uid="{00000000-0005-0000-0000-000014010000}"/>
    <cellStyle name="Accent4 2" xfId="116" xr:uid="{00000000-0005-0000-0000-000015010000}"/>
    <cellStyle name="Accent4 2 2" xfId="117" xr:uid="{00000000-0005-0000-0000-000016010000}"/>
    <cellStyle name="Accent4 2 3" xfId="1046" xr:uid="{00000000-0005-0000-0000-000017010000}"/>
    <cellStyle name="Accent4 3" xfId="118" xr:uid="{00000000-0005-0000-0000-000018010000}"/>
    <cellStyle name="Accent4 3 2" xfId="1047" xr:uid="{00000000-0005-0000-0000-000019010000}"/>
    <cellStyle name="Accent4 4" xfId="119" xr:uid="{00000000-0005-0000-0000-00001A010000}"/>
    <cellStyle name="Accent4 4 2" xfId="1048" xr:uid="{00000000-0005-0000-0000-00001B010000}"/>
    <cellStyle name="Accent4 5" xfId="120" xr:uid="{00000000-0005-0000-0000-00001C010000}"/>
    <cellStyle name="Accent4 5 2" xfId="1049" xr:uid="{00000000-0005-0000-0000-00001D010000}"/>
    <cellStyle name="Accent4 6" xfId="1050" xr:uid="{00000000-0005-0000-0000-00001E010000}"/>
    <cellStyle name="Accent4 7" xfId="1051" xr:uid="{00000000-0005-0000-0000-00001F010000}"/>
    <cellStyle name="Accent4 8" xfId="1052" xr:uid="{00000000-0005-0000-0000-000020010000}"/>
    <cellStyle name="Accent4 9" xfId="1053" xr:uid="{00000000-0005-0000-0000-000021010000}"/>
    <cellStyle name="Accent5 10" xfId="1054" xr:uid="{00000000-0005-0000-0000-000022010000}"/>
    <cellStyle name="Accent5 2" xfId="121" xr:uid="{00000000-0005-0000-0000-000023010000}"/>
    <cellStyle name="Accent5 2 2" xfId="122" xr:uid="{00000000-0005-0000-0000-000024010000}"/>
    <cellStyle name="Accent5 2 3" xfId="1055" xr:uid="{00000000-0005-0000-0000-000025010000}"/>
    <cellStyle name="Accent5 3" xfId="123" xr:uid="{00000000-0005-0000-0000-000026010000}"/>
    <cellStyle name="Accent5 3 2" xfId="1056" xr:uid="{00000000-0005-0000-0000-000027010000}"/>
    <cellStyle name="Accent5 4" xfId="124" xr:uid="{00000000-0005-0000-0000-000028010000}"/>
    <cellStyle name="Accent5 4 2" xfId="1057" xr:uid="{00000000-0005-0000-0000-000029010000}"/>
    <cellStyle name="Accent5 5" xfId="1058" xr:uid="{00000000-0005-0000-0000-00002A010000}"/>
    <cellStyle name="Accent5 6" xfId="1059" xr:uid="{00000000-0005-0000-0000-00002B010000}"/>
    <cellStyle name="Accent5 7" xfId="1060" xr:uid="{00000000-0005-0000-0000-00002C010000}"/>
    <cellStyle name="Accent5 8" xfId="1061" xr:uid="{00000000-0005-0000-0000-00002D010000}"/>
    <cellStyle name="Accent5 9" xfId="1062" xr:uid="{00000000-0005-0000-0000-00002E010000}"/>
    <cellStyle name="Accent6 10" xfId="1063" xr:uid="{00000000-0005-0000-0000-00002F010000}"/>
    <cellStyle name="Accent6 2" xfId="125" xr:uid="{00000000-0005-0000-0000-000030010000}"/>
    <cellStyle name="Accent6 2 2" xfId="126" xr:uid="{00000000-0005-0000-0000-000031010000}"/>
    <cellStyle name="Accent6 2 3" xfId="1064" xr:uid="{00000000-0005-0000-0000-000032010000}"/>
    <cellStyle name="Accent6 3" xfId="127" xr:uid="{00000000-0005-0000-0000-000033010000}"/>
    <cellStyle name="Accent6 3 2" xfId="1065" xr:uid="{00000000-0005-0000-0000-000034010000}"/>
    <cellStyle name="Accent6 4" xfId="128" xr:uid="{00000000-0005-0000-0000-000035010000}"/>
    <cellStyle name="Accent6 4 2" xfId="1066" xr:uid="{00000000-0005-0000-0000-000036010000}"/>
    <cellStyle name="Accent6 5" xfId="1067" xr:uid="{00000000-0005-0000-0000-000037010000}"/>
    <cellStyle name="Accent6 6" xfId="1068" xr:uid="{00000000-0005-0000-0000-000038010000}"/>
    <cellStyle name="Accent6 7" xfId="1069" xr:uid="{00000000-0005-0000-0000-000039010000}"/>
    <cellStyle name="Accent6 8" xfId="1070" xr:uid="{00000000-0005-0000-0000-00003A010000}"/>
    <cellStyle name="Accent6 9" xfId="1071" xr:uid="{00000000-0005-0000-0000-00003B010000}"/>
    <cellStyle name="Bad 10" xfId="1072" xr:uid="{00000000-0005-0000-0000-00003C010000}"/>
    <cellStyle name="Bad 2" xfId="129" xr:uid="{00000000-0005-0000-0000-00003D010000}"/>
    <cellStyle name="Bad 2 2" xfId="130" xr:uid="{00000000-0005-0000-0000-00003E010000}"/>
    <cellStyle name="Bad 2 3" xfId="1073" xr:uid="{00000000-0005-0000-0000-00003F010000}"/>
    <cellStyle name="Bad 3" xfId="131" xr:uid="{00000000-0005-0000-0000-000040010000}"/>
    <cellStyle name="Bad 3 2" xfId="1074" xr:uid="{00000000-0005-0000-0000-000041010000}"/>
    <cellStyle name="Bad 4" xfId="132" xr:uid="{00000000-0005-0000-0000-000042010000}"/>
    <cellStyle name="Bad 4 2" xfId="1075" xr:uid="{00000000-0005-0000-0000-000043010000}"/>
    <cellStyle name="Bad 5" xfId="1076" xr:uid="{00000000-0005-0000-0000-000044010000}"/>
    <cellStyle name="Bad 6" xfId="1077" xr:uid="{00000000-0005-0000-0000-000045010000}"/>
    <cellStyle name="Bad 7" xfId="1078" xr:uid="{00000000-0005-0000-0000-000046010000}"/>
    <cellStyle name="Bad 8" xfId="1079" xr:uid="{00000000-0005-0000-0000-000047010000}"/>
    <cellStyle name="Bad 9" xfId="1080" xr:uid="{00000000-0005-0000-0000-000048010000}"/>
    <cellStyle name="Calculation 10" xfId="1081" xr:uid="{00000000-0005-0000-0000-000049010000}"/>
    <cellStyle name="Calculation 2" xfId="133" xr:uid="{00000000-0005-0000-0000-00004A010000}"/>
    <cellStyle name="Calculation 2 2" xfId="134" xr:uid="{00000000-0005-0000-0000-00004B010000}"/>
    <cellStyle name="Calculation 2 2 2" xfId="135" xr:uid="{00000000-0005-0000-0000-00004C010000}"/>
    <cellStyle name="Calculation 2 2 2 2" xfId="136" xr:uid="{00000000-0005-0000-0000-00004D010000}"/>
    <cellStyle name="Calculation 2 2 2 2 2" xfId="137" xr:uid="{00000000-0005-0000-0000-00004E010000}"/>
    <cellStyle name="Calculation 2 2 2 2 3" xfId="138" xr:uid="{00000000-0005-0000-0000-00004F010000}"/>
    <cellStyle name="Calculation 2 2 2 3" xfId="139" xr:uid="{00000000-0005-0000-0000-000050010000}"/>
    <cellStyle name="Calculation 2 2 2 4" xfId="140" xr:uid="{00000000-0005-0000-0000-000051010000}"/>
    <cellStyle name="Calculation 2 2 3" xfId="141" xr:uid="{00000000-0005-0000-0000-000052010000}"/>
    <cellStyle name="Calculation 2 2 3 2" xfId="142" xr:uid="{00000000-0005-0000-0000-000053010000}"/>
    <cellStyle name="Calculation 2 2 3 3" xfId="143" xr:uid="{00000000-0005-0000-0000-000054010000}"/>
    <cellStyle name="Calculation 2 2 4" xfId="144" xr:uid="{00000000-0005-0000-0000-000055010000}"/>
    <cellStyle name="Calculation 2 2 5" xfId="145" xr:uid="{00000000-0005-0000-0000-000056010000}"/>
    <cellStyle name="Calculation 2 3" xfId="146" xr:uid="{00000000-0005-0000-0000-000057010000}"/>
    <cellStyle name="Calculation 2 3 2" xfId="147" xr:uid="{00000000-0005-0000-0000-000058010000}"/>
    <cellStyle name="Calculation 2 3 2 2" xfId="148" xr:uid="{00000000-0005-0000-0000-000059010000}"/>
    <cellStyle name="Calculation 2 3 2 3" xfId="149" xr:uid="{00000000-0005-0000-0000-00005A010000}"/>
    <cellStyle name="Calculation 2 3 3" xfId="150" xr:uid="{00000000-0005-0000-0000-00005B010000}"/>
    <cellStyle name="Calculation 2 3 4" xfId="151" xr:uid="{00000000-0005-0000-0000-00005C010000}"/>
    <cellStyle name="Calculation 2 4" xfId="152" xr:uid="{00000000-0005-0000-0000-00005D010000}"/>
    <cellStyle name="Calculation 2 5" xfId="153" xr:uid="{00000000-0005-0000-0000-00005E010000}"/>
    <cellStyle name="Calculation 2 5 2" xfId="154" xr:uid="{00000000-0005-0000-0000-00005F010000}"/>
    <cellStyle name="Calculation 2 5 3" xfId="155" xr:uid="{00000000-0005-0000-0000-000060010000}"/>
    <cellStyle name="Calculation 2 6" xfId="156" xr:uid="{00000000-0005-0000-0000-000061010000}"/>
    <cellStyle name="Calculation 2 7" xfId="157" xr:uid="{00000000-0005-0000-0000-000062010000}"/>
    <cellStyle name="Calculation 2 8" xfId="1082" xr:uid="{00000000-0005-0000-0000-000063010000}"/>
    <cellStyle name="Calculation 3" xfId="158" xr:uid="{00000000-0005-0000-0000-000064010000}"/>
    <cellStyle name="Calculation 3 2" xfId="159" xr:uid="{00000000-0005-0000-0000-000065010000}"/>
    <cellStyle name="Calculation 3 2 2" xfId="160" xr:uid="{00000000-0005-0000-0000-000066010000}"/>
    <cellStyle name="Calculation 3 2 2 2" xfId="161" xr:uid="{00000000-0005-0000-0000-000067010000}"/>
    <cellStyle name="Calculation 3 2 2 3" xfId="162" xr:uid="{00000000-0005-0000-0000-000068010000}"/>
    <cellStyle name="Calculation 3 2 3" xfId="163" xr:uid="{00000000-0005-0000-0000-000069010000}"/>
    <cellStyle name="Calculation 3 2 4" xfId="164" xr:uid="{00000000-0005-0000-0000-00006A010000}"/>
    <cellStyle name="Calculation 3 3" xfId="165" xr:uid="{00000000-0005-0000-0000-00006B010000}"/>
    <cellStyle name="Calculation 3 3 2" xfId="166" xr:uid="{00000000-0005-0000-0000-00006C010000}"/>
    <cellStyle name="Calculation 3 3 3" xfId="167" xr:uid="{00000000-0005-0000-0000-00006D010000}"/>
    <cellStyle name="Calculation 3 4" xfId="168" xr:uid="{00000000-0005-0000-0000-00006E010000}"/>
    <cellStyle name="Calculation 3 5" xfId="169" xr:uid="{00000000-0005-0000-0000-00006F010000}"/>
    <cellStyle name="Calculation 3 6" xfId="1083" xr:uid="{00000000-0005-0000-0000-000070010000}"/>
    <cellStyle name="Calculation 4" xfId="170" xr:uid="{00000000-0005-0000-0000-000071010000}"/>
    <cellStyle name="Calculation 4 2" xfId="171" xr:uid="{00000000-0005-0000-0000-000072010000}"/>
    <cellStyle name="Calculation 4 2 2" xfId="172" xr:uid="{00000000-0005-0000-0000-000073010000}"/>
    <cellStyle name="Calculation 4 2 3" xfId="173" xr:uid="{00000000-0005-0000-0000-000074010000}"/>
    <cellStyle name="Calculation 4 3" xfId="174" xr:uid="{00000000-0005-0000-0000-000075010000}"/>
    <cellStyle name="Calculation 4 4" xfId="175" xr:uid="{00000000-0005-0000-0000-000076010000}"/>
    <cellStyle name="Calculation 4 5" xfId="1084" xr:uid="{00000000-0005-0000-0000-000077010000}"/>
    <cellStyle name="Calculation 5" xfId="176" xr:uid="{00000000-0005-0000-0000-000078010000}"/>
    <cellStyle name="Calculation 5 2" xfId="177" xr:uid="{00000000-0005-0000-0000-000079010000}"/>
    <cellStyle name="Calculation 5 3" xfId="178" xr:uid="{00000000-0005-0000-0000-00007A010000}"/>
    <cellStyle name="Calculation 5 4" xfId="1085" xr:uid="{00000000-0005-0000-0000-00007B010000}"/>
    <cellStyle name="Calculation 6" xfId="1086" xr:uid="{00000000-0005-0000-0000-00007C010000}"/>
    <cellStyle name="Calculation 7" xfId="1087" xr:uid="{00000000-0005-0000-0000-00007D010000}"/>
    <cellStyle name="Calculation 8" xfId="1088" xr:uid="{00000000-0005-0000-0000-00007E010000}"/>
    <cellStyle name="Calculation 8 10" xfId="1089" xr:uid="{00000000-0005-0000-0000-00007F010000}"/>
    <cellStyle name="Calculation 8 10 10" xfId="1090" xr:uid="{00000000-0005-0000-0000-000080010000}"/>
    <cellStyle name="Calculation 8 10 10 2" xfId="1091" xr:uid="{00000000-0005-0000-0000-000081010000}"/>
    <cellStyle name="Calculation 8 10 11" xfId="1092" xr:uid="{00000000-0005-0000-0000-000082010000}"/>
    <cellStyle name="Calculation 8 10 11 2" xfId="1093" xr:uid="{00000000-0005-0000-0000-000083010000}"/>
    <cellStyle name="Calculation 8 10 12" xfId="1094" xr:uid="{00000000-0005-0000-0000-000084010000}"/>
    <cellStyle name="Calculation 8 10 12 2" xfId="1095" xr:uid="{00000000-0005-0000-0000-000085010000}"/>
    <cellStyle name="Calculation 8 10 13" xfId="1096" xr:uid="{00000000-0005-0000-0000-000086010000}"/>
    <cellStyle name="Calculation 8 10 13 2" xfId="1097" xr:uid="{00000000-0005-0000-0000-000087010000}"/>
    <cellStyle name="Calculation 8 10 14" xfId="1098" xr:uid="{00000000-0005-0000-0000-000088010000}"/>
    <cellStyle name="Calculation 8 10 14 2" xfId="1099" xr:uid="{00000000-0005-0000-0000-000089010000}"/>
    <cellStyle name="Calculation 8 10 15" xfId="1100" xr:uid="{00000000-0005-0000-0000-00008A010000}"/>
    <cellStyle name="Calculation 8 10 15 2" xfId="1101" xr:uid="{00000000-0005-0000-0000-00008B010000}"/>
    <cellStyle name="Calculation 8 10 16" xfId="1102" xr:uid="{00000000-0005-0000-0000-00008C010000}"/>
    <cellStyle name="Calculation 8 10 16 2" xfId="1103" xr:uid="{00000000-0005-0000-0000-00008D010000}"/>
    <cellStyle name="Calculation 8 10 17" xfId="1104" xr:uid="{00000000-0005-0000-0000-00008E010000}"/>
    <cellStyle name="Calculation 8 10 17 2" xfId="1105" xr:uid="{00000000-0005-0000-0000-00008F010000}"/>
    <cellStyle name="Calculation 8 10 18" xfId="1106" xr:uid="{00000000-0005-0000-0000-000090010000}"/>
    <cellStyle name="Calculation 8 10 2" xfId="1107" xr:uid="{00000000-0005-0000-0000-000091010000}"/>
    <cellStyle name="Calculation 8 10 2 2" xfId="1108" xr:uid="{00000000-0005-0000-0000-000092010000}"/>
    <cellStyle name="Calculation 8 10 3" xfId="1109" xr:uid="{00000000-0005-0000-0000-000093010000}"/>
    <cellStyle name="Calculation 8 10 3 2" xfId="1110" xr:uid="{00000000-0005-0000-0000-000094010000}"/>
    <cellStyle name="Calculation 8 10 4" xfId="1111" xr:uid="{00000000-0005-0000-0000-000095010000}"/>
    <cellStyle name="Calculation 8 10 4 2" xfId="1112" xr:uid="{00000000-0005-0000-0000-000096010000}"/>
    <cellStyle name="Calculation 8 10 5" xfId="1113" xr:uid="{00000000-0005-0000-0000-000097010000}"/>
    <cellStyle name="Calculation 8 10 5 2" xfId="1114" xr:uid="{00000000-0005-0000-0000-000098010000}"/>
    <cellStyle name="Calculation 8 10 6" xfId="1115" xr:uid="{00000000-0005-0000-0000-000099010000}"/>
    <cellStyle name="Calculation 8 10 6 2" xfId="1116" xr:uid="{00000000-0005-0000-0000-00009A010000}"/>
    <cellStyle name="Calculation 8 10 7" xfId="1117" xr:uid="{00000000-0005-0000-0000-00009B010000}"/>
    <cellStyle name="Calculation 8 10 7 2" xfId="1118" xr:uid="{00000000-0005-0000-0000-00009C010000}"/>
    <cellStyle name="Calculation 8 10 8" xfId="1119" xr:uid="{00000000-0005-0000-0000-00009D010000}"/>
    <cellStyle name="Calculation 8 10 8 2" xfId="1120" xr:uid="{00000000-0005-0000-0000-00009E010000}"/>
    <cellStyle name="Calculation 8 10 9" xfId="1121" xr:uid="{00000000-0005-0000-0000-00009F010000}"/>
    <cellStyle name="Calculation 8 10 9 2" xfId="1122" xr:uid="{00000000-0005-0000-0000-0000A0010000}"/>
    <cellStyle name="Calculation 8 11" xfId="1123" xr:uid="{00000000-0005-0000-0000-0000A1010000}"/>
    <cellStyle name="Calculation 8 11 10" xfId="1124" xr:uid="{00000000-0005-0000-0000-0000A2010000}"/>
    <cellStyle name="Calculation 8 11 10 2" xfId="1125" xr:uid="{00000000-0005-0000-0000-0000A3010000}"/>
    <cellStyle name="Calculation 8 11 11" xfId="1126" xr:uid="{00000000-0005-0000-0000-0000A4010000}"/>
    <cellStyle name="Calculation 8 11 11 2" xfId="1127" xr:uid="{00000000-0005-0000-0000-0000A5010000}"/>
    <cellStyle name="Calculation 8 11 12" xfId="1128" xr:uid="{00000000-0005-0000-0000-0000A6010000}"/>
    <cellStyle name="Calculation 8 11 12 2" xfId="1129" xr:uid="{00000000-0005-0000-0000-0000A7010000}"/>
    <cellStyle name="Calculation 8 11 13" xfId="1130" xr:uid="{00000000-0005-0000-0000-0000A8010000}"/>
    <cellStyle name="Calculation 8 11 13 2" xfId="1131" xr:uid="{00000000-0005-0000-0000-0000A9010000}"/>
    <cellStyle name="Calculation 8 11 14" xfId="1132" xr:uid="{00000000-0005-0000-0000-0000AA010000}"/>
    <cellStyle name="Calculation 8 11 14 2" xfId="1133" xr:uid="{00000000-0005-0000-0000-0000AB010000}"/>
    <cellStyle name="Calculation 8 11 15" xfId="1134" xr:uid="{00000000-0005-0000-0000-0000AC010000}"/>
    <cellStyle name="Calculation 8 11 15 2" xfId="1135" xr:uid="{00000000-0005-0000-0000-0000AD010000}"/>
    <cellStyle name="Calculation 8 11 16" xfId="1136" xr:uid="{00000000-0005-0000-0000-0000AE010000}"/>
    <cellStyle name="Calculation 8 11 16 2" xfId="1137" xr:uid="{00000000-0005-0000-0000-0000AF010000}"/>
    <cellStyle name="Calculation 8 11 17" xfId="1138" xr:uid="{00000000-0005-0000-0000-0000B0010000}"/>
    <cellStyle name="Calculation 8 11 17 2" xfId="1139" xr:uid="{00000000-0005-0000-0000-0000B1010000}"/>
    <cellStyle name="Calculation 8 11 18" xfId="1140" xr:uid="{00000000-0005-0000-0000-0000B2010000}"/>
    <cellStyle name="Calculation 8 11 2" xfId="1141" xr:uid="{00000000-0005-0000-0000-0000B3010000}"/>
    <cellStyle name="Calculation 8 11 2 2" xfId="1142" xr:uid="{00000000-0005-0000-0000-0000B4010000}"/>
    <cellStyle name="Calculation 8 11 3" xfId="1143" xr:uid="{00000000-0005-0000-0000-0000B5010000}"/>
    <cellStyle name="Calculation 8 11 3 2" xfId="1144" xr:uid="{00000000-0005-0000-0000-0000B6010000}"/>
    <cellStyle name="Calculation 8 11 4" xfId="1145" xr:uid="{00000000-0005-0000-0000-0000B7010000}"/>
    <cellStyle name="Calculation 8 11 4 2" xfId="1146" xr:uid="{00000000-0005-0000-0000-0000B8010000}"/>
    <cellStyle name="Calculation 8 11 5" xfId="1147" xr:uid="{00000000-0005-0000-0000-0000B9010000}"/>
    <cellStyle name="Calculation 8 11 5 2" xfId="1148" xr:uid="{00000000-0005-0000-0000-0000BA010000}"/>
    <cellStyle name="Calculation 8 11 6" xfId="1149" xr:uid="{00000000-0005-0000-0000-0000BB010000}"/>
    <cellStyle name="Calculation 8 11 6 2" xfId="1150" xr:uid="{00000000-0005-0000-0000-0000BC010000}"/>
    <cellStyle name="Calculation 8 11 7" xfId="1151" xr:uid="{00000000-0005-0000-0000-0000BD010000}"/>
    <cellStyle name="Calculation 8 11 7 2" xfId="1152" xr:uid="{00000000-0005-0000-0000-0000BE010000}"/>
    <cellStyle name="Calculation 8 11 8" xfId="1153" xr:uid="{00000000-0005-0000-0000-0000BF010000}"/>
    <cellStyle name="Calculation 8 11 8 2" xfId="1154" xr:uid="{00000000-0005-0000-0000-0000C0010000}"/>
    <cellStyle name="Calculation 8 11 9" xfId="1155" xr:uid="{00000000-0005-0000-0000-0000C1010000}"/>
    <cellStyle name="Calculation 8 11 9 2" xfId="1156" xr:uid="{00000000-0005-0000-0000-0000C2010000}"/>
    <cellStyle name="Calculation 8 12" xfId="1157" xr:uid="{00000000-0005-0000-0000-0000C3010000}"/>
    <cellStyle name="Calculation 8 12 10" xfId="1158" xr:uid="{00000000-0005-0000-0000-0000C4010000}"/>
    <cellStyle name="Calculation 8 12 10 2" xfId="1159" xr:uid="{00000000-0005-0000-0000-0000C5010000}"/>
    <cellStyle name="Calculation 8 12 11" xfId="1160" xr:uid="{00000000-0005-0000-0000-0000C6010000}"/>
    <cellStyle name="Calculation 8 12 11 2" xfId="1161" xr:uid="{00000000-0005-0000-0000-0000C7010000}"/>
    <cellStyle name="Calculation 8 12 12" xfId="1162" xr:uid="{00000000-0005-0000-0000-0000C8010000}"/>
    <cellStyle name="Calculation 8 12 12 2" xfId="1163" xr:uid="{00000000-0005-0000-0000-0000C9010000}"/>
    <cellStyle name="Calculation 8 12 13" xfId="1164" xr:uid="{00000000-0005-0000-0000-0000CA010000}"/>
    <cellStyle name="Calculation 8 12 13 2" xfId="1165" xr:uid="{00000000-0005-0000-0000-0000CB010000}"/>
    <cellStyle name="Calculation 8 12 14" xfId="1166" xr:uid="{00000000-0005-0000-0000-0000CC010000}"/>
    <cellStyle name="Calculation 8 12 14 2" xfId="1167" xr:uid="{00000000-0005-0000-0000-0000CD010000}"/>
    <cellStyle name="Calculation 8 12 15" xfId="1168" xr:uid="{00000000-0005-0000-0000-0000CE010000}"/>
    <cellStyle name="Calculation 8 12 15 2" xfId="1169" xr:uid="{00000000-0005-0000-0000-0000CF010000}"/>
    <cellStyle name="Calculation 8 12 16" xfId="1170" xr:uid="{00000000-0005-0000-0000-0000D0010000}"/>
    <cellStyle name="Calculation 8 12 2" xfId="1171" xr:uid="{00000000-0005-0000-0000-0000D1010000}"/>
    <cellStyle name="Calculation 8 12 2 2" xfId="1172" xr:uid="{00000000-0005-0000-0000-0000D2010000}"/>
    <cellStyle name="Calculation 8 12 3" xfId="1173" xr:uid="{00000000-0005-0000-0000-0000D3010000}"/>
    <cellStyle name="Calculation 8 12 3 2" xfId="1174" xr:uid="{00000000-0005-0000-0000-0000D4010000}"/>
    <cellStyle name="Calculation 8 12 4" xfId="1175" xr:uid="{00000000-0005-0000-0000-0000D5010000}"/>
    <cellStyle name="Calculation 8 12 4 2" xfId="1176" xr:uid="{00000000-0005-0000-0000-0000D6010000}"/>
    <cellStyle name="Calculation 8 12 5" xfId="1177" xr:uid="{00000000-0005-0000-0000-0000D7010000}"/>
    <cellStyle name="Calculation 8 12 5 2" xfId="1178" xr:uid="{00000000-0005-0000-0000-0000D8010000}"/>
    <cellStyle name="Calculation 8 12 6" xfId="1179" xr:uid="{00000000-0005-0000-0000-0000D9010000}"/>
    <cellStyle name="Calculation 8 12 6 2" xfId="1180" xr:uid="{00000000-0005-0000-0000-0000DA010000}"/>
    <cellStyle name="Calculation 8 12 7" xfId="1181" xr:uid="{00000000-0005-0000-0000-0000DB010000}"/>
    <cellStyle name="Calculation 8 12 7 2" xfId="1182" xr:uid="{00000000-0005-0000-0000-0000DC010000}"/>
    <cellStyle name="Calculation 8 12 8" xfId="1183" xr:uid="{00000000-0005-0000-0000-0000DD010000}"/>
    <cellStyle name="Calculation 8 12 8 2" xfId="1184" xr:uid="{00000000-0005-0000-0000-0000DE010000}"/>
    <cellStyle name="Calculation 8 12 9" xfId="1185" xr:uid="{00000000-0005-0000-0000-0000DF010000}"/>
    <cellStyle name="Calculation 8 12 9 2" xfId="1186" xr:uid="{00000000-0005-0000-0000-0000E0010000}"/>
    <cellStyle name="Calculation 8 13" xfId="1187" xr:uid="{00000000-0005-0000-0000-0000E1010000}"/>
    <cellStyle name="Calculation 8 13 10" xfId="1188" xr:uid="{00000000-0005-0000-0000-0000E2010000}"/>
    <cellStyle name="Calculation 8 13 10 2" xfId="1189" xr:uid="{00000000-0005-0000-0000-0000E3010000}"/>
    <cellStyle name="Calculation 8 13 11" xfId="1190" xr:uid="{00000000-0005-0000-0000-0000E4010000}"/>
    <cellStyle name="Calculation 8 13 11 2" xfId="1191" xr:uid="{00000000-0005-0000-0000-0000E5010000}"/>
    <cellStyle name="Calculation 8 13 12" xfId="1192" xr:uid="{00000000-0005-0000-0000-0000E6010000}"/>
    <cellStyle name="Calculation 8 13 12 2" xfId="1193" xr:uid="{00000000-0005-0000-0000-0000E7010000}"/>
    <cellStyle name="Calculation 8 13 13" xfId="1194" xr:uid="{00000000-0005-0000-0000-0000E8010000}"/>
    <cellStyle name="Calculation 8 13 13 2" xfId="1195" xr:uid="{00000000-0005-0000-0000-0000E9010000}"/>
    <cellStyle name="Calculation 8 13 14" xfId="1196" xr:uid="{00000000-0005-0000-0000-0000EA010000}"/>
    <cellStyle name="Calculation 8 13 14 2" xfId="1197" xr:uid="{00000000-0005-0000-0000-0000EB010000}"/>
    <cellStyle name="Calculation 8 13 15" xfId="1198" xr:uid="{00000000-0005-0000-0000-0000EC010000}"/>
    <cellStyle name="Calculation 8 13 15 2" xfId="1199" xr:uid="{00000000-0005-0000-0000-0000ED010000}"/>
    <cellStyle name="Calculation 8 13 16" xfId="1200" xr:uid="{00000000-0005-0000-0000-0000EE010000}"/>
    <cellStyle name="Calculation 8 13 2" xfId="1201" xr:uid="{00000000-0005-0000-0000-0000EF010000}"/>
    <cellStyle name="Calculation 8 13 2 2" xfId="1202" xr:uid="{00000000-0005-0000-0000-0000F0010000}"/>
    <cellStyle name="Calculation 8 13 3" xfId="1203" xr:uid="{00000000-0005-0000-0000-0000F1010000}"/>
    <cellStyle name="Calculation 8 13 3 2" xfId="1204" xr:uid="{00000000-0005-0000-0000-0000F2010000}"/>
    <cellStyle name="Calculation 8 13 4" xfId="1205" xr:uid="{00000000-0005-0000-0000-0000F3010000}"/>
    <cellStyle name="Calculation 8 13 4 2" xfId="1206" xr:uid="{00000000-0005-0000-0000-0000F4010000}"/>
    <cellStyle name="Calculation 8 13 5" xfId="1207" xr:uid="{00000000-0005-0000-0000-0000F5010000}"/>
    <cellStyle name="Calculation 8 13 5 2" xfId="1208" xr:uid="{00000000-0005-0000-0000-0000F6010000}"/>
    <cellStyle name="Calculation 8 13 6" xfId="1209" xr:uid="{00000000-0005-0000-0000-0000F7010000}"/>
    <cellStyle name="Calculation 8 13 6 2" xfId="1210" xr:uid="{00000000-0005-0000-0000-0000F8010000}"/>
    <cellStyle name="Calculation 8 13 7" xfId="1211" xr:uid="{00000000-0005-0000-0000-0000F9010000}"/>
    <cellStyle name="Calculation 8 13 7 2" xfId="1212" xr:uid="{00000000-0005-0000-0000-0000FA010000}"/>
    <cellStyle name="Calculation 8 13 8" xfId="1213" xr:uid="{00000000-0005-0000-0000-0000FB010000}"/>
    <cellStyle name="Calculation 8 13 8 2" xfId="1214" xr:uid="{00000000-0005-0000-0000-0000FC010000}"/>
    <cellStyle name="Calculation 8 13 9" xfId="1215" xr:uid="{00000000-0005-0000-0000-0000FD010000}"/>
    <cellStyle name="Calculation 8 13 9 2" xfId="1216" xr:uid="{00000000-0005-0000-0000-0000FE010000}"/>
    <cellStyle name="Calculation 8 14" xfId="1217" xr:uid="{00000000-0005-0000-0000-0000FF010000}"/>
    <cellStyle name="Calculation 8 14 10" xfId="1218" xr:uid="{00000000-0005-0000-0000-000000020000}"/>
    <cellStyle name="Calculation 8 14 10 2" xfId="1219" xr:uid="{00000000-0005-0000-0000-000001020000}"/>
    <cellStyle name="Calculation 8 14 11" xfId="1220" xr:uid="{00000000-0005-0000-0000-000002020000}"/>
    <cellStyle name="Calculation 8 14 11 2" xfId="1221" xr:uid="{00000000-0005-0000-0000-000003020000}"/>
    <cellStyle name="Calculation 8 14 12" xfId="1222" xr:uid="{00000000-0005-0000-0000-000004020000}"/>
    <cellStyle name="Calculation 8 14 12 2" xfId="1223" xr:uid="{00000000-0005-0000-0000-000005020000}"/>
    <cellStyle name="Calculation 8 14 13" xfId="1224" xr:uid="{00000000-0005-0000-0000-000006020000}"/>
    <cellStyle name="Calculation 8 14 13 2" xfId="1225" xr:uid="{00000000-0005-0000-0000-000007020000}"/>
    <cellStyle name="Calculation 8 14 14" xfId="1226" xr:uid="{00000000-0005-0000-0000-000008020000}"/>
    <cellStyle name="Calculation 8 14 14 2" xfId="1227" xr:uid="{00000000-0005-0000-0000-000009020000}"/>
    <cellStyle name="Calculation 8 14 15" xfId="1228" xr:uid="{00000000-0005-0000-0000-00000A020000}"/>
    <cellStyle name="Calculation 8 14 2" xfId="1229" xr:uid="{00000000-0005-0000-0000-00000B020000}"/>
    <cellStyle name="Calculation 8 14 2 2" xfId="1230" xr:uid="{00000000-0005-0000-0000-00000C020000}"/>
    <cellStyle name="Calculation 8 14 3" xfId="1231" xr:uid="{00000000-0005-0000-0000-00000D020000}"/>
    <cellStyle name="Calculation 8 14 3 2" xfId="1232" xr:uid="{00000000-0005-0000-0000-00000E020000}"/>
    <cellStyle name="Calculation 8 14 4" xfId="1233" xr:uid="{00000000-0005-0000-0000-00000F020000}"/>
    <cellStyle name="Calculation 8 14 4 2" xfId="1234" xr:uid="{00000000-0005-0000-0000-000010020000}"/>
    <cellStyle name="Calculation 8 14 5" xfId="1235" xr:uid="{00000000-0005-0000-0000-000011020000}"/>
    <cellStyle name="Calculation 8 14 5 2" xfId="1236" xr:uid="{00000000-0005-0000-0000-000012020000}"/>
    <cellStyle name="Calculation 8 14 6" xfId="1237" xr:uid="{00000000-0005-0000-0000-000013020000}"/>
    <cellStyle name="Calculation 8 14 6 2" xfId="1238" xr:uid="{00000000-0005-0000-0000-000014020000}"/>
    <cellStyle name="Calculation 8 14 7" xfId="1239" xr:uid="{00000000-0005-0000-0000-000015020000}"/>
    <cellStyle name="Calculation 8 14 7 2" xfId="1240" xr:uid="{00000000-0005-0000-0000-000016020000}"/>
    <cellStyle name="Calculation 8 14 8" xfId="1241" xr:uid="{00000000-0005-0000-0000-000017020000}"/>
    <cellStyle name="Calculation 8 14 8 2" xfId="1242" xr:uid="{00000000-0005-0000-0000-000018020000}"/>
    <cellStyle name="Calculation 8 14 9" xfId="1243" xr:uid="{00000000-0005-0000-0000-000019020000}"/>
    <cellStyle name="Calculation 8 14 9 2" xfId="1244" xr:uid="{00000000-0005-0000-0000-00001A020000}"/>
    <cellStyle name="Calculation 8 15" xfId="1245" xr:uid="{00000000-0005-0000-0000-00001B020000}"/>
    <cellStyle name="Calculation 8 15 2" xfId="1246" xr:uid="{00000000-0005-0000-0000-00001C020000}"/>
    <cellStyle name="Calculation 8 16" xfId="1247" xr:uid="{00000000-0005-0000-0000-00001D020000}"/>
    <cellStyle name="Calculation 8 16 2" xfId="1248" xr:uid="{00000000-0005-0000-0000-00001E020000}"/>
    <cellStyle name="Calculation 8 17" xfId="1249" xr:uid="{00000000-0005-0000-0000-00001F020000}"/>
    <cellStyle name="Calculation 8 17 2" xfId="1250" xr:uid="{00000000-0005-0000-0000-000020020000}"/>
    <cellStyle name="Calculation 8 18" xfId="1251" xr:uid="{00000000-0005-0000-0000-000021020000}"/>
    <cellStyle name="Calculation 8 18 2" xfId="1252" xr:uid="{00000000-0005-0000-0000-000022020000}"/>
    <cellStyle name="Calculation 8 19" xfId="1253" xr:uid="{00000000-0005-0000-0000-000023020000}"/>
    <cellStyle name="Calculation 8 19 2" xfId="1254" xr:uid="{00000000-0005-0000-0000-000024020000}"/>
    <cellStyle name="Calculation 8 2" xfId="1255" xr:uid="{00000000-0005-0000-0000-000025020000}"/>
    <cellStyle name="Calculation 8 2 10" xfId="1256" xr:uid="{00000000-0005-0000-0000-000026020000}"/>
    <cellStyle name="Calculation 8 2 10 10" xfId="1257" xr:uid="{00000000-0005-0000-0000-000027020000}"/>
    <cellStyle name="Calculation 8 2 10 10 2" xfId="1258" xr:uid="{00000000-0005-0000-0000-000028020000}"/>
    <cellStyle name="Calculation 8 2 10 11" xfId="1259" xr:uid="{00000000-0005-0000-0000-000029020000}"/>
    <cellStyle name="Calculation 8 2 10 11 2" xfId="1260" xr:uid="{00000000-0005-0000-0000-00002A020000}"/>
    <cellStyle name="Calculation 8 2 10 12" xfId="1261" xr:uid="{00000000-0005-0000-0000-00002B020000}"/>
    <cellStyle name="Calculation 8 2 10 12 2" xfId="1262" xr:uid="{00000000-0005-0000-0000-00002C020000}"/>
    <cellStyle name="Calculation 8 2 10 13" xfId="1263" xr:uid="{00000000-0005-0000-0000-00002D020000}"/>
    <cellStyle name="Calculation 8 2 10 13 2" xfId="1264" xr:uid="{00000000-0005-0000-0000-00002E020000}"/>
    <cellStyle name="Calculation 8 2 10 14" xfId="1265" xr:uid="{00000000-0005-0000-0000-00002F020000}"/>
    <cellStyle name="Calculation 8 2 10 14 2" xfId="1266" xr:uid="{00000000-0005-0000-0000-000030020000}"/>
    <cellStyle name="Calculation 8 2 10 15" xfId="1267" xr:uid="{00000000-0005-0000-0000-000031020000}"/>
    <cellStyle name="Calculation 8 2 10 15 2" xfId="1268" xr:uid="{00000000-0005-0000-0000-000032020000}"/>
    <cellStyle name="Calculation 8 2 10 16" xfId="1269" xr:uid="{00000000-0005-0000-0000-000033020000}"/>
    <cellStyle name="Calculation 8 2 10 16 2" xfId="1270" xr:uid="{00000000-0005-0000-0000-000034020000}"/>
    <cellStyle name="Calculation 8 2 10 17" xfId="1271" xr:uid="{00000000-0005-0000-0000-000035020000}"/>
    <cellStyle name="Calculation 8 2 10 17 2" xfId="1272" xr:uid="{00000000-0005-0000-0000-000036020000}"/>
    <cellStyle name="Calculation 8 2 10 18" xfId="1273" xr:uid="{00000000-0005-0000-0000-000037020000}"/>
    <cellStyle name="Calculation 8 2 10 2" xfId="1274" xr:uid="{00000000-0005-0000-0000-000038020000}"/>
    <cellStyle name="Calculation 8 2 10 2 2" xfId="1275" xr:uid="{00000000-0005-0000-0000-000039020000}"/>
    <cellStyle name="Calculation 8 2 10 3" xfId="1276" xr:uid="{00000000-0005-0000-0000-00003A020000}"/>
    <cellStyle name="Calculation 8 2 10 3 2" xfId="1277" xr:uid="{00000000-0005-0000-0000-00003B020000}"/>
    <cellStyle name="Calculation 8 2 10 4" xfId="1278" xr:uid="{00000000-0005-0000-0000-00003C020000}"/>
    <cellStyle name="Calculation 8 2 10 4 2" xfId="1279" xr:uid="{00000000-0005-0000-0000-00003D020000}"/>
    <cellStyle name="Calculation 8 2 10 5" xfId="1280" xr:uid="{00000000-0005-0000-0000-00003E020000}"/>
    <cellStyle name="Calculation 8 2 10 5 2" xfId="1281" xr:uid="{00000000-0005-0000-0000-00003F020000}"/>
    <cellStyle name="Calculation 8 2 10 6" xfId="1282" xr:uid="{00000000-0005-0000-0000-000040020000}"/>
    <cellStyle name="Calculation 8 2 10 6 2" xfId="1283" xr:uid="{00000000-0005-0000-0000-000041020000}"/>
    <cellStyle name="Calculation 8 2 10 7" xfId="1284" xr:uid="{00000000-0005-0000-0000-000042020000}"/>
    <cellStyle name="Calculation 8 2 10 7 2" xfId="1285" xr:uid="{00000000-0005-0000-0000-000043020000}"/>
    <cellStyle name="Calculation 8 2 10 8" xfId="1286" xr:uid="{00000000-0005-0000-0000-000044020000}"/>
    <cellStyle name="Calculation 8 2 10 8 2" xfId="1287" xr:uid="{00000000-0005-0000-0000-000045020000}"/>
    <cellStyle name="Calculation 8 2 10 9" xfId="1288" xr:uid="{00000000-0005-0000-0000-000046020000}"/>
    <cellStyle name="Calculation 8 2 10 9 2" xfId="1289" xr:uid="{00000000-0005-0000-0000-000047020000}"/>
    <cellStyle name="Calculation 8 2 11" xfId="1290" xr:uid="{00000000-0005-0000-0000-000048020000}"/>
    <cellStyle name="Calculation 8 2 11 10" xfId="1291" xr:uid="{00000000-0005-0000-0000-000049020000}"/>
    <cellStyle name="Calculation 8 2 11 10 2" xfId="1292" xr:uid="{00000000-0005-0000-0000-00004A020000}"/>
    <cellStyle name="Calculation 8 2 11 11" xfId="1293" xr:uid="{00000000-0005-0000-0000-00004B020000}"/>
    <cellStyle name="Calculation 8 2 11 11 2" xfId="1294" xr:uid="{00000000-0005-0000-0000-00004C020000}"/>
    <cellStyle name="Calculation 8 2 11 12" xfId="1295" xr:uid="{00000000-0005-0000-0000-00004D020000}"/>
    <cellStyle name="Calculation 8 2 11 12 2" xfId="1296" xr:uid="{00000000-0005-0000-0000-00004E020000}"/>
    <cellStyle name="Calculation 8 2 11 13" xfId="1297" xr:uid="{00000000-0005-0000-0000-00004F020000}"/>
    <cellStyle name="Calculation 8 2 11 13 2" xfId="1298" xr:uid="{00000000-0005-0000-0000-000050020000}"/>
    <cellStyle name="Calculation 8 2 11 14" xfId="1299" xr:uid="{00000000-0005-0000-0000-000051020000}"/>
    <cellStyle name="Calculation 8 2 11 14 2" xfId="1300" xr:uid="{00000000-0005-0000-0000-000052020000}"/>
    <cellStyle name="Calculation 8 2 11 15" xfId="1301" xr:uid="{00000000-0005-0000-0000-000053020000}"/>
    <cellStyle name="Calculation 8 2 11 15 2" xfId="1302" xr:uid="{00000000-0005-0000-0000-000054020000}"/>
    <cellStyle name="Calculation 8 2 11 16" xfId="1303" xr:uid="{00000000-0005-0000-0000-000055020000}"/>
    <cellStyle name="Calculation 8 2 11 2" xfId="1304" xr:uid="{00000000-0005-0000-0000-000056020000}"/>
    <cellStyle name="Calculation 8 2 11 2 2" xfId="1305" xr:uid="{00000000-0005-0000-0000-000057020000}"/>
    <cellStyle name="Calculation 8 2 11 3" xfId="1306" xr:uid="{00000000-0005-0000-0000-000058020000}"/>
    <cellStyle name="Calculation 8 2 11 3 2" xfId="1307" xr:uid="{00000000-0005-0000-0000-000059020000}"/>
    <cellStyle name="Calculation 8 2 11 4" xfId="1308" xr:uid="{00000000-0005-0000-0000-00005A020000}"/>
    <cellStyle name="Calculation 8 2 11 4 2" xfId="1309" xr:uid="{00000000-0005-0000-0000-00005B020000}"/>
    <cellStyle name="Calculation 8 2 11 5" xfId="1310" xr:uid="{00000000-0005-0000-0000-00005C020000}"/>
    <cellStyle name="Calculation 8 2 11 5 2" xfId="1311" xr:uid="{00000000-0005-0000-0000-00005D020000}"/>
    <cellStyle name="Calculation 8 2 11 6" xfId="1312" xr:uid="{00000000-0005-0000-0000-00005E020000}"/>
    <cellStyle name="Calculation 8 2 11 6 2" xfId="1313" xr:uid="{00000000-0005-0000-0000-00005F020000}"/>
    <cellStyle name="Calculation 8 2 11 7" xfId="1314" xr:uid="{00000000-0005-0000-0000-000060020000}"/>
    <cellStyle name="Calculation 8 2 11 7 2" xfId="1315" xr:uid="{00000000-0005-0000-0000-000061020000}"/>
    <cellStyle name="Calculation 8 2 11 8" xfId="1316" xr:uid="{00000000-0005-0000-0000-000062020000}"/>
    <cellStyle name="Calculation 8 2 11 8 2" xfId="1317" xr:uid="{00000000-0005-0000-0000-000063020000}"/>
    <cellStyle name="Calculation 8 2 11 9" xfId="1318" xr:uid="{00000000-0005-0000-0000-000064020000}"/>
    <cellStyle name="Calculation 8 2 11 9 2" xfId="1319" xr:uid="{00000000-0005-0000-0000-000065020000}"/>
    <cellStyle name="Calculation 8 2 12" xfId="1320" xr:uid="{00000000-0005-0000-0000-000066020000}"/>
    <cellStyle name="Calculation 8 2 12 10" xfId="1321" xr:uid="{00000000-0005-0000-0000-000067020000}"/>
    <cellStyle name="Calculation 8 2 12 10 2" xfId="1322" xr:uid="{00000000-0005-0000-0000-000068020000}"/>
    <cellStyle name="Calculation 8 2 12 11" xfId="1323" xr:uid="{00000000-0005-0000-0000-000069020000}"/>
    <cellStyle name="Calculation 8 2 12 11 2" xfId="1324" xr:uid="{00000000-0005-0000-0000-00006A020000}"/>
    <cellStyle name="Calculation 8 2 12 12" xfId="1325" xr:uid="{00000000-0005-0000-0000-00006B020000}"/>
    <cellStyle name="Calculation 8 2 12 12 2" xfId="1326" xr:uid="{00000000-0005-0000-0000-00006C020000}"/>
    <cellStyle name="Calculation 8 2 12 13" xfId="1327" xr:uid="{00000000-0005-0000-0000-00006D020000}"/>
    <cellStyle name="Calculation 8 2 12 13 2" xfId="1328" xr:uid="{00000000-0005-0000-0000-00006E020000}"/>
    <cellStyle name="Calculation 8 2 12 14" xfId="1329" xr:uid="{00000000-0005-0000-0000-00006F020000}"/>
    <cellStyle name="Calculation 8 2 12 14 2" xfId="1330" xr:uid="{00000000-0005-0000-0000-000070020000}"/>
    <cellStyle name="Calculation 8 2 12 15" xfId="1331" xr:uid="{00000000-0005-0000-0000-000071020000}"/>
    <cellStyle name="Calculation 8 2 12 15 2" xfId="1332" xr:uid="{00000000-0005-0000-0000-000072020000}"/>
    <cellStyle name="Calculation 8 2 12 16" xfId="1333" xr:uid="{00000000-0005-0000-0000-000073020000}"/>
    <cellStyle name="Calculation 8 2 12 2" xfId="1334" xr:uid="{00000000-0005-0000-0000-000074020000}"/>
    <cellStyle name="Calculation 8 2 12 2 2" xfId="1335" xr:uid="{00000000-0005-0000-0000-000075020000}"/>
    <cellStyle name="Calculation 8 2 12 3" xfId="1336" xr:uid="{00000000-0005-0000-0000-000076020000}"/>
    <cellStyle name="Calculation 8 2 12 3 2" xfId="1337" xr:uid="{00000000-0005-0000-0000-000077020000}"/>
    <cellStyle name="Calculation 8 2 12 4" xfId="1338" xr:uid="{00000000-0005-0000-0000-000078020000}"/>
    <cellStyle name="Calculation 8 2 12 4 2" xfId="1339" xr:uid="{00000000-0005-0000-0000-000079020000}"/>
    <cellStyle name="Calculation 8 2 12 5" xfId="1340" xr:uid="{00000000-0005-0000-0000-00007A020000}"/>
    <cellStyle name="Calculation 8 2 12 5 2" xfId="1341" xr:uid="{00000000-0005-0000-0000-00007B020000}"/>
    <cellStyle name="Calculation 8 2 12 6" xfId="1342" xr:uid="{00000000-0005-0000-0000-00007C020000}"/>
    <cellStyle name="Calculation 8 2 12 6 2" xfId="1343" xr:uid="{00000000-0005-0000-0000-00007D020000}"/>
    <cellStyle name="Calculation 8 2 12 7" xfId="1344" xr:uid="{00000000-0005-0000-0000-00007E020000}"/>
    <cellStyle name="Calculation 8 2 12 7 2" xfId="1345" xr:uid="{00000000-0005-0000-0000-00007F020000}"/>
    <cellStyle name="Calculation 8 2 12 8" xfId="1346" xr:uid="{00000000-0005-0000-0000-000080020000}"/>
    <cellStyle name="Calculation 8 2 12 8 2" xfId="1347" xr:uid="{00000000-0005-0000-0000-000081020000}"/>
    <cellStyle name="Calculation 8 2 12 9" xfId="1348" xr:uid="{00000000-0005-0000-0000-000082020000}"/>
    <cellStyle name="Calculation 8 2 12 9 2" xfId="1349" xr:uid="{00000000-0005-0000-0000-000083020000}"/>
    <cellStyle name="Calculation 8 2 13" xfId="1350" xr:uid="{00000000-0005-0000-0000-000084020000}"/>
    <cellStyle name="Calculation 8 2 13 10" xfId="1351" xr:uid="{00000000-0005-0000-0000-000085020000}"/>
    <cellStyle name="Calculation 8 2 13 10 2" xfId="1352" xr:uid="{00000000-0005-0000-0000-000086020000}"/>
    <cellStyle name="Calculation 8 2 13 11" xfId="1353" xr:uid="{00000000-0005-0000-0000-000087020000}"/>
    <cellStyle name="Calculation 8 2 13 11 2" xfId="1354" xr:uid="{00000000-0005-0000-0000-000088020000}"/>
    <cellStyle name="Calculation 8 2 13 12" xfId="1355" xr:uid="{00000000-0005-0000-0000-000089020000}"/>
    <cellStyle name="Calculation 8 2 13 12 2" xfId="1356" xr:uid="{00000000-0005-0000-0000-00008A020000}"/>
    <cellStyle name="Calculation 8 2 13 13" xfId="1357" xr:uid="{00000000-0005-0000-0000-00008B020000}"/>
    <cellStyle name="Calculation 8 2 13 13 2" xfId="1358" xr:uid="{00000000-0005-0000-0000-00008C020000}"/>
    <cellStyle name="Calculation 8 2 13 14" xfId="1359" xr:uid="{00000000-0005-0000-0000-00008D020000}"/>
    <cellStyle name="Calculation 8 2 13 14 2" xfId="1360" xr:uid="{00000000-0005-0000-0000-00008E020000}"/>
    <cellStyle name="Calculation 8 2 13 15" xfId="1361" xr:uid="{00000000-0005-0000-0000-00008F020000}"/>
    <cellStyle name="Calculation 8 2 13 2" xfId="1362" xr:uid="{00000000-0005-0000-0000-000090020000}"/>
    <cellStyle name="Calculation 8 2 13 2 2" xfId="1363" xr:uid="{00000000-0005-0000-0000-000091020000}"/>
    <cellStyle name="Calculation 8 2 13 3" xfId="1364" xr:uid="{00000000-0005-0000-0000-000092020000}"/>
    <cellStyle name="Calculation 8 2 13 3 2" xfId="1365" xr:uid="{00000000-0005-0000-0000-000093020000}"/>
    <cellStyle name="Calculation 8 2 13 4" xfId="1366" xr:uid="{00000000-0005-0000-0000-000094020000}"/>
    <cellStyle name="Calculation 8 2 13 4 2" xfId="1367" xr:uid="{00000000-0005-0000-0000-000095020000}"/>
    <cellStyle name="Calculation 8 2 13 5" xfId="1368" xr:uid="{00000000-0005-0000-0000-000096020000}"/>
    <cellStyle name="Calculation 8 2 13 5 2" xfId="1369" xr:uid="{00000000-0005-0000-0000-000097020000}"/>
    <cellStyle name="Calculation 8 2 13 6" xfId="1370" xr:uid="{00000000-0005-0000-0000-000098020000}"/>
    <cellStyle name="Calculation 8 2 13 6 2" xfId="1371" xr:uid="{00000000-0005-0000-0000-000099020000}"/>
    <cellStyle name="Calculation 8 2 13 7" xfId="1372" xr:uid="{00000000-0005-0000-0000-00009A020000}"/>
    <cellStyle name="Calculation 8 2 13 7 2" xfId="1373" xr:uid="{00000000-0005-0000-0000-00009B020000}"/>
    <cellStyle name="Calculation 8 2 13 8" xfId="1374" xr:uid="{00000000-0005-0000-0000-00009C020000}"/>
    <cellStyle name="Calculation 8 2 13 8 2" xfId="1375" xr:uid="{00000000-0005-0000-0000-00009D020000}"/>
    <cellStyle name="Calculation 8 2 13 9" xfId="1376" xr:uid="{00000000-0005-0000-0000-00009E020000}"/>
    <cellStyle name="Calculation 8 2 13 9 2" xfId="1377" xr:uid="{00000000-0005-0000-0000-00009F020000}"/>
    <cellStyle name="Calculation 8 2 14" xfId="1378" xr:uid="{00000000-0005-0000-0000-0000A0020000}"/>
    <cellStyle name="Calculation 8 2 14 2" xfId="1379" xr:uid="{00000000-0005-0000-0000-0000A1020000}"/>
    <cellStyle name="Calculation 8 2 15" xfId="1380" xr:uid="{00000000-0005-0000-0000-0000A2020000}"/>
    <cellStyle name="Calculation 8 2 15 2" xfId="1381" xr:uid="{00000000-0005-0000-0000-0000A3020000}"/>
    <cellStyle name="Calculation 8 2 16" xfId="1382" xr:uid="{00000000-0005-0000-0000-0000A4020000}"/>
    <cellStyle name="Calculation 8 2 16 2" xfId="1383" xr:uid="{00000000-0005-0000-0000-0000A5020000}"/>
    <cellStyle name="Calculation 8 2 17" xfId="1384" xr:uid="{00000000-0005-0000-0000-0000A6020000}"/>
    <cellStyle name="Calculation 8 2 17 2" xfId="1385" xr:uid="{00000000-0005-0000-0000-0000A7020000}"/>
    <cellStyle name="Calculation 8 2 18" xfId="1386" xr:uid="{00000000-0005-0000-0000-0000A8020000}"/>
    <cellStyle name="Calculation 8 2 18 2" xfId="1387" xr:uid="{00000000-0005-0000-0000-0000A9020000}"/>
    <cellStyle name="Calculation 8 2 19" xfId="1388" xr:uid="{00000000-0005-0000-0000-0000AA020000}"/>
    <cellStyle name="Calculation 8 2 19 2" xfId="1389" xr:uid="{00000000-0005-0000-0000-0000AB020000}"/>
    <cellStyle name="Calculation 8 2 2" xfId="1390" xr:uid="{00000000-0005-0000-0000-0000AC020000}"/>
    <cellStyle name="Calculation 8 2 2 10" xfId="1391" xr:uid="{00000000-0005-0000-0000-0000AD020000}"/>
    <cellStyle name="Calculation 8 2 2 10 2" xfId="1392" xr:uid="{00000000-0005-0000-0000-0000AE020000}"/>
    <cellStyle name="Calculation 8 2 2 11" xfId="1393" xr:uid="{00000000-0005-0000-0000-0000AF020000}"/>
    <cellStyle name="Calculation 8 2 2 11 2" xfId="1394" xr:uid="{00000000-0005-0000-0000-0000B0020000}"/>
    <cellStyle name="Calculation 8 2 2 12" xfId="1395" xr:uid="{00000000-0005-0000-0000-0000B1020000}"/>
    <cellStyle name="Calculation 8 2 2 12 2" xfId="1396" xr:uid="{00000000-0005-0000-0000-0000B2020000}"/>
    <cellStyle name="Calculation 8 2 2 13" xfId="1397" xr:uid="{00000000-0005-0000-0000-0000B3020000}"/>
    <cellStyle name="Calculation 8 2 2 13 2" xfId="1398" xr:uid="{00000000-0005-0000-0000-0000B4020000}"/>
    <cellStyle name="Calculation 8 2 2 14" xfId="1399" xr:uid="{00000000-0005-0000-0000-0000B5020000}"/>
    <cellStyle name="Calculation 8 2 2 14 2" xfId="1400" xr:uid="{00000000-0005-0000-0000-0000B6020000}"/>
    <cellStyle name="Calculation 8 2 2 15" xfId="1401" xr:uid="{00000000-0005-0000-0000-0000B7020000}"/>
    <cellStyle name="Calculation 8 2 2 15 2" xfId="1402" xr:uid="{00000000-0005-0000-0000-0000B8020000}"/>
    <cellStyle name="Calculation 8 2 2 16" xfId="1403" xr:uid="{00000000-0005-0000-0000-0000B9020000}"/>
    <cellStyle name="Calculation 8 2 2 16 2" xfId="1404" xr:uid="{00000000-0005-0000-0000-0000BA020000}"/>
    <cellStyle name="Calculation 8 2 2 17" xfId="1405" xr:uid="{00000000-0005-0000-0000-0000BB020000}"/>
    <cellStyle name="Calculation 8 2 2 17 2" xfId="1406" xr:uid="{00000000-0005-0000-0000-0000BC020000}"/>
    <cellStyle name="Calculation 8 2 2 18" xfId="1407" xr:uid="{00000000-0005-0000-0000-0000BD020000}"/>
    <cellStyle name="Calculation 8 2 2 18 2" xfId="1408" xr:uid="{00000000-0005-0000-0000-0000BE020000}"/>
    <cellStyle name="Calculation 8 2 2 19" xfId="1409" xr:uid="{00000000-0005-0000-0000-0000BF020000}"/>
    <cellStyle name="Calculation 8 2 2 19 2" xfId="1410" xr:uid="{00000000-0005-0000-0000-0000C0020000}"/>
    <cellStyle name="Calculation 8 2 2 2" xfId="1411" xr:uid="{00000000-0005-0000-0000-0000C1020000}"/>
    <cellStyle name="Calculation 8 2 2 2 10" xfId="1412" xr:uid="{00000000-0005-0000-0000-0000C2020000}"/>
    <cellStyle name="Calculation 8 2 2 2 10 2" xfId="1413" xr:uid="{00000000-0005-0000-0000-0000C3020000}"/>
    <cellStyle name="Calculation 8 2 2 2 11" xfId="1414" xr:uid="{00000000-0005-0000-0000-0000C4020000}"/>
    <cellStyle name="Calculation 8 2 2 2 11 2" xfId="1415" xr:uid="{00000000-0005-0000-0000-0000C5020000}"/>
    <cellStyle name="Calculation 8 2 2 2 12" xfId="1416" xr:uid="{00000000-0005-0000-0000-0000C6020000}"/>
    <cellStyle name="Calculation 8 2 2 2 12 2" xfId="1417" xr:uid="{00000000-0005-0000-0000-0000C7020000}"/>
    <cellStyle name="Calculation 8 2 2 2 13" xfId="1418" xr:uid="{00000000-0005-0000-0000-0000C8020000}"/>
    <cellStyle name="Calculation 8 2 2 2 13 2" xfId="1419" xr:uid="{00000000-0005-0000-0000-0000C9020000}"/>
    <cellStyle name="Calculation 8 2 2 2 14" xfId="1420" xr:uid="{00000000-0005-0000-0000-0000CA020000}"/>
    <cellStyle name="Calculation 8 2 2 2 14 2" xfId="1421" xr:uid="{00000000-0005-0000-0000-0000CB020000}"/>
    <cellStyle name="Calculation 8 2 2 2 15" xfId="1422" xr:uid="{00000000-0005-0000-0000-0000CC020000}"/>
    <cellStyle name="Calculation 8 2 2 2 15 2" xfId="1423" xr:uid="{00000000-0005-0000-0000-0000CD020000}"/>
    <cellStyle name="Calculation 8 2 2 2 16" xfId="1424" xr:uid="{00000000-0005-0000-0000-0000CE020000}"/>
    <cellStyle name="Calculation 8 2 2 2 16 2" xfId="1425" xr:uid="{00000000-0005-0000-0000-0000CF020000}"/>
    <cellStyle name="Calculation 8 2 2 2 17" xfId="1426" xr:uid="{00000000-0005-0000-0000-0000D0020000}"/>
    <cellStyle name="Calculation 8 2 2 2 17 2" xfId="1427" xr:uid="{00000000-0005-0000-0000-0000D1020000}"/>
    <cellStyle name="Calculation 8 2 2 2 18" xfId="1428" xr:uid="{00000000-0005-0000-0000-0000D2020000}"/>
    <cellStyle name="Calculation 8 2 2 2 18 2" xfId="1429" xr:uid="{00000000-0005-0000-0000-0000D3020000}"/>
    <cellStyle name="Calculation 8 2 2 2 19" xfId="1430" xr:uid="{00000000-0005-0000-0000-0000D4020000}"/>
    <cellStyle name="Calculation 8 2 2 2 2" xfId="1431" xr:uid="{00000000-0005-0000-0000-0000D5020000}"/>
    <cellStyle name="Calculation 8 2 2 2 2 2" xfId="1432" xr:uid="{00000000-0005-0000-0000-0000D6020000}"/>
    <cellStyle name="Calculation 8 2 2 2 3" xfId="1433" xr:uid="{00000000-0005-0000-0000-0000D7020000}"/>
    <cellStyle name="Calculation 8 2 2 2 3 2" xfId="1434" xr:uid="{00000000-0005-0000-0000-0000D8020000}"/>
    <cellStyle name="Calculation 8 2 2 2 4" xfId="1435" xr:uid="{00000000-0005-0000-0000-0000D9020000}"/>
    <cellStyle name="Calculation 8 2 2 2 4 2" xfId="1436" xr:uid="{00000000-0005-0000-0000-0000DA020000}"/>
    <cellStyle name="Calculation 8 2 2 2 5" xfId="1437" xr:uid="{00000000-0005-0000-0000-0000DB020000}"/>
    <cellStyle name="Calculation 8 2 2 2 5 2" xfId="1438" xr:uid="{00000000-0005-0000-0000-0000DC020000}"/>
    <cellStyle name="Calculation 8 2 2 2 6" xfId="1439" xr:uid="{00000000-0005-0000-0000-0000DD020000}"/>
    <cellStyle name="Calculation 8 2 2 2 6 2" xfId="1440" xr:uid="{00000000-0005-0000-0000-0000DE020000}"/>
    <cellStyle name="Calculation 8 2 2 2 7" xfId="1441" xr:uid="{00000000-0005-0000-0000-0000DF020000}"/>
    <cellStyle name="Calculation 8 2 2 2 7 2" xfId="1442" xr:uid="{00000000-0005-0000-0000-0000E0020000}"/>
    <cellStyle name="Calculation 8 2 2 2 8" xfId="1443" xr:uid="{00000000-0005-0000-0000-0000E1020000}"/>
    <cellStyle name="Calculation 8 2 2 2 8 2" xfId="1444" xr:uid="{00000000-0005-0000-0000-0000E2020000}"/>
    <cellStyle name="Calculation 8 2 2 2 9" xfId="1445" xr:uid="{00000000-0005-0000-0000-0000E3020000}"/>
    <cellStyle name="Calculation 8 2 2 2 9 2" xfId="1446" xr:uid="{00000000-0005-0000-0000-0000E4020000}"/>
    <cellStyle name="Calculation 8 2 2 20" xfId="1447" xr:uid="{00000000-0005-0000-0000-0000E5020000}"/>
    <cellStyle name="Calculation 8 2 2 3" xfId="1448" xr:uid="{00000000-0005-0000-0000-0000E6020000}"/>
    <cellStyle name="Calculation 8 2 2 3 10" xfId="1449" xr:uid="{00000000-0005-0000-0000-0000E7020000}"/>
    <cellStyle name="Calculation 8 2 2 3 10 2" xfId="1450" xr:uid="{00000000-0005-0000-0000-0000E8020000}"/>
    <cellStyle name="Calculation 8 2 2 3 11" xfId="1451" xr:uid="{00000000-0005-0000-0000-0000E9020000}"/>
    <cellStyle name="Calculation 8 2 2 3 11 2" xfId="1452" xr:uid="{00000000-0005-0000-0000-0000EA020000}"/>
    <cellStyle name="Calculation 8 2 2 3 12" xfId="1453" xr:uid="{00000000-0005-0000-0000-0000EB020000}"/>
    <cellStyle name="Calculation 8 2 2 3 12 2" xfId="1454" xr:uid="{00000000-0005-0000-0000-0000EC020000}"/>
    <cellStyle name="Calculation 8 2 2 3 13" xfId="1455" xr:uid="{00000000-0005-0000-0000-0000ED020000}"/>
    <cellStyle name="Calculation 8 2 2 3 13 2" xfId="1456" xr:uid="{00000000-0005-0000-0000-0000EE020000}"/>
    <cellStyle name="Calculation 8 2 2 3 14" xfId="1457" xr:uid="{00000000-0005-0000-0000-0000EF020000}"/>
    <cellStyle name="Calculation 8 2 2 3 14 2" xfId="1458" xr:uid="{00000000-0005-0000-0000-0000F0020000}"/>
    <cellStyle name="Calculation 8 2 2 3 15" xfId="1459" xr:uid="{00000000-0005-0000-0000-0000F1020000}"/>
    <cellStyle name="Calculation 8 2 2 3 15 2" xfId="1460" xr:uid="{00000000-0005-0000-0000-0000F2020000}"/>
    <cellStyle name="Calculation 8 2 2 3 16" xfId="1461" xr:uid="{00000000-0005-0000-0000-0000F3020000}"/>
    <cellStyle name="Calculation 8 2 2 3 16 2" xfId="1462" xr:uid="{00000000-0005-0000-0000-0000F4020000}"/>
    <cellStyle name="Calculation 8 2 2 3 17" xfId="1463" xr:uid="{00000000-0005-0000-0000-0000F5020000}"/>
    <cellStyle name="Calculation 8 2 2 3 17 2" xfId="1464" xr:uid="{00000000-0005-0000-0000-0000F6020000}"/>
    <cellStyle name="Calculation 8 2 2 3 18" xfId="1465" xr:uid="{00000000-0005-0000-0000-0000F7020000}"/>
    <cellStyle name="Calculation 8 2 2 3 18 2" xfId="1466" xr:uid="{00000000-0005-0000-0000-0000F8020000}"/>
    <cellStyle name="Calculation 8 2 2 3 19" xfId="1467" xr:uid="{00000000-0005-0000-0000-0000F9020000}"/>
    <cellStyle name="Calculation 8 2 2 3 2" xfId="1468" xr:uid="{00000000-0005-0000-0000-0000FA020000}"/>
    <cellStyle name="Calculation 8 2 2 3 2 2" xfId="1469" xr:uid="{00000000-0005-0000-0000-0000FB020000}"/>
    <cellStyle name="Calculation 8 2 2 3 3" xfId="1470" xr:uid="{00000000-0005-0000-0000-0000FC020000}"/>
    <cellStyle name="Calculation 8 2 2 3 3 2" xfId="1471" xr:uid="{00000000-0005-0000-0000-0000FD020000}"/>
    <cellStyle name="Calculation 8 2 2 3 4" xfId="1472" xr:uid="{00000000-0005-0000-0000-0000FE020000}"/>
    <cellStyle name="Calculation 8 2 2 3 4 2" xfId="1473" xr:uid="{00000000-0005-0000-0000-0000FF020000}"/>
    <cellStyle name="Calculation 8 2 2 3 5" xfId="1474" xr:uid="{00000000-0005-0000-0000-000000030000}"/>
    <cellStyle name="Calculation 8 2 2 3 5 2" xfId="1475" xr:uid="{00000000-0005-0000-0000-000001030000}"/>
    <cellStyle name="Calculation 8 2 2 3 6" xfId="1476" xr:uid="{00000000-0005-0000-0000-000002030000}"/>
    <cellStyle name="Calculation 8 2 2 3 6 2" xfId="1477" xr:uid="{00000000-0005-0000-0000-000003030000}"/>
    <cellStyle name="Calculation 8 2 2 3 7" xfId="1478" xr:uid="{00000000-0005-0000-0000-000004030000}"/>
    <cellStyle name="Calculation 8 2 2 3 7 2" xfId="1479" xr:uid="{00000000-0005-0000-0000-000005030000}"/>
    <cellStyle name="Calculation 8 2 2 3 8" xfId="1480" xr:uid="{00000000-0005-0000-0000-000006030000}"/>
    <cellStyle name="Calculation 8 2 2 3 8 2" xfId="1481" xr:uid="{00000000-0005-0000-0000-000007030000}"/>
    <cellStyle name="Calculation 8 2 2 3 9" xfId="1482" xr:uid="{00000000-0005-0000-0000-000008030000}"/>
    <cellStyle name="Calculation 8 2 2 3 9 2" xfId="1483" xr:uid="{00000000-0005-0000-0000-000009030000}"/>
    <cellStyle name="Calculation 8 2 2 4" xfId="1484" xr:uid="{00000000-0005-0000-0000-00000A030000}"/>
    <cellStyle name="Calculation 8 2 2 4 10" xfId="1485" xr:uid="{00000000-0005-0000-0000-00000B030000}"/>
    <cellStyle name="Calculation 8 2 2 4 10 2" xfId="1486" xr:uid="{00000000-0005-0000-0000-00000C030000}"/>
    <cellStyle name="Calculation 8 2 2 4 11" xfId="1487" xr:uid="{00000000-0005-0000-0000-00000D030000}"/>
    <cellStyle name="Calculation 8 2 2 4 11 2" xfId="1488" xr:uid="{00000000-0005-0000-0000-00000E030000}"/>
    <cellStyle name="Calculation 8 2 2 4 12" xfId="1489" xr:uid="{00000000-0005-0000-0000-00000F030000}"/>
    <cellStyle name="Calculation 8 2 2 4 12 2" xfId="1490" xr:uid="{00000000-0005-0000-0000-000010030000}"/>
    <cellStyle name="Calculation 8 2 2 4 13" xfId="1491" xr:uid="{00000000-0005-0000-0000-000011030000}"/>
    <cellStyle name="Calculation 8 2 2 4 13 2" xfId="1492" xr:uid="{00000000-0005-0000-0000-000012030000}"/>
    <cellStyle name="Calculation 8 2 2 4 14" xfId="1493" xr:uid="{00000000-0005-0000-0000-000013030000}"/>
    <cellStyle name="Calculation 8 2 2 4 14 2" xfId="1494" xr:uid="{00000000-0005-0000-0000-000014030000}"/>
    <cellStyle name="Calculation 8 2 2 4 15" xfId="1495" xr:uid="{00000000-0005-0000-0000-000015030000}"/>
    <cellStyle name="Calculation 8 2 2 4 15 2" xfId="1496" xr:uid="{00000000-0005-0000-0000-000016030000}"/>
    <cellStyle name="Calculation 8 2 2 4 16" xfId="1497" xr:uid="{00000000-0005-0000-0000-000017030000}"/>
    <cellStyle name="Calculation 8 2 2 4 2" xfId="1498" xr:uid="{00000000-0005-0000-0000-000018030000}"/>
    <cellStyle name="Calculation 8 2 2 4 2 2" xfId="1499" xr:uid="{00000000-0005-0000-0000-000019030000}"/>
    <cellStyle name="Calculation 8 2 2 4 3" xfId="1500" xr:uid="{00000000-0005-0000-0000-00001A030000}"/>
    <cellStyle name="Calculation 8 2 2 4 3 2" xfId="1501" xr:uid="{00000000-0005-0000-0000-00001B030000}"/>
    <cellStyle name="Calculation 8 2 2 4 4" xfId="1502" xr:uid="{00000000-0005-0000-0000-00001C030000}"/>
    <cellStyle name="Calculation 8 2 2 4 4 2" xfId="1503" xr:uid="{00000000-0005-0000-0000-00001D030000}"/>
    <cellStyle name="Calculation 8 2 2 4 5" xfId="1504" xr:uid="{00000000-0005-0000-0000-00001E030000}"/>
    <cellStyle name="Calculation 8 2 2 4 5 2" xfId="1505" xr:uid="{00000000-0005-0000-0000-00001F030000}"/>
    <cellStyle name="Calculation 8 2 2 4 6" xfId="1506" xr:uid="{00000000-0005-0000-0000-000020030000}"/>
    <cellStyle name="Calculation 8 2 2 4 6 2" xfId="1507" xr:uid="{00000000-0005-0000-0000-000021030000}"/>
    <cellStyle name="Calculation 8 2 2 4 7" xfId="1508" xr:uid="{00000000-0005-0000-0000-000022030000}"/>
    <cellStyle name="Calculation 8 2 2 4 7 2" xfId="1509" xr:uid="{00000000-0005-0000-0000-000023030000}"/>
    <cellStyle name="Calculation 8 2 2 4 8" xfId="1510" xr:uid="{00000000-0005-0000-0000-000024030000}"/>
    <cellStyle name="Calculation 8 2 2 4 8 2" xfId="1511" xr:uid="{00000000-0005-0000-0000-000025030000}"/>
    <cellStyle name="Calculation 8 2 2 4 9" xfId="1512" xr:uid="{00000000-0005-0000-0000-000026030000}"/>
    <cellStyle name="Calculation 8 2 2 4 9 2" xfId="1513" xr:uid="{00000000-0005-0000-0000-000027030000}"/>
    <cellStyle name="Calculation 8 2 2 5" xfId="1514" xr:uid="{00000000-0005-0000-0000-000028030000}"/>
    <cellStyle name="Calculation 8 2 2 5 10" xfId="1515" xr:uid="{00000000-0005-0000-0000-000029030000}"/>
    <cellStyle name="Calculation 8 2 2 5 10 2" xfId="1516" xr:uid="{00000000-0005-0000-0000-00002A030000}"/>
    <cellStyle name="Calculation 8 2 2 5 11" xfId="1517" xr:uid="{00000000-0005-0000-0000-00002B030000}"/>
    <cellStyle name="Calculation 8 2 2 5 11 2" xfId="1518" xr:uid="{00000000-0005-0000-0000-00002C030000}"/>
    <cellStyle name="Calculation 8 2 2 5 12" xfId="1519" xr:uid="{00000000-0005-0000-0000-00002D030000}"/>
    <cellStyle name="Calculation 8 2 2 5 12 2" xfId="1520" xr:uid="{00000000-0005-0000-0000-00002E030000}"/>
    <cellStyle name="Calculation 8 2 2 5 13" xfId="1521" xr:uid="{00000000-0005-0000-0000-00002F030000}"/>
    <cellStyle name="Calculation 8 2 2 5 13 2" xfId="1522" xr:uid="{00000000-0005-0000-0000-000030030000}"/>
    <cellStyle name="Calculation 8 2 2 5 14" xfId="1523" xr:uid="{00000000-0005-0000-0000-000031030000}"/>
    <cellStyle name="Calculation 8 2 2 5 14 2" xfId="1524" xr:uid="{00000000-0005-0000-0000-000032030000}"/>
    <cellStyle name="Calculation 8 2 2 5 15" xfId="1525" xr:uid="{00000000-0005-0000-0000-000033030000}"/>
    <cellStyle name="Calculation 8 2 2 5 15 2" xfId="1526" xr:uid="{00000000-0005-0000-0000-000034030000}"/>
    <cellStyle name="Calculation 8 2 2 5 16" xfId="1527" xr:uid="{00000000-0005-0000-0000-000035030000}"/>
    <cellStyle name="Calculation 8 2 2 5 2" xfId="1528" xr:uid="{00000000-0005-0000-0000-000036030000}"/>
    <cellStyle name="Calculation 8 2 2 5 2 2" xfId="1529" xr:uid="{00000000-0005-0000-0000-000037030000}"/>
    <cellStyle name="Calculation 8 2 2 5 3" xfId="1530" xr:uid="{00000000-0005-0000-0000-000038030000}"/>
    <cellStyle name="Calculation 8 2 2 5 3 2" xfId="1531" xr:uid="{00000000-0005-0000-0000-000039030000}"/>
    <cellStyle name="Calculation 8 2 2 5 4" xfId="1532" xr:uid="{00000000-0005-0000-0000-00003A030000}"/>
    <cellStyle name="Calculation 8 2 2 5 4 2" xfId="1533" xr:uid="{00000000-0005-0000-0000-00003B030000}"/>
    <cellStyle name="Calculation 8 2 2 5 5" xfId="1534" xr:uid="{00000000-0005-0000-0000-00003C030000}"/>
    <cellStyle name="Calculation 8 2 2 5 5 2" xfId="1535" xr:uid="{00000000-0005-0000-0000-00003D030000}"/>
    <cellStyle name="Calculation 8 2 2 5 6" xfId="1536" xr:uid="{00000000-0005-0000-0000-00003E030000}"/>
    <cellStyle name="Calculation 8 2 2 5 6 2" xfId="1537" xr:uid="{00000000-0005-0000-0000-00003F030000}"/>
    <cellStyle name="Calculation 8 2 2 5 7" xfId="1538" xr:uid="{00000000-0005-0000-0000-000040030000}"/>
    <cellStyle name="Calculation 8 2 2 5 7 2" xfId="1539" xr:uid="{00000000-0005-0000-0000-000041030000}"/>
    <cellStyle name="Calculation 8 2 2 5 8" xfId="1540" xr:uid="{00000000-0005-0000-0000-000042030000}"/>
    <cellStyle name="Calculation 8 2 2 5 8 2" xfId="1541" xr:uid="{00000000-0005-0000-0000-000043030000}"/>
    <cellStyle name="Calculation 8 2 2 5 9" xfId="1542" xr:uid="{00000000-0005-0000-0000-000044030000}"/>
    <cellStyle name="Calculation 8 2 2 5 9 2" xfId="1543" xr:uid="{00000000-0005-0000-0000-000045030000}"/>
    <cellStyle name="Calculation 8 2 2 6" xfId="1544" xr:uid="{00000000-0005-0000-0000-000046030000}"/>
    <cellStyle name="Calculation 8 2 2 6 10" xfId="1545" xr:uid="{00000000-0005-0000-0000-000047030000}"/>
    <cellStyle name="Calculation 8 2 2 6 10 2" xfId="1546" xr:uid="{00000000-0005-0000-0000-000048030000}"/>
    <cellStyle name="Calculation 8 2 2 6 11" xfId="1547" xr:uid="{00000000-0005-0000-0000-000049030000}"/>
    <cellStyle name="Calculation 8 2 2 6 11 2" xfId="1548" xr:uid="{00000000-0005-0000-0000-00004A030000}"/>
    <cellStyle name="Calculation 8 2 2 6 12" xfId="1549" xr:uid="{00000000-0005-0000-0000-00004B030000}"/>
    <cellStyle name="Calculation 8 2 2 6 12 2" xfId="1550" xr:uid="{00000000-0005-0000-0000-00004C030000}"/>
    <cellStyle name="Calculation 8 2 2 6 13" xfId="1551" xr:uid="{00000000-0005-0000-0000-00004D030000}"/>
    <cellStyle name="Calculation 8 2 2 6 13 2" xfId="1552" xr:uid="{00000000-0005-0000-0000-00004E030000}"/>
    <cellStyle name="Calculation 8 2 2 6 14" xfId="1553" xr:uid="{00000000-0005-0000-0000-00004F030000}"/>
    <cellStyle name="Calculation 8 2 2 6 14 2" xfId="1554" xr:uid="{00000000-0005-0000-0000-000050030000}"/>
    <cellStyle name="Calculation 8 2 2 6 15" xfId="1555" xr:uid="{00000000-0005-0000-0000-000051030000}"/>
    <cellStyle name="Calculation 8 2 2 6 2" xfId="1556" xr:uid="{00000000-0005-0000-0000-000052030000}"/>
    <cellStyle name="Calculation 8 2 2 6 2 2" xfId="1557" xr:uid="{00000000-0005-0000-0000-000053030000}"/>
    <cellStyle name="Calculation 8 2 2 6 3" xfId="1558" xr:uid="{00000000-0005-0000-0000-000054030000}"/>
    <cellStyle name="Calculation 8 2 2 6 3 2" xfId="1559" xr:uid="{00000000-0005-0000-0000-000055030000}"/>
    <cellStyle name="Calculation 8 2 2 6 4" xfId="1560" xr:uid="{00000000-0005-0000-0000-000056030000}"/>
    <cellStyle name="Calculation 8 2 2 6 4 2" xfId="1561" xr:uid="{00000000-0005-0000-0000-000057030000}"/>
    <cellStyle name="Calculation 8 2 2 6 5" xfId="1562" xr:uid="{00000000-0005-0000-0000-000058030000}"/>
    <cellStyle name="Calculation 8 2 2 6 5 2" xfId="1563" xr:uid="{00000000-0005-0000-0000-000059030000}"/>
    <cellStyle name="Calculation 8 2 2 6 6" xfId="1564" xr:uid="{00000000-0005-0000-0000-00005A030000}"/>
    <cellStyle name="Calculation 8 2 2 6 6 2" xfId="1565" xr:uid="{00000000-0005-0000-0000-00005B030000}"/>
    <cellStyle name="Calculation 8 2 2 6 7" xfId="1566" xr:uid="{00000000-0005-0000-0000-00005C030000}"/>
    <cellStyle name="Calculation 8 2 2 6 7 2" xfId="1567" xr:uid="{00000000-0005-0000-0000-00005D030000}"/>
    <cellStyle name="Calculation 8 2 2 6 8" xfId="1568" xr:uid="{00000000-0005-0000-0000-00005E030000}"/>
    <cellStyle name="Calculation 8 2 2 6 8 2" xfId="1569" xr:uid="{00000000-0005-0000-0000-00005F030000}"/>
    <cellStyle name="Calculation 8 2 2 6 9" xfId="1570" xr:uid="{00000000-0005-0000-0000-000060030000}"/>
    <cellStyle name="Calculation 8 2 2 6 9 2" xfId="1571" xr:uid="{00000000-0005-0000-0000-000061030000}"/>
    <cellStyle name="Calculation 8 2 2 7" xfId="1572" xr:uid="{00000000-0005-0000-0000-000062030000}"/>
    <cellStyle name="Calculation 8 2 2 7 2" xfId="1573" xr:uid="{00000000-0005-0000-0000-000063030000}"/>
    <cellStyle name="Calculation 8 2 2 8" xfId="1574" xr:uid="{00000000-0005-0000-0000-000064030000}"/>
    <cellStyle name="Calculation 8 2 2 8 2" xfId="1575" xr:uid="{00000000-0005-0000-0000-000065030000}"/>
    <cellStyle name="Calculation 8 2 2 9" xfId="1576" xr:uid="{00000000-0005-0000-0000-000066030000}"/>
    <cellStyle name="Calculation 8 2 2 9 2" xfId="1577" xr:uid="{00000000-0005-0000-0000-000067030000}"/>
    <cellStyle name="Calculation 8 2 20" xfId="1578" xr:uid="{00000000-0005-0000-0000-000068030000}"/>
    <cellStyle name="Calculation 8 2 20 2" xfId="1579" xr:uid="{00000000-0005-0000-0000-000069030000}"/>
    <cellStyle name="Calculation 8 2 21" xfId="1580" xr:uid="{00000000-0005-0000-0000-00006A030000}"/>
    <cellStyle name="Calculation 8 2 21 2" xfId="1581" xr:uid="{00000000-0005-0000-0000-00006B030000}"/>
    <cellStyle name="Calculation 8 2 22" xfId="1582" xr:uid="{00000000-0005-0000-0000-00006C030000}"/>
    <cellStyle name="Calculation 8 2 22 2" xfId="1583" xr:uid="{00000000-0005-0000-0000-00006D030000}"/>
    <cellStyle name="Calculation 8 2 23" xfId="1584" xr:uid="{00000000-0005-0000-0000-00006E030000}"/>
    <cellStyle name="Calculation 8 2 23 2" xfId="1585" xr:uid="{00000000-0005-0000-0000-00006F030000}"/>
    <cellStyle name="Calculation 8 2 24" xfId="1586" xr:uid="{00000000-0005-0000-0000-000070030000}"/>
    <cellStyle name="Calculation 8 2 24 2" xfId="1587" xr:uid="{00000000-0005-0000-0000-000071030000}"/>
    <cellStyle name="Calculation 8 2 25" xfId="1588" xr:uid="{00000000-0005-0000-0000-000072030000}"/>
    <cellStyle name="Calculation 8 2 25 2" xfId="1589" xr:uid="{00000000-0005-0000-0000-000073030000}"/>
    <cellStyle name="Calculation 8 2 26" xfId="1590" xr:uid="{00000000-0005-0000-0000-000074030000}"/>
    <cellStyle name="Calculation 8 2 26 2" xfId="1591" xr:uid="{00000000-0005-0000-0000-000075030000}"/>
    <cellStyle name="Calculation 8 2 27" xfId="1592" xr:uid="{00000000-0005-0000-0000-000076030000}"/>
    <cellStyle name="Calculation 8 2 3" xfId="1593" xr:uid="{00000000-0005-0000-0000-000077030000}"/>
    <cellStyle name="Calculation 8 2 3 10" xfId="1594" xr:uid="{00000000-0005-0000-0000-000078030000}"/>
    <cellStyle name="Calculation 8 2 3 10 2" xfId="1595" xr:uid="{00000000-0005-0000-0000-000079030000}"/>
    <cellStyle name="Calculation 8 2 3 11" xfId="1596" xr:uid="{00000000-0005-0000-0000-00007A030000}"/>
    <cellStyle name="Calculation 8 2 3 11 2" xfId="1597" xr:uid="{00000000-0005-0000-0000-00007B030000}"/>
    <cellStyle name="Calculation 8 2 3 12" xfId="1598" xr:uid="{00000000-0005-0000-0000-00007C030000}"/>
    <cellStyle name="Calculation 8 2 3 12 2" xfId="1599" xr:uid="{00000000-0005-0000-0000-00007D030000}"/>
    <cellStyle name="Calculation 8 2 3 13" xfId="1600" xr:uid="{00000000-0005-0000-0000-00007E030000}"/>
    <cellStyle name="Calculation 8 2 3 13 2" xfId="1601" xr:uid="{00000000-0005-0000-0000-00007F030000}"/>
    <cellStyle name="Calculation 8 2 3 14" xfId="1602" xr:uid="{00000000-0005-0000-0000-000080030000}"/>
    <cellStyle name="Calculation 8 2 3 14 2" xfId="1603" xr:uid="{00000000-0005-0000-0000-000081030000}"/>
    <cellStyle name="Calculation 8 2 3 15" xfId="1604" xr:uid="{00000000-0005-0000-0000-000082030000}"/>
    <cellStyle name="Calculation 8 2 3 15 2" xfId="1605" xr:uid="{00000000-0005-0000-0000-000083030000}"/>
    <cellStyle name="Calculation 8 2 3 16" xfId="1606" xr:uid="{00000000-0005-0000-0000-000084030000}"/>
    <cellStyle name="Calculation 8 2 3 16 2" xfId="1607" xr:uid="{00000000-0005-0000-0000-000085030000}"/>
    <cellStyle name="Calculation 8 2 3 17" xfId="1608" xr:uid="{00000000-0005-0000-0000-000086030000}"/>
    <cellStyle name="Calculation 8 2 3 17 2" xfId="1609" xr:uid="{00000000-0005-0000-0000-000087030000}"/>
    <cellStyle name="Calculation 8 2 3 18" xfId="1610" xr:uid="{00000000-0005-0000-0000-000088030000}"/>
    <cellStyle name="Calculation 8 2 3 18 2" xfId="1611" xr:uid="{00000000-0005-0000-0000-000089030000}"/>
    <cellStyle name="Calculation 8 2 3 19" xfId="1612" xr:uid="{00000000-0005-0000-0000-00008A030000}"/>
    <cellStyle name="Calculation 8 2 3 19 2" xfId="1613" xr:uid="{00000000-0005-0000-0000-00008B030000}"/>
    <cellStyle name="Calculation 8 2 3 2" xfId="1614" xr:uid="{00000000-0005-0000-0000-00008C030000}"/>
    <cellStyle name="Calculation 8 2 3 2 10" xfId="1615" xr:uid="{00000000-0005-0000-0000-00008D030000}"/>
    <cellStyle name="Calculation 8 2 3 2 10 2" xfId="1616" xr:uid="{00000000-0005-0000-0000-00008E030000}"/>
    <cellStyle name="Calculation 8 2 3 2 11" xfId="1617" xr:uid="{00000000-0005-0000-0000-00008F030000}"/>
    <cellStyle name="Calculation 8 2 3 2 11 2" xfId="1618" xr:uid="{00000000-0005-0000-0000-000090030000}"/>
    <cellStyle name="Calculation 8 2 3 2 12" xfId="1619" xr:uid="{00000000-0005-0000-0000-000091030000}"/>
    <cellStyle name="Calculation 8 2 3 2 12 2" xfId="1620" xr:uid="{00000000-0005-0000-0000-000092030000}"/>
    <cellStyle name="Calculation 8 2 3 2 13" xfId="1621" xr:uid="{00000000-0005-0000-0000-000093030000}"/>
    <cellStyle name="Calculation 8 2 3 2 13 2" xfId="1622" xr:uid="{00000000-0005-0000-0000-000094030000}"/>
    <cellStyle name="Calculation 8 2 3 2 14" xfId="1623" xr:uid="{00000000-0005-0000-0000-000095030000}"/>
    <cellStyle name="Calculation 8 2 3 2 14 2" xfId="1624" xr:uid="{00000000-0005-0000-0000-000096030000}"/>
    <cellStyle name="Calculation 8 2 3 2 15" xfId="1625" xr:uid="{00000000-0005-0000-0000-000097030000}"/>
    <cellStyle name="Calculation 8 2 3 2 15 2" xfId="1626" xr:uid="{00000000-0005-0000-0000-000098030000}"/>
    <cellStyle name="Calculation 8 2 3 2 16" xfId="1627" xr:uid="{00000000-0005-0000-0000-000099030000}"/>
    <cellStyle name="Calculation 8 2 3 2 16 2" xfId="1628" xr:uid="{00000000-0005-0000-0000-00009A030000}"/>
    <cellStyle name="Calculation 8 2 3 2 17" xfId="1629" xr:uid="{00000000-0005-0000-0000-00009B030000}"/>
    <cellStyle name="Calculation 8 2 3 2 17 2" xfId="1630" xr:uid="{00000000-0005-0000-0000-00009C030000}"/>
    <cellStyle name="Calculation 8 2 3 2 18" xfId="1631" xr:uid="{00000000-0005-0000-0000-00009D030000}"/>
    <cellStyle name="Calculation 8 2 3 2 18 2" xfId="1632" xr:uid="{00000000-0005-0000-0000-00009E030000}"/>
    <cellStyle name="Calculation 8 2 3 2 19" xfId="1633" xr:uid="{00000000-0005-0000-0000-00009F030000}"/>
    <cellStyle name="Calculation 8 2 3 2 2" xfId="1634" xr:uid="{00000000-0005-0000-0000-0000A0030000}"/>
    <cellStyle name="Calculation 8 2 3 2 2 2" xfId="1635" xr:uid="{00000000-0005-0000-0000-0000A1030000}"/>
    <cellStyle name="Calculation 8 2 3 2 3" xfId="1636" xr:uid="{00000000-0005-0000-0000-0000A2030000}"/>
    <cellStyle name="Calculation 8 2 3 2 3 2" xfId="1637" xr:uid="{00000000-0005-0000-0000-0000A3030000}"/>
    <cellStyle name="Calculation 8 2 3 2 4" xfId="1638" xr:uid="{00000000-0005-0000-0000-0000A4030000}"/>
    <cellStyle name="Calculation 8 2 3 2 4 2" xfId="1639" xr:uid="{00000000-0005-0000-0000-0000A5030000}"/>
    <cellStyle name="Calculation 8 2 3 2 5" xfId="1640" xr:uid="{00000000-0005-0000-0000-0000A6030000}"/>
    <cellStyle name="Calculation 8 2 3 2 5 2" xfId="1641" xr:uid="{00000000-0005-0000-0000-0000A7030000}"/>
    <cellStyle name="Calculation 8 2 3 2 6" xfId="1642" xr:uid="{00000000-0005-0000-0000-0000A8030000}"/>
    <cellStyle name="Calculation 8 2 3 2 6 2" xfId="1643" xr:uid="{00000000-0005-0000-0000-0000A9030000}"/>
    <cellStyle name="Calculation 8 2 3 2 7" xfId="1644" xr:uid="{00000000-0005-0000-0000-0000AA030000}"/>
    <cellStyle name="Calculation 8 2 3 2 7 2" xfId="1645" xr:uid="{00000000-0005-0000-0000-0000AB030000}"/>
    <cellStyle name="Calculation 8 2 3 2 8" xfId="1646" xr:uid="{00000000-0005-0000-0000-0000AC030000}"/>
    <cellStyle name="Calculation 8 2 3 2 8 2" xfId="1647" xr:uid="{00000000-0005-0000-0000-0000AD030000}"/>
    <cellStyle name="Calculation 8 2 3 2 9" xfId="1648" xr:uid="{00000000-0005-0000-0000-0000AE030000}"/>
    <cellStyle name="Calculation 8 2 3 2 9 2" xfId="1649" xr:uid="{00000000-0005-0000-0000-0000AF030000}"/>
    <cellStyle name="Calculation 8 2 3 20" xfId="1650" xr:uid="{00000000-0005-0000-0000-0000B0030000}"/>
    <cellStyle name="Calculation 8 2 3 3" xfId="1651" xr:uid="{00000000-0005-0000-0000-0000B1030000}"/>
    <cellStyle name="Calculation 8 2 3 3 10" xfId="1652" xr:uid="{00000000-0005-0000-0000-0000B2030000}"/>
    <cellStyle name="Calculation 8 2 3 3 10 2" xfId="1653" xr:uid="{00000000-0005-0000-0000-0000B3030000}"/>
    <cellStyle name="Calculation 8 2 3 3 11" xfId="1654" xr:uid="{00000000-0005-0000-0000-0000B4030000}"/>
    <cellStyle name="Calculation 8 2 3 3 11 2" xfId="1655" xr:uid="{00000000-0005-0000-0000-0000B5030000}"/>
    <cellStyle name="Calculation 8 2 3 3 12" xfId="1656" xr:uid="{00000000-0005-0000-0000-0000B6030000}"/>
    <cellStyle name="Calculation 8 2 3 3 12 2" xfId="1657" xr:uid="{00000000-0005-0000-0000-0000B7030000}"/>
    <cellStyle name="Calculation 8 2 3 3 13" xfId="1658" xr:uid="{00000000-0005-0000-0000-0000B8030000}"/>
    <cellStyle name="Calculation 8 2 3 3 13 2" xfId="1659" xr:uid="{00000000-0005-0000-0000-0000B9030000}"/>
    <cellStyle name="Calculation 8 2 3 3 14" xfId="1660" xr:uid="{00000000-0005-0000-0000-0000BA030000}"/>
    <cellStyle name="Calculation 8 2 3 3 14 2" xfId="1661" xr:uid="{00000000-0005-0000-0000-0000BB030000}"/>
    <cellStyle name="Calculation 8 2 3 3 15" xfId="1662" xr:uid="{00000000-0005-0000-0000-0000BC030000}"/>
    <cellStyle name="Calculation 8 2 3 3 15 2" xfId="1663" xr:uid="{00000000-0005-0000-0000-0000BD030000}"/>
    <cellStyle name="Calculation 8 2 3 3 16" xfId="1664" xr:uid="{00000000-0005-0000-0000-0000BE030000}"/>
    <cellStyle name="Calculation 8 2 3 3 16 2" xfId="1665" xr:uid="{00000000-0005-0000-0000-0000BF030000}"/>
    <cellStyle name="Calculation 8 2 3 3 17" xfId="1666" xr:uid="{00000000-0005-0000-0000-0000C0030000}"/>
    <cellStyle name="Calculation 8 2 3 3 17 2" xfId="1667" xr:uid="{00000000-0005-0000-0000-0000C1030000}"/>
    <cellStyle name="Calculation 8 2 3 3 18" xfId="1668" xr:uid="{00000000-0005-0000-0000-0000C2030000}"/>
    <cellStyle name="Calculation 8 2 3 3 18 2" xfId="1669" xr:uid="{00000000-0005-0000-0000-0000C3030000}"/>
    <cellStyle name="Calculation 8 2 3 3 19" xfId="1670" xr:uid="{00000000-0005-0000-0000-0000C4030000}"/>
    <cellStyle name="Calculation 8 2 3 3 2" xfId="1671" xr:uid="{00000000-0005-0000-0000-0000C5030000}"/>
    <cellStyle name="Calculation 8 2 3 3 2 2" xfId="1672" xr:uid="{00000000-0005-0000-0000-0000C6030000}"/>
    <cellStyle name="Calculation 8 2 3 3 3" xfId="1673" xr:uid="{00000000-0005-0000-0000-0000C7030000}"/>
    <cellStyle name="Calculation 8 2 3 3 3 2" xfId="1674" xr:uid="{00000000-0005-0000-0000-0000C8030000}"/>
    <cellStyle name="Calculation 8 2 3 3 4" xfId="1675" xr:uid="{00000000-0005-0000-0000-0000C9030000}"/>
    <cellStyle name="Calculation 8 2 3 3 4 2" xfId="1676" xr:uid="{00000000-0005-0000-0000-0000CA030000}"/>
    <cellStyle name="Calculation 8 2 3 3 5" xfId="1677" xr:uid="{00000000-0005-0000-0000-0000CB030000}"/>
    <cellStyle name="Calculation 8 2 3 3 5 2" xfId="1678" xr:uid="{00000000-0005-0000-0000-0000CC030000}"/>
    <cellStyle name="Calculation 8 2 3 3 6" xfId="1679" xr:uid="{00000000-0005-0000-0000-0000CD030000}"/>
    <cellStyle name="Calculation 8 2 3 3 6 2" xfId="1680" xr:uid="{00000000-0005-0000-0000-0000CE030000}"/>
    <cellStyle name="Calculation 8 2 3 3 7" xfId="1681" xr:uid="{00000000-0005-0000-0000-0000CF030000}"/>
    <cellStyle name="Calculation 8 2 3 3 7 2" xfId="1682" xr:uid="{00000000-0005-0000-0000-0000D0030000}"/>
    <cellStyle name="Calculation 8 2 3 3 8" xfId="1683" xr:uid="{00000000-0005-0000-0000-0000D1030000}"/>
    <cellStyle name="Calculation 8 2 3 3 8 2" xfId="1684" xr:uid="{00000000-0005-0000-0000-0000D2030000}"/>
    <cellStyle name="Calculation 8 2 3 3 9" xfId="1685" xr:uid="{00000000-0005-0000-0000-0000D3030000}"/>
    <cellStyle name="Calculation 8 2 3 3 9 2" xfId="1686" xr:uid="{00000000-0005-0000-0000-0000D4030000}"/>
    <cellStyle name="Calculation 8 2 3 4" xfId="1687" xr:uid="{00000000-0005-0000-0000-0000D5030000}"/>
    <cellStyle name="Calculation 8 2 3 4 10" xfId="1688" xr:uid="{00000000-0005-0000-0000-0000D6030000}"/>
    <cellStyle name="Calculation 8 2 3 4 10 2" xfId="1689" xr:uid="{00000000-0005-0000-0000-0000D7030000}"/>
    <cellStyle name="Calculation 8 2 3 4 11" xfId="1690" xr:uid="{00000000-0005-0000-0000-0000D8030000}"/>
    <cellStyle name="Calculation 8 2 3 4 11 2" xfId="1691" xr:uid="{00000000-0005-0000-0000-0000D9030000}"/>
    <cellStyle name="Calculation 8 2 3 4 12" xfId="1692" xr:uid="{00000000-0005-0000-0000-0000DA030000}"/>
    <cellStyle name="Calculation 8 2 3 4 12 2" xfId="1693" xr:uid="{00000000-0005-0000-0000-0000DB030000}"/>
    <cellStyle name="Calculation 8 2 3 4 13" xfId="1694" xr:uid="{00000000-0005-0000-0000-0000DC030000}"/>
    <cellStyle name="Calculation 8 2 3 4 13 2" xfId="1695" xr:uid="{00000000-0005-0000-0000-0000DD030000}"/>
    <cellStyle name="Calculation 8 2 3 4 14" xfId="1696" xr:uid="{00000000-0005-0000-0000-0000DE030000}"/>
    <cellStyle name="Calculation 8 2 3 4 14 2" xfId="1697" xr:uid="{00000000-0005-0000-0000-0000DF030000}"/>
    <cellStyle name="Calculation 8 2 3 4 15" xfId="1698" xr:uid="{00000000-0005-0000-0000-0000E0030000}"/>
    <cellStyle name="Calculation 8 2 3 4 15 2" xfId="1699" xr:uid="{00000000-0005-0000-0000-0000E1030000}"/>
    <cellStyle name="Calculation 8 2 3 4 16" xfId="1700" xr:uid="{00000000-0005-0000-0000-0000E2030000}"/>
    <cellStyle name="Calculation 8 2 3 4 2" xfId="1701" xr:uid="{00000000-0005-0000-0000-0000E3030000}"/>
    <cellStyle name="Calculation 8 2 3 4 2 2" xfId="1702" xr:uid="{00000000-0005-0000-0000-0000E4030000}"/>
    <cellStyle name="Calculation 8 2 3 4 3" xfId="1703" xr:uid="{00000000-0005-0000-0000-0000E5030000}"/>
    <cellStyle name="Calculation 8 2 3 4 3 2" xfId="1704" xr:uid="{00000000-0005-0000-0000-0000E6030000}"/>
    <cellStyle name="Calculation 8 2 3 4 4" xfId="1705" xr:uid="{00000000-0005-0000-0000-0000E7030000}"/>
    <cellStyle name="Calculation 8 2 3 4 4 2" xfId="1706" xr:uid="{00000000-0005-0000-0000-0000E8030000}"/>
    <cellStyle name="Calculation 8 2 3 4 5" xfId="1707" xr:uid="{00000000-0005-0000-0000-0000E9030000}"/>
    <cellStyle name="Calculation 8 2 3 4 5 2" xfId="1708" xr:uid="{00000000-0005-0000-0000-0000EA030000}"/>
    <cellStyle name="Calculation 8 2 3 4 6" xfId="1709" xr:uid="{00000000-0005-0000-0000-0000EB030000}"/>
    <cellStyle name="Calculation 8 2 3 4 6 2" xfId="1710" xr:uid="{00000000-0005-0000-0000-0000EC030000}"/>
    <cellStyle name="Calculation 8 2 3 4 7" xfId="1711" xr:uid="{00000000-0005-0000-0000-0000ED030000}"/>
    <cellStyle name="Calculation 8 2 3 4 7 2" xfId="1712" xr:uid="{00000000-0005-0000-0000-0000EE030000}"/>
    <cellStyle name="Calculation 8 2 3 4 8" xfId="1713" xr:uid="{00000000-0005-0000-0000-0000EF030000}"/>
    <cellStyle name="Calculation 8 2 3 4 8 2" xfId="1714" xr:uid="{00000000-0005-0000-0000-0000F0030000}"/>
    <cellStyle name="Calculation 8 2 3 4 9" xfId="1715" xr:uid="{00000000-0005-0000-0000-0000F1030000}"/>
    <cellStyle name="Calculation 8 2 3 4 9 2" xfId="1716" xr:uid="{00000000-0005-0000-0000-0000F2030000}"/>
    <cellStyle name="Calculation 8 2 3 5" xfId="1717" xr:uid="{00000000-0005-0000-0000-0000F3030000}"/>
    <cellStyle name="Calculation 8 2 3 5 10" xfId="1718" xr:uid="{00000000-0005-0000-0000-0000F4030000}"/>
    <cellStyle name="Calculation 8 2 3 5 10 2" xfId="1719" xr:uid="{00000000-0005-0000-0000-0000F5030000}"/>
    <cellStyle name="Calculation 8 2 3 5 11" xfId="1720" xr:uid="{00000000-0005-0000-0000-0000F6030000}"/>
    <cellStyle name="Calculation 8 2 3 5 11 2" xfId="1721" xr:uid="{00000000-0005-0000-0000-0000F7030000}"/>
    <cellStyle name="Calculation 8 2 3 5 12" xfId="1722" xr:uid="{00000000-0005-0000-0000-0000F8030000}"/>
    <cellStyle name="Calculation 8 2 3 5 12 2" xfId="1723" xr:uid="{00000000-0005-0000-0000-0000F9030000}"/>
    <cellStyle name="Calculation 8 2 3 5 13" xfId="1724" xr:uid="{00000000-0005-0000-0000-0000FA030000}"/>
    <cellStyle name="Calculation 8 2 3 5 13 2" xfId="1725" xr:uid="{00000000-0005-0000-0000-0000FB030000}"/>
    <cellStyle name="Calculation 8 2 3 5 14" xfId="1726" xr:uid="{00000000-0005-0000-0000-0000FC030000}"/>
    <cellStyle name="Calculation 8 2 3 5 14 2" xfId="1727" xr:uid="{00000000-0005-0000-0000-0000FD030000}"/>
    <cellStyle name="Calculation 8 2 3 5 15" xfId="1728" xr:uid="{00000000-0005-0000-0000-0000FE030000}"/>
    <cellStyle name="Calculation 8 2 3 5 15 2" xfId="1729" xr:uid="{00000000-0005-0000-0000-0000FF030000}"/>
    <cellStyle name="Calculation 8 2 3 5 16" xfId="1730" xr:uid="{00000000-0005-0000-0000-000000040000}"/>
    <cellStyle name="Calculation 8 2 3 5 2" xfId="1731" xr:uid="{00000000-0005-0000-0000-000001040000}"/>
    <cellStyle name="Calculation 8 2 3 5 2 2" xfId="1732" xr:uid="{00000000-0005-0000-0000-000002040000}"/>
    <cellStyle name="Calculation 8 2 3 5 3" xfId="1733" xr:uid="{00000000-0005-0000-0000-000003040000}"/>
    <cellStyle name="Calculation 8 2 3 5 3 2" xfId="1734" xr:uid="{00000000-0005-0000-0000-000004040000}"/>
    <cellStyle name="Calculation 8 2 3 5 4" xfId="1735" xr:uid="{00000000-0005-0000-0000-000005040000}"/>
    <cellStyle name="Calculation 8 2 3 5 4 2" xfId="1736" xr:uid="{00000000-0005-0000-0000-000006040000}"/>
    <cellStyle name="Calculation 8 2 3 5 5" xfId="1737" xr:uid="{00000000-0005-0000-0000-000007040000}"/>
    <cellStyle name="Calculation 8 2 3 5 5 2" xfId="1738" xr:uid="{00000000-0005-0000-0000-000008040000}"/>
    <cellStyle name="Calculation 8 2 3 5 6" xfId="1739" xr:uid="{00000000-0005-0000-0000-000009040000}"/>
    <cellStyle name="Calculation 8 2 3 5 6 2" xfId="1740" xr:uid="{00000000-0005-0000-0000-00000A040000}"/>
    <cellStyle name="Calculation 8 2 3 5 7" xfId="1741" xr:uid="{00000000-0005-0000-0000-00000B040000}"/>
    <cellStyle name="Calculation 8 2 3 5 7 2" xfId="1742" xr:uid="{00000000-0005-0000-0000-00000C040000}"/>
    <cellStyle name="Calculation 8 2 3 5 8" xfId="1743" xr:uid="{00000000-0005-0000-0000-00000D040000}"/>
    <cellStyle name="Calculation 8 2 3 5 8 2" xfId="1744" xr:uid="{00000000-0005-0000-0000-00000E040000}"/>
    <cellStyle name="Calculation 8 2 3 5 9" xfId="1745" xr:uid="{00000000-0005-0000-0000-00000F040000}"/>
    <cellStyle name="Calculation 8 2 3 5 9 2" xfId="1746" xr:uid="{00000000-0005-0000-0000-000010040000}"/>
    <cellStyle name="Calculation 8 2 3 6" xfId="1747" xr:uid="{00000000-0005-0000-0000-000011040000}"/>
    <cellStyle name="Calculation 8 2 3 6 10" xfId="1748" xr:uid="{00000000-0005-0000-0000-000012040000}"/>
    <cellStyle name="Calculation 8 2 3 6 10 2" xfId="1749" xr:uid="{00000000-0005-0000-0000-000013040000}"/>
    <cellStyle name="Calculation 8 2 3 6 11" xfId="1750" xr:uid="{00000000-0005-0000-0000-000014040000}"/>
    <cellStyle name="Calculation 8 2 3 6 11 2" xfId="1751" xr:uid="{00000000-0005-0000-0000-000015040000}"/>
    <cellStyle name="Calculation 8 2 3 6 12" xfId="1752" xr:uid="{00000000-0005-0000-0000-000016040000}"/>
    <cellStyle name="Calculation 8 2 3 6 12 2" xfId="1753" xr:uid="{00000000-0005-0000-0000-000017040000}"/>
    <cellStyle name="Calculation 8 2 3 6 13" xfId="1754" xr:uid="{00000000-0005-0000-0000-000018040000}"/>
    <cellStyle name="Calculation 8 2 3 6 13 2" xfId="1755" xr:uid="{00000000-0005-0000-0000-000019040000}"/>
    <cellStyle name="Calculation 8 2 3 6 14" xfId="1756" xr:uid="{00000000-0005-0000-0000-00001A040000}"/>
    <cellStyle name="Calculation 8 2 3 6 14 2" xfId="1757" xr:uid="{00000000-0005-0000-0000-00001B040000}"/>
    <cellStyle name="Calculation 8 2 3 6 15" xfId="1758" xr:uid="{00000000-0005-0000-0000-00001C040000}"/>
    <cellStyle name="Calculation 8 2 3 6 2" xfId="1759" xr:uid="{00000000-0005-0000-0000-00001D040000}"/>
    <cellStyle name="Calculation 8 2 3 6 2 2" xfId="1760" xr:uid="{00000000-0005-0000-0000-00001E040000}"/>
    <cellStyle name="Calculation 8 2 3 6 3" xfId="1761" xr:uid="{00000000-0005-0000-0000-00001F040000}"/>
    <cellStyle name="Calculation 8 2 3 6 3 2" xfId="1762" xr:uid="{00000000-0005-0000-0000-000020040000}"/>
    <cellStyle name="Calculation 8 2 3 6 4" xfId="1763" xr:uid="{00000000-0005-0000-0000-000021040000}"/>
    <cellStyle name="Calculation 8 2 3 6 4 2" xfId="1764" xr:uid="{00000000-0005-0000-0000-000022040000}"/>
    <cellStyle name="Calculation 8 2 3 6 5" xfId="1765" xr:uid="{00000000-0005-0000-0000-000023040000}"/>
    <cellStyle name="Calculation 8 2 3 6 5 2" xfId="1766" xr:uid="{00000000-0005-0000-0000-000024040000}"/>
    <cellStyle name="Calculation 8 2 3 6 6" xfId="1767" xr:uid="{00000000-0005-0000-0000-000025040000}"/>
    <cellStyle name="Calculation 8 2 3 6 6 2" xfId="1768" xr:uid="{00000000-0005-0000-0000-000026040000}"/>
    <cellStyle name="Calculation 8 2 3 6 7" xfId="1769" xr:uid="{00000000-0005-0000-0000-000027040000}"/>
    <cellStyle name="Calculation 8 2 3 6 7 2" xfId="1770" xr:uid="{00000000-0005-0000-0000-000028040000}"/>
    <cellStyle name="Calculation 8 2 3 6 8" xfId="1771" xr:uid="{00000000-0005-0000-0000-000029040000}"/>
    <cellStyle name="Calculation 8 2 3 6 8 2" xfId="1772" xr:uid="{00000000-0005-0000-0000-00002A040000}"/>
    <cellStyle name="Calculation 8 2 3 6 9" xfId="1773" xr:uid="{00000000-0005-0000-0000-00002B040000}"/>
    <cellStyle name="Calculation 8 2 3 6 9 2" xfId="1774" xr:uid="{00000000-0005-0000-0000-00002C040000}"/>
    <cellStyle name="Calculation 8 2 3 7" xfId="1775" xr:uid="{00000000-0005-0000-0000-00002D040000}"/>
    <cellStyle name="Calculation 8 2 3 7 2" xfId="1776" xr:uid="{00000000-0005-0000-0000-00002E040000}"/>
    <cellStyle name="Calculation 8 2 3 8" xfId="1777" xr:uid="{00000000-0005-0000-0000-00002F040000}"/>
    <cellStyle name="Calculation 8 2 3 8 2" xfId="1778" xr:uid="{00000000-0005-0000-0000-000030040000}"/>
    <cellStyle name="Calculation 8 2 3 9" xfId="1779" xr:uid="{00000000-0005-0000-0000-000031040000}"/>
    <cellStyle name="Calculation 8 2 3 9 2" xfId="1780" xr:uid="{00000000-0005-0000-0000-000032040000}"/>
    <cellStyle name="Calculation 8 2 4" xfId="1781" xr:uid="{00000000-0005-0000-0000-000033040000}"/>
    <cellStyle name="Calculation 8 2 4 10" xfId="1782" xr:uid="{00000000-0005-0000-0000-000034040000}"/>
    <cellStyle name="Calculation 8 2 4 10 2" xfId="1783" xr:uid="{00000000-0005-0000-0000-000035040000}"/>
    <cellStyle name="Calculation 8 2 4 11" xfId="1784" xr:uid="{00000000-0005-0000-0000-000036040000}"/>
    <cellStyle name="Calculation 8 2 4 11 2" xfId="1785" xr:uid="{00000000-0005-0000-0000-000037040000}"/>
    <cellStyle name="Calculation 8 2 4 12" xfId="1786" xr:uid="{00000000-0005-0000-0000-000038040000}"/>
    <cellStyle name="Calculation 8 2 4 12 2" xfId="1787" xr:uid="{00000000-0005-0000-0000-000039040000}"/>
    <cellStyle name="Calculation 8 2 4 13" xfId="1788" xr:uid="{00000000-0005-0000-0000-00003A040000}"/>
    <cellStyle name="Calculation 8 2 4 13 2" xfId="1789" xr:uid="{00000000-0005-0000-0000-00003B040000}"/>
    <cellStyle name="Calculation 8 2 4 14" xfId="1790" xr:uid="{00000000-0005-0000-0000-00003C040000}"/>
    <cellStyle name="Calculation 8 2 4 14 2" xfId="1791" xr:uid="{00000000-0005-0000-0000-00003D040000}"/>
    <cellStyle name="Calculation 8 2 4 15" xfId="1792" xr:uid="{00000000-0005-0000-0000-00003E040000}"/>
    <cellStyle name="Calculation 8 2 4 15 2" xfId="1793" xr:uid="{00000000-0005-0000-0000-00003F040000}"/>
    <cellStyle name="Calculation 8 2 4 16" xfId="1794" xr:uid="{00000000-0005-0000-0000-000040040000}"/>
    <cellStyle name="Calculation 8 2 4 16 2" xfId="1795" xr:uid="{00000000-0005-0000-0000-000041040000}"/>
    <cellStyle name="Calculation 8 2 4 17" xfId="1796" xr:uid="{00000000-0005-0000-0000-000042040000}"/>
    <cellStyle name="Calculation 8 2 4 17 2" xfId="1797" xr:uid="{00000000-0005-0000-0000-000043040000}"/>
    <cellStyle name="Calculation 8 2 4 18" xfId="1798" xr:uid="{00000000-0005-0000-0000-000044040000}"/>
    <cellStyle name="Calculation 8 2 4 18 2" xfId="1799" xr:uid="{00000000-0005-0000-0000-000045040000}"/>
    <cellStyle name="Calculation 8 2 4 19" xfId="1800" xr:uid="{00000000-0005-0000-0000-000046040000}"/>
    <cellStyle name="Calculation 8 2 4 19 2" xfId="1801" xr:uid="{00000000-0005-0000-0000-000047040000}"/>
    <cellStyle name="Calculation 8 2 4 2" xfId="1802" xr:uid="{00000000-0005-0000-0000-000048040000}"/>
    <cellStyle name="Calculation 8 2 4 2 10" xfId="1803" xr:uid="{00000000-0005-0000-0000-000049040000}"/>
    <cellStyle name="Calculation 8 2 4 2 10 2" xfId="1804" xr:uid="{00000000-0005-0000-0000-00004A040000}"/>
    <cellStyle name="Calculation 8 2 4 2 11" xfId="1805" xr:uid="{00000000-0005-0000-0000-00004B040000}"/>
    <cellStyle name="Calculation 8 2 4 2 11 2" xfId="1806" xr:uid="{00000000-0005-0000-0000-00004C040000}"/>
    <cellStyle name="Calculation 8 2 4 2 12" xfId="1807" xr:uid="{00000000-0005-0000-0000-00004D040000}"/>
    <cellStyle name="Calculation 8 2 4 2 12 2" xfId="1808" xr:uid="{00000000-0005-0000-0000-00004E040000}"/>
    <cellStyle name="Calculation 8 2 4 2 13" xfId="1809" xr:uid="{00000000-0005-0000-0000-00004F040000}"/>
    <cellStyle name="Calculation 8 2 4 2 13 2" xfId="1810" xr:uid="{00000000-0005-0000-0000-000050040000}"/>
    <cellStyle name="Calculation 8 2 4 2 14" xfId="1811" xr:uid="{00000000-0005-0000-0000-000051040000}"/>
    <cellStyle name="Calculation 8 2 4 2 14 2" xfId="1812" xr:uid="{00000000-0005-0000-0000-000052040000}"/>
    <cellStyle name="Calculation 8 2 4 2 15" xfId="1813" xr:uid="{00000000-0005-0000-0000-000053040000}"/>
    <cellStyle name="Calculation 8 2 4 2 15 2" xfId="1814" xr:uid="{00000000-0005-0000-0000-000054040000}"/>
    <cellStyle name="Calculation 8 2 4 2 16" xfId="1815" xr:uid="{00000000-0005-0000-0000-000055040000}"/>
    <cellStyle name="Calculation 8 2 4 2 16 2" xfId="1816" xr:uid="{00000000-0005-0000-0000-000056040000}"/>
    <cellStyle name="Calculation 8 2 4 2 17" xfId="1817" xr:uid="{00000000-0005-0000-0000-000057040000}"/>
    <cellStyle name="Calculation 8 2 4 2 17 2" xfId="1818" xr:uid="{00000000-0005-0000-0000-000058040000}"/>
    <cellStyle name="Calculation 8 2 4 2 18" xfId="1819" xr:uid="{00000000-0005-0000-0000-000059040000}"/>
    <cellStyle name="Calculation 8 2 4 2 18 2" xfId="1820" xr:uid="{00000000-0005-0000-0000-00005A040000}"/>
    <cellStyle name="Calculation 8 2 4 2 19" xfId="1821" xr:uid="{00000000-0005-0000-0000-00005B040000}"/>
    <cellStyle name="Calculation 8 2 4 2 2" xfId="1822" xr:uid="{00000000-0005-0000-0000-00005C040000}"/>
    <cellStyle name="Calculation 8 2 4 2 2 2" xfId="1823" xr:uid="{00000000-0005-0000-0000-00005D040000}"/>
    <cellStyle name="Calculation 8 2 4 2 3" xfId="1824" xr:uid="{00000000-0005-0000-0000-00005E040000}"/>
    <cellStyle name="Calculation 8 2 4 2 3 2" xfId="1825" xr:uid="{00000000-0005-0000-0000-00005F040000}"/>
    <cellStyle name="Calculation 8 2 4 2 4" xfId="1826" xr:uid="{00000000-0005-0000-0000-000060040000}"/>
    <cellStyle name="Calculation 8 2 4 2 4 2" xfId="1827" xr:uid="{00000000-0005-0000-0000-000061040000}"/>
    <cellStyle name="Calculation 8 2 4 2 5" xfId="1828" xr:uid="{00000000-0005-0000-0000-000062040000}"/>
    <cellStyle name="Calculation 8 2 4 2 5 2" xfId="1829" xr:uid="{00000000-0005-0000-0000-000063040000}"/>
    <cellStyle name="Calculation 8 2 4 2 6" xfId="1830" xr:uid="{00000000-0005-0000-0000-000064040000}"/>
    <cellStyle name="Calculation 8 2 4 2 6 2" xfId="1831" xr:uid="{00000000-0005-0000-0000-000065040000}"/>
    <cellStyle name="Calculation 8 2 4 2 7" xfId="1832" xr:uid="{00000000-0005-0000-0000-000066040000}"/>
    <cellStyle name="Calculation 8 2 4 2 7 2" xfId="1833" xr:uid="{00000000-0005-0000-0000-000067040000}"/>
    <cellStyle name="Calculation 8 2 4 2 8" xfId="1834" xr:uid="{00000000-0005-0000-0000-000068040000}"/>
    <cellStyle name="Calculation 8 2 4 2 8 2" xfId="1835" xr:uid="{00000000-0005-0000-0000-000069040000}"/>
    <cellStyle name="Calculation 8 2 4 2 9" xfId="1836" xr:uid="{00000000-0005-0000-0000-00006A040000}"/>
    <cellStyle name="Calculation 8 2 4 2 9 2" xfId="1837" xr:uid="{00000000-0005-0000-0000-00006B040000}"/>
    <cellStyle name="Calculation 8 2 4 20" xfId="1838" xr:uid="{00000000-0005-0000-0000-00006C040000}"/>
    <cellStyle name="Calculation 8 2 4 3" xfId="1839" xr:uid="{00000000-0005-0000-0000-00006D040000}"/>
    <cellStyle name="Calculation 8 2 4 3 10" xfId="1840" xr:uid="{00000000-0005-0000-0000-00006E040000}"/>
    <cellStyle name="Calculation 8 2 4 3 10 2" xfId="1841" xr:uid="{00000000-0005-0000-0000-00006F040000}"/>
    <cellStyle name="Calculation 8 2 4 3 11" xfId="1842" xr:uid="{00000000-0005-0000-0000-000070040000}"/>
    <cellStyle name="Calculation 8 2 4 3 11 2" xfId="1843" xr:uid="{00000000-0005-0000-0000-000071040000}"/>
    <cellStyle name="Calculation 8 2 4 3 12" xfId="1844" xr:uid="{00000000-0005-0000-0000-000072040000}"/>
    <cellStyle name="Calculation 8 2 4 3 12 2" xfId="1845" xr:uid="{00000000-0005-0000-0000-000073040000}"/>
    <cellStyle name="Calculation 8 2 4 3 13" xfId="1846" xr:uid="{00000000-0005-0000-0000-000074040000}"/>
    <cellStyle name="Calculation 8 2 4 3 13 2" xfId="1847" xr:uid="{00000000-0005-0000-0000-000075040000}"/>
    <cellStyle name="Calculation 8 2 4 3 14" xfId="1848" xr:uid="{00000000-0005-0000-0000-000076040000}"/>
    <cellStyle name="Calculation 8 2 4 3 14 2" xfId="1849" xr:uid="{00000000-0005-0000-0000-000077040000}"/>
    <cellStyle name="Calculation 8 2 4 3 15" xfId="1850" xr:uid="{00000000-0005-0000-0000-000078040000}"/>
    <cellStyle name="Calculation 8 2 4 3 15 2" xfId="1851" xr:uid="{00000000-0005-0000-0000-000079040000}"/>
    <cellStyle name="Calculation 8 2 4 3 16" xfId="1852" xr:uid="{00000000-0005-0000-0000-00007A040000}"/>
    <cellStyle name="Calculation 8 2 4 3 16 2" xfId="1853" xr:uid="{00000000-0005-0000-0000-00007B040000}"/>
    <cellStyle name="Calculation 8 2 4 3 17" xfId="1854" xr:uid="{00000000-0005-0000-0000-00007C040000}"/>
    <cellStyle name="Calculation 8 2 4 3 17 2" xfId="1855" xr:uid="{00000000-0005-0000-0000-00007D040000}"/>
    <cellStyle name="Calculation 8 2 4 3 18" xfId="1856" xr:uid="{00000000-0005-0000-0000-00007E040000}"/>
    <cellStyle name="Calculation 8 2 4 3 2" xfId="1857" xr:uid="{00000000-0005-0000-0000-00007F040000}"/>
    <cellStyle name="Calculation 8 2 4 3 2 2" xfId="1858" xr:uid="{00000000-0005-0000-0000-000080040000}"/>
    <cellStyle name="Calculation 8 2 4 3 3" xfId="1859" xr:uid="{00000000-0005-0000-0000-000081040000}"/>
    <cellStyle name="Calculation 8 2 4 3 3 2" xfId="1860" xr:uid="{00000000-0005-0000-0000-000082040000}"/>
    <cellStyle name="Calculation 8 2 4 3 4" xfId="1861" xr:uid="{00000000-0005-0000-0000-000083040000}"/>
    <cellStyle name="Calculation 8 2 4 3 4 2" xfId="1862" xr:uid="{00000000-0005-0000-0000-000084040000}"/>
    <cellStyle name="Calculation 8 2 4 3 5" xfId="1863" xr:uid="{00000000-0005-0000-0000-000085040000}"/>
    <cellStyle name="Calculation 8 2 4 3 5 2" xfId="1864" xr:uid="{00000000-0005-0000-0000-000086040000}"/>
    <cellStyle name="Calculation 8 2 4 3 6" xfId="1865" xr:uid="{00000000-0005-0000-0000-000087040000}"/>
    <cellStyle name="Calculation 8 2 4 3 6 2" xfId="1866" xr:uid="{00000000-0005-0000-0000-000088040000}"/>
    <cellStyle name="Calculation 8 2 4 3 7" xfId="1867" xr:uid="{00000000-0005-0000-0000-000089040000}"/>
    <cellStyle name="Calculation 8 2 4 3 7 2" xfId="1868" xr:uid="{00000000-0005-0000-0000-00008A040000}"/>
    <cellStyle name="Calculation 8 2 4 3 8" xfId="1869" xr:uid="{00000000-0005-0000-0000-00008B040000}"/>
    <cellStyle name="Calculation 8 2 4 3 8 2" xfId="1870" xr:uid="{00000000-0005-0000-0000-00008C040000}"/>
    <cellStyle name="Calculation 8 2 4 3 9" xfId="1871" xr:uid="{00000000-0005-0000-0000-00008D040000}"/>
    <cellStyle name="Calculation 8 2 4 3 9 2" xfId="1872" xr:uid="{00000000-0005-0000-0000-00008E040000}"/>
    <cellStyle name="Calculation 8 2 4 4" xfId="1873" xr:uid="{00000000-0005-0000-0000-00008F040000}"/>
    <cellStyle name="Calculation 8 2 4 4 10" xfId="1874" xr:uid="{00000000-0005-0000-0000-000090040000}"/>
    <cellStyle name="Calculation 8 2 4 4 10 2" xfId="1875" xr:uid="{00000000-0005-0000-0000-000091040000}"/>
    <cellStyle name="Calculation 8 2 4 4 11" xfId="1876" xr:uid="{00000000-0005-0000-0000-000092040000}"/>
    <cellStyle name="Calculation 8 2 4 4 11 2" xfId="1877" xr:uid="{00000000-0005-0000-0000-000093040000}"/>
    <cellStyle name="Calculation 8 2 4 4 12" xfId="1878" xr:uid="{00000000-0005-0000-0000-000094040000}"/>
    <cellStyle name="Calculation 8 2 4 4 12 2" xfId="1879" xr:uid="{00000000-0005-0000-0000-000095040000}"/>
    <cellStyle name="Calculation 8 2 4 4 13" xfId="1880" xr:uid="{00000000-0005-0000-0000-000096040000}"/>
    <cellStyle name="Calculation 8 2 4 4 13 2" xfId="1881" xr:uid="{00000000-0005-0000-0000-000097040000}"/>
    <cellStyle name="Calculation 8 2 4 4 14" xfId="1882" xr:uid="{00000000-0005-0000-0000-000098040000}"/>
    <cellStyle name="Calculation 8 2 4 4 14 2" xfId="1883" xr:uid="{00000000-0005-0000-0000-000099040000}"/>
    <cellStyle name="Calculation 8 2 4 4 15" xfId="1884" xr:uid="{00000000-0005-0000-0000-00009A040000}"/>
    <cellStyle name="Calculation 8 2 4 4 15 2" xfId="1885" xr:uid="{00000000-0005-0000-0000-00009B040000}"/>
    <cellStyle name="Calculation 8 2 4 4 16" xfId="1886" xr:uid="{00000000-0005-0000-0000-00009C040000}"/>
    <cellStyle name="Calculation 8 2 4 4 2" xfId="1887" xr:uid="{00000000-0005-0000-0000-00009D040000}"/>
    <cellStyle name="Calculation 8 2 4 4 2 2" xfId="1888" xr:uid="{00000000-0005-0000-0000-00009E040000}"/>
    <cellStyle name="Calculation 8 2 4 4 3" xfId="1889" xr:uid="{00000000-0005-0000-0000-00009F040000}"/>
    <cellStyle name="Calculation 8 2 4 4 3 2" xfId="1890" xr:uid="{00000000-0005-0000-0000-0000A0040000}"/>
    <cellStyle name="Calculation 8 2 4 4 4" xfId="1891" xr:uid="{00000000-0005-0000-0000-0000A1040000}"/>
    <cellStyle name="Calculation 8 2 4 4 4 2" xfId="1892" xr:uid="{00000000-0005-0000-0000-0000A2040000}"/>
    <cellStyle name="Calculation 8 2 4 4 5" xfId="1893" xr:uid="{00000000-0005-0000-0000-0000A3040000}"/>
    <cellStyle name="Calculation 8 2 4 4 5 2" xfId="1894" xr:uid="{00000000-0005-0000-0000-0000A4040000}"/>
    <cellStyle name="Calculation 8 2 4 4 6" xfId="1895" xr:uid="{00000000-0005-0000-0000-0000A5040000}"/>
    <cellStyle name="Calculation 8 2 4 4 6 2" xfId="1896" xr:uid="{00000000-0005-0000-0000-0000A6040000}"/>
    <cellStyle name="Calculation 8 2 4 4 7" xfId="1897" xr:uid="{00000000-0005-0000-0000-0000A7040000}"/>
    <cellStyle name="Calculation 8 2 4 4 7 2" xfId="1898" xr:uid="{00000000-0005-0000-0000-0000A8040000}"/>
    <cellStyle name="Calculation 8 2 4 4 8" xfId="1899" xr:uid="{00000000-0005-0000-0000-0000A9040000}"/>
    <cellStyle name="Calculation 8 2 4 4 8 2" xfId="1900" xr:uid="{00000000-0005-0000-0000-0000AA040000}"/>
    <cellStyle name="Calculation 8 2 4 4 9" xfId="1901" xr:uid="{00000000-0005-0000-0000-0000AB040000}"/>
    <cellStyle name="Calculation 8 2 4 4 9 2" xfId="1902" xr:uid="{00000000-0005-0000-0000-0000AC040000}"/>
    <cellStyle name="Calculation 8 2 4 5" xfId="1903" xr:uid="{00000000-0005-0000-0000-0000AD040000}"/>
    <cellStyle name="Calculation 8 2 4 5 10" xfId="1904" xr:uid="{00000000-0005-0000-0000-0000AE040000}"/>
    <cellStyle name="Calculation 8 2 4 5 10 2" xfId="1905" xr:uid="{00000000-0005-0000-0000-0000AF040000}"/>
    <cellStyle name="Calculation 8 2 4 5 11" xfId="1906" xr:uid="{00000000-0005-0000-0000-0000B0040000}"/>
    <cellStyle name="Calculation 8 2 4 5 11 2" xfId="1907" xr:uid="{00000000-0005-0000-0000-0000B1040000}"/>
    <cellStyle name="Calculation 8 2 4 5 12" xfId="1908" xr:uid="{00000000-0005-0000-0000-0000B2040000}"/>
    <cellStyle name="Calculation 8 2 4 5 12 2" xfId="1909" xr:uid="{00000000-0005-0000-0000-0000B3040000}"/>
    <cellStyle name="Calculation 8 2 4 5 13" xfId="1910" xr:uid="{00000000-0005-0000-0000-0000B4040000}"/>
    <cellStyle name="Calculation 8 2 4 5 13 2" xfId="1911" xr:uid="{00000000-0005-0000-0000-0000B5040000}"/>
    <cellStyle name="Calculation 8 2 4 5 14" xfId="1912" xr:uid="{00000000-0005-0000-0000-0000B6040000}"/>
    <cellStyle name="Calculation 8 2 4 5 14 2" xfId="1913" xr:uid="{00000000-0005-0000-0000-0000B7040000}"/>
    <cellStyle name="Calculation 8 2 4 5 15" xfId="1914" xr:uid="{00000000-0005-0000-0000-0000B8040000}"/>
    <cellStyle name="Calculation 8 2 4 5 15 2" xfId="1915" xr:uid="{00000000-0005-0000-0000-0000B9040000}"/>
    <cellStyle name="Calculation 8 2 4 5 16" xfId="1916" xr:uid="{00000000-0005-0000-0000-0000BA040000}"/>
    <cellStyle name="Calculation 8 2 4 5 2" xfId="1917" xr:uid="{00000000-0005-0000-0000-0000BB040000}"/>
    <cellStyle name="Calculation 8 2 4 5 2 2" xfId="1918" xr:uid="{00000000-0005-0000-0000-0000BC040000}"/>
    <cellStyle name="Calculation 8 2 4 5 3" xfId="1919" xr:uid="{00000000-0005-0000-0000-0000BD040000}"/>
    <cellStyle name="Calculation 8 2 4 5 3 2" xfId="1920" xr:uid="{00000000-0005-0000-0000-0000BE040000}"/>
    <cellStyle name="Calculation 8 2 4 5 4" xfId="1921" xr:uid="{00000000-0005-0000-0000-0000BF040000}"/>
    <cellStyle name="Calculation 8 2 4 5 4 2" xfId="1922" xr:uid="{00000000-0005-0000-0000-0000C0040000}"/>
    <cellStyle name="Calculation 8 2 4 5 5" xfId="1923" xr:uid="{00000000-0005-0000-0000-0000C1040000}"/>
    <cellStyle name="Calculation 8 2 4 5 5 2" xfId="1924" xr:uid="{00000000-0005-0000-0000-0000C2040000}"/>
    <cellStyle name="Calculation 8 2 4 5 6" xfId="1925" xr:uid="{00000000-0005-0000-0000-0000C3040000}"/>
    <cellStyle name="Calculation 8 2 4 5 6 2" xfId="1926" xr:uid="{00000000-0005-0000-0000-0000C4040000}"/>
    <cellStyle name="Calculation 8 2 4 5 7" xfId="1927" xr:uid="{00000000-0005-0000-0000-0000C5040000}"/>
    <cellStyle name="Calculation 8 2 4 5 7 2" xfId="1928" xr:uid="{00000000-0005-0000-0000-0000C6040000}"/>
    <cellStyle name="Calculation 8 2 4 5 8" xfId="1929" xr:uid="{00000000-0005-0000-0000-0000C7040000}"/>
    <cellStyle name="Calculation 8 2 4 5 8 2" xfId="1930" xr:uid="{00000000-0005-0000-0000-0000C8040000}"/>
    <cellStyle name="Calculation 8 2 4 5 9" xfId="1931" xr:uid="{00000000-0005-0000-0000-0000C9040000}"/>
    <cellStyle name="Calculation 8 2 4 5 9 2" xfId="1932" xr:uid="{00000000-0005-0000-0000-0000CA040000}"/>
    <cellStyle name="Calculation 8 2 4 6" xfId="1933" xr:uid="{00000000-0005-0000-0000-0000CB040000}"/>
    <cellStyle name="Calculation 8 2 4 6 10" xfId="1934" xr:uid="{00000000-0005-0000-0000-0000CC040000}"/>
    <cellStyle name="Calculation 8 2 4 6 10 2" xfId="1935" xr:uid="{00000000-0005-0000-0000-0000CD040000}"/>
    <cellStyle name="Calculation 8 2 4 6 11" xfId="1936" xr:uid="{00000000-0005-0000-0000-0000CE040000}"/>
    <cellStyle name="Calculation 8 2 4 6 11 2" xfId="1937" xr:uid="{00000000-0005-0000-0000-0000CF040000}"/>
    <cellStyle name="Calculation 8 2 4 6 12" xfId="1938" xr:uid="{00000000-0005-0000-0000-0000D0040000}"/>
    <cellStyle name="Calculation 8 2 4 6 12 2" xfId="1939" xr:uid="{00000000-0005-0000-0000-0000D1040000}"/>
    <cellStyle name="Calculation 8 2 4 6 13" xfId="1940" xr:uid="{00000000-0005-0000-0000-0000D2040000}"/>
    <cellStyle name="Calculation 8 2 4 6 13 2" xfId="1941" xr:uid="{00000000-0005-0000-0000-0000D3040000}"/>
    <cellStyle name="Calculation 8 2 4 6 14" xfId="1942" xr:uid="{00000000-0005-0000-0000-0000D4040000}"/>
    <cellStyle name="Calculation 8 2 4 6 14 2" xfId="1943" xr:uid="{00000000-0005-0000-0000-0000D5040000}"/>
    <cellStyle name="Calculation 8 2 4 6 15" xfId="1944" xr:uid="{00000000-0005-0000-0000-0000D6040000}"/>
    <cellStyle name="Calculation 8 2 4 6 2" xfId="1945" xr:uid="{00000000-0005-0000-0000-0000D7040000}"/>
    <cellStyle name="Calculation 8 2 4 6 2 2" xfId="1946" xr:uid="{00000000-0005-0000-0000-0000D8040000}"/>
    <cellStyle name="Calculation 8 2 4 6 3" xfId="1947" xr:uid="{00000000-0005-0000-0000-0000D9040000}"/>
    <cellStyle name="Calculation 8 2 4 6 3 2" xfId="1948" xr:uid="{00000000-0005-0000-0000-0000DA040000}"/>
    <cellStyle name="Calculation 8 2 4 6 4" xfId="1949" xr:uid="{00000000-0005-0000-0000-0000DB040000}"/>
    <cellStyle name="Calculation 8 2 4 6 4 2" xfId="1950" xr:uid="{00000000-0005-0000-0000-0000DC040000}"/>
    <cellStyle name="Calculation 8 2 4 6 5" xfId="1951" xr:uid="{00000000-0005-0000-0000-0000DD040000}"/>
    <cellStyle name="Calculation 8 2 4 6 5 2" xfId="1952" xr:uid="{00000000-0005-0000-0000-0000DE040000}"/>
    <cellStyle name="Calculation 8 2 4 6 6" xfId="1953" xr:uid="{00000000-0005-0000-0000-0000DF040000}"/>
    <cellStyle name="Calculation 8 2 4 6 6 2" xfId="1954" xr:uid="{00000000-0005-0000-0000-0000E0040000}"/>
    <cellStyle name="Calculation 8 2 4 6 7" xfId="1955" xr:uid="{00000000-0005-0000-0000-0000E1040000}"/>
    <cellStyle name="Calculation 8 2 4 6 7 2" xfId="1956" xr:uid="{00000000-0005-0000-0000-0000E2040000}"/>
    <cellStyle name="Calculation 8 2 4 6 8" xfId="1957" xr:uid="{00000000-0005-0000-0000-0000E3040000}"/>
    <cellStyle name="Calculation 8 2 4 6 8 2" xfId="1958" xr:uid="{00000000-0005-0000-0000-0000E4040000}"/>
    <cellStyle name="Calculation 8 2 4 6 9" xfId="1959" xr:uid="{00000000-0005-0000-0000-0000E5040000}"/>
    <cellStyle name="Calculation 8 2 4 6 9 2" xfId="1960" xr:uid="{00000000-0005-0000-0000-0000E6040000}"/>
    <cellStyle name="Calculation 8 2 4 7" xfId="1961" xr:uid="{00000000-0005-0000-0000-0000E7040000}"/>
    <cellStyle name="Calculation 8 2 4 7 2" xfId="1962" xr:uid="{00000000-0005-0000-0000-0000E8040000}"/>
    <cellStyle name="Calculation 8 2 4 8" xfId="1963" xr:uid="{00000000-0005-0000-0000-0000E9040000}"/>
    <cellStyle name="Calculation 8 2 4 8 2" xfId="1964" xr:uid="{00000000-0005-0000-0000-0000EA040000}"/>
    <cellStyle name="Calculation 8 2 4 9" xfId="1965" xr:uid="{00000000-0005-0000-0000-0000EB040000}"/>
    <cellStyle name="Calculation 8 2 4 9 2" xfId="1966" xr:uid="{00000000-0005-0000-0000-0000EC040000}"/>
    <cellStyle name="Calculation 8 2 5" xfId="1967" xr:uid="{00000000-0005-0000-0000-0000ED040000}"/>
    <cellStyle name="Calculation 8 2 5 10" xfId="1968" xr:uid="{00000000-0005-0000-0000-0000EE040000}"/>
    <cellStyle name="Calculation 8 2 5 10 2" xfId="1969" xr:uid="{00000000-0005-0000-0000-0000EF040000}"/>
    <cellStyle name="Calculation 8 2 5 11" xfId="1970" xr:uid="{00000000-0005-0000-0000-0000F0040000}"/>
    <cellStyle name="Calculation 8 2 5 11 2" xfId="1971" xr:uid="{00000000-0005-0000-0000-0000F1040000}"/>
    <cellStyle name="Calculation 8 2 5 12" xfId="1972" xr:uid="{00000000-0005-0000-0000-0000F2040000}"/>
    <cellStyle name="Calculation 8 2 5 12 2" xfId="1973" xr:uid="{00000000-0005-0000-0000-0000F3040000}"/>
    <cellStyle name="Calculation 8 2 5 13" xfId="1974" xr:uid="{00000000-0005-0000-0000-0000F4040000}"/>
    <cellStyle name="Calculation 8 2 5 13 2" xfId="1975" xr:uid="{00000000-0005-0000-0000-0000F5040000}"/>
    <cellStyle name="Calculation 8 2 5 14" xfId="1976" xr:uid="{00000000-0005-0000-0000-0000F6040000}"/>
    <cellStyle name="Calculation 8 2 5 14 2" xfId="1977" xr:uid="{00000000-0005-0000-0000-0000F7040000}"/>
    <cellStyle name="Calculation 8 2 5 15" xfId="1978" xr:uid="{00000000-0005-0000-0000-0000F8040000}"/>
    <cellStyle name="Calculation 8 2 5 15 2" xfId="1979" xr:uid="{00000000-0005-0000-0000-0000F9040000}"/>
    <cellStyle name="Calculation 8 2 5 16" xfId="1980" xr:uid="{00000000-0005-0000-0000-0000FA040000}"/>
    <cellStyle name="Calculation 8 2 5 16 2" xfId="1981" xr:uid="{00000000-0005-0000-0000-0000FB040000}"/>
    <cellStyle name="Calculation 8 2 5 17" xfId="1982" xr:uid="{00000000-0005-0000-0000-0000FC040000}"/>
    <cellStyle name="Calculation 8 2 5 17 2" xfId="1983" xr:uid="{00000000-0005-0000-0000-0000FD040000}"/>
    <cellStyle name="Calculation 8 2 5 18" xfId="1984" xr:uid="{00000000-0005-0000-0000-0000FE040000}"/>
    <cellStyle name="Calculation 8 2 5 18 2" xfId="1985" xr:uid="{00000000-0005-0000-0000-0000FF040000}"/>
    <cellStyle name="Calculation 8 2 5 19" xfId="1986" xr:uid="{00000000-0005-0000-0000-000000050000}"/>
    <cellStyle name="Calculation 8 2 5 2" xfId="1987" xr:uid="{00000000-0005-0000-0000-000001050000}"/>
    <cellStyle name="Calculation 8 2 5 2 10" xfId="1988" xr:uid="{00000000-0005-0000-0000-000002050000}"/>
    <cellStyle name="Calculation 8 2 5 2 10 2" xfId="1989" xr:uid="{00000000-0005-0000-0000-000003050000}"/>
    <cellStyle name="Calculation 8 2 5 2 11" xfId="1990" xr:uid="{00000000-0005-0000-0000-000004050000}"/>
    <cellStyle name="Calculation 8 2 5 2 11 2" xfId="1991" xr:uid="{00000000-0005-0000-0000-000005050000}"/>
    <cellStyle name="Calculation 8 2 5 2 12" xfId="1992" xr:uid="{00000000-0005-0000-0000-000006050000}"/>
    <cellStyle name="Calculation 8 2 5 2 12 2" xfId="1993" xr:uid="{00000000-0005-0000-0000-000007050000}"/>
    <cellStyle name="Calculation 8 2 5 2 13" xfId="1994" xr:uid="{00000000-0005-0000-0000-000008050000}"/>
    <cellStyle name="Calculation 8 2 5 2 13 2" xfId="1995" xr:uid="{00000000-0005-0000-0000-000009050000}"/>
    <cellStyle name="Calculation 8 2 5 2 14" xfId="1996" xr:uid="{00000000-0005-0000-0000-00000A050000}"/>
    <cellStyle name="Calculation 8 2 5 2 14 2" xfId="1997" xr:uid="{00000000-0005-0000-0000-00000B050000}"/>
    <cellStyle name="Calculation 8 2 5 2 15" xfId="1998" xr:uid="{00000000-0005-0000-0000-00000C050000}"/>
    <cellStyle name="Calculation 8 2 5 2 15 2" xfId="1999" xr:uid="{00000000-0005-0000-0000-00000D050000}"/>
    <cellStyle name="Calculation 8 2 5 2 16" xfId="2000" xr:uid="{00000000-0005-0000-0000-00000E050000}"/>
    <cellStyle name="Calculation 8 2 5 2 16 2" xfId="2001" xr:uid="{00000000-0005-0000-0000-00000F050000}"/>
    <cellStyle name="Calculation 8 2 5 2 17" xfId="2002" xr:uid="{00000000-0005-0000-0000-000010050000}"/>
    <cellStyle name="Calculation 8 2 5 2 17 2" xfId="2003" xr:uid="{00000000-0005-0000-0000-000011050000}"/>
    <cellStyle name="Calculation 8 2 5 2 18" xfId="2004" xr:uid="{00000000-0005-0000-0000-000012050000}"/>
    <cellStyle name="Calculation 8 2 5 2 2" xfId="2005" xr:uid="{00000000-0005-0000-0000-000013050000}"/>
    <cellStyle name="Calculation 8 2 5 2 2 2" xfId="2006" xr:uid="{00000000-0005-0000-0000-000014050000}"/>
    <cellStyle name="Calculation 8 2 5 2 3" xfId="2007" xr:uid="{00000000-0005-0000-0000-000015050000}"/>
    <cellStyle name="Calculation 8 2 5 2 3 2" xfId="2008" xr:uid="{00000000-0005-0000-0000-000016050000}"/>
    <cellStyle name="Calculation 8 2 5 2 4" xfId="2009" xr:uid="{00000000-0005-0000-0000-000017050000}"/>
    <cellStyle name="Calculation 8 2 5 2 4 2" xfId="2010" xr:uid="{00000000-0005-0000-0000-000018050000}"/>
    <cellStyle name="Calculation 8 2 5 2 5" xfId="2011" xr:uid="{00000000-0005-0000-0000-000019050000}"/>
    <cellStyle name="Calculation 8 2 5 2 5 2" xfId="2012" xr:uid="{00000000-0005-0000-0000-00001A050000}"/>
    <cellStyle name="Calculation 8 2 5 2 6" xfId="2013" xr:uid="{00000000-0005-0000-0000-00001B050000}"/>
    <cellStyle name="Calculation 8 2 5 2 6 2" xfId="2014" xr:uid="{00000000-0005-0000-0000-00001C050000}"/>
    <cellStyle name="Calculation 8 2 5 2 7" xfId="2015" xr:uid="{00000000-0005-0000-0000-00001D050000}"/>
    <cellStyle name="Calculation 8 2 5 2 7 2" xfId="2016" xr:uid="{00000000-0005-0000-0000-00001E050000}"/>
    <cellStyle name="Calculation 8 2 5 2 8" xfId="2017" xr:uid="{00000000-0005-0000-0000-00001F050000}"/>
    <cellStyle name="Calculation 8 2 5 2 8 2" xfId="2018" xr:uid="{00000000-0005-0000-0000-000020050000}"/>
    <cellStyle name="Calculation 8 2 5 2 9" xfId="2019" xr:uid="{00000000-0005-0000-0000-000021050000}"/>
    <cellStyle name="Calculation 8 2 5 2 9 2" xfId="2020" xr:uid="{00000000-0005-0000-0000-000022050000}"/>
    <cellStyle name="Calculation 8 2 5 3" xfId="2021" xr:uid="{00000000-0005-0000-0000-000023050000}"/>
    <cellStyle name="Calculation 8 2 5 3 10" xfId="2022" xr:uid="{00000000-0005-0000-0000-000024050000}"/>
    <cellStyle name="Calculation 8 2 5 3 10 2" xfId="2023" xr:uid="{00000000-0005-0000-0000-000025050000}"/>
    <cellStyle name="Calculation 8 2 5 3 11" xfId="2024" xr:uid="{00000000-0005-0000-0000-000026050000}"/>
    <cellStyle name="Calculation 8 2 5 3 11 2" xfId="2025" xr:uid="{00000000-0005-0000-0000-000027050000}"/>
    <cellStyle name="Calculation 8 2 5 3 12" xfId="2026" xr:uid="{00000000-0005-0000-0000-000028050000}"/>
    <cellStyle name="Calculation 8 2 5 3 12 2" xfId="2027" xr:uid="{00000000-0005-0000-0000-000029050000}"/>
    <cellStyle name="Calculation 8 2 5 3 13" xfId="2028" xr:uid="{00000000-0005-0000-0000-00002A050000}"/>
    <cellStyle name="Calculation 8 2 5 3 13 2" xfId="2029" xr:uid="{00000000-0005-0000-0000-00002B050000}"/>
    <cellStyle name="Calculation 8 2 5 3 14" xfId="2030" xr:uid="{00000000-0005-0000-0000-00002C050000}"/>
    <cellStyle name="Calculation 8 2 5 3 14 2" xfId="2031" xr:uid="{00000000-0005-0000-0000-00002D050000}"/>
    <cellStyle name="Calculation 8 2 5 3 15" xfId="2032" xr:uid="{00000000-0005-0000-0000-00002E050000}"/>
    <cellStyle name="Calculation 8 2 5 3 15 2" xfId="2033" xr:uid="{00000000-0005-0000-0000-00002F050000}"/>
    <cellStyle name="Calculation 8 2 5 3 16" xfId="2034" xr:uid="{00000000-0005-0000-0000-000030050000}"/>
    <cellStyle name="Calculation 8 2 5 3 2" xfId="2035" xr:uid="{00000000-0005-0000-0000-000031050000}"/>
    <cellStyle name="Calculation 8 2 5 3 2 2" xfId="2036" xr:uid="{00000000-0005-0000-0000-000032050000}"/>
    <cellStyle name="Calculation 8 2 5 3 3" xfId="2037" xr:uid="{00000000-0005-0000-0000-000033050000}"/>
    <cellStyle name="Calculation 8 2 5 3 3 2" xfId="2038" xr:uid="{00000000-0005-0000-0000-000034050000}"/>
    <cellStyle name="Calculation 8 2 5 3 4" xfId="2039" xr:uid="{00000000-0005-0000-0000-000035050000}"/>
    <cellStyle name="Calculation 8 2 5 3 4 2" xfId="2040" xr:uid="{00000000-0005-0000-0000-000036050000}"/>
    <cellStyle name="Calculation 8 2 5 3 5" xfId="2041" xr:uid="{00000000-0005-0000-0000-000037050000}"/>
    <cellStyle name="Calculation 8 2 5 3 5 2" xfId="2042" xr:uid="{00000000-0005-0000-0000-000038050000}"/>
    <cellStyle name="Calculation 8 2 5 3 6" xfId="2043" xr:uid="{00000000-0005-0000-0000-000039050000}"/>
    <cellStyle name="Calculation 8 2 5 3 6 2" xfId="2044" xr:uid="{00000000-0005-0000-0000-00003A050000}"/>
    <cellStyle name="Calculation 8 2 5 3 7" xfId="2045" xr:uid="{00000000-0005-0000-0000-00003B050000}"/>
    <cellStyle name="Calculation 8 2 5 3 7 2" xfId="2046" xr:uid="{00000000-0005-0000-0000-00003C050000}"/>
    <cellStyle name="Calculation 8 2 5 3 8" xfId="2047" xr:uid="{00000000-0005-0000-0000-00003D050000}"/>
    <cellStyle name="Calculation 8 2 5 3 8 2" xfId="2048" xr:uid="{00000000-0005-0000-0000-00003E050000}"/>
    <cellStyle name="Calculation 8 2 5 3 9" xfId="2049" xr:uid="{00000000-0005-0000-0000-00003F050000}"/>
    <cellStyle name="Calculation 8 2 5 3 9 2" xfId="2050" xr:uid="{00000000-0005-0000-0000-000040050000}"/>
    <cellStyle name="Calculation 8 2 5 4" xfId="2051" xr:uid="{00000000-0005-0000-0000-000041050000}"/>
    <cellStyle name="Calculation 8 2 5 4 10" xfId="2052" xr:uid="{00000000-0005-0000-0000-000042050000}"/>
    <cellStyle name="Calculation 8 2 5 4 10 2" xfId="2053" xr:uid="{00000000-0005-0000-0000-000043050000}"/>
    <cellStyle name="Calculation 8 2 5 4 11" xfId="2054" xr:uid="{00000000-0005-0000-0000-000044050000}"/>
    <cellStyle name="Calculation 8 2 5 4 11 2" xfId="2055" xr:uid="{00000000-0005-0000-0000-000045050000}"/>
    <cellStyle name="Calculation 8 2 5 4 12" xfId="2056" xr:uid="{00000000-0005-0000-0000-000046050000}"/>
    <cellStyle name="Calculation 8 2 5 4 12 2" xfId="2057" xr:uid="{00000000-0005-0000-0000-000047050000}"/>
    <cellStyle name="Calculation 8 2 5 4 13" xfId="2058" xr:uid="{00000000-0005-0000-0000-000048050000}"/>
    <cellStyle name="Calculation 8 2 5 4 13 2" xfId="2059" xr:uid="{00000000-0005-0000-0000-000049050000}"/>
    <cellStyle name="Calculation 8 2 5 4 14" xfId="2060" xr:uid="{00000000-0005-0000-0000-00004A050000}"/>
    <cellStyle name="Calculation 8 2 5 4 14 2" xfId="2061" xr:uid="{00000000-0005-0000-0000-00004B050000}"/>
    <cellStyle name="Calculation 8 2 5 4 15" xfId="2062" xr:uid="{00000000-0005-0000-0000-00004C050000}"/>
    <cellStyle name="Calculation 8 2 5 4 15 2" xfId="2063" xr:uid="{00000000-0005-0000-0000-00004D050000}"/>
    <cellStyle name="Calculation 8 2 5 4 16" xfId="2064" xr:uid="{00000000-0005-0000-0000-00004E050000}"/>
    <cellStyle name="Calculation 8 2 5 4 2" xfId="2065" xr:uid="{00000000-0005-0000-0000-00004F050000}"/>
    <cellStyle name="Calculation 8 2 5 4 2 2" xfId="2066" xr:uid="{00000000-0005-0000-0000-000050050000}"/>
    <cellStyle name="Calculation 8 2 5 4 3" xfId="2067" xr:uid="{00000000-0005-0000-0000-000051050000}"/>
    <cellStyle name="Calculation 8 2 5 4 3 2" xfId="2068" xr:uid="{00000000-0005-0000-0000-000052050000}"/>
    <cellStyle name="Calculation 8 2 5 4 4" xfId="2069" xr:uid="{00000000-0005-0000-0000-000053050000}"/>
    <cellStyle name="Calculation 8 2 5 4 4 2" xfId="2070" xr:uid="{00000000-0005-0000-0000-000054050000}"/>
    <cellStyle name="Calculation 8 2 5 4 5" xfId="2071" xr:uid="{00000000-0005-0000-0000-000055050000}"/>
    <cellStyle name="Calculation 8 2 5 4 5 2" xfId="2072" xr:uid="{00000000-0005-0000-0000-000056050000}"/>
    <cellStyle name="Calculation 8 2 5 4 6" xfId="2073" xr:uid="{00000000-0005-0000-0000-000057050000}"/>
    <cellStyle name="Calculation 8 2 5 4 6 2" xfId="2074" xr:uid="{00000000-0005-0000-0000-000058050000}"/>
    <cellStyle name="Calculation 8 2 5 4 7" xfId="2075" xr:uid="{00000000-0005-0000-0000-000059050000}"/>
    <cellStyle name="Calculation 8 2 5 4 7 2" xfId="2076" xr:uid="{00000000-0005-0000-0000-00005A050000}"/>
    <cellStyle name="Calculation 8 2 5 4 8" xfId="2077" xr:uid="{00000000-0005-0000-0000-00005B050000}"/>
    <cellStyle name="Calculation 8 2 5 4 8 2" xfId="2078" xr:uid="{00000000-0005-0000-0000-00005C050000}"/>
    <cellStyle name="Calculation 8 2 5 4 9" xfId="2079" xr:uid="{00000000-0005-0000-0000-00005D050000}"/>
    <cellStyle name="Calculation 8 2 5 4 9 2" xfId="2080" xr:uid="{00000000-0005-0000-0000-00005E050000}"/>
    <cellStyle name="Calculation 8 2 5 5" xfId="2081" xr:uid="{00000000-0005-0000-0000-00005F050000}"/>
    <cellStyle name="Calculation 8 2 5 5 10" xfId="2082" xr:uid="{00000000-0005-0000-0000-000060050000}"/>
    <cellStyle name="Calculation 8 2 5 5 10 2" xfId="2083" xr:uid="{00000000-0005-0000-0000-000061050000}"/>
    <cellStyle name="Calculation 8 2 5 5 11" xfId="2084" xr:uid="{00000000-0005-0000-0000-000062050000}"/>
    <cellStyle name="Calculation 8 2 5 5 11 2" xfId="2085" xr:uid="{00000000-0005-0000-0000-000063050000}"/>
    <cellStyle name="Calculation 8 2 5 5 12" xfId="2086" xr:uid="{00000000-0005-0000-0000-000064050000}"/>
    <cellStyle name="Calculation 8 2 5 5 12 2" xfId="2087" xr:uid="{00000000-0005-0000-0000-000065050000}"/>
    <cellStyle name="Calculation 8 2 5 5 13" xfId="2088" xr:uid="{00000000-0005-0000-0000-000066050000}"/>
    <cellStyle name="Calculation 8 2 5 5 13 2" xfId="2089" xr:uid="{00000000-0005-0000-0000-000067050000}"/>
    <cellStyle name="Calculation 8 2 5 5 14" xfId="2090" xr:uid="{00000000-0005-0000-0000-000068050000}"/>
    <cellStyle name="Calculation 8 2 5 5 14 2" xfId="2091" xr:uid="{00000000-0005-0000-0000-000069050000}"/>
    <cellStyle name="Calculation 8 2 5 5 15" xfId="2092" xr:uid="{00000000-0005-0000-0000-00006A050000}"/>
    <cellStyle name="Calculation 8 2 5 5 2" xfId="2093" xr:uid="{00000000-0005-0000-0000-00006B050000}"/>
    <cellStyle name="Calculation 8 2 5 5 2 2" xfId="2094" xr:uid="{00000000-0005-0000-0000-00006C050000}"/>
    <cellStyle name="Calculation 8 2 5 5 3" xfId="2095" xr:uid="{00000000-0005-0000-0000-00006D050000}"/>
    <cellStyle name="Calculation 8 2 5 5 3 2" xfId="2096" xr:uid="{00000000-0005-0000-0000-00006E050000}"/>
    <cellStyle name="Calculation 8 2 5 5 4" xfId="2097" xr:uid="{00000000-0005-0000-0000-00006F050000}"/>
    <cellStyle name="Calculation 8 2 5 5 4 2" xfId="2098" xr:uid="{00000000-0005-0000-0000-000070050000}"/>
    <cellStyle name="Calculation 8 2 5 5 5" xfId="2099" xr:uid="{00000000-0005-0000-0000-000071050000}"/>
    <cellStyle name="Calculation 8 2 5 5 5 2" xfId="2100" xr:uid="{00000000-0005-0000-0000-000072050000}"/>
    <cellStyle name="Calculation 8 2 5 5 6" xfId="2101" xr:uid="{00000000-0005-0000-0000-000073050000}"/>
    <cellStyle name="Calculation 8 2 5 5 6 2" xfId="2102" xr:uid="{00000000-0005-0000-0000-000074050000}"/>
    <cellStyle name="Calculation 8 2 5 5 7" xfId="2103" xr:uid="{00000000-0005-0000-0000-000075050000}"/>
    <cellStyle name="Calculation 8 2 5 5 7 2" xfId="2104" xr:uid="{00000000-0005-0000-0000-000076050000}"/>
    <cellStyle name="Calculation 8 2 5 5 8" xfId="2105" xr:uid="{00000000-0005-0000-0000-000077050000}"/>
    <cellStyle name="Calculation 8 2 5 5 8 2" xfId="2106" xr:uid="{00000000-0005-0000-0000-000078050000}"/>
    <cellStyle name="Calculation 8 2 5 5 9" xfId="2107" xr:uid="{00000000-0005-0000-0000-000079050000}"/>
    <cellStyle name="Calculation 8 2 5 5 9 2" xfId="2108" xr:uid="{00000000-0005-0000-0000-00007A050000}"/>
    <cellStyle name="Calculation 8 2 5 6" xfId="2109" xr:uid="{00000000-0005-0000-0000-00007B050000}"/>
    <cellStyle name="Calculation 8 2 5 6 2" xfId="2110" xr:uid="{00000000-0005-0000-0000-00007C050000}"/>
    <cellStyle name="Calculation 8 2 5 7" xfId="2111" xr:uid="{00000000-0005-0000-0000-00007D050000}"/>
    <cellStyle name="Calculation 8 2 5 7 2" xfId="2112" xr:uid="{00000000-0005-0000-0000-00007E050000}"/>
    <cellStyle name="Calculation 8 2 5 8" xfId="2113" xr:uid="{00000000-0005-0000-0000-00007F050000}"/>
    <cellStyle name="Calculation 8 2 5 8 2" xfId="2114" xr:uid="{00000000-0005-0000-0000-000080050000}"/>
    <cellStyle name="Calculation 8 2 5 9" xfId="2115" xr:uid="{00000000-0005-0000-0000-000081050000}"/>
    <cellStyle name="Calculation 8 2 5 9 2" xfId="2116" xr:uid="{00000000-0005-0000-0000-000082050000}"/>
    <cellStyle name="Calculation 8 2 6" xfId="2117" xr:uid="{00000000-0005-0000-0000-000083050000}"/>
    <cellStyle name="Calculation 8 2 6 10" xfId="2118" xr:uid="{00000000-0005-0000-0000-000084050000}"/>
    <cellStyle name="Calculation 8 2 6 10 2" xfId="2119" xr:uid="{00000000-0005-0000-0000-000085050000}"/>
    <cellStyle name="Calculation 8 2 6 11" xfId="2120" xr:uid="{00000000-0005-0000-0000-000086050000}"/>
    <cellStyle name="Calculation 8 2 6 11 2" xfId="2121" xr:uid="{00000000-0005-0000-0000-000087050000}"/>
    <cellStyle name="Calculation 8 2 6 12" xfId="2122" xr:uid="{00000000-0005-0000-0000-000088050000}"/>
    <cellStyle name="Calculation 8 2 6 12 2" xfId="2123" xr:uid="{00000000-0005-0000-0000-000089050000}"/>
    <cellStyle name="Calculation 8 2 6 13" xfId="2124" xr:uid="{00000000-0005-0000-0000-00008A050000}"/>
    <cellStyle name="Calculation 8 2 6 13 2" xfId="2125" xr:uid="{00000000-0005-0000-0000-00008B050000}"/>
    <cellStyle name="Calculation 8 2 6 14" xfId="2126" xr:uid="{00000000-0005-0000-0000-00008C050000}"/>
    <cellStyle name="Calculation 8 2 6 14 2" xfId="2127" xr:uid="{00000000-0005-0000-0000-00008D050000}"/>
    <cellStyle name="Calculation 8 2 6 15" xfId="2128" xr:uid="{00000000-0005-0000-0000-00008E050000}"/>
    <cellStyle name="Calculation 8 2 6 15 2" xfId="2129" xr:uid="{00000000-0005-0000-0000-00008F050000}"/>
    <cellStyle name="Calculation 8 2 6 16" xfId="2130" xr:uid="{00000000-0005-0000-0000-000090050000}"/>
    <cellStyle name="Calculation 8 2 6 16 2" xfId="2131" xr:uid="{00000000-0005-0000-0000-000091050000}"/>
    <cellStyle name="Calculation 8 2 6 17" xfId="2132" xr:uid="{00000000-0005-0000-0000-000092050000}"/>
    <cellStyle name="Calculation 8 2 6 17 2" xfId="2133" xr:uid="{00000000-0005-0000-0000-000093050000}"/>
    <cellStyle name="Calculation 8 2 6 18" xfId="2134" xr:uid="{00000000-0005-0000-0000-000094050000}"/>
    <cellStyle name="Calculation 8 2 6 18 2" xfId="2135" xr:uid="{00000000-0005-0000-0000-000095050000}"/>
    <cellStyle name="Calculation 8 2 6 19" xfId="2136" xr:uid="{00000000-0005-0000-0000-000096050000}"/>
    <cellStyle name="Calculation 8 2 6 2" xfId="2137" xr:uid="{00000000-0005-0000-0000-000097050000}"/>
    <cellStyle name="Calculation 8 2 6 2 10" xfId="2138" xr:uid="{00000000-0005-0000-0000-000098050000}"/>
    <cellStyle name="Calculation 8 2 6 2 10 2" xfId="2139" xr:uid="{00000000-0005-0000-0000-000099050000}"/>
    <cellStyle name="Calculation 8 2 6 2 11" xfId="2140" xr:uid="{00000000-0005-0000-0000-00009A050000}"/>
    <cellStyle name="Calculation 8 2 6 2 11 2" xfId="2141" xr:uid="{00000000-0005-0000-0000-00009B050000}"/>
    <cellStyle name="Calculation 8 2 6 2 12" xfId="2142" xr:uid="{00000000-0005-0000-0000-00009C050000}"/>
    <cellStyle name="Calculation 8 2 6 2 12 2" xfId="2143" xr:uid="{00000000-0005-0000-0000-00009D050000}"/>
    <cellStyle name="Calculation 8 2 6 2 13" xfId="2144" xr:uid="{00000000-0005-0000-0000-00009E050000}"/>
    <cellStyle name="Calculation 8 2 6 2 13 2" xfId="2145" xr:uid="{00000000-0005-0000-0000-00009F050000}"/>
    <cellStyle name="Calculation 8 2 6 2 14" xfId="2146" xr:uid="{00000000-0005-0000-0000-0000A0050000}"/>
    <cellStyle name="Calculation 8 2 6 2 14 2" xfId="2147" xr:uid="{00000000-0005-0000-0000-0000A1050000}"/>
    <cellStyle name="Calculation 8 2 6 2 15" xfId="2148" xr:uid="{00000000-0005-0000-0000-0000A2050000}"/>
    <cellStyle name="Calculation 8 2 6 2 15 2" xfId="2149" xr:uid="{00000000-0005-0000-0000-0000A3050000}"/>
    <cellStyle name="Calculation 8 2 6 2 16" xfId="2150" xr:uid="{00000000-0005-0000-0000-0000A4050000}"/>
    <cellStyle name="Calculation 8 2 6 2 16 2" xfId="2151" xr:uid="{00000000-0005-0000-0000-0000A5050000}"/>
    <cellStyle name="Calculation 8 2 6 2 17" xfId="2152" xr:uid="{00000000-0005-0000-0000-0000A6050000}"/>
    <cellStyle name="Calculation 8 2 6 2 17 2" xfId="2153" xr:uid="{00000000-0005-0000-0000-0000A7050000}"/>
    <cellStyle name="Calculation 8 2 6 2 18" xfId="2154" xr:uid="{00000000-0005-0000-0000-0000A8050000}"/>
    <cellStyle name="Calculation 8 2 6 2 2" xfId="2155" xr:uid="{00000000-0005-0000-0000-0000A9050000}"/>
    <cellStyle name="Calculation 8 2 6 2 2 2" xfId="2156" xr:uid="{00000000-0005-0000-0000-0000AA050000}"/>
    <cellStyle name="Calculation 8 2 6 2 3" xfId="2157" xr:uid="{00000000-0005-0000-0000-0000AB050000}"/>
    <cellStyle name="Calculation 8 2 6 2 3 2" xfId="2158" xr:uid="{00000000-0005-0000-0000-0000AC050000}"/>
    <cellStyle name="Calculation 8 2 6 2 4" xfId="2159" xr:uid="{00000000-0005-0000-0000-0000AD050000}"/>
    <cellStyle name="Calculation 8 2 6 2 4 2" xfId="2160" xr:uid="{00000000-0005-0000-0000-0000AE050000}"/>
    <cellStyle name="Calculation 8 2 6 2 5" xfId="2161" xr:uid="{00000000-0005-0000-0000-0000AF050000}"/>
    <cellStyle name="Calculation 8 2 6 2 5 2" xfId="2162" xr:uid="{00000000-0005-0000-0000-0000B0050000}"/>
    <cellStyle name="Calculation 8 2 6 2 6" xfId="2163" xr:uid="{00000000-0005-0000-0000-0000B1050000}"/>
    <cellStyle name="Calculation 8 2 6 2 6 2" xfId="2164" xr:uid="{00000000-0005-0000-0000-0000B2050000}"/>
    <cellStyle name="Calculation 8 2 6 2 7" xfId="2165" xr:uid="{00000000-0005-0000-0000-0000B3050000}"/>
    <cellStyle name="Calculation 8 2 6 2 7 2" xfId="2166" xr:uid="{00000000-0005-0000-0000-0000B4050000}"/>
    <cellStyle name="Calculation 8 2 6 2 8" xfId="2167" xr:uid="{00000000-0005-0000-0000-0000B5050000}"/>
    <cellStyle name="Calculation 8 2 6 2 8 2" xfId="2168" xr:uid="{00000000-0005-0000-0000-0000B6050000}"/>
    <cellStyle name="Calculation 8 2 6 2 9" xfId="2169" xr:uid="{00000000-0005-0000-0000-0000B7050000}"/>
    <cellStyle name="Calculation 8 2 6 2 9 2" xfId="2170" xr:uid="{00000000-0005-0000-0000-0000B8050000}"/>
    <cellStyle name="Calculation 8 2 6 3" xfId="2171" xr:uid="{00000000-0005-0000-0000-0000B9050000}"/>
    <cellStyle name="Calculation 8 2 6 3 10" xfId="2172" xr:uid="{00000000-0005-0000-0000-0000BA050000}"/>
    <cellStyle name="Calculation 8 2 6 3 10 2" xfId="2173" xr:uid="{00000000-0005-0000-0000-0000BB050000}"/>
    <cellStyle name="Calculation 8 2 6 3 11" xfId="2174" xr:uid="{00000000-0005-0000-0000-0000BC050000}"/>
    <cellStyle name="Calculation 8 2 6 3 11 2" xfId="2175" xr:uid="{00000000-0005-0000-0000-0000BD050000}"/>
    <cellStyle name="Calculation 8 2 6 3 12" xfId="2176" xr:uid="{00000000-0005-0000-0000-0000BE050000}"/>
    <cellStyle name="Calculation 8 2 6 3 12 2" xfId="2177" xr:uid="{00000000-0005-0000-0000-0000BF050000}"/>
    <cellStyle name="Calculation 8 2 6 3 13" xfId="2178" xr:uid="{00000000-0005-0000-0000-0000C0050000}"/>
    <cellStyle name="Calculation 8 2 6 3 13 2" xfId="2179" xr:uid="{00000000-0005-0000-0000-0000C1050000}"/>
    <cellStyle name="Calculation 8 2 6 3 14" xfId="2180" xr:uid="{00000000-0005-0000-0000-0000C2050000}"/>
    <cellStyle name="Calculation 8 2 6 3 14 2" xfId="2181" xr:uid="{00000000-0005-0000-0000-0000C3050000}"/>
    <cellStyle name="Calculation 8 2 6 3 15" xfId="2182" xr:uid="{00000000-0005-0000-0000-0000C4050000}"/>
    <cellStyle name="Calculation 8 2 6 3 15 2" xfId="2183" xr:uid="{00000000-0005-0000-0000-0000C5050000}"/>
    <cellStyle name="Calculation 8 2 6 3 16" xfId="2184" xr:uid="{00000000-0005-0000-0000-0000C6050000}"/>
    <cellStyle name="Calculation 8 2 6 3 2" xfId="2185" xr:uid="{00000000-0005-0000-0000-0000C7050000}"/>
    <cellStyle name="Calculation 8 2 6 3 2 2" xfId="2186" xr:uid="{00000000-0005-0000-0000-0000C8050000}"/>
    <cellStyle name="Calculation 8 2 6 3 3" xfId="2187" xr:uid="{00000000-0005-0000-0000-0000C9050000}"/>
    <cellStyle name="Calculation 8 2 6 3 3 2" xfId="2188" xr:uid="{00000000-0005-0000-0000-0000CA050000}"/>
    <cellStyle name="Calculation 8 2 6 3 4" xfId="2189" xr:uid="{00000000-0005-0000-0000-0000CB050000}"/>
    <cellStyle name="Calculation 8 2 6 3 4 2" xfId="2190" xr:uid="{00000000-0005-0000-0000-0000CC050000}"/>
    <cellStyle name="Calculation 8 2 6 3 5" xfId="2191" xr:uid="{00000000-0005-0000-0000-0000CD050000}"/>
    <cellStyle name="Calculation 8 2 6 3 5 2" xfId="2192" xr:uid="{00000000-0005-0000-0000-0000CE050000}"/>
    <cellStyle name="Calculation 8 2 6 3 6" xfId="2193" xr:uid="{00000000-0005-0000-0000-0000CF050000}"/>
    <cellStyle name="Calculation 8 2 6 3 6 2" xfId="2194" xr:uid="{00000000-0005-0000-0000-0000D0050000}"/>
    <cellStyle name="Calculation 8 2 6 3 7" xfId="2195" xr:uid="{00000000-0005-0000-0000-0000D1050000}"/>
    <cellStyle name="Calculation 8 2 6 3 7 2" xfId="2196" xr:uid="{00000000-0005-0000-0000-0000D2050000}"/>
    <cellStyle name="Calculation 8 2 6 3 8" xfId="2197" xr:uid="{00000000-0005-0000-0000-0000D3050000}"/>
    <cellStyle name="Calculation 8 2 6 3 8 2" xfId="2198" xr:uid="{00000000-0005-0000-0000-0000D4050000}"/>
    <cellStyle name="Calculation 8 2 6 3 9" xfId="2199" xr:uid="{00000000-0005-0000-0000-0000D5050000}"/>
    <cellStyle name="Calculation 8 2 6 3 9 2" xfId="2200" xr:uid="{00000000-0005-0000-0000-0000D6050000}"/>
    <cellStyle name="Calculation 8 2 6 4" xfId="2201" xr:uid="{00000000-0005-0000-0000-0000D7050000}"/>
    <cellStyle name="Calculation 8 2 6 4 10" xfId="2202" xr:uid="{00000000-0005-0000-0000-0000D8050000}"/>
    <cellStyle name="Calculation 8 2 6 4 10 2" xfId="2203" xr:uid="{00000000-0005-0000-0000-0000D9050000}"/>
    <cellStyle name="Calculation 8 2 6 4 11" xfId="2204" xr:uid="{00000000-0005-0000-0000-0000DA050000}"/>
    <cellStyle name="Calculation 8 2 6 4 11 2" xfId="2205" xr:uid="{00000000-0005-0000-0000-0000DB050000}"/>
    <cellStyle name="Calculation 8 2 6 4 12" xfId="2206" xr:uid="{00000000-0005-0000-0000-0000DC050000}"/>
    <cellStyle name="Calculation 8 2 6 4 12 2" xfId="2207" xr:uid="{00000000-0005-0000-0000-0000DD050000}"/>
    <cellStyle name="Calculation 8 2 6 4 13" xfId="2208" xr:uid="{00000000-0005-0000-0000-0000DE050000}"/>
    <cellStyle name="Calculation 8 2 6 4 13 2" xfId="2209" xr:uid="{00000000-0005-0000-0000-0000DF050000}"/>
    <cellStyle name="Calculation 8 2 6 4 14" xfId="2210" xr:uid="{00000000-0005-0000-0000-0000E0050000}"/>
    <cellStyle name="Calculation 8 2 6 4 14 2" xfId="2211" xr:uid="{00000000-0005-0000-0000-0000E1050000}"/>
    <cellStyle name="Calculation 8 2 6 4 15" xfId="2212" xr:uid="{00000000-0005-0000-0000-0000E2050000}"/>
    <cellStyle name="Calculation 8 2 6 4 15 2" xfId="2213" xr:uid="{00000000-0005-0000-0000-0000E3050000}"/>
    <cellStyle name="Calculation 8 2 6 4 16" xfId="2214" xr:uid="{00000000-0005-0000-0000-0000E4050000}"/>
    <cellStyle name="Calculation 8 2 6 4 2" xfId="2215" xr:uid="{00000000-0005-0000-0000-0000E5050000}"/>
    <cellStyle name="Calculation 8 2 6 4 2 2" xfId="2216" xr:uid="{00000000-0005-0000-0000-0000E6050000}"/>
    <cellStyle name="Calculation 8 2 6 4 3" xfId="2217" xr:uid="{00000000-0005-0000-0000-0000E7050000}"/>
    <cellStyle name="Calculation 8 2 6 4 3 2" xfId="2218" xr:uid="{00000000-0005-0000-0000-0000E8050000}"/>
    <cellStyle name="Calculation 8 2 6 4 4" xfId="2219" xr:uid="{00000000-0005-0000-0000-0000E9050000}"/>
    <cellStyle name="Calculation 8 2 6 4 4 2" xfId="2220" xr:uid="{00000000-0005-0000-0000-0000EA050000}"/>
    <cellStyle name="Calculation 8 2 6 4 5" xfId="2221" xr:uid="{00000000-0005-0000-0000-0000EB050000}"/>
    <cellStyle name="Calculation 8 2 6 4 5 2" xfId="2222" xr:uid="{00000000-0005-0000-0000-0000EC050000}"/>
    <cellStyle name="Calculation 8 2 6 4 6" xfId="2223" xr:uid="{00000000-0005-0000-0000-0000ED050000}"/>
    <cellStyle name="Calculation 8 2 6 4 6 2" xfId="2224" xr:uid="{00000000-0005-0000-0000-0000EE050000}"/>
    <cellStyle name="Calculation 8 2 6 4 7" xfId="2225" xr:uid="{00000000-0005-0000-0000-0000EF050000}"/>
    <cellStyle name="Calculation 8 2 6 4 7 2" xfId="2226" xr:uid="{00000000-0005-0000-0000-0000F0050000}"/>
    <cellStyle name="Calculation 8 2 6 4 8" xfId="2227" xr:uid="{00000000-0005-0000-0000-0000F1050000}"/>
    <cellStyle name="Calculation 8 2 6 4 8 2" xfId="2228" xr:uid="{00000000-0005-0000-0000-0000F2050000}"/>
    <cellStyle name="Calculation 8 2 6 4 9" xfId="2229" xr:uid="{00000000-0005-0000-0000-0000F3050000}"/>
    <cellStyle name="Calculation 8 2 6 4 9 2" xfId="2230" xr:uid="{00000000-0005-0000-0000-0000F4050000}"/>
    <cellStyle name="Calculation 8 2 6 5" xfId="2231" xr:uid="{00000000-0005-0000-0000-0000F5050000}"/>
    <cellStyle name="Calculation 8 2 6 5 10" xfId="2232" xr:uid="{00000000-0005-0000-0000-0000F6050000}"/>
    <cellStyle name="Calculation 8 2 6 5 10 2" xfId="2233" xr:uid="{00000000-0005-0000-0000-0000F7050000}"/>
    <cellStyle name="Calculation 8 2 6 5 11" xfId="2234" xr:uid="{00000000-0005-0000-0000-0000F8050000}"/>
    <cellStyle name="Calculation 8 2 6 5 11 2" xfId="2235" xr:uid="{00000000-0005-0000-0000-0000F9050000}"/>
    <cellStyle name="Calculation 8 2 6 5 12" xfId="2236" xr:uid="{00000000-0005-0000-0000-0000FA050000}"/>
    <cellStyle name="Calculation 8 2 6 5 12 2" xfId="2237" xr:uid="{00000000-0005-0000-0000-0000FB050000}"/>
    <cellStyle name="Calculation 8 2 6 5 13" xfId="2238" xr:uid="{00000000-0005-0000-0000-0000FC050000}"/>
    <cellStyle name="Calculation 8 2 6 5 13 2" xfId="2239" xr:uid="{00000000-0005-0000-0000-0000FD050000}"/>
    <cellStyle name="Calculation 8 2 6 5 14" xfId="2240" xr:uid="{00000000-0005-0000-0000-0000FE050000}"/>
    <cellStyle name="Calculation 8 2 6 5 14 2" xfId="2241" xr:uid="{00000000-0005-0000-0000-0000FF050000}"/>
    <cellStyle name="Calculation 8 2 6 5 15" xfId="2242" xr:uid="{00000000-0005-0000-0000-000000060000}"/>
    <cellStyle name="Calculation 8 2 6 5 2" xfId="2243" xr:uid="{00000000-0005-0000-0000-000001060000}"/>
    <cellStyle name="Calculation 8 2 6 5 2 2" xfId="2244" xr:uid="{00000000-0005-0000-0000-000002060000}"/>
    <cellStyle name="Calculation 8 2 6 5 3" xfId="2245" xr:uid="{00000000-0005-0000-0000-000003060000}"/>
    <cellStyle name="Calculation 8 2 6 5 3 2" xfId="2246" xr:uid="{00000000-0005-0000-0000-000004060000}"/>
    <cellStyle name="Calculation 8 2 6 5 4" xfId="2247" xr:uid="{00000000-0005-0000-0000-000005060000}"/>
    <cellStyle name="Calculation 8 2 6 5 4 2" xfId="2248" xr:uid="{00000000-0005-0000-0000-000006060000}"/>
    <cellStyle name="Calculation 8 2 6 5 5" xfId="2249" xr:uid="{00000000-0005-0000-0000-000007060000}"/>
    <cellStyle name="Calculation 8 2 6 5 5 2" xfId="2250" xr:uid="{00000000-0005-0000-0000-000008060000}"/>
    <cellStyle name="Calculation 8 2 6 5 6" xfId="2251" xr:uid="{00000000-0005-0000-0000-000009060000}"/>
    <cellStyle name="Calculation 8 2 6 5 6 2" xfId="2252" xr:uid="{00000000-0005-0000-0000-00000A060000}"/>
    <cellStyle name="Calculation 8 2 6 5 7" xfId="2253" xr:uid="{00000000-0005-0000-0000-00000B060000}"/>
    <cellStyle name="Calculation 8 2 6 5 7 2" xfId="2254" xr:uid="{00000000-0005-0000-0000-00000C060000}"/>
    <cellStyle name="Calculation 8 2 6 5 8" xfId="2255" xr:uid="{00000000-0005-0000-0000-00000D060000}"/>
    <cellStyle name="Calculation 8 2 6 5 8 2" xfId="2256" xr:uid="{00000000-0005-0000-0000-00000E060000}"/>
    <cellStyle name="Calculation 8 2 6 5 9" xfId="2257" xr:uid="{00000000-0005-0000-0000-00000F060000}"/>
    <cellStyle name="Calculation 8 2 6 5 9 2" xfId="2258" xr:uid="{00000000-0005-0000-0000-000010060000}"/>
    <cellStyle name="Calculation 8 2 6 6" xfId="2259" xr:uid="{00000000-0005-0000-0000-000011060000}"/>
    <cellStyle name="Calculation 8 2 6 6 2" xfId="2260" xr:uid="{00000000-0005-0000-0000-000012060000}"/>
    <cellStyle name="Calculation 8 2 6 7" xfId="2261" xr:uid="{00000000-0005-0000-0000-000013060000}"/>
    <cellStyle name="Calculation 8 2 6 7 2" xfId="2262" xr:uid="{00000000-0005-0000-0000-000014060000}"/>
    <cellStyle name="Calculation 8 2 6 8" xfId="2263" xr:uid="{00000000-0005-0000-0000-000015060000}"/>
    <cellStyle name="Calculation 8 2 6 8 2" xfId="2264" xr:uid="{00000000-0005-0000-0000-000016060000}"/>
    <cellStyle name="Calculation 8 2 6 9" xfId="2265" xr:uid="{00000000-0005-0000-0000-000017060000}"/>
    <cellStyle name="Calculation 8 2 6 9 2" xfId="2266" xr:uid="{00000000-0005-0000-0000-000018060000}"/>
    <cellStyle name="Calculation 8 2 7" xfId="2267" xr:uid="{00000000-0005-0000-0000-000019060000}"/>
    <cellStyle name="Calculation 8 2 7 10" xfId="2268" xr:uid="{00000000-0005-0000-0000-00001A060000}"/>
    <cellStyle name="Calculation 8 2 7 10 2" xfId="2269" xr:uid="{00000000-0005-0000-0000-00001B060000}"/>
    <cellStyle name="Calculation 8 2 7 11" xfId="2270" xr:uid="{00000000-0005-0000-0000-00001C060000}"/>
    <cellStyle name="Calculation 8 2 7 11 2" xfId="2271" xr:uid="{00000000-0005-0000-0000-00001D060000}"/>
    <cellStyle name="Calculation 8 2 7 12" xfId="2272" xr:uid="{00000000-0005-0000-0000-00001E060000}"/>
    <cellStyle name="Calculation 8 2 7 12 2" xfId="2273" xr:uid="{00000000-0005-0000-0000-00001F060000}"/>
    <cellStyle name="Calculation 8 2 7 13" xfId="2274" xr:uid="{00000000-0005-0000-0000-000020060000}"/>
    <cellStyle name="Calculation 8 2 7 13 2" xfId="2275" xr:uid="{00000000-0005-0000-0000-000021060000}"/>
    <cellStyle name="Calculation 8 2 7 14" xfId="2276" xr:uid="{00000000-0005-0000-0000-000022060000}"/>
    <cellStyle name="Calculation 8 2 7 14 2" xfId="2277" xr:uid="{00000000-0005-0000-0000-000023060000}"/>
    <cellStyle name="Calculation 8 2 7 15" xfId="2278" xr:uid="{00000000-0005-0000-0000-000024060000}"/>
    <cellStyle name="Calculation 8 2 7 15 2" xfId="2279" xr:uid="{00000000-0005-0000-0000-000025060000}"/>
    <cellStyle name="Calculation 8 2 7 16" xfId="2280" xr:uid="{00000000-0005-0000-0000-000026060000}"/>
    <cellStyle name="Calculation 8 2 7 16 2" xfId="2281" xr:uid="{00000000-0005-0000-0000-000027060000}"/>
    <cellStyle name="Calculation 8 2 7 17" xfId="2282" xr:uid="{00000000-0005-0000-0000-000028060000}"/>
    <cellStyle name="Calculation 8 2 7 17 2" xfId="2283" xr:uid="{00000000-0005-0000-0000-000029060000}"/>
    <cellStyle name="Calculation 8 2 7 18" xfId="2284" xr:uid="{00000000-0005-0000-0000-00002A060000}"/>
    <cellStyle name="Calculation 8 2 7 2" xfId="2285" xr:uid="{00000000-0005-0000-0000-00002B060000}"/>
    <cellStyle name="Calculation 8 2 7 2 10" xfId="2286" xr:uid="{00000000-0005-0000-0000-00002C060000}"/>
    <cellStyle name="Calculation 8 2 7 2 10 2" xfId="2287" xr:uid="{00000000-0005-0000-0000-00002D060000}"/>
    <cellStyle name="Calculation 8 2 7 2 11" xfId="2288" xr:uid="{00000000-0005-0000-0000-00002E060000}"/>
    <cellStyle name="Calculation 8 2 7 2 11 2" xfId="2289" xr:uid="{00000000-0005-0000-0000-00002F060000}"/>
    <cellStyle name="Calculation 8 2 7 2 12" xfId="2290" xr:uid="{00000000-0005-0000-0000-000030060000}"/>
    <cellStyle name="Calculation 8 2 7 2 12 2" xfId="2291" xr:uid="{00000000-0005-0000-0000-000031060000}"/>
    <cellStyle name="Calculation 8 2 7 2 13" xfId="2292" xr:uid="{00000000-0005-0000-0000-000032060000}"/>
    <cellStyle name="Calculation 8 2 7 2 13 2" xfId="2293" xr:uid="{00000000-0005-0000-0000-000033060000}"/>
    <cellStyle name="Calculation 8 2 7 2 14" xfId="2294" xr:uid="{00000000-0005-0000-0000-000034060000}"/>
    <cellStyle name="Calculation 8 2 7 2 14 2" xfId="2295" xr:uid="{00000000-0005-0000-0000-000035060000}"/>
    <cellStyle name="Calculation 8 2 7 2 15" xfId="2296" xr:uid="{00000000-0005-0000-0000-000036060000}"/>
    <cellStyle name="Calculation 8 2 7 2 15 2" xfId="2297" xr:uid="{00000000-0005-0000-0000-000037060000}"/>
    <cellStyle name="Calculation 8 2 7 2 16" xfId="2298" xr:uid="{00000000-0005-0000-0000-000038060000}"/>
    <cellStyle name="Calculation 8 2 7 2 16 2" xfId="2299" xr:uid="{00000000-0005-0000-0000-000039060000}"/>
    <cellStyle name="Calculation 8 2 7 2 17" xfId="2300" xr:uid="{00000000-0005-0000-0000-00003A060000}"/>
    <cellStyle name="Calculation 8 2 7 2 17 2" xfId="2301" xr:uid="{00000000-0005-0000-0000-00003B060000}"/>
    <cellStyle name="Calculation 8 2 7 2 18" xfId="2302" xr:uid="{00000000-0005-0000-0000-00003C060000}"/>
    <cellStyle name="Calculation 8 2 7 2 2" xfId="2303" xr:uid="{00000000-0005-0000-0000-00003D060000}"/>
    <cellStyle name="Calculation 8 2 7 2 2 2" xfId="2304" xr:uid="{00000000-0005-0000-0000-00003E060000}"/>
    <cellStyle name="Calculation 8 2 7 2 3" xfId="2305" xr:uid="{00000000-0005-0000-0000-00003F060000}"/>
    <cellStyle name="Calculation 8 2 7 2 3 2" xfId="2306" xr:uid="{00000000-0005-0000-0000-000040060000}"/>
    <cellStyle name="Calculation 8 2 7 2 4" xfId="2307" xr:uid="{00000000-0005-0000-0000-000041060000}"/>
    <cellStyle name="Calculation 8 2 7 2 4 2" xfId="2308" xr:uid="{00000000-0005-0000-0000-000042060000}"/>
    <cellStyle name="Calculation 8 2 7 2 5" xfId="2309" xr:uid="{00000000-0005-0000-0000-000043060000}"/>
    <cellStyle name="Calculation 8 2 7 2 5 2" xfId="2310" xr:uid="{00000000-0005-0000-0000-000044060000}"/>
    <cellStyle name="Calculation 8 2 7 2 6" xfId="2311" xr:uid="{00000000-0005-0000-0000-000045060000}"/>
    <cellStyle name="Calculation 8 2 7 2 6 2" xfId="2312" xr:uid="{00000000-0005-0000-0000-000046060000}"/>
    <cellStyle name="Calculation 8 2 7 2 7" xfId="2313" xr:uid="{00000000-0005-0000-0000-000047060000}"/>
    <cellStyle name="Calculation 8 2 7 2 7 2" xfId="2314" xr:uid="{00000000-0005-0000-0000-000048060000}"/>
    <cellStyle name="Calculation 8 2 7 2 8" xfId="2315" xr:uid="{00000000-0005-0000-0000-000049060000}"/>
    <cellStyle name="Calculation 8 2 7 2 8 2" xfId="2316" xr:uid="{00000000-0005-0000-0000-00004A060000}"/>
    <cellStyle name="Calculation 8 2 7 2 9" xfId="2317" xr:uid="{00000000-0005-0000-0000-00004B060000}"/>
    <cellStyle name="Calculation 8 2 7 2 9 2" xfId="2318" xr:uid="{00000000-0005-0000-0000-00004C060000}"/>
    <cellStyle name="Calculation 8 2 7 3" xfId="2319" xr:uid="{00000000-0005-0000-0000-00004D060000}"/>
    <cellStyle name="Calculation 8 2 7 3 10" xfId="2320" xr:uid="{00000000-0005-0000-0000-00004E060000}"/>
    <cellStyle name="Calculation 8 2 7 3 10 2" xfId="2321" xr:uid="{00000000-0005-0000-0000-00004F060000}"/>
    <cellStyle name="Calculation 8 2 7 3 11" xfId="2322" xr:uid="{00000000-0005-0000-0000-000050060000}"/>
    <cellStyle name="Calculation 8 2 7 3 11 2" xfId="2323" xr:uid="{00000000-0005-0000-0000-000051060000}"/>
    <cellStyle name="Calculation 8 2 7 3 12" xfId="2324" xr:uid="{00000000-0005-0000-0000-000052060000}"/>
    <cellStyle name="Calculation 8 2 7 3 12 2" xfId="2325" xr:uid="{00000000-0005-0000-0000-000053060000}"/>
    <cellStyle name="Calculation 8 2 7 3 13" xfId="2326" xr:uid="{00000000-0005-0000-0000-000054060000}"/>
    <cellStyle name="Calculation 8 2 7 3 13 2" xfId="2327" xr:uid="{00000000-0005-0000-0000-000055060000}"/>
    <cellStyle name="Calculation 8 2 7 3 14" xfId="2328" xr:uid="{00000000-0005-0000-0000-000056060000}"/>
    <cellStyle name="Calculation 8 2 7 3 14 2" xfId="2329" xr:uid="{00000000-0005-0000-0000-000057060000}"/>
    <cellStyle name="Calculation 8 2 7 3 15" xfId="2330" xr:uid="{00000000-0005-0000-0000-000058060000}"/>
    <cellStyle name="Calculation 8 2 7 3 15 2" xfId="2331" xr:uid="{00000000-0005-0000-0000-000059060000}"/>
    <cellStyle name="Calculation 8 2 7 3 16" xfId="2332" xr:uid="{00000000-0005-0000-0000-00005A060000}"/>
    <cellStyle name="Calculation 8 2 7 3 2" xfId="2333" xr:uid="{00000000-0005-0000-0000-00005B060000}"/>
    <cellStyle name="Calculation 8 2 7 3 2 2" xfId="2334" xr:uid="{00000000-0005-0000-0000-00005C060000}"/>
    <cellStyle name="Calculation 8 2 7 3 3" xfId="2335" xr:uid="{00000000-0005-0000-0000-00005D060000}"/>
    <cellStyle name="Calculation 8 2 7 3 3 2" xfId="2336" xr:uid="{00000000-0005-0000-0000-00005E060000}"/>
    <cellStyle name="Calculation 8 2 7 3 4" xfId="2337" xr:uid="{00000000-0005-0000-0000-00005F060000}"/>
    <cellStyle name="Calculation 8 2 7 3 4 2" xfId="2338" xr:uid="{00000000-0005-0000-0000-000060060000}"/>
    <cellStyle name="Calculation 8 2 7 3 5" xfId="2339" xr:uid="{00000000-0005-0000-0000-000061060000}"/>
    <cellStyle name="Calculation 8 2 7 3 5 2" xfId="2340" xr:uid="{00000000-0005-0000-0000-000062060000}"/>
    <cellStyle name="Calculation 8 2 7 3 6" xfId="2341" xr:uid="{00000000-0005-0000-0000-000063060000}"/>
    <cellStyle name="Calculation 8 2 7 3 6 2" xfId="2342" xr:uid="{00000000-0005-0000-0000-000064060000}"/>
    <cellStyle name="Calculation 8 2 7 3 7" xfId="2343" xr:uid="{00000000-0005-0000-0000-000065060000}"/>
    <cellStyle name="Calculation 8 2 7 3 7 2" xfId="2344" xr:uid="{00000000-0005-0000-0000-000066060000}"/>
    <cellStyle name="Calculation 8 2 7 3 8" xfId="2345" xr:uid="{00000000-0005-0000-0000-000067060000}"/>
    <cellStyle name="Calculation 8 2 7 3 8 2" xfId="2346" xr:uid="{00000000-0005-0000-0000-000068060000}"/>
    <cellStyle name="Calculation 8 2 7 3 9" xfId="2347" xr:uid="{00000000-0005-0000-0000-000069060000}"/>
    <cellStyle name="Calculation 8 2 7 3 9 2" xfId="2348" xr:uid="{00000000-0005-0000-0000-00006A060000}"/>
    <cellStyle name="Calculation 8 2 7 4" xfId="2349" xr:uid="{00000000-0005-0000-0000-00006B060000}"/>
    <cellStyle name="Calculation 8 2 7 4 10" xfId="2350" xr:uid="{00000000-0005-0000-0000-00006C060000}"/>
    <cellStyle name="Calculation 8 2 7 4 10 2" xfId="2351" xr:uid="{00000000-0005-0000-0000-00006D060000}"/>
    <cellStyle name="Calculation 8 2 7 4 11" xfId="2352" xr:uid="{00000000-0005-0000-0000-00006E060000}"/>
    <cellStyle name="Calculation 8 2 7 4 11 2" xfId="2353" xr:uid="{00000000-0005-0000-0000-00006F060000}"/>
    <cellStyle name="Calculation 8 2 7 4 12" xfId="2354" xr:uid="{00000000-0005-0000-0000-000070060000}"/>
    <cellStyle name="Calculation 8 2 7 4 12 2" xfId="2355" xr:uid="{00000000-0005-0000-0000-000071060000}"/>
    <cellStyle name="Calculation 8 2 7 4 13" xfId="2356" xr:uid="{00000000-0005-0000-0000-000072060000}"/>
    <cellStyle name="Calculation 8 2 7 4 13 2" xfId="2357" xr:uid="{00000000-0005-0000-0000-000073060000}"/>
    <cellStyle name="Calculation 8 2 7 4 14" xfId="2358" xr:uid="{00000000-0005-0000-0000-000074060000}"/>
    <cellStyle name="Calculation 8 2 7 4 14 2" xfId="2359" xr:uid="{00000000-0005-0000-0000-000075060000}"/>
    <cellStyle name="Calculation 8 2 7 4 15" xfId="2360" xr:uid="{00000000-0005-0000-0000-000076060000}"/>
    <cellStyle name="Calculation 8 2 7 4 15 2" xfId="2361" xr:uid="{00000000-0005-0000-0000-000077060000}"/>
    <cellStyle name="Calculation 8 2 7 4 16" xfId="2362" xr:uid="{00000000-0005-0000-0000-000078060000}"/>
    <cellStyle name="Calculation 8 2 7 4 2" xfId="2363" xr:uid="{00000000-0005-0000-0000-000079060000}"/>
    <cellStyle name="Calculation 8 2 7 4 2 2" xfId="2364" xr:uid="{00000000-0005-0000-0000-00007A060000}"/>
    <cellStyle name="Calculation 8 2 7 4 3" xfId="2365" xr:uid="{00000000-0005-0000-0000-00007B060000}"/>
    <cellStyle name="Calculation 8 2 7 4 3 2" xfId="2366" xr:uid="{00000000-0005-0000-0000-00007C060000}"/>
    <cellStyle name="Calculation 8 2 7 4 4" xfId="2367" xr:uid="{00000000-0005-0000-0000-00007D060000}"/>
    <cellStyle name="Calculation 8 2 7 4 4 2" xfId="2368" xr:uid="{00000000-0005-0000-0000-00007E060000}"/>
    <cellStyle name="Calculation 8 2 7 4 5" xfId="2369" xr:uid="{00000000-0005-0000-0000-00007F060000}"/>
    <cellStyle name="Calculation 8 2 7 4 5 2" xfId="2370" xr:uid="{00000000-0005-0000-0000-000080060000}"/>
    <cellStyle name="Calculation 8 2 7 4 6" xfId="2371" xr:uid="{00000000-0005-0000-0000-000081060000}"/>
    <cellStyle name="Calculation 8 2 7 4 6 2" xfId="2372" xr:uid="{00000000-0005-0000-0000-000082060000}"/>
    <cellStyle name="Calculation 8 2 7 4 7" xfId="2373" xr:uid="{00000000-0005-0000-0000-000083060000}"/>
    <cellStyle name="Calculation 8 2 7 4 7 2" xfId="2374" xr:uid="{00000000-0005-0000-0000-000084060000}"/>
    <cellStyle name="Calculation 8 2 7 4 8" xfId="2375" xr:uid="{00000000-0005-0000-0000-000085060000}"/>
    <cellStyle name="Calculation 8 2 7 4 8 2" xfId="2376" xr:uid="{00000000-0005-0000-0000-000086060000}"/>
    <cellStyle name="Calculation 8 2 7 4 9" xfId="2377" xr:uid="{00000000-0005-0000-0000-000087060000}"/>
    <cellStyle name="Calculation 8 2 7 4 9 2" xfId="2378" xr:uid="{00000000-0005-0000-0000-000088060000}"/>
    <cellStyle name="Calculation 8 2 7 5" xfId="2379" xr:uid="{00000000-0005-0000-0000-000089060000}"/>
    <cellStyle name="Calculation 8 2 7 5 10" xfId="2380" xr:uid="{00000000-0005-0000-0000-00008A060000}"/>
    <cellStyle name="Calculation 8 2 7 5 10 2" xfId="2381" xr:uid="{00000000-0005-0000-0000-00008B060000}"/>
    <cellStyle name="Calculation 8 2 7 5 11" xfId="2382" xr:uid="{00000000-0005-0000-0000-00008C060000}"/>
    <cellStyle name="Calculation 8 2 7 5 11 2" xfId="2383" xr:uid="{00000000-0005-0000-0000-00008D060000}"/>
    <cellStyle name="Calculation 8 2 7 5 12" xfId="2384" xr:uid="{00000000-0005-0000-0000-00008E060000}"/>
    <cellStyle name="Calculation 8 2 7 5 12 2" xfId="2385" xr:uid="{00000000-0005-0000-0000-00008F060000}"/>
    <cellStyle name="Calculation 8 2 7 5 13" xfId="2386" xr:uid="{00000000-0005-0000-0000-000090060000}"/>
    <cellStyle name="Calculation 8 2 7 5 13 2" xfId="2387" xr:uid="{00000000-0005-0000-0000-000091060000}"/>
    <cellStyle name="Calculation 8 2 7 5 14" xfId="2388" xr:uid="{00000000-0005-0000-0000-000092060000}"/>
    <cellStyle name="Calculation 8 2 7 5 2" xfId="2389" xr:uid="{00000000-0005-0000-0000-000093060000}"/>
    <cellStyle name="Calculation 8 2 7 5 2 2" xfId="2390" xr:uid="{00000000-0005-0000-0000-000094060000}"/>
    <cellStyle name="Calculation 8 2 7 5 3" xfId="2391" xr:uid="{00000000-0005-0000-0000-000095060000}"/>
    <cellStyle name="Calculation 8 2 7 5 3 2" xfId="2392" xr:uid="{00000000-0005-0000-0000-000096060000}"/>
    <cellStyle name="Calculation 8 2 7 5 4" xfId="2393" xr:uid="{00000000-0005-0000-0000-000097060000}"/>
    <cellStyle name="Calculation 8 2 7 5 4 2" xfId="2394" xr:uid="{00000000-0005-0000-0000-000098060000}"/>
    <cellStyle name="Calculation 8 2 7 5 5" xfId="2395" xr:uid="{00000000-0005-0000-0000-000099060000}"/>
    <cellStyle name="Calculation 8 2 7 5 5 2" xfId="2396" xr:uid="{00000000-0005-0000-0000-00009A060000}"/>
    <cellStyle name="Calculation 8 2 7 5 6" xfId="2397" xr:uid="{00000000-0005-0000-0000-00009B060000}"/>
    <cellStyle name="Calculation 8 2 7 5 6 2" xfId="2398" xr:uid="{00000000-0005-0000-0000-00009C060000}"/>
    <cellStyle name="Calculation 8 2 7 5 7" xfId="2399" xr:uid="{00000000-0005-0000-0000-00009D060000}"/>
    <cellStyle name="Calculation 8 2 7 5 7 2" xfId="2400" xr:uid="{00000000-0005-0000-0000-00009E060000}"/>
    <cellStyle name="Calculation 8 2 7 5 8" xfId="2401" xr:uid="{00000000-0005-0000-0000-00009F060000}"/>
    <cellStyle name="Calculation 8 2 7 5 8 2" xfId="2402" xr:uid="{00000000-0005-0000-0000-0000A0060000}"/>
    <cellStyle name="Calculation 8 2 7 5 9" xfId="2403" xr:uid="{00000000-0005-0000-0000-0000A1060000}"/>
    <cellStyle name="Calculation 8 2 7 5 9 2" xfId="2404" xr:uid="{00000000-0005-0000-0000-0000A2060000}"/>
    <cellStyle name="Calculation 8 2 7 6" xfId="2405" xr:uid="{00000000-0005-0000-0000-0000A3060000}"/>
    <cellStyle name="Calculation 8 2 7 6 2" xfId="2406" xr:uid="{00000000-0005-0000-0000-0000A4060000}"/>
    <cellStyle name="Calculation 8 2 7 7" xfId="2407" xr:uid="{00000000-0005-0000-0000-0000A5060000}"/>
    <cellStyle name="Calculation 8 2 7 7 2" xfId="2408" xr:uid="{00000000-0005-0000-0000-0000A6060000}"/>
    <cellStyle name="Calculation 8 2 7 8" xfId="2409" xr:uid="{00000000-0005-0000-0000-0000A7060000}"/>
    <cellStyle name="Calculation 8 2 7 8 2" xfId="2410" xr:uid="{00000000-0005-0000-0000-0000A8060000}"/>
    <cellStyle name="Calculation 8 2 7 9" xfId="2411" xr:uid="{00000000-0005-0000-0000-0000A9060000}"/>
    <cellStyle name="Calculation 8 2 7 9 2" xfId="2412" xr:uid="{00000000-0005-0000-0000-0000AA060000}"/>
    <cellStyle name="Calculation 8 2 8" xfId="2413" xr:uid="{00000000-0005-0000-0000-0000AB060000}"/>
    <cellStyle name="Calculation 8 2 8 10" xfId="2414" xr:uid="{00000000-0005-0000-0000-0000AC060000}"/>
    <cellStyle name="Calculation 8 2 8 10 2" xfId="2415" xr:uid="{00000000-0005-0000-0000-0000AD060000}"/>
    <cellStyle name="Calculation 8 2 8 11" xfId="2416" xr:uid="{00000000-0005-0000-0000-0000AE060000}"/>
    <cellStyle name="Calculation 8 2 8 11 2" xfId="2417" xr:uid="{00000000-0005-0000-0000-0000AF060000}"/>
    <cellStyle name="Calculation 8 2 8 12" xfId="2418" xr:uid="{00000000-0005-0000-0000-0000B0060000}"/>
    <cellStyle name="Calculation 8 2 8 12 2" xfId="2419" xr:uid="{00000000-0005-0000-0000-0000B1060000}"/>
    <cellStyle name="Calculation 8 2 8 13" xfId="2420" xr:uid="{00000000-0005-0000-0000-0000B2060000}"/>
    <cellStyle name="Calculation 8 2 8 13 2" xfId="2421" xr:uid="{00000000-0005-0000-0000-0000B3060000}"/>
    <cellStyle name="Calculation 8 2 8 14" xfId="2422" xr:uid="{00000000-0005-0000-0000-0000B4060000}"/>
    <cellStyle name="Calculation 8 2 8 14 2" xfId="2423" xr:uid="{00000000-0005-0000-0000-0000B5060000}"/>
    <cellStyle name="Calculation 8 2 8 15" xfId="2424" xr:uid="{00000000-0005-0000-0000-0000B6060000}"/>
    <cellStyle name="Calculation 8 2 8 15 2" xfId="2425" xr:uid="{00000000-0005-0000-0000-0000B7060000}"/>
    <cellStyle name="Calculation 8 2 8 16" xfId="2426" xr:uid="{00000000-0005-0000-0000-0000B8060000}"/>
    <cellStyle name="Calculation 8 2 8 16 2" xfId="2427" xr:uid="{00000000-0005-0000-0000-0000B9060000}"/>
    <cellStyle name="Calculation 8 2 8 17" xfId="2428" xr:uid="{00000000-0005-0000-0000-0000BA060000}"/>
    <cellStyle name="Calculation 8 2 8 17 2" xfId="2429" xr:uid="{00000000-0005-0000-0000-0000BB060000}"/>
    <cellStyle name="Calculation 8 2 8 18" xfId="2430" xr:uid="{00000000-0005-0000-0000-0000BC060000}"/>
    <cellStyle name="Calculation 8 2 8 2" xfId="2431" xr:uid="{00000000-0005-0000-0000-0000BD060000}"/>
    <cellStyle name="Calculation 8 2 8 2 10" xfId="2432" xr:uid="{00000000-0005-0000-0000-0000BE060000}"/>
    <cellStyle name="Calculation 8 2 8 2 10 2" xfId="2433" xr:uid="{00000000-0005-0000-0000-0000BF060000}"/>
    <cellStyle name="Calculation 8 2 8 2 11" xfId="2434" xr:uid="{00000000-0005-0000-0000-0000C0060000}"/>
    <cellStyle name="Calculation 8 2 8 2 11 2" xfId="2435" xr:uid="{00000000-0005-0000-0000-0000C1060000}"/>
    <cellStyle name="Calculation 8 2 8 2 12" xfId="2436" xr:uid="{00000000-0005-0000-0000-0000C2060000}"/>
    <cellStyle name="Calculation 8 2 8 2 12 2" xfId="2437" xr:uid="{00000000-0005-0000-0000-0000C3060000}"/>
    <cellStyle name="Calculation 8 2 8 2 13" xfId="2438" xr:uid="{00000000-0005-0000-0000-0000C4060000}"/>
    <cellStyle name="Calculation 8 2 8 2 13 2" xfId="2439" xr:uid="{00000000-0005-0000-0000-0000C5060000}"/>
    <cellStyle name="Calculation 8 2 8 2 14" xfId="2440" xr:uid="{00000000-0005-0000-0000-0000C6060000}"/>
    <cellStyle name="Calculation 8 2 8 2 14 2" xfId="2441" xr:uid="{00000000-0005-0000-0000-0000C7060000}"/>
    <cellStyle name="Calculation 8 2 8 2 15" xfId="2442" xr:uid="{00000000-0005-0000-0000-0000C8060000}"/>
    <cellStyle name="Calculation 8 2 8 2 15 2" xfId="2443" xr:uid="{00000000-0005-0000-0000-0000C9060000}"/>
    <cellStyle name="Calculation 8 2 8 2 16" xfId="2444" xr:uid="{00000000-0005-0000-0000-0000CA060000}"/>
    <cellStyle name="Calculation 8 2 8 2 16 2" xfId="2445" xr:uid="{00000000-0005-0000-0000-0000CB060000}"/>
    <cellStyle name="Calculation 8 2 8 2 17" xfId="2446" xr:uid="{00000000-0005-0000-0000-0000CC060000}"/>
    <cellStyle name="Calculation 8 2 8 2 17 2" xfId="2447" xr:uid="{00000000-0005-0000-0000-0000CD060000}"/>
    <cellStyle name="Calculation 8 2 8 2 18" xfId="2448" xr:uid="{00000000-0005-0000-0000-0000CE060000}"/>
    <cellStyle name="Calculation 8 2 8 2 2" xfId="2449" xr:uid="{00000000-0005-0000-0000-0000CF060000}"/>
    <cellStyle name="Calculation 8 2 8 2 2 2" xfId="2450" xr:uid="{00000000-0005-0000-0000-0000D0060000}"/>
    <cellStyle name="Calculation 8 2 8 2 3" xfId="2451" xr:uid="{00000000-0005-0000-0000-0000D1060000}"/>
    <cellStyle name="Calculation 8 2 8 2 3 2" xfId="2452" xr:uid="{00000000-0005-0000-0000-0000D2060000}"/>
    <cellStyle name="Calculation 8 2 8 2 4" xfId="2453" xr:uid="{00000000-0005-0000-0000-0000D3060000}"/>
    <cellStyle name="Calculation 8 2 8 2 4 2" xfId="2454" xr:uid="{00000000-0005-0000-0000-0000D4060000}"/>
    <cellStyle name="Calculation 8 2 8 2 5" xfId="2455" xr:uid="{00000000-0005-0000-0000-0000D5060000}"/>
    <cellStyle name="Calculation 8 2 8 2 5 2" xfId="2456" xr:uid="{00000000-0005-0000-0000-0000D6060000}"/>
    <cellStyle name="Calculation 8 2 8 2 6" xfId="2457" xr:uid="{00000000-0005-0000-0000-0000D7060000}"/>
    <cellStyle name="Calculation 8 2 8 2 6 2" xfId="2458" xr:uid="{00000000-0005-0000-0000-0000D8060000}"/>
    <cellStyle name="Calculation 8 2 8 2 7" xfId="2459" xr:uid="{00000000-0005-0000-0000-0000D9060000}"/>
    <cellStyle name="Calculation 8 2 8 2 7 2" xfId="2460" xr:uid="{00000000-0005-0000-0000-0000DA060000}"/>
    <cellStyle name="Calculation 8 2 8 2 8" xfId="2461" xr:uid="{00000000-0005-0000-0000-0000DB060000}"/>
    <cellStyle name="Calculation 8 2 8 2 8 2" xfId="2462" xr:uid="{00000000-0005-0000-0000-0000DC060000}"/>
    <cellStyle name="Calculation 8 2 8 2 9" xfId="2463" xr:uid="{00000000-0005-0000-0000-0000DD060000}"/>
    <cellStyle name="Calculation 8 2 8 2 9 2" xfId="2464" xr:uid="{00000000-0005-0000-0000-0000DE060000}"/>
    <cellStyle name="Calculation 8 2 8 3" xfId="2465" xr:uid="{00000000-0005-0000-0000-0000DF060000}"/>
    <cellStyle name="Calculation 8 2 8 3 10" xfId="2466" xr:uid="{00000000-0005-0000-0000-0000E0060000}"/>
    <cellStyle name="Calculation 8 2 8 3 10 2" xfId="2467" xr:uid="{00000000-0005-0000-0000-0000E1060000}"/>
    <cellStyle name="Calculation 8 2 8 3 11" xfId="2468" xr:uid="{00000000-0005-0000-0000-0000E2060000}"/>
    <cellStyle name="Calculation 8 2 8 3 11 2" xfId="2469" xr:uid="{00000000-0005-0000-0000-0000E3060000}"/>
    <cellStyle name="Calculation 8 2 8 3 12" xfId="2470" xr:uid="{00000000-0005-0000-0000-0000E4060000}"/>
    <cellStyle name="Calculation 8 2 8 3 12 2" xfId="2471" xr:uid="{00000000-0005-0000-0000-0000E5060000}"/>
    <cellStyle name="Calculation 8 2 8 3 13" xfId="2472" xr:uid="{00000000-0005-0000-0000-0000E6060000}"/>
    <cellStyle name="Calculation 8 2 8 3 13 2" xfId="2473" xr:uid="{00000000-0005-0000-0000-0000E7060000}"/>
    <cellStyle name="Calculation 8 2 8 3 14" xfId="2474" xr:uid="{00000000-0005-0000-0000-0000E8060000}"/>
    <cellStyle name="Calculation 8 2 8 3 14 2" xfId="2475" xr:uid="{00000000-0005-0000-0000-0000E9060000}"/>
    <cellStyle name="Calculation 8 2 8 3 15" xfId="2476" xr:uid="{00000000-0005-0000-0000-0000EA060000}"/>
    <cellStyle name="Calculation 8 2 8 3 15 2" xfId="2477" xr:uid="{00000000-0005-0000-0000-0000EB060000}"/>
    <cellStyle name="Calculation 8 2 8 3 16" xfId="2478" xr:uid="{00000000-0005-0000-0000-0000EC060000}"/>
    <cellStyle name="Calculation 8 2 8 3 2" xfId="2479" xr:uid="{00000000-0005-0000-0000-0000ED060000}"/>
    <cellStyle name="Calculation 8 2 8 3 2 2" xfId="2480" xr:uid="{00000000-0005-0000-0000-0000EE060000}"/>
    <cellStyle name="Calculation 8 2 8 3 3" xfId="2481" xr:uid="{00000000-0005-0000-0000-0000EF060000}"/>
    <cellStyle name="Calculation 8 2 8 3 3 2" xfId="2482" xr:uid="{00000000-0005-0000-0000-0000F0060000}"/>
    <cellStyle name="Calculation 8 2 8 3 4" xfId="2483" xr:uid="{00000000-0005-0000-0000-0000F1060000}"/>
    <cellStyle name="Calculation 8 2 8 3 4 2" xfId="2484" xr:uid="{00000000-0005-0000-0000-0000F2060000}"/>
    <cellStyle name="Calculation 8 2 8 3 5" xfId="2485" xr:uid="{00000000-0005-0000-0000-0000F3060000}"/>
    <cellStyle name="Calculation 8 2 8 3 5 2" xfId="2486" xr:uid="{00000000-0005-0000-0000-0000F4060000}"/>
    <cellStyle name="Calculation 8 2 8 3 6" xfId="2487" xr:uid="{00000000-0005-0000-0000-0000F5060000}"/>
    <cellStyle name="Calculation 8 2 8 3 6 2" xfId="2488" xr:uid="{00000000-0005-0000-0000-0000F6060000}"/>
    <cellStyle name="Calculation 8 2 8 3 7" xfId="2489" xr:uid="{00000000-0005-0000-0000-0000F7060000}"/>
    <cellStyle name="Calculation 8 2 8 3 7 2" xfId="2490" xr:uid="{00000000-0005-0000-0000-0000F8060000}"/>
    <cellStyle name="Calculation 8 2 8 3 8" xfId="2491" xr:uid="{00000000-0005-0000-0000-0000F9060000}"/>
    <cellStyle name="Calculation 8 2 8 3 8 2" xfId="2492" xr:uid="{00000000-0005-0000-0000-0000FA060000}"/>
    <cellStyle name="Calculation 8 2 8 3 9" xfId="2493" xr:uid="{00000000-0005-0000-0000-0000FB060000}"/>
    <cellStyle name="Calculation 8 2 8 3 9 2" xfId="2494" xr:uid="{00000000-0005-0000-0000-0000FC060000}"/>
    <cellStyle name="Calculation 8 2 8 4" xfId="2495" xr:uid="{00000000-0005-0000-0000-0000FD060000}"/>
    <cellStyle name="Calculation 8 2 8 4 10" xfId="2496" xr:uid="{00000000-0005-0000-0000-0000FE060000}"/>
    <cellStyle name="Calculation 8 2 8 4 10 2" xfId="2497" xr:uid="{00000000-0005-0000-0000-0000FF060000}"/>
    <cellStyle name="Calculation 8 2 8 4 11" xfId="2498" xr:uid="{00000000-0005-0000-0000-000000070000}"/>
    <cellStyle name="Calculation 8 2 8 4 11 2" xfId="2499" xr:uid="{00000000-0005-0000-0000-000001070000}"/>
    <cellStyle name="Calculation 8 2 8 4 12" xfId="2500" xr:uid="{00000000-0005-0000-0000-000002070000}"/>
    <cellStyle name="Calculation 8 2 8 4 12 2" xfId="2501" xr:uid="{00000000-0005-0000-0000-000003070000}"/>
    <cellStyle name="Calculation 8 2 8 4 13" xfId="2502" xr:uid="{00000000-0005-0000-0000-000004070000}"/>
    <cellStyle name="Calculation 8 2 8 4 13 2" xfId="2503" xr:uid="{00000000-0005-0000-0000-000005070000}"/>
    <cellStyle name="Calculation 8 2 8 4 14" xfId="2504" xr:uid="{00000000-0005-0000-0000-000006070000}"/>
    <cellStyle name="Calculation 8 2 8 4 14 2" xfId="2505" xr:uid="{00000000-0005-0000-0000-000007070000}"/>
    <cellStyle name="Calculation 8 2 8 4 15" xfId="2506" xr:uid="{00000000-0005-0000-0000-000008070000}"/>
    <cellStyle name="Calculation 8 2 8 4 15 2" xfId="2507" xr:uid="{00000000-0005-0000-0000-000009070000}"/>
    <cellStyle name="Calculation 8 2 8 4 16" xfId="2508" xr:uid="{00000000-0005-0000-0000-00000A070000}"/>
    <cellStyle name="Calculation 8 2 8 4 2" xfId="2509" xr:uid="{00000000-0005-0000-0000-00000B070000}"/>
    <cellStyle name="Calculation 8 2 8 4 2 2" xfId="2510" xr:uid="{00000000-0005-0000-0000-00000C070000}"/>
    <cellStyle name="Calculation 8 2 8 4 3" xfId="2511" xr:uid="{00000000-0005-0000-0000-00000D070000}"/>
    <cellStyle name="Calculation 8 2 8 4 3 2" xfId="2512" xr:uid="{00000000-0005-0000-0000-00000E070000}"/>
    <cellStyle name="Calculation 8 2 8 4 4" xfId="2513" xr:uid="{00000000-0005-0000-0000-00000F070000}"/>
    <cellStyle name="Calculation 8 2 8 4 4 2" xfId="2514" xr:uid="{00000000-0005-0000-0000-000010070000}"/>
    <cellStyle name="Calculation 8 2 8 4 5" xfId="2515" xr:uid="{00000000-0005-0000-0000-000011070000}"/>
    <cellStyle name="Calculation 8 2 8 4 5 2" xfId="2516" xr:uid="{00000000-0005-0000-0000-000012070000}"/>
    <cellStyle name="Calculation 8 2 8 4 6" xfId="2517" xr:uid="{00000000-0005-0000-0000-000013070000}"/>
    <cellStyle name="Calculation 8 2 8 4 6 2" xfId="2518" xr:uid="{00000000-0005-0000-0000-000014070000}"/>
    <cellStyle name="Calculation 8 2 8 4 7" xfId="2519" xr:uid="{00000000-0005-0000-0000-000015070000}"/>
    <cellStyle name="Calculation 8 2 8 4 7 2" xfId="2520" xr:uid="{00000000-0005-0000-0000-000016070000}"/>
    <cellStyle name="Calculation 8 2 8 4 8" xfId="2521" xr:uid="{00000000-0005-0000-0000-000017070000}"/>
    <cellStyle name="Calculation 8 2 8 4 8 2" xfId="2522" xr:uid="{00000000-0005-0000-0000-000018070000}"/>
    <cellStyle name="Calculation 8 2 8 4 9" xfId="2523" xr:uid="{00000000-0005-0000-0000-000019070000}"/>
    <cellStyle name="Calculation 8 2 8 4 9 2" xfId="2524" xr:uid="{00000000-0005-0000-0000-00001A070000}"/>
    <cellStyle name="Calculation 8 2 8 5" xfId="2525" xr:uid="{00000000-0005-0000-0000-00001B070000}"/>
    <cellStyle name="Calculation 8 2 8 5 10" xfId="2526" xr:uid="{00000000-0005-0000-0000-00001C070000}"/>
    <cellStyle name="Calculation 8 2 8 5 10 2" xfId="2527" xr:uid="{00000000-0005-0000-0000-00001D070000}"/>
    <cellStyle name="Calculation 8 2 8 5 11" xfId="2528" xr:uid="{00000000-0005-0000-0000-00001E070000}"/>
    <cellStyle name="Calculation 8 2 8 5 11 2" xfId="2529" xr:uid="{00000000-0005-0000-0000-00001F070000}"/>
    <cellStyle name="Calculation 8 2 8 5 12" xfId="2530" xr:uid="{00000000-0005-0000-0000-000020070000}"/>
    <cellStyle name="Calculation 8 2 8 5 12 2" xfId="2531" xr:uid="{00000000-0005-0000-0000-000021070000}"/>
    <cellStyle name="Calculation 8 2 8 5 13" xfId="2532" xr:uid="{00000000-0005-0000-0000-000022070000}"/>
    <cellStyle name="Calculation 8 2 8 5 13 2" xfId="2533" xr:uid="{00000000-0005-0000-0000-000023070000}"/>
    <cellStyle name="Calculation 8 2 8 5 14" xfId="2534" xr:uid="{00000000-0005-0000-0000-000024070000}"/>
    <cellStyle name="Calculation 8 2 8 5 2" xfId="2535" xr:uid="{00000000-0005-0000-0000-000025070000}"/>
    <cellStyle name="Calculation 8 2 8 5 2 2" xfId="2536" xr:uid="{00000000-0005-0000-0000-000026070000}"/>
    <cellStyle name="Calculation 8 2 8 5 3" xfId="2537" xr:uid="{00000000-0005-0000-0000-000027070000}"/>
    <cellStyle name="Calculation 8 2 8 5 3 2" xfId="2538" xr:uid="{00000000-0005-0000-0000-000028070000}"/>
    <cellStyle name="Calculation 8 2 8 5 4" xfId="2539" xr:uid="{00000000-0005-0000-0000-000029070000}"/>
    <cellStyle name="Calculation 8 2 8 5 4 2" xfId="2540" xr:uid="{00000000-0005-0000-0000-00002A070000}"/>
    <cellStyle name="Calculation 8 2 8 5 5" xfId="2541" xr:uid="{00000000-0005-0000-0000-00002B070000}"/>
    <cellStyle name="Calculation 8 2 8 5 5 2" xfId="2542" xr:uid="{00000000-0005-0000-0000-00002C070000}"/>
    <cellStyle name="Calculation 8 2 8 5 6" xfId="2543" xr:uid="{00000000-0005-0000-0000-00002D070000}"/>
    <cellStyle name="Calculation 8 2 8 5 6 2" xfId="2544" xr:uid="{00000000-0005-0000-0000-00002E070000}"/>
    <cellStyle name="Calculation 8 2 8 5 7" xfId="2545" xr:uid="{00000000-0005-0000-0000-00002F070000}"/>
    <cellStyle name="Calculation 8 2 8 5 7 2" xfId="2546" xr:uid="{00000000-0005-0000-0000-000030070000}"/>
    <cellStyle name="Calculation 8 2 8 5 8" xfId="2547" xr:uid="{00000000-0005-0000-0000-000031070000}"/>
    <cellStyle name="Calculation 8 2 8 5 8 2" xfId="2548" xr:uid="{00000000-0005-0000-0000-000032070000}"/>
    <cellStyle name="Calculation 8 2 8 5 9" xfId="2549" xr:uid="{00000000-0005-0000-0000-000033070000}"/>
    <cellStyle name="Calculation 8 2 8 5 9 2" xfId="2550" xr:uid="{00000000-0005-0000-0000-000034070000}"/>
    <cellStyle name="Calculation 8 2 8 6" xfId="2551" xr:uid="{00000000-0005-0000-0000-000035070000}"/>
    <cellStyle name="Calculation 8 2 8 6 2" xfId="2552" xr:uid="{00000000-0005-0000-0000-000036070000}"/>
    <cellStyle name="Calculation 8 2 8 7" xfId="2553" xr:uid="{00000000-0005-0000-0000-000037070000}"/>
    <cellStyle name="Calculation 8 2 8 7 2" xfId="2554" xr:uid="{00000000-0005-0000-0000-000038070000}"/>
    <cellStyle name="Calculation 8 2 8 8" xfId="2555" xr:uid="{00000000-0005-0000-0000-000039070000}"/>
    <cellStyle name="Calculation 8 2 8 8 2" xfId="2556" xr:uid="{00000000-0005-0000-0000-00003A070000}"/>
    <cellStyle name="Calculation 8 2 8 9" xfId="2557" xr:uid="{00000000-0005-0000-0000-00003B070000}"/>
    <cellStyle name="Calculation 8 2 8 9 2" xfId="2558" xr:uid="{00000000-0005-0000-0000-00003C070000}"/>
    <cellStyle name="Calculation 8 2 9" xfId="2559" xr:uid="{00000000-0005-0000-0000-00003D070000}"/>
    <cellStyle name="Calculation 8 2 9 10" xfId="2560" xr:uid="{00000000-0005-0000-0000-00003E070000}"/>
    <cellStyle name="Calculation 8 2 9 10 2" xfId="2561" xr:uid="{00000000-0005-0000-0000-00003F070000}"/>
    <cellStyle name="Calculation 8 2 9 11" xfId="2562" xr:uid="{00000000-0005-0000-0000-000040070000}"/>
    <cellStyle name="Calculation 8 2 9 11 2" xfId="2563" xr:uid="{00000000-0005-0000-0000-000041070000}"/>
    <cellStyle name="Calculation 8 2 9 12" xfId="2564" xr:uid="{00000000-0005-0000-0000-000042070000}"/>
    <cellStyle name="Calculation 8 2 9 12 2" xfId="2565" xr:uid="{00000000-0005-0000-0000-000043070000}"/>
    <cellStyle name="Calculation 8 2 9 13" xfId="2566" xr:uid="{00000000-0005-0000-0000-000044070000}"/>
    <cellStyle name="Calculation 8 2 9 13 2" xfId="2567" xr:uid="{00000000-0005-0000-0000-000045070000}"/>
    <cellStyle name="Calculation 8 2 9 14" xfId="2568" xr:uid="{00000000-0005-0000-0000-000046070000}"/>
    <cellStyle name="Calculation 8 2 9 14 2" xfId="2569" xr:uid="{00000000-0005-0000-0000-000047070000}"/>
    <cellStyle name="Calculation 8 2 9 15" xfId="2570" xr:uid="{00000000-0005-0000-0000-000048070000}"/>
    <cellStyle name="Calculation 8 2 9 15 2" xfId="2571" xr:uid="{00000000-0005-0000-0000-000049070000}"/>
    <cellStyle name="Calculation 8 2 9 16" xfId="2572" xr:uid="{00000000-0005-0000-0000-00004A070000}"/>
    <cellStyle name="Calculation 8 2 9 16 2" xfId="2573" xr:uid="{00000000-0005-0000-0000-00004B070000}"/>
    <cellStyle name="Calculation 8 2 9 17" xfId="2574" xr:uid="{00000000-0005-0000-0000-00004C070000}"/>
    <cellStyle name="Calculation 8 2 9 17 2" xfId="2575" xr:uid="{00000000-0005-0000-0000-00004D070000}"/>
    <cellStyle name="Calculation 8 2 9 18" xfId="2576" xr:uid="{00000000-0005-0000-0000-00004E070000}"/>
    <cellStyle name="Calculation 8 2 9 2" xfId="2577" xr:uid="{00000000-0005-0000-0000-00004F070000}"/>
    <cellStyle name="Calculation 8 2 9 2 2" xfId="2578" xr:uid="{00000000-0005-0000-0000-000050070000}"/>
    <cellStyle name="Calculation 8 2 9 3" xfId="2579" xr:uid="{00000000-0005-0000-0000-000051070000}"/>
    <cellStyle name="Calculation 8 2 9 3 2" xfId="2580" xr:uid="{00000000-0005-0000-0000-000052070000}"/>
    <cellStyle name="Calculation 8 2 9 4" xfId="2581" xr:uid="{00000000-0005-0000-0000-000053070000}"/>
    <cellStyle name="Calculation 8 2 9 4 2" xfId="2582" xr:uid="{00000000-0005-0000-0000-000054070000}"/>
    <cellStyle name="Calculation 8 2 9 5" xfId="2583" xr:uid="{00000000-0005-0000-0000-000055070000}"/>
    <cellStyle name="Calculation 8 2 9 5 2" xfId="2584" xr:uid="{00000000-0005-0000-0000-000056070000}"/>
    <cellStyle name="Calculation 8 2 9 6" xfId="2585" xr:uid="{00000000-0005-0000-0000-000057070000}"/>
    <cellStyle name="Calculation 8 2 9 6 2" xfId="2586" xr:uid="{00000000-0005-0000-0000-000058070000}"/>
    <cellStyle name="Calculation 8 2 9 7" xfId="2587" xr:uid="{00000000-0005-0000-0000-000059070000}"/>
    <cellStyle name="Calculation 8 2 9 7 2" xfId="2588" xr:uid="{00000000-0005-0000-0000-00005A070000}"/>
    <cellStyle name="Calculation 8 2 9 8" xfId="2589" xr:uid="{00000000-0005-0000-0000-00005B070000}"/>
    <cellStyle name="Calculation 8 2 9 8 2" xfId="2590" xr:uid="{00000000-0005-0000-0000-00005C070000}"/>
    <cellStyle name="Calculation 8 2 9 9" xfId="2591" xr:uid="{00000000-0005-0000-0000-00005D070000}"/>
    <cellStyle name="Calculation 8 2 9 9 2" xfId="2592" xr:uid="{00000000-0005-0000-0000-00005E070000}"/>
    <cellStyle name="Calculation 8 20" xfId="2593" xr:uid="{00000000-0005-0000-0000-00005F070000}"/>
    <cellStyle name="Calculation 8 20 2" xfId="2594" xr:uid="{00000000-0005-0000-0000-000060070000}"/>
    <cellStyle name="Calculation 8 21" xfId="2595" xr:uid="{00000000-0005-0000-0000-000061070000}"/>
    <cellStyle name="Calculation 8 21 2" xfId="2596" xr:uid="{00000000-0005-0000-0000-000062070000}"/>
    <cellStyle name="Calculation 8 22" xfId="2597" xr:uid="{00000000-0005-0000-0000-000063070000}"/>
    <cellStyle name="Calculation 8 22 2" xfId="2598" xr:uid="{00000000-0005-0000-0000-000064070000}"/>
    <cellStyle name="Calculation 8 23" xfId="2599" xr:uid="{00000000-0005-0000-0000-000065070000}"/>
    <cellStyle name="Calculation 8 23 2" xfId="2600" xr:uid="{00000000-0005-0000-0000-000066070000}"/>
    <cellStyle name="Calculation 8 24" xfId="2601" xr:uid="{00000000-0005-0000-0000-000067070000}"/>
    <cellStyle name="Calculation 8 24 2" xfId="2602" xr:uid="{00000000-0005-0000-0000-000068070000}"/>
    <cellStyle name="Calculation 8 25" xfId="2603" xr:uid="{00000000-0005-0000-0000-000069070000}"/>
    <cellStyle name="Calculation 8 25 2" xfId="2604" xr:uid="{00000000-0005-0000-0000-00006A070000}"/>
    <cellStyle name="Calculation 8 26" xfId="2605" xr:uid="{00000000-0005-0000-0000-00006B070000}"/>
    <cellStyle name="Calculation 8 26 2" xfId="2606" xr:uid="{00000000-0005-0000-0000-00006C070000}"/>
    <cellStyle name="Calculation 8 27" xfId="2607" xr:uid="{00000000-0005-0000-0000-00006D070000}"/>
    <cellStyle name="Calculation 8 27 2" xfId="2608" xr:uid="{00000000-0005-0000-0000-00006E070000}"/>
    <cellStyle name="Calculation 8 28" xfId="2609" xr:uid="{00000000-0005-0000-0000-00006F070000}"/>
    <cellStyle name="Calculation 8 3" xfId="2610" xr:uid="{00000000-0005-0000-0000-000070070000}"/>
    <cellStyle name="Calculation 8 3 10" xfId="2611" xr:uid="{00000000-0005-0000-0000-000071070000}"/>
    <cellStyle name="Calculation 8 3 10 2" xfId="2612" xr:uid="{00000000-0005-0000-0000-000072070000}"/>
    <cellStyle name="Calculation 8 3 11" xfId="2613" xr:uid="{00000000-0005-0000-0000-000073070000}"/>
    <cellStyle name="Calculation 8 3 11 2" xfId="2614" xr:uid="{00000000-0005-0000-0000-000074070000}"/>
    <cellStyle name="Calculation 8 3 12" xfId="2615" xr:uid="{00000000-0005-0000-0000-000075070000}"/>
    <cellStyle name="Calculation 8 3 12 2" xfId="2616" xr:uid="{00000000-0005-0000-0000-000076070000}"/>
    <cellStyle name="Calculation 8 3 13" xfId="2617" xr:uid="{00000000-0005-0000-0000-000077070000}"/>
    <cellStyle name="Calculation 8 3 13 2" xfId="2618" xr:uid="{00000000-0005-0000-0000-000078070000}"/>
    <cellStyle name="Calculation 8 3 14" xfId="2619" xr:uid="{00000000-0005-0000-0000-000079070000}"/>
    <cellStyle name="Calculation 8 3 14 2" xfId="2620" xr:uid="{00000000-0005-0000-0000-00007A070000}"/>
    <cellStyle name="Calculation 8 3 15" xfId="2621" xr:uid="{00000000-0005-0000-0000-00007B070000}"/>
    <cellStyle name="Calculation 8 3 15 2" xfId="2622" xr:uid="{00000000-0005-0000-0000-00007C070000}"/>
    <cellStyle name="Calculation 8 3 16" xfId="2623" xr:uid="{00000000-0005-0000-0000-00007D070000}"/>
    <cellStyle name="Calculation 8 3 16 2" xfId="2624" xr:uid="{00000000-0005-0000-0000-00007E070000}"/>
    <cellStyle name="Calculation 8 3 17" xfId="2625" xr:uid="{00000000-0005-0000-0000-00007F070000}"/>
    <cellStyle name="Calculation 8 3 17 2" xfId="2626" xr:uid="{00000000-0005-0000-0000-000080070000}"/>
    <cellStyle name="Calculation 8 3 18" xfId="2627" xr:uid="{00000000-0005-0000-0000-000081070000}"/>
    <cellStyle name="Calculation 8 3 18 2" xfId="2628" xr:uid="{00000000-0005-0000-0000-000082070000}"/>
    <cellStyle name="Calculation 8 3 19" xfId="2629" xr:uid="{00000000-0005-0000-0000-000083070000}"/>
    <cellStyle name="Calculation 8 3 19 2" xfId="2630" xr:uid="{00000000-0005-0000-0000-000084070000}"/>
    <cellStyle name="Calculation 8 3 2" xfId="2631" xr:uid="{00000000-0005-0000-0000-000085070000}"/>
    <cellStyle name="Calculation 8 3 2 10" xfId="2632" xr:uid="{00000000-0005-0000-0000-000086070000}"/>
    <cellStyle name="Calculation 8 3 2 10 2" xfId="2633" xr:uid="{00000000-0005-0000-0000-000087070000}"/>
    <cellStyle name="Calculation 8 3 2 11" xfId="2634" xr:uid="{00000000-0005-0000-0000-000088070000}"/>
    <cellStyle name="Calculation 8 3 2 11 2" xfId="2635" xr:uid="{00000000-0005-0000-0000-000089070000}"/>
    <cellStyle name="Calculation 8 3 2 12" xfId="2636" xr:uid="{00000000-0005-0000-0000-00008A070000}"/>
    <cellStyle name="Calculation 8 3 2 12 2" xfId="2637" xr:uid="{00000000-0005-0000-0000-00008B070000}"/>
    <cellStyle name="Calculation 8 3 2 13" xfId="2638" xr:uid="{00000000-0005-0000-0000-00008C070000}"/>
    <cellStyle name="Calculation 8 3 2 13 2" xfId="2639" xr:uid="{00000000-0005-0000-0000-00008D070000}"/>
    <cellStyle name="Calculation 8 3 2 14" xfId="2640" xr:uid="{00000000-0005-0000-0000-00008E070000}"/>
    <cellStyle name="Calculation 8 3 2 14 2" xfId="2641" xr:uid="{00000000-0005-0000-0000-00008F070000}"/>
    <cellStyle name="Calculation 8 3 2 15" xfId="2642" xr:uid="{00000000-0005-0000-0000-000090070000}"/>
    <cellStyle name="Calculation 8 3 2 15 2" xfId="2643" xr:uid="{00000000-0005-0000-0000-000091070000}"/>
    <cellStyle name="Calculation 8 3 2 16" xfId="2644" xr:uid="{00000000-0005-0000-0000-000092070000}"/>
    <cellStyle name="Calculation 8 3 2 16 2" xfId="2645" xr:uid="{00000000-0005-0000-0000-000093070000}"/>
    <cellStyle name="Calculation 8 3 2 17" xfId="2646" xr:uid="{00000000-0005-0000-0000-000094070000}"/>
    <cellStyle name="Calculation 8 3 2 17 2" xfId="2647" xr:uid="{00000000-0005-0000-0000-000095070000}"/>
    <cellStyle name="Calculation 8 3 2 18" xfId="2648" xr:uid="{00000000-0005-0000-0000-000096070000}"/>
    <cellStyle name="Calculation 8 3 2 18 2" xfId="2649" xr:uid="{00000000-0005-0000-0000-000097070000}"/>
    <cellStyle name="Calculation 8 3 2 19" xfId="2650" xr:uid="{00000000-0005-0000-0000-000098070000}"/>
    <cellStyle name="Calculation 8 3 2 2" xfId="2651" xr:uid="{00000000-0005-0000-0000-000099070000}"/>
    <cellStyle name="Calculation 8 3 2 2 2" xfId="2652" xr:uid="{00000000-0005-0000-0000-00009A070000}"/>
    <cellStyle name="Calculation 8 3 2 3" xfId="2653" xr:uid="{00000000-0005-0000-0000-00009B070000}"/>
    <cellStyle name="Calculation 8 3 2 3 2" xfId="2654" xr:uid="{00000000-0005-0000-0000-00009C070000}"/>
    <cellStyle name="Calculation 8 3 2 4" xfId="2655" xr:uid="{00000000-0005-0000-0000-00009D070000}"/>
    <cellStyle name="Calculation 8 3 2 4 2" xfId="2656" xr:uid="{00000000-0005-0000-0000-00009E070000}"/>
    <cellStyle name="Calculation 8 3 2 5" xfId="2657" xr:uid="{00000000-0005-0000-0000-00009F070000}"/>
    <cellStyle name="Calculation 8 3 2 5 2" xfId="2658" xr:uid="{00000000-0005-0000-0000-0000A0070000}"/>
    <cellStyle name="Calculation 8 3 2 6" xfId="2659" xr:uid="{00000000-0005-0000-0000-0000A1070000}"/>
    <cellStyle name="Calculation 8 3 2 6 2" xfId="2660" xr:uid="{00000000-0005-0000-0000-0000A2070000}"/>
    <cellStyle name="Calculation 8 3 2 7" xfId="2661" xr:uid="{00000000-0005-0000-0000-0000A3070000}"/>
    <cellStyle name="Calculation 8 3 2 7 2" xfId="2662" xr:uid="{00000000-0005-0000-0000-0000A4070000}"/>
    <cellStyle name="Calculation 8 3 2 8" xfId="2663" xr:uid="{00000000-0005-0000-0000-0000A5070000}"/>
    <cellStyle name="Calculation 8 3 2 8 2" xfId="2664" xr:uid="{00000000-0005-0000-0000-0000A6070000}"/>
    <cellStyle name="Calculation 8 3 2 9" xfId="2665" xr:uid="{00000000-0005-0000-0000-0000A7070000}"/>
    <cellStyle name="Calculation 8 3 2 9 2" xfId="2666" xr:uid="{00000000-0005-0000-0000-0000A8070000}"/>
    <cellStyle name="Calculation 8 3 20" xfId="2667" xr:uid="{00000000-0005-0000-0000-0000A9070000}"/>
    <cellStyle name="Calculation 8 3 3" xfId="2668" xr:uid="{00000000-0005-0000-0000-0000AA070000}"/>
    <cellStyle name="Calculation 8 3 3 10" xfId="2669" xr:uid="{00000000-0005-0000-0000-0000AB070000}"/>
    <cellStyle name="Calculation 8 3 3 10 2" xfId="2670" xr:uid="{00000000-0005-0000-0000-0000AC070000}"/>
    <cellStyle name="Calculation 8 3 3 11" xfId="2671" xr:uid="{00000000-0005-0000-0000-0000AD070000}"/>
    <cellStyle name="Calculation 8 3 3 11 2" xfId="2672" xr:uid="{00000000-0005-0000-0000-0000AE070000}"/>
    <cellStyle name="Calculation 8 3 3 12" xfId="2673" xr:uid="{00000000-0005-0000-0000-0000AF070000}"/>
    <cellStyle name="Calculation 8 3 3 12 2" xfId="2674" xr:uid="{00000000-0005-0000-0000-0000B0070000}"/>
    <cellStyle name="Calculation 8 3 3 13" xfId="2675" xr:uid="{00000000-0005-0000-0000-0000B1070000}"/>
    <cellStyle name="Calculation 8 3 3 13 2" xfId="2676" xr:uid="{00000000-0005-0000-0000-0000B2070000}"/>
    <cellStyle name="Calculation 8 3 3 14" xfId="2677" xr:uid="{00000000-0005-0000-0000-0000B3070000}"/>
    <cellStyle name="Calculation 8 3 3 14 2" xfId="2678" xr:uid="{00000000-0005-0000-0000-0000B4070000}"/>
    <cellStyle name="Calculation 8 3 3 15" xfId="2679" xr:uid="{00000000-0005-0000-0000-0000B5070000}"/>
    <cellStyle name="Calculation 8 3 3 15 2" xfId="2680" xr:uid="{00000000-0005-0000-0000-0000B6070000}"/>
    <cellStyle name="Calculation 8 3 3 16" xfId="2681" xr:uid="{00000000-0005-0000-0000-0000B7070000}"/>
    <cellStyle name="Calculation 8 3 3 16 2" xfId="2682" xr:uid="{00000000-0005-0000-0000-0000B8070000}"/>
    <cellStyle name="Calculation 8 3 3 17" xfId="2683" xr:uid="{00000000-0005-0000-0000-0000B9070000}"/>
    <cellStyle name="Calculation 8 3 3 17 2" xfId="2684" xr:uid="{00000000-0005-0000-0000-0000BA070000}"/>
    <cellStyle name="Calculation 8 3 3 18" xfId="2685" xr:uid="{00000000-0005-0000-0000-0000BB070000}"/>
    <cellStyle name="Calculation 8 3 3 18 2" xfId="2686" xr:uid="{00000000-0005-0000-0000-0000BC070000}"/>
    <cellStyle name="Calculation 8 3 3 19" xfId="2687" xr:uid="{00000000-0005-0000-0000-0000BD070000}"/>
    <cellStyle name="Calculation 8 3 3 2" xfId="2688" xr:uid="{00000000-0005-0000-0000-0000BE070000}"/>
    <cellStyle name="Calculation 8 3 3 2 2" xfId="2689" xr:uid="{00000000-0005-0000-0000-0000BF070000}"/>
    <cellStyle name="Calculation 8 3 3 3" xfId="2690" xr:uid="{00000000-0005-0000-0000-0000C0070000}"/>
    <cellStyle name="Calculation 8 3 3 3 2" xfId="2691" xr:uid="{00000000-0005-0000-0000-0000C1070000}"/>
    <cellStyle name="Calculation 8 3 3 4" xfId="2692" xr:uid="{00000000-0005-0000-0000-0000C2070000}"/>
    <cellStyle name="Calculation 8 3 3 4 2" xfId="2693" xr:uid="{00000000-0005-0000-0000-0000C3070000}"/>
    <cellStyle name="Calculation 8 3 3 5" xfId="2694" xr:uid="{00000000-0005-0000-0000-0000C4070000}"/>
    <cellStyle name="Calculation 8 3 3 5 2" xfId="2695" xr:uid="{00000000-0005-0000-0000-0000C5070000}"/>
    <cellStyle name="Calculation 8 3 3 6" xfId="2696" xr:uid="{00000000-0005-0000-0000-0000C6070000}"/>
    <cellStyle name="Calculation 8 3 3 6 2" xfId="2697" xr:uid="{00000000-0005-0000-0000-0000C7070000}"/>
    <cellStyle name="Calculation 8 3 3 7" xfId="2698" xr:uid="{00000000-0005-0000-0000-0000C8070000}"/>
    <cellStyle name="Calculation 8 3 3 7 2" xfId="2699" xr:uid="{00000000-0005-0000-0000-0000C9070000}"/>
    <cellStyle name="Calculation 8 3 3 8" xfId="2700" xr:uid="{00000000-0005-0000-0000-0000CA070000}"/>
    <cellStyle name="Calculation 8 3 3 8 2" xfId="2701" xr:uid="{00000000-0005-0000-0000-0000CB070000}"/>
    <cellStyle name="Calculation 8 3 3 9" xfId="2702" xr:uid="{00000000-0005-0000-0000-0000CC070000}"/>
    <cellStyle name="Calculation 8 3 3 9 2" xfId="2703" xr:uid="{00000000-0005-0000-0000-0000CD070000}"/>
    <cellStyle name="Calculation 8 3 4" xfId="2704" xr:uid="{00000000-0005-0000-0000-0000CE070000}"/>
    <cellStyle name="Calculation 8 3 4 10" xfId="2705" xr:uid="{00000000-0005-0000-0000-0000CF070000}"/>
    <cellStyle name="Calculation 8 3 4 10 2" xfId="2706" xr:uid="{00000000-0005-0000-0000-0000D0070000}"/>
    <cellStyle name="Calculation 8 3 4 11" xfId="2707" xr:uid="{00000000-0005-0000-0000-0000D1070000}"/>
    <cellStyle name="Calculation 8 3 4 11 2" xfId="2708" xr:uid="{00000000-0005-0000-0000-0000D2070000}"/>
    <cellStyle name="Calculation 8 3 4 12" xfId="2709" xr:uid="{00000000-0005-0000-0000-0000D3070000}"/>
    <cellStyle name="Calculation 8 3 4 12 2" xfId="2710" xr:uid="{00000000-0005-0000-0000-0000D4070000}"/>
    <cellStyle name="Calculation 8 3 4 13" xfId="2711" xr:uid="{00000000-0005-0000-0000-0000D5070000}"/>
    <cellStyle name="Calculation 8 3 4 13 2" xfId="2712" xr:uid="{00000000-0005-0000-0000-0000D6070000}"/>
    <cellStyle name="Calculation 8 3 4 14" xfId="2713" xr:uid="{00000000-0005-0000-0000-0000D7070000}"/>
    <cellStyle name="Calculation 8 3 4 14 2" xfId="2714" xr:uid="{00000000-0005-0000-0000-0000D8070000}"/>
    <cellStyle name="Calculation 8 3 4 15" xfId="2715" xr:uid="{00000000-0005-0000-0000-0000D9070000}"/>
    <cellStyle name="Calculation 8 3 4 15 2" xfId="2716" xr:uid="{00000000-0005-0000-0000-0000DA070000}"/>
    <cellStyle name="Calculation 8 3 4 16" xfId="2717" xr:uid="{00000000-0005-0000-0000-0000DB070000}"/>
    <cellStyle name="Calculation 8 3 4 2" xfId="2718" xr:uid="{00000000-0005-0000-0000-0000DC070000}"/>
    <cellStyle name="Calculation 8 3 4 2 2" xfId="2719" xr:uid="{00000000-0005-0000-0000-0000DD070000}"/>
    <cellStyle name="Calculation 8 3 4 3" xfId="2720" xr:uid="{00000000-0005-0000-0000-0000DE070000}"/>
    <cellStyle name="Calculation 8 3 4 3 2" xfId="2721" xr:uid="{00000000-0005-0000-0000-0000DF070000}"/>
    <cellStyle name="Calculation 8 3 4 4" xfId="2722" xr:uid="{00000000-0005-0000-0000-0000E0070000}"/>
    <cellStyle name="Calculation 8 3 4 4 2" xfId="2723" xr:uid="{00000000-0005-0000-0000-0000E1070000}"/>
    <cellStyle name="Calculation 8 3 4 5" xfId="2724" xr:uid="{00000000-0005-0000-0000-0000E2070000}"/>
    <cellStyle name="Calculation 8 3 4 5 2" xfId="2725" xr:uid="{00000000-0005-0000-0000-0000E3070000}"/>
    <cellStyle name="Calculation 8 3 4 6" xfId="2726" xr:uid="{00000000-0005-0000-0000-0000E4070000}"/>
    <cellStyle name="Calculation 8 3 4 6 2" xfId="2727" xr:uid="{00000000-0005-0000-0000-0000E5070000}"/>
    <cellStyle name="Calculation 8 3 4 7" xfId="2728" xr:uid="{00000000-0005-0000-0000-0000E6070000}"/>
    <cellStyle name="Calculation 8 3 4 7 2" xfId="2729" xr:uid="{00000000-0005-0000-0000-0000E7070000}"/>
    <cellStyle name="Calculation 8 3 4 8" xfId="2730" xr:uid="{00000000-0005-0000-0000-0000E8070000}"/>
    <cellStyle name="Calculation 8 3 4 8 2" xfId="2731" xr:uid="{00000000-0005-0000-0000-0000E9070000}"/>
    <cellStyle name="Calculation 8 3 4 9" xfId="2732" xr:uid="{00000000-0005-0000-0000-0000EA070000}"/>
    <cellStyle name="Calculation 8 3 4 9 2" xfId="2733" xr:uid="{00000000-0005-0000-0000-0000EB070000}"/>
    <cellStyle name="Calculation 8 3 5" xfId="2734" xr:uid="{00000000-0005-0000-0000-0000EC070000}"/>
    <cellStyle name="Calculation 8 3 5 10" xfId="2735" xr:uid="{00000000-0005-0000-0000-0000ED070000}"/>
    <cellStyle name="Calculation 8 3 5 10 2" xfId="2736" xr:uid="{00000000-0005-0000-0000-0000EE070000}"/>
    <cellStyle name="Calculation 8 3 5 11" xfId="2737" xr:uid="{00000000-0005-0000-0000-0000EF070000}"/>
    <cellStyle name="Calculation 8 3 5 11 2" xfId="2738" xr:uid="{00000000-0005-0000-0000-0000F0070000}"/>
    <cellStyle name="Calculation 8 3 5 12" xfId="2739" xr:uid="{00000000-0005-0000-0000-0000F1070000}"/>
    <cellStyle name="Calculation 8 3 5 12 2" xfId="2740" xr:uid="{00000000-0005-0000-0000-0000F2070000}"/>
    <cellStyle name="Calculation 8 3 5 13" xfId="2741" xr:uid="{00000000-0005-0000-0000-0000F3070000}"/>
    <cellStyle name="Calculation 8 3 5 13 2" xfId="2742" xr:uid="{00000000-0005-0000-0000-0000F4070000}"/>
    <cellStyle name="Calculation 8 3 5 14" xfId="2743" xr:uid="{00000000-0005-0000-0000-0000F5070000}"/>
    <cellStyle name="Calculation 8 3 5 14 2" xfId="2744" xr:uid="{00000000-0005-0000-0000-0000F6070000}"/>
    <cellStyle name="Calculation 8 3 5 15" xfId="2745" xr:uid="{00000000-0005-0000-0000-0000F7070000}"/>
    <cellStyle name="Calculation 8 3 5 15 2" xfId="2746" xr:uid="{00000000-0005-0000-0000-0000F8070000}"/>
    <cellStyle name="Calculation 8 3 5 16" xfId="2747" xr:uid="{00000000-0005-0000-0000-0000F9070000}"/>
    <cellStyle name="Calculation 8 3 5 2" xfId="2748" xr:uid="{00000000-0005-0000-0000-0000FA070000}"/>
    <cellStyle name="Calculation 8 3 5 2 2" xfId="2749" xr:uid="{00000000-0005-0000-0000-0000FB070000}"/>
    <cellStyle name="Calculation 8 3 5 3" xfId="2750" xr:uid="{00000000-0005-0000-0000-0000FC070000}"/>
    <cellStyle name="Calculation 8 3 5 3 2" xfId="2751" xr:uid="{00000000-0005-0000-0000-0000FD070000}"/>
    <cellStyle name="Calculation 8 3 5 4" xfId="2752" xr:uid="{00000000-0005-0000-0000-0000FE070000}"/>
    <cellStyle name="Calculation 8 3 5 4 2" xfId="2753" xr:uid="{00000000-0005-0000-0000-0000FF070000}"/>
    <cellStyle name="Calculation 8 3 5 5" xfId="2754" xr:uid="{00000000-0005-0000-0000-000000080000}"/>
    <cellStyle name="Calculation 8 3 5 5 2" xfId="2755" xr:uid="{00000000-0005-0000-0000-000001080000}"/>
    <cellStyle name="Calculation 8 3 5 6" xfId="2756" xr:uid="{00000000-0005-0000-0000-000002080000}"/>
    <cellStyle name="Calculation 8 3 5 6 2" xfId="2757" xr:uid="{00000000-0005-0000-0000-000003080000}"/>
    <cellStyle name="Calculation 8 3 5 7" xfId="2758" xr:uid="{00000000-0005-0000-0000-000004080000}"/>
    <cellStyle name="Calculation 8 3 5 7 2" xfId="2759" xr:uid="{00000000-0005-0000-0000-000005080000}"/>
    <cellStyle name="Calculation 8 3 5 8" xfId="2760" xr:uid="{00000000-0005-0000-0000-000006080000}"/>
    <cellStyle name="Calculation 8 3 5 8 2" xfId="2761" xr:uid="{00000000-0005-0000-0000-000007080000}"/>
    <cellStyle name="Calculation 8 3 5 9" xfId="2762" xr:uid="{00000000-0005-0000-0000-000008080000}"/>
    <cellStyle name="Calculation 8 3 5 9 2" xfId="2763" xr:uid="{00000000-0005-0000-0000-000009080000}"/>
    <cellStyle name="Calculation 8 3 6" xfId="2764" xr:uid="{00000000-0005-0000-0000-00000A080000}"/>
    <cellStyle name="Calculation 8 3 6 10" xfId="2765" xr:uid="{00000000-0005-0000-0000-00000B080000}"/>
    <cellStyle name="Calculation 8 3 6 10 2" xfId="2766" xr:uid="{00000000-0005-0000-0000-00000C080000}"/>
    <cellStyle name="Calculation 8 3 6 11" xfId="2767" xr:uid="{00000000-0005-0000-0000-00000D080000}"/>
    <cellStyle name="Calculation 8 3 6 11 2" xfId="2768" xr:uid="{00000000-0005-0000-0000-00000E080000}"/>
    <cellStyle name="Calculation 8 3 6 12" xfId="2769" xr:uid="{00000000-0005-0000-0000-00000F080000}"/>
    <cellStyle name="Calculation 8 3 6 12 2" xfId="2770" xr:uid="{00000000-0005-0000-0000-000010080000}"/>
    <cellStyle name="Calculation 8 3 6 13" xfId="2771" xr:uid="{00000000-0005-0000-0000-000011080000}"/>
    <cellStyle name="Calculation 8 3 6 13 2" xfId="2772" xr:uid="{00000000-0005-0000-0000-000012080000}"/>
    <cellStyle name="Calculation 8 3 6 14" xfId="2773" xr:uid="{00000000-0005-0000-0000-000013080000}"/>
    <cellStyle name="Calculation 8 3 6 14 2" xfId="2774" xr:uid="{00000000-0005-0000-0000-000014080000}"/>
    <cellStyle name="Calculation 8 3 6 15" xfId="2775" xr:uid="{00000000-0005-0000-0000-000015080000}"/>
    <cellStyle name="Calculation 8 3 6 2" xfId="2776" xr:uid="{00000000-0005-0000-0000-000016080000}"/>
    <cellStyle name="Calculation 8 3 6 2 2" xfId="2777" xr:uid="{00000000-0005-0000-0000-000017080000}"/>
    <cellStyle name="Calculation 8 3 6 3" xfId="2778" xr:uid="{00000000-0005-0000-0000-000018080000}"/>
    <cellStyle name="Calculation 8 3 6 3 2" xfId="2779" xr:uid="{00000000-0005-0000-0000-000019080000}"/>
    <cellStyle name="Calculation 8 3 6 4" xfId="2780" xr:uid="{00000000-0005-0000-0000-00001A080000}"/>
    <cellStyle name="Calculation 8 3 6 4 2" xfId="2781" xr:uid="{00000000-0005-0000-0000-00001B080000}"/>
    <cellStyle name="Calculation 8 3 6 5" xfId="2782" xr:uid="{00000000-0005-0000-0000-00001C080000}"/>
    <cellStyle name="Calculation 8 3 6 5 2" xfId="2783" xr:uid="{00000000-0005-0000-0000-00001D080000}"/>
    <cellStyle name="Calculation 8 3 6 6" xfId="2784" xr:uid="{00000000-0005-0000-0000-00001E080000}"/>
    <cellStyle name="Calculation 8 3 6 6 2" xfId="2785" xr:uid="{00000000-0005-0000-0000-00001F080000}"/>
    <cellStyle name="Calculation 8 3 6 7" xfId="2786" xr:uid="{00000000-0005-0000-0000-000020080000}"/>
    <cellStyle name="Calculation 8 3 6 7 2" xfId="2787" xr:uid="{00000000-0005-0000-0000-000021080000}"/>
    <cellStyle name="Calculation 8 3 6 8" xfId="2788" xr:uid="{00000000-0005-0000-0000-000022080000}"/>
    <cellStyle name="Calculation 8 3 6 8 2" xfId="2789" xr:uid="{00000000-0005-0000-0000-000023080000}"/>
    <cellStyle name="Calculation 8 3 6 9" xfId="2790" xr:uid="{00000000-0005-0000-0000-000024080000}"/>
    <cellStyle name="Calculation 8 3 6 9 2" xfId="2791" xr:uid="{00000000-0005-0000-0000-000025080000}"/>
    <cellStyle name="Calculation 8 3 7" xfId="2792" xr:uid="{00000000-0005-0000-0000-000026080000}"/>
    <cellStyle name="Calculation 8 3 7 2" xfId="2793" xr:uid="{00000000-0005-0000-0000-000027080000}"/>
    <cellStyle name="Calculation 8 3 8" xfId="2794" xr:uid="{00000000-0005-0000-0000-000028080000}"/>
    <cellStyle name="Calculation 8 3 8 2" xfId="2795" xr:uid="{00000000-0005-0000-0000-000029080000}"/>
    <cellStyle name="Calculation 8 3 9" xfId="2796" xr:uid="{00000000-0005-0000-0000-00002A080000}"/>
    <cellStyle name="Calculation 8 3 9 2" xfId="2797" xr:uid="{00000000-0005-0000-0000-00002B080000}"/>
    <cellStyle name="Calculation 8 4" xfId="2798" xr:uid="{00000000-0005-0000-0000-00002C080000}"/>
    <cellStyle name="Calculation 8 4 10" xfId="2799" xr:uid="{00000000-0005-0000-0000-00002D080000}"/>
    <cellStyle name="Calculation 8 4 10 2" xfId="2800" xr:uid="{00000000-0005-0000-0000-00002E080000}"/>
    <cellStyle name="Calculation 8 4 11" xfId="2801" xr:uid="{00000000-0005-0000-0000-00002F080000}"/>
    <cellStyle name="Calculation 8 4 11 2" xfId="2802" xr:uid="{00000000-0005-0000-0000-000030080000}"/>
    <cellStyle name="Calculation 8 4 12" xfId="2803" xr:uid="{00000000-0005-0000-0000-000031080000}"/>
    <cellStyle name="Calculation 8 4 12 2" xfId="2804" xr:uid="{00000000-0005-0000-0000-000032080000}"/>
    <cellStyle name="Calculation 8 4 13" xfId="2805" xr:uid="{00000000-0005-0000-0000-000033080000}"/>
    <cellStyle name="Calculation 8 4 13 2" xfId="2806" xr:uid="{00000000-0005-0000-0000-000034080000}"/>
    <cellStyle name="Calculation 8 4 14" xfId="2807" xr:uid="{00000000-0005-0000-0000-000035080000}"/>
    <cellStyle name="Calculation 8 4 14 2" xfId="2808" xr:uid="{00000000-0005-0000-0000-000036080000}"/>
    <cellStyle name="Calculation 8 4 15" xfId="2809" xr:uid="{00000000-0005-0000-0000-000037080000}"/>
    <cellStyle name="Calculation 8 4 15 2" xfId="2810" xr:uid="{00000000-0005-0000-0000-000038080000}"/>
    <cellStyle name="Calculation 8 4 16" xfId="2811" xr:uid="{00000000-0005-0000-0000-000039080000}"/>
    <cellStyle name="Calculation 8 4 16 2" xfId="2812" xr:uid="{00000000-0005-0000-0000-00003A080000}"/>
    <cellStyle name="Calculation 8 4 17" xfId="2813" xr:uid="{00000000-0005-0000-0000-00003B080000}"/>
    <cellStyle name="Calculation 8 4 17 2" xfId="2814" xr:uid="{00000000-0005-0000-0000-00003C080000}"/>
    <cellStyle name="Calculation 8 4 18" xfId="2815" xr:uid="{00000000-0005-0000-0000-00003D080000}"/>
    <cellStyle name="Calculation 8 4 18 2" xfId="2816" xr:uid="{00000000-0005-0000-0000-00003E080000}"/>
    <cellStyle name="Calculation 8 4 19" xfId="2817" xr:uid="{00000000-0005-0000-0000-00003F080000}"/>
    <cellStyle name="Calculation 8 4 19 2" xfId="2818" xr:uid="{00000000-0005-0000-0000-000040080000}"/>
    <cellStyle name="Calculation 8 4 2" xfId="2819" xr:uid="{00000000-0005-0000-0000-000041080000}"/>
    <cellStyle name="Calculation 8 4 2 10" xfId="2820" xr:uid="{00000000-0005-0000-0000-000042080000}"/>
    <cellStyle name="Calculation 8 4 2 10 2" xfId="2821" xr:uid="{00000000-0005-0000-0000-000043080000}"/>
    <cellStyle name="Calculation 8 4 2 11" xfId="2822" xr:uid="{00000000-0005-0000-0000-000044080000}"/>
    <cellStyle name="Calculation 8 4 2 11 2" xfId="2823" xr:uid="{00000000-0005-0000-0000-000045080000}"/>
    <cellStyle name="Calculation 8 4 2 12" xfId="2824" xr:uid="{00000000-0005-0000-0000-000046080000}"/>
    <cellStyle name="Calculation 8 4 2 12 2" xfId="2825" xr:uid="{00000000-0005-0000-0000-000047080000}"/>
    <cellStyle name="Calculation 8 4 2 13" xfId="2826" xr:uid="{00000000-0005-0000-0000-000048080000}"/>
    <cellStyle name="Calculation 8 4 2 13 2" xfId="2827" xr:uid="{00000000-0005-0000-0000-000049080000}"/>
    <cellStyle name="Calculation 8 4 2 14" xfId="2828" xr:uid="{00000000-0005-0000-0000-00004A080000}"/>
    <cellStyle name="Calculation 8 4 2 14 2" xfId="2829" xr:uid="{00000000-0005-0000-0000-00004B080000}"/>
    <cellStyle name="Calculation 8 4 2 15" xfId="2830" xr:uid="{00000000-0005-0000-0000-00004C080000}"/>
    <cellStyle name="Calculation 8 4 2 15 2" xfId="2831" xr:uid="{00000000-0005-0000-0000-00004D080000}"/>
    <cellStyle name="Calculation 8 4 2 16" xfId="2832" xr:uid="{00000000-0005-0000-0000-00004E080000}"/>
    <cellStyle name="Calculation 8 4 2 16 2" xfId="2833" xr:uid="{00000000-0005-0000-0000-00004F080000}"/>
    <cellStyle name="Calculation 8 4 2 17" xfId="2834" xr:uid="{00000000-0005-0000-0000-000050080000}"/>
    <cellStyle name="Calculation 8 4 2 17 2" xfId="2835" xr:uid="{00000000-0005-0000-0000-000051080000}"/>
    <cellStyle name="Calculation 8 4 2 18" xfId="2836" xr:uid="{00000000-0005-0000-0000-000052080000}"/>
    <cellStyle name="Calculation 8 4 2 18 2" xfId="2837" xr:uid="{00000000-0005-0000-0000-000053080000}"/>
    <cellStyle name="Calculation 8 4 2 19" xfId="2838" xr:uid="{00000000-0005-0000-0000-000054080000}"/>
    <cellStyle name="Calculation 8 4 2 2" xfId="2839" xr:uid="{00000000-0005-0000-0000-000055080000}"/>
    <cellStyle name="Calculation 8 4 2 2 2" xfId="2840" xr:uid="{00000000-0005-0000-0000-000056080000}"/>
    <cellStyle name="Calculation 8 4 2 3" xfId="2841" xr:uid="{00000000-0005-0000-0000-000057080000}"/>
    <cellStyle name="Calculation 8 4 2 3 2" xfId="2842" xr:uid="{00000000-0005-0000-0000-000058080000}"/>
    <cellStyle name="Calculation 8 4 2 4" xfId="2843" xr:uid="{00000000-0005-0000-0000-000059080000}"/>
    <cellStyle name="Calculation 8 4 2 4 2" xfId="2844" xr:uid="{00000000-0005-0000-0000-00005A080000}"/>
    <cellStyle name="Calculation 8 4 2 5" xfId="2845" xr:uid="{00000000-0005-0000-0000-00005B080000}"/>
    <cellStyle name="Calculation 8 4 2 5 2" xfId="2846" xr:uid="{00000000-0005-0000-0000-00005C080000}"/>
    <cellStyle name="Calculation 8 4 2 6" xfId="2847" xr:uid="{00000000-0005-0000-0000-00005D080000}"/>
    <cellStyle name="Calculation 8 4 2 6 2" xfId="2848" xr:uid="{00000000-0005-0000-0000-00005E080000}"/>
    <cellStyle name="Calculation 8 4 2 7" xfId="2849" xr:uid="{00000000-0005-0000-0000-00005F080000}"/>
    <cellStyle name="Calculation 8 4 2 7 2" xfId="2850" xr:uid="{00000000-0005-0000-0000-000060080000}"/>
    <cellStyle name="Calculation 8 4 2 8" xfId="2851" xr:uid="{00000000-0005-0000-0000-000061080000}"/>
    <cellStyle name="Calculation 8 4 2 8 2" xfId="2852" xr:uid="{00000000-0005-0000-0000-000062080000}"/>
    <cellStyle name="Calculation 8 4 2 9" xfId="2853" xr:uid="{00000000-0005-0000-0000-000063080000}"/>
    <cellStyle name="Calculation 8 4 2 9 2" xfId="2854" xr:uid="{00000000-0005-0000-0000-000064080000}"/>
    <cellStyle name="Calculation 8 4 20" xfId="2855" xr:uid="{00000000-0005-0000-0000-000065080000}"/>
    <cellStyle name="Calculation 8 4 3" xfId="2856" xr:uid="{00000000-0005-0000-0000-000066080000}"/>
    <cellStyle name="Calculation 8 4 3 10" xfId="2857" xr:uid="{00000000-0005-0000-0000-000067080000}"/>
    <cellStyle name="Calculation 8 4 3 10 2" xfId="2858" xr:uid="{00000000-0005-0000-0000-000068080000}"/>
    <cellStyle name="Calculation 8 4 3 11" xfId="2859" xr:uid="{00000000-0005-0000-0000-000069080000}"/>
    <cellStyle name="Calculation 8 4 3 11 2" xfId="2860" xr:uid="{00000000-0005-0000-0000-00006A080000}"/>
    <cellStyle name="Calculation 8 4 3 12" xfId="2861" xr:uid="{00000000-0005-0000-0000-00006B080000}"/>
    <cellStyle name="Calculation 8 4 3 12 2" xfId="2862" xr:uid="{00000000-0005-0000-0000-00006C080000}"/>
    <cellStyle name="Calculation 8 4 3 13" xfId="2863" xr:uid="{00000000-0005-0000-0000-00006D080000}"/>
    <cellStyle name="Calculation 8 4 3 13 2" xfId="2864" xr:uid="{00000000-0005-0000-0000-00006E080000}"/>
    <cellStyle name="Calculation 8 4 3 14" xfId="2865" xr:uid="{00000000-0005-0000-0000-00006F080000}"/>
    <cellStyle name="Calculation 8 4 3 14 2" xfId="2866" xr:uid="{00000000-0005-0000-0000-000070080000}"/>
    <cellStyle name="Calculation 8 4 3 15" xfId="2867" xr:uid="{00000000-0005-0000-0000-000071080000}"/>
    <cellStyle name="Calculation 8 4 3 15 2" xfId="2868" xr:uid="{00000000-0005-0000-0000-000072080000}"/>
    <cellStyle name="Calculation 8 4 3 16" xfId="2869" xr:uid="{00000000-0005-0000-0000-000073080000}"/>
    <cellStyle name="Calculation 8 4 3 16 2" xfId="2870" xr:uid="{00000000-0005-0000-0000-000074080000}"/>
    <cellStyle name="Calculation 8 4 3 17" xfId="2871" xr:uid="{00000000-0005-0000-0000-000075080000}"/>
    <cellStyle name="Calculation 8 4 3 17 2" xfId="2872" xr:uid="{00000000-0005-0000-0000-000076080000}"/>
    <cellStyle name="Calculation 8 4 3 18" xfId="2873" xr:uid="{00000000-0005-0000-0000-000077080000}"/>
    <cellStyle name="Calculation 8 4 3 18 2" xfId="2874" xr:uid="{00000000-0005-0000-0000-000078080000}"/>
    <cellStyle name="Calculation 8 4 3 19" xfId="2875" xr:uid="{00000000-0005-0000-0000-000079080000}"/>
    <cellStyle name="Calculation 8 4 3 2" xfId="2876" xr:uid="{00000000-0005-0000-0000-00007A080000}"/>
    <cellStyle name="Calculation 8 4 3 2 2" xfId="2877" xr:uid="{00000000-0005-0000-0000-00007B080000}"/>
    <cellStyle name="Calculation 8 4 3 3" xfId="2878" xr:uid="{00000000-0005-0000-0000-00007C080000}"/>
    <cellStyle name="Calculation 8 4 3 3 2" xfId="2879" xr:uid="{00000000-0005-0000-0000-00007D080000}"/>
    <cellStyle name="Calculation 8 4 3 4" xfId="2880" xr:uid="{00000000-0005-0000-0000-00007E080000}"/>
    <cellStyle name="Calculation 8 4 3 4 2" xfId="2881" xr:uid="{00000000-0005-0000-0000-00007F080000}"/>
    <cellStyle name="Calculation 8 4 3 5" xfId="2882" xr:uid="{00000000-0005-0000-0000-000080080000}"/>
    <cellStyle name="Calculation 8 4 3 5 2" xfId="2883" xr:uid="{00000000-0005-0000-0000-000081080000}"/>
    <cellStyle name="Calculation 8 4 3 6" xfId="2884" xr:uid="{00000000-0005-0000-0000-000082080000}"/>
    <cellStyle name="Calculation 8 4 3 6 2" xfId="2885" xr:uid="{00000000-0005-0000-0000-000083080000}"/>
    <cellStyle name="Calculation 8 4 3 7" xfId="2886" xr:uid="{00000000-0005-0000-0000-000084080000}"/>
    <cellStyle name="Calculation 8 4 3 7 2" xfId="2887" xr:uid="{00000000-0005-0000-0000-000085080000}"/>
    <cellStyle name="Calculation 8 4 3 8" xfId="2888" xr:uid="{00000000-0005-0000-0000-000086080000}"/>
    <cellStyle name="Calculation 8 4 3 8 2" xfId="2889" xr:uid="{00000000-0005-0000-0000-000087080000}"/>
    <cellStyle name="Calculation 8 4 3 9" xfId="2890" xr:uid="{00000000-0005-0000-0000-000088080000}"/>
    <cellStyle name="Calculation 8 4 3 9 2" xfId="2891" xr:uid="{00000000-0005-0000-0000-000089080000}"/>
    <cellStyle name="Calculation 8 4 4" xfId="2892" xr:uid="{00000000-0005-0000-0000-00008A080000}"/>
    <cellStyle name="Calculation 8 4 4 10" xfId="2893" xr:uid="{00000000-0005-0000-0000-00008B080000}"/>
    <cellStyle name="Calculation 8 4 4 10 2" xfId="2894" xr:uid="{00000000-0005-0000-0000-00008C080000}"/>
    <cellStyle name="Calculation 8 4 4 11" xfId="2895" xr:uid="{00000000-0005-0000-0000-00008D080000}"/>
    <cellStyle name="Calculation 8 4 4 11 2" xfId="2896" xr:uid="{00000000-0005-0000-0000-00008E080000}"/>
    <cellStyle name="Calculation 8 4 4 12" xfId="2897" xr:uid="{00000000-0005-0000-0000-00008F080000}"/>
    <cellStyle name="Calculation 8 4 4 12 2" xfId="2898" xr:uid="{00000000-0005-0000-0000-000090080000}"/>
    <cellStyle name="Calculation 8 4 4 13" xfId="2899" xr:uid="{00000000-0005-0000-0000-000091080000}"/>
    <cellStyle name="Calculation 8 4 4 13 2" xfId="2900" xr:uid="{00000000-0005-0000-0000-000092080000}"/>
    <cellStyle name="Calculation 8 4 4 14" xfId="2901" xr:uid="{00000000-0005-0000-0000-000093080000}"/>
    <cellStyle name="Calculation 8 4 4 14 2" xfId="2902" xr:uid="{00000000-0005-0000-0000-000094080000}"/>
    <cellStyle name="Calculation 8 4 4 15" xfId="2903" xr:uid="{00000000-0005-0000-0000-000095080000}"/>
    <cellStyle name="Calculation 8 4 4 15 2" xfId="2904" xr:uid="{00000000-0005-0000-0000-000096080000}"/>
    <cellStyle name="Calculation 8 4 4 16" xfId="2905" xr:uid="{00000000-0005-0000-0000-000097080000}"/>
    <cellStyle name="Calculation 8 4 4 2" xfId="2906" xr:uid="{00000000-0005-0000-0000-000098080000}"/>
    <cellStyle name="Calculation 8 4 4 2 2" xfId="2907" xr:uid="{00000000-0005-0000-0000-000099080000}"/>
    <cellStyle name="Calculation 8 4 4 3" xfId="2908" xr:uid="{00000000-0005-0000-0000-00009A080000}"/>
    <cellStyle name="Calculation 8 4 4 3 2" xfId="2909" xr:uid="{00000000-0005-0000-0000-00009B080000}"/>
    <cellStyle name="Calculation 8 4 4 4" xfId="2910" xr:uid="{00000000-0005-0000-0000-00009C080000}"/>
    <cellStyle name="Calculation 8 4 4 4 2" xfId="2911" xr:uid="{00000000-0005-0000-0000-00009D080000}"/>
    <cellStyle name="Calculation 8 4 4 5" xfId="2912" xr:uid="{00000000-0005-0000-0000-00009E080000}"/>
    <cellStyle name="Calculation 8 4 4 5 2" xfId="2913" xr:uid="{00000000-0005-0000-0000-00009F080000}"/>
    <cellStyle name="Calculation 8 4 4 6" xfId="2914" xr:uid="{00000000-0005-0000-0000-0000A0080000}"/>
    <cellStyle name="Calculation 8 4 4 6 2" xfId="2915" xr:uid="{00000000-0005-0000-0000-0000A1080000}"/>
    <cellStyle name="Calculation 8 4 4 7" xfId="2916" xr:uid="{00000000-0005-0000-0000-0000A2080000}"/>
    <cellStyle name="Calculation 8 4 4 7 2" xfId="2917" xr:uid="{00000000-0005-0000-0000-0000A3080000}"/>
    <cellStyle name="Calculation 8 4 4 8" xfId="2918" xr:uid="{00000000-0005-0000-0000-0000A4080000}"/>
    <cellStyle name="Calculation 8 4 4 8 2" xfId="2919" xr:uid="{00000000-0005-0000-0000-0000A5080000}"/>
    <cellStyle name="Calculation 8 4 4 9" xfId="2920" xr:uid="{00000000-0005-0000-0000-0000A6080000}"/>
    <cellStyle name="Calculation 8 4 4 9 2" xfId="2921" xr:uid="{00000000-0005-0000-0000-0000A7080000}"/>
    <cellStyle name="Calculation 8 4 5" xfId="2922" xr:uid="{00000000-0005-0000-0000-0000A8080000}"/>
    <cellStyle name="Calculation 8 4 5 10" xfId="2923" xr:uid="{00000000-0005-0000-0000-0000A9080000}"/>
    <cellStyle name="Calculation 8 4 5 10 2" xfId="2924" xr:uid="{00000000-0005-0000-0000-0000AA080000}"/>
    <cellStyle name="Calculation 8 4 5 11" xfId="2925" xr:uid="{00000000-0005-0000-0000-0000AB080000}"/>
    <cellStyle name="Calculation 8 4 5 11 2" xfId="2926" xr:uid="{00000000-0005-0000-0000-0000AC080000}"/>
    <cellStyle name="Calculation 8 4 5 12" xfId="2927" xr:uid="{00000000-0005-0000-0000-0000AD080000}"/>
    <cellStyle name="Calculation 8 4 5 12 2" xfId="2928" xr:uid="{00000000-0005-0000-0000-0000AE080000}"/>
    <cellStyle name="Calculation 8 4 5 13" xfId="2929" xr:uid="{00000000-0005-0000-0000-0000AF080000}"/>
    <cellStyle name="Calculation 8 4 5 13 2" xfId="2930" xr:uid="{00000000-0005-0000-0000-0000B0080000}"/>
    <cellStyle name="Calculation 8 4 5 14" xfId="2931" xr:uid="{00000000-0005-0000-0000-0000B1080000}"/>
    <cellStyle name="Calculation 8 4 5 14 2" xfId="2932" xr:uid="{00000000-0005-0000-0000-0000B2080000}"/>
    <cellStyle name="Calculation 8 4 5 15" xfId="2933" xr:uid="{00000000-0005-0000-0000-0000B3080000}"/>
    <cellStyle name="Calculation 8 4 5 15 2" xfId="2934" xr:uid="{00000000-0005-0000-0000-0000B4080000}"/>
    <cellStyle name="Calculation 8 4 5 16" xfId="2935" xr:uid="{00000000-0005-0000-0000-0000B5080000}"/>
    <cellStyle name="Calculation 8 4 5 2" xfId="2936" xr:uid="{00000000-0005-0000-0000-0000B6080000}"/>
    <cellStyle name="Calculation 8 4 5 2 2" xfId="2937" xr:uid="{00000000-0005-0000-0000-0000B7080000}"/>
    <cellStyle name="Calculation 8 4 5 3" xfId="2938" xr:uid="{00000000-0005-0000-0000-0000B8080000}"/>
    <cellStyle name="Calculation 8 4 5 3 2" xfId="2939" xr:uid="{00000000-0005-0000-0000-0000B9080000}"/>
    <cellStyle name="Calculation 8 4 5 4" xfId="2940" xr:uid="{00000000-0005-0000-0000-0000BA080000}"/>
    <cellStyle name="Calculation 8 4 5 4 2" xfId="2941" xr:uid="{00000000-0005-0000-0000-0000BB080000}"/>
    <cellStyle name="Calculation 8 4 5 5" xfId="2942" xr:uid="{00000000-0005-0000-0000-0000BC080000}"/>
    <cellStyle name="Calculation 8 4 5 5 2" xfId="2943" xr:uid="{00000000-0005-0000-0000-0000BD080000}"/>
    <cellStyle name="Calculation 8 4 5 6" xfId="2944" xr:uid="{00000000-0005-0000-0000-0000BE080000}"/>
    <cellStyle name="Calculation 8 4 5 6 2" xfId="2945" xr:uid="{00000000-0005-0000-0000-0000BF080000}"/>
    <cellStyle name="Calculation 8 4 5 7" xfId="2946" xr:uid="{00000000-0005-0000-0000-0000C0080000}"/>
    <cellStyle name="Calculation 8 4 5 7 2" xfId="2947" xr:uid="{00000000-0005-0000-0000-0000C1080000}"/>
    <cellStyle name="Calculation 8 4 5 8" xfId="2948" xr:uid="{00000000-0005-0000-0000-0000C2080000}"/>
    <cellStyle name="Calculation 8 4 5 8 2" xfId="2949" xr:uid="{00000000-0005-0000-0000-0000C3080000}"/>
    <cellStyle name="Calculation 8 4 5 9" xfId="2950" xr:uid="{00000000-0005-0000-0000-0000C4080000}"/>
    <cellStyle name="Calculation 8 4 5 9 2" xfId="2951" xr:uid="{00000000-0005-0000-0000-0000C5080000}"/>
    <cellStyle name="Calculation 8 4 6" xfId="2952" xr:uid="{00000000-0005-0000-0000-0000C6080000}"/>
    <cellStyle name="Calculation 8 4 6 10" xfId="2953" xr:uid="{00000000-0005-0000-0000-0000C7080000}"/>
    <cellStyle name="Calculation 8 4 6 10 2" xfId="2954" xr:uid="{00000000-0005-0000-0000-0000C8080000}"/>
    <cellStyle name="Calculation 8 4 6 11" xfId="2955" xr:uid="{00000000-0005-0000-0000-0000C9080000}"/>
    <cellStyle name="Calculation 8 4 6 11 2" xfId="2956" xr:uid="{00000000-0005-0000-0000-0000CA080000}"/>
    <cellStyle name="Calculation 8 4 6 12" xfId="2957" xr:uid="{00000000-0005-0000-0000-0000CB080000}"/>
    <cellStyle name="Calculation 8 4 6 12 2" xfId="2958" xr:uid="{00000000-0005-0000-0000-0000CC080000}"/>
    <cellStyle name="Calculation 8 4 6 13" xfId="2959" xr:uid="{00000000-0005-0000-0000-0000CD080000}"/>
    <cellStyle name="Calculation 8 4 6 13 2" xfId="2960" xr:uid="{00000000-0005-0000-0000-0000CE080000}"/>
    <cellStyle name="Calculation 8 4 6 14" xfId="2961" xr:uid="{00000000-0005-0000-0000-0000CF080000}"/>
    <cellStyle name="Calculation 8 4 6 14 2" xfId="2962" xr:uid="{00000000-0005-0000-0000-0000D0080000}"/>
    <cellStyle name="Calculation 8 4 6 15" xfId="2963" xr:uid="{00000000-0005-0000-0000-0000D1080000}"/>
    <cellStyle name="Calculation 8 4 6 2" xfId="2964" xr:uid="{00000000-0005-0000-0000-0000D2080000}"/>
    <cellStyle name="Calculation 8 4 6 2 2" xfId="2965" xr:uid="{00000000-0005-0000-0000-0000D3080000}"/>
    <cellStyle name="Calculation 8 4 6 3" xfId="2966" xr:uid="{00000000-0005-0000-0000-0000D4080000}"/>
    <cellStyle name="Calculation 8 4 6 3 2" xfId="2967" xr:uid="{00000000-0005-0000-0000-0000D5080000}"/>
    <cellStyle name="Calculation 8 4 6 4" xfId="2968" xr:uid="{00000000-0005-0000-0000-0000D6080000}"/>
    <cellStyle name="Calculation 8 4 6 4 2" xfId="2969" xr:uid="{00000000-0005-0000-0000-0000D7080000}"/>
    <cellStyle name="Calculation 8 4 6 5" xfId="2970" xr:uid="{00000000-0005-0000-0000-0000D8080000}"/>
    <cellStyle name="Calculation 8 4 6 5 2" xfId="2971" xr:uid="{00000000-0005-0000-0000-0000D9080000}"/>
    <cellStyle name="Calculation 8 4 6 6" xfId="2972" xr:uid="{00000000-0005-0000-0000-0000DA080000}"/>
    <cellStyle name="Calculation 8 4 6 6 2" xfId="2973" xr:uid="{00000000-0005-0000-0000-0000DB080000}"/>
    <cellStyle name="Calculation 8 4 6 7" xfId="2974" xr:uid="{00000000-0005-0000-0000-0000DC080000}"/>
    <cellStyle name="Calculation 8 4 6 7 2" xfId="2975" xr:uid="{00000000-0005-0000-0000-0000DD080000}"/>
    <cellStyle name="Calculation 8 4 6 8" xfId="2976" xr:uid="{00000000-0005-0000-0000-0000DE080000}"/>
    <cellStyle name="Calculation 8 4 6 8 2" xfId="2977" xr:uid="{00000000-0005-0000-0000-0000DF080000}"/>
    <cellStyle name="Calculation 8 4 6 9" xfId="2978" xr:uid="{00000000-0005-0000-0000-0000E0080000}"/>
    <cellStyle name="Calculation 8 4 6 9 2" xfId="2979" xr:uid="{00000000-0005-0000-0000-0000E1080000}"/>
    <cellStyle name="Calculation 8 4 7" xfId="2980" xr:uid="{00000000-0005-0000-0000-0000E2080000}"/>
    <cellStyle name="Calculation 8 4 7 2" xfId="2981" xr:uid="{00000000-0005-0000-0000-0000E3080000}"/>
    <cellStyle name="Calculation 8 4 8" xfId="2982" xr:uid="{00000000-0005-0000-0000-0000E4080000}"/>
    <cellStyle name="Calculation 8 4 8 2" xfId="2983" xr:uid="{00000000-0005-0000-0000-0000E5080000}"/>
    <cellStyle name="Calculation 8 4 9" xfId="2984" xr:uid="{00000000-0005-0000-0000-0000E6080000}"/>
    <cellStyle name="Calculation 8 4 9 2" xfId="2985" xr:uid="{00000000-0005-0000-0000-0000E7080000}"/>
    <cellStyle name="Calculation 8 5" xfId="2986" xr:uid="{00000000-0005-0000-0000-0000E8080000}"/>
    <cellStyle name="Calculation 8 5 10" xfId="2987" xr:uid="{00000000-0005-0000-0000-0000E9080000}"/>
    <cellStyle name="Calculation 8 5 10 2" xfId="2988" xr:uid="{00000000-0005-0000-0000-0000EA080000}"/>
    <cellStyle name="Calculation 8 5 11" xfId="2989" xr:uid="{00000000-0005-0000-0000-0000EB080000}"/>
    <cellStyle name="Calculation 8 5 11 2" xfId="2990" xr:uid="{00000000-0005-0000-0000-0000EC080000}"/>
    <cellStyle name="Calculation 8 5 12" xfId="2991" xr:uid="{00000000-0005-0000-0000-0000ED080000}"/>
    <cellStyle name="Calculation 8 5 12 2" xfId="2992" xr:uid="{00000000-0005-0000-0000-0000EE080000}"/>
    <cellStyle name="Calculation 8 5 13" xfId="2993" xr:uid="{00000000-0005-0000-0000-0000EF080000}"/>
    <cellStyle name="Calculation 8 5 13 2" xfId="2994" xr:uid="{00000000-0005-0000-0000-0000F0080000}"/>
    <cellStyle name="Calculation 8 5 14" xfId="2995" xr:uid="{00000000-0005-0000-0000-0000F1080000}"/>
    <cellStyle name="Calculation 8 5 14 2" xfId="2996" xr:uid="{00000000-0005-0000-0000-0000F2080000}"/>
    <cellStyle name="Calculation 8 5 15" xfId="2997" xr:uid="{00000000-0005-0000-0000-0000F3080000}"/>
    <cellStyle name="Calculation 8 5 15 2" xfId="2998" xr:uid="{00000000-0005-0000-0000-0000F4080000}"/>
    <cellStyle name="Calculation 8 5 16" xfId="2999" xr:uid="{00000000-0005-0000-0000-0000F5080000}"/>
    <cellStyle name="Calculation 8 5 16 2" xfId="3000" xr:uid="{00000000-0005-0000-0000-0000F6080000}"/>
    <cellStyle name="Calculation 8 5 17" xfId="3001" xr:uid="{00000000-0005-0000-0000-0000F7080000}"/>
    <cellStyle name="Calculation 8 5 17 2" xfId="3002" xr:uid="{00000000-0005-0000-0000-0000F8080000}"/>
    <cellStyle name="Calculation 8 5 18" xfId="3003" xr:uid="{00000000-0005-0000-0000-0000F9080000}"/>
    <cellStyle name="Calculation 8 5 18 2" xfId="3004" xr:uid="{00000000-0005-0000-0000-0000FA080000}"/>
    <cellStyle name="Calculation 8 5 19" xfId="3005" xr:uid="{00000000-0005-0000-0000-0000FB080000}"/>
    <cellStyle name="Calculation 8 5 19 2" xfId="3006" xr:uid="{00000000-0005-0000-0000-0000FC080000}"/>
    <cellStyle name="Calculation 8 5 2" xfId="3007" xr:uid="{00000000-0005-0000-0000-0000FD080000}"/>
    <cellStyle name="Calculation 8 5 2 10" xfId="3008" xr:uid="{00000000-0005-0000-0000-0000FE080000}"/>
    <cellStyle name="Calculation 8 5 2 10 2" xfId="3009" xr:uid="{00000000-0005-0000-0000-0000FF080000}"/>
    <cellStyle name="Calculation 8 5 2 11" xfId="3010" xr:uid="{00000000-0005-0000-0000-000000090000}"/>
    <cellStyle name="Calculation 8 5 2 11 2" xfId="3011" xr:uid="{00000000-0005-0000-0000-000001090000}"/>
    <cellStyle name="Calculation 8 5 2 12" xfId="3012" xr:uid="{00000000-0005-0000-0000-000002090000}"/>
    <cellStyle name="Calculation 8 5 2 12 2" xfId="3013" xr:uid="{00000000-0005-0000-0000-000003090000}"/>
    <cellStyle name="Calculation 8 5 2 13" xfId="3014" xr:uid="{00000000-0005-0000-0000-000004090000}"/>
    <cellStyle name="Calculation 8 5 2 13 2" xfId="3015" xr:uid="{00000000-0005-0000-0000-000005090000}"/>
    <cellStyle name="Calculation 8 5 2 14" xfId="3016" xr:uid="{00000000-0005-0000-0000-000006090000}"/>
    <cellStyle name="Calculation 8 5 2 14 2" xfId="3017" xr:uid="{00000000-0005-0000-0000-000007090000}"/>
    <cellStyle name="Calculation 8 5 2 15" xfId="3018" xr:uid="{00000000-0005-0000-0000-000008090000}"/>
    <cellStyle name="Calculation 8 5 2 15 2" xfId="3019" xr:uid="{00000000-0005-0000-0000-000009090000}"/>
    <cellStyle name="Calculation 8 5 2 16" xfId="3020" xr:uid="{00000000-0005-0000-0000-00000A090000}"/>
    <cellStyle name="Calculation 8 5 2 16 2" xfId="3021" xr:uid="{00000000-0005-0000-0000-00000B090000}"/>
    <cellStyle name="Calculation 8 5 2 17" xfId="3022" xr:uid="{00000000-0005-0000-0000-00000C090000}"/>
    <cellStyle name="Calculation 8 5 2 17 2" xfId="3023" xr:uid="{00000000-0005-0000-0000-00000D090000}"/>
    <cellStyle name="Calculation 8 5 2 18" xfId="3024" xr:uid="{00000000-0005-0000-0000-00000E090000}"/>
    <cellStyle name="Calculation 8 5 2 18 2" xfId="3025" xr:uid="{00000000-0005-0000-0000-00000F090000}"/>
    <cellStyle name="Calculation 8 5 2 19" xfId="3026" xr:uid="{00000000-0005-0000-0000-000010090000}"/>
    <cellStyle name="Calculation 8 5 2 2" xfId="3027" xr:uid="{00000000-0005-0000-0000-000011090000}"/>
    <cellStyle name="Calculation 8 5 2 2 2" xfId="3028" xr:uid="{00000000-0005-0000-0000-000012090000}"/>
    <cellStyle name="Calculation 8 5 2 3" xfId="3029" xr:uid="{00000000-0005-0000-0000-000013090000}"/>
    <cellStyle name="Calculation 8 5 2 3 2" xfId="3030" xr:uid="{00000000-0005-0000-0000-000014090000}"/>
    <cellStyle name="Calculation 8 5 2 4" xfId="3031" xr:uid="{00000000-0005-0000-0000-000015090000}"/>
    <cellStyle name="Calculation 8 5 2 4 2" xfId="3032" xr:uid="{00000000-0005-0000-0000-000016090000}"/>
    <cellStyle name="Calculation 8 5 2 5" xfId="3033" xr:uid="{00000000-0005-0000-0000-000017090000}"/>
    <cellStyle name="Calculation 8 5 2 5 2" xfId="3034" xr:uid="{00000000-0005-0000-0000-000018090000}"/>
    <cellStyle name="Calculation 8 5 2 6" xfId="3035" xr:uid="{00000000-0005-0000-0000-000019090000}"/>
    <cellStyle name="Calculation 8 5 2 6 2" xfId="3036" xr:uid="{00000000-0005-0000-0000-00001A090000}"/>
    <cellStyle name="Calculation 8 5 2 7" xfId="3037" xr:uid="{00000000-0005-0000-0000-00001B090000}"/>
    <cellStyle name="Calculation 8 5 2 7 2" xfId="3038" xr:uid="{00000000-0005-0000-0000-00001C090000}"/>
    <cellStyle name="Calculation 8 5 2 8" xfId="3039" xr:uid="{00000000-0005-0000-0000-00001D090000}"/>
    <cellStyle name="Calculation 8 5 2 8 2" xfId="3040" xr:uid="{00000000-0005-0000-0000-00001E090000}"/>
    <cellStyle name="Calculation 8 5 2 9" xfId="3041" xr:uid="{00000000-0005-0000-0000-00001F090000}"/>
    <cellStyle name="Calculation 8 5 2 9 2" xfId="3042" xr:uid="{00000000-0005-0000-0000-000020090000}"/>
    <cellStyle name="Calculation 8 5 20" xfId="3043" xr:uid="{00000000-0005-0000-0000-000021090000}"/>
    <cellStyle name="Calculation 8 5 3" xfId="3044" xr:uid="{00000000-0005-0000-0000-000022090000}"/>
    <cellStyle name="Calculation 8 5 3 10" xfId="3045" xr:uid="{00000000-0005-0000-0000-000023090000}"/>
    <cellStyle name="Calculation 8 5 3 10 2" xfId="3046" xr:uid="{00000000-0005-0000-0000-000024090000}"/>
    <cellStyle name="Calculation 8 5 3 11" xfId="3047" xr:uid="{00000000-0005-0000-0000-000025090000}"/>
    <cellStyle name="Calculation 8 5 3 11 2" xfId="3048" xr:uid="{00000000-0005-0000-0000-000026090000}"/>
    <cellStyle name="Calculation 8 5 3 12" xfId="3049" xr:uid="{00000000-0005-0000-0000-000027090000}"/>
    <cellStyle name="Calculation 8 5 3 12 2" xfId="3050" xr:uid="{00000000-0005-0000-0000-000028090000}"/>
    <cellStyle name="Calculation 8 5 3 13" xfId="3051" xr:uid="{00000000-0005-0000-0000-000029090000}"/>
    <cellStyle name="Calculation 8 5 3 13 2" xfId="3052" xr:uid="{00000000-0005-0000-0000-00002A090000}"/>
    <cellStyle name="Calculation 8 5 3 14" xfId="3053" xr:uid="{00000000-0005-0000-0000-00002B090000}"/>
    <cellStyle name="Calculation 8 5 3 14 2" xfId="3054" xr:uid="{00000000-0005-0000-0000-00002C090000}"/>
    <cellStyle name="Calculation 8 5 3 15" xfId="3055" xr:uid="{00000000-0005-0000-0000-00002D090000}"/>
    <cellStyle name="Calculation 8 5 3 15 2" xfId="3056" xr:uid="{00000000-0005-0000-0000-00002E090000}"/>
    <cellStyle name="Calculation 8 5 3 16" xfId="3057" xr:uid="{00000000-0005-0000-0000-00002F090000}"/>
    <cellStyle name="Calculation 8 5 3 16 2" xfId="3058" xr:uid="{00000000-0005-0000-0000-000030090000}"/>
    <cellStyle name="Calculation 8 5 3 17" xfId="3059" xr:uid="{00000000-0005-0000-0000-000031090000}"/>
    <cellStyle name="Calculation 8 5 3 17 2" xfId="3060" xr:uid="{00000000-0005-0000-0000-000032090000}"/>
    <cellStyle name="Calculation 8 5 3 18" xfId="3061" xr:uid="{00000000-0005-0000-0000-000033090000}"/>
    <cellStyle name="Calculation 8 5 3 2" xfId="3062" xr:uid="{00000000-0005-0000-0000-000034090000}"/>
    <cellStyle name="Calculation 8 5 3 2 2" xfId="3063" xr:uid="{00000000-0005-0000-0000-000035090000}"/>
    <cellStyle name="Calculation 8 5 3 3" xfId="3064" xr:uid="{00000000-0005-0000-0000-000036090000}"/>
    <cellStyle name="Calculation 8 5 3 3 2" xfId="3065" xr:uid="{00000000-0005-0000-0000-000037090000}"/>
    <cellStyle name="Calculation 8 5 3 4" xfId="3066" xr:uid="{00000000-0005-0000-0000-000038090000}"/>
    <cellStyle name="Calculation 8 5 3 4 2" xfId="3067" xr:uid="{00000000-0005-0000-0000-000039090000}"/>
    <cellStyle name="Calculation 8 5 3 5" xfId="3068" xr:uid="{00000000-0005-0000-0000-00003A090000}"/>
    <cellStyle name="Calculation 8 5 3 5 2" xfId="3069" xr:uid="{00000000-0005-0000-0000-00003B090000}"/>
    <cellStyle name="Calculation 8 5 3 6" xfId="3070" xr:uid="{00000000-0005-0000-0000-00003C090000}"/>
    <cellStyle name="Calculation 8 5 3 6 2" xfId="3071" xr:uid="{00000000-0005-0000-0000-00003D090000}"/>
    <cellStyle name="Calculation 8 5 3 7" xfId="3072" xr:uid="{00000000-0005-0000-0000-00003E090000}"/>
    <cellStyle name="Calculation 8 5 3 7 2" xfId="3073" xr:uid="{00000000-0005-0000-0000-00003F090000}"/>
    <cellStyle name="Calculation 8 5 3 8" xfId="3074" xr:uid="{00000000-0005-0000-0000-000040090000}"/>
    <cellStyle name="Calculation 8 5 3 8 2" xfId="3075" xr:uid="{00000000-0005-0000-0000-000041090000}"/>
    <cellStyle name="Calculation 8 5 3 9" xfId="3076" xr:uid="{00000000-0005-0000-0000-000042090000}"/>
    <cellStyle name="Calculation 8 5 3 9 2" xfId="3077" xr:uid="{00000000-0005-0000-0000-000043090000}"/>
    <cellStyle name="Calculation 8 5 4" xfId="3078" xr:uid="{00000000-0005-0000-0000-000044090000}"/>
    <cellStyle name="Calculation 8 5 4 10" xfId="3079" xr:uid="{00000000-0005-0000-0000-000045090000}"/>
    <cellStyle name="Calculation 8 5 4 10 2" xfId="3080" xr:uid="{00000000-0005-0000-0000-000046090000}"/>
    <cellStyle name="Calculation 8 5 4 11" xfId="3081" xr:uid="{00000000-0005-0000-0000-000047090000}"/>
    <cellStyle name="Calculation 8 5 4 11 2" xfId="3082" xr:uid="{00000000-0005-0000-0000-000048090000}"/>
    <cellStyle name="Calculation 8 5 4 12" xfId="3083" xr:uid="{00000000-0005-0000-0000-000049090000}"/>
    <cellStyle name="Calculation 8 5 4 12 2" xfId="3084" xr:uid="{00000000-0005-0000-0000-00004A090000}"/>
    <cellStyle name="Calculation 8 5 4 13" xfId="3085" xr:uid="{00000000-0005-0000-0000-00004B090000}"/>
    <cellStyle name="Calculation 8 5 4 13 2" xfId="3086" xr:uid="{00000000-0005-0000-0000-00004C090000}"/>
    <cellStyle name="Calculation 8 5 4 14" xfId="3087" xr:uid="{00000000-0005-0000-0000-00004D090000}"/>
    <cellStyle name="Calculation 8 5 4 14 2" xfId="3088" xr:uid="{00000000-0005-0000-0000-00004E090000}"/>
    <cellStyle name="Calculation 8 5 4 15" xfId="3089" xr:uid="{00000000-0005-0000-0000-00004F090000}"/>
    <cellStyle name="Calculation 8 5 4 15 2" xfId="3090" xr:uid="{00000000-0005-0000-0000-000050090000}"/>
    <cellStyle name="Calculation 8 5 4 16" xfId="3091" xr:uid="{00000000-0005-0000-0000-000051090000}"/>
    <cellStyle name="Calculation 8 5 4 2" xfId="3092" xr:uid="{00000000-0005-0000-0000-000052090000}"/>
    <cellStyle name="Calculation 8 5 4 2 2" xfId="3093" xr:uid="{00000000-0005-0000-0000-000053090000}"/>
    <cellStyle name="Calculation 8 5 4 3" xfId="3094" xr:uid="{00000000-0005-0000-0000-000054090000}"/>
    <cellStyle name="Calculation 8 5 4 3 2" xfId="3095" xr:uid="{00000000-0005-0000-0000-000055090000}"/>
    <cellStyle name="Calculation 8 5 4 4" xfId="3096" xr:uid="{00000000-0005-0000-0000-000056090000}"/>
    <cellStyle name="Calculation 8 5 4 4 2" xfId="3097" xr:uid="{00000000-0005-0000-0000-000057090000}"/>
    <cellStyle name="Calculation 8 5 4 5" xfId="3098" xr:uid="{00000000-0005-0000-0000-000058090000}"/>
    <cellStyle name="Calculation 8 5 4 5 2" xfId="3099" xr:uid="{00000000-0005-0000-0000-000059090000}"/>
    <cellStyle name="Calculation 8 5 4 6" xfId="3100" xr:uid="{00000000-0005-0000-0000-00005A090000}"/>
    <cellStyle name="Calculation 8 5 4 6 2" xfId="3101" xr:uid="{00000000-0005-0000-0000-00005B090000}"/>
    <cellStyle name="Calculation 8 5 4 7" xfId="3102" xr:uid="{00000000-0005-0000-0000-00005C090000}"/>
    <cellStyle name="Calculation 8 5 4 7 2" xfId="3103" xr:uid="{00000000-0005-0000-0000-00005D090000}"/>
    <cellStyle name="Calculation 8 5 4 8" xfId="3104" xr:uid="{00000000-0005-0000-0000-00005E090000}"/>
    <cellStyle name="Calculation 8 5 4 8 2" xfId="3105" xr:uid="{00000000-0005-0000-0000-00005F090000}"/>
    <cellStyle name="Calculation 8 5 4 9" xfId="3106" xr:uid="{00000000-0005-0000-0000-000060090000}"/>
    <cellStyle name="Calculation 8 5 4 9 2" xfId="3107" xr:uid="{00000000-0005-0000-0000-000061090000}"/>
    <cellStyle name="Calculation 8 5 5" xfId="3108" xr:uid="{00000000-0005-0000-0000-000062090000}"/>
    <cellStyle name="Calculation 8 5 5 10" xfId="3109" xr:uid="{00000000-0005-0000-0000-000063090000}"/>
    <cellStyle name="Calculation 8 5 5 10 2" xfId="3110" xr:uid="{00000000-0005-0000-0000-000064090000}"/>
    <cellStyle name="Calculation 8 5 5 11" xfId="3111" xr:uid="{00000000-0005-0000-0000-000065090000}"/>
    <cellStyle name="Calculation 8 5 5 11 2" xfId="3112" xr:uid="{00000000-0005-0000-0000-000066090000}"/>
    <cellStyle name="Calculation 8 5 5 12" xfId="3113" xr:uid="{00000000-0005-0000-0000-000067090000}"/>
    <cellStyle name="Calculation 8 5 5 12 2" xfId="3114" xr:uid="{00000000-0005-0000-0000-000068090000}"/>
    <cellStyle name="Calculation 8 5 5 13" xfId="3115" xr:uid="{00000000-0005-0000-0000-000069090000}"/>
    <cellStyle name="Calculation 8 5 5 13 2" xfId="3116" xr:uid="{00000000-0005-0000-0000-00006A090000}"/>
    <cellStyle name="Calculation 8 5 5 14" xfId="3117" xr:uid="{00000000-0005-0000-0000-00006B090000}"/>
    <cellStyle name="Calculation 8 5 5 14 2" xfId="3118" xr:uid="{00000000-0005-0000-0000-00006C090000}"/>
    <cellStyle name="Calculation 8 5 5 15" xfId="3119" xr:uid="{00000000-0005-0000-0000-00006D090000}"/>
    <cellStyle name="Calculation 8 5 5 15 2" xfId="3120" xr:uid="{00000000-0005-0000-0000-00006E090000}"/>
    <cellStyle name="Calculation 8 5 5 16" xfId="3121" xr:uid="{00000000-0005-0000-0000-00006F090000}"/>
    <cellStyle name="Calculation 8 5 5 2" xfId="3122" xr:uid="{00000000-0005-0000-0000-000070090000}"/>
    <cellStyle name="Calculation 8 5 5 2 2" xfId="3123" xr:uid="{00000000-0005-0000-0000-000071090000}"/>
    <cellStyle name="Calculation 8 5 5 3" xfId="3124" xr:uid="{00000000-0005-0000-0000-000072090000}"/>
    <cellStyle name="Calculation 8 5 5 3 2" xfId="3125" xr:uid="{00000000-0005-0000-0000-000073090000}"/>
    <cellStyle name="Calculation 8 5 5 4" xfId="3126" xr:uid="{00000000-0005-0000-0000-000074090000}"/>
    <cellStyle name="Calculation 8 5 5 4 2" xfId="3127" xr:uid="{00000000-0005-0000-0000-000075090000}"/>
    <cellStyle name="Calculation 8 5 5 5" xfId="3128" xr:uid="{00000000-0005-0000-0000-000076090000}"/>
    <cellStyle name="Calculation 8 5 5 5 2" xfId="3129" xr:uid="{00000000-0005-0000-0000-000077090000}"/>
    <cellStyle name="Calculation 8 5 5 6" xfId="3130" xr:uid="{00000000-0005-0000-0000-000078090000}"/>
    <cellStyle name="Calculation 8 5 5 6 2" xfId="3131" xr:uid="{00000000-0005-0000-0000-000079090000}"/>
    <cellStyle name="Calculation 8 5 5 7" xfId="3132" xr:uid="{00000000-0005-0000-0000-00007A090000}"/>
    <cellStyle name="Calculation 8 5 5 7 2" xfId="3133" xr:uid="{00000000-0005-0000-0000-00007B090000}"/>
    <cellStyle name="Calculation 8 5 5 8" xfId="3134" xr:uid="{00000000-0005-0000-0000-00007C090000}"/>
    <cellStyle name="Calculation 8 5 5 8 2" xfId="3135" xr:uid="{00000000-0005-0000-0000-00007D090000}"/>
    <cellStyle name="Calculation 8 5 5 9" xfId="3136" xr:uid="{00000000-0005-0000-0000-00007E090000}"/>
    <cellStyle name="Calculation 8 5 5 9 2" xfId="3137" xr:uid="{00000000-0005-0000-0000-00007F090000}"/>
    <cellStyle name="Calculation 8 5 6" xfId="3138" xr:uid="{00000000-0005-0000-0000-000080090000}"/>
    <cellStyle name="Calculation 8 5 6 10" xfId="3139" xr:uid="{00000000-0005-0000-0000-000081090000}"/>
    <cellStyle name="Calculation 8 5 6 10 2" xfId="3140" xr:uid="{00000000-0005-0000-0000-000082090000}"/>
    <cellStyle name="Calculation 8 5 6 11" xfId="3141" xr:uid="{00000000-0005-0000-0000-000083090000}"/>
    <cellStyle name="Calculation 8 5 6 11 2" xfId="3142" xr:uid="{00000000-0005-0000-0000-000084090000}"/>
    <cellStyle name="Calculation 8 5 6 12" xfId="3143" xr:uid="{00000000-0005-0000-0000-000085090000}"/>
    <cellStyle name="Calculation 8 5 6 12 2" xfId="3144" xr:uid="{00000000-0005-0000-0000-000086090000}"/>
    <cellStyle name="Calculation 8 5 6 13" xfId="3145" xr:uid="{00000000-0005-0000-0000-000087090000}"/>
    <cellStyle name="Calculation 8 5 6 13 2" xfId="3146" xr:uid="{00000000-0005-0000-0000-000088090000}"/>
    <cellStyle name="Calculation 8 5 6 14" xfId="3147" xr:uid="{00000000-0005-0000-0000-000089090000}"/>
    <cellStyle name="Calculation 8 5 6 14 2" xfId="3148" xr:uid="{00000000-0005-0000-0000-00008A090000}"/>
    <cellStyle name="Calculation 8 5 6 15" xfId="3149" xr:uid="{00000000-0005-0000-0000-00008B090000}"/>
    <cellStyle name="Calculation 8 5 6 2" xfId="3150" xr:uid="{00000000-0005-0000-0000-00008C090000}"/>
    <cellStyle name="Calculation 8 5 6 2 2" xfId="3151" xr:uid="{00000000-0005-0000-0000-00008D090000}"/>
    <cellStyle name="Calculation 8 5 6 3" xfId="3152" xr:uid="{00000000-0005-0000-0000-00008E090000}"/>
    <cellStyle name="Calculation 8 5 6 3 2" xfId="3153" xr:uid="{00000000-0005-0000-0000-00008F090000}"/>
    <cellStyle name="Calculation 8 5 6 4" xfId="3154" xr:uid="{00000000-0005-0000-0000-000090090000}"/>
    <cellStyle name="Calculation 8 5 6 4 2" xfId="3155" xr:uid="{00000000-0005-0000-0000-000091090000}"/>
    <cellStyle name="Calculation 8 5 6 5" xfId="3156" xr:uid="{00000000-0005-0000-0000-000092090000}"/>
    <cellStyle name="Calculation 8 5 6 5 2" xfId="3157" xr:uid="{00000000-0005-0000-0000-000093090000}"/>
    <cellStyle name="Calculation 8 5 6 6" xfId="3158" xr:uid="{00000000-0005-0000-0000-000094090000}"/>
    <cellStyle name="Calculation 8 5 6 6 2" xfId="3159" xr:uid="{00000000-0005-0000-0000-000095090000}"/>
    <cellStyle name="Calculation 8 5 6 7" xfId="3160" xr:uid="{00000000-0005-0000-0000-000096090000}"/>
    <cellStyle name="Calculation 8 5 6 7 2" xfId="3161" xr:uid="{00000000-0005-0000-0000-000097090000}"/>
    <cellStyle name="Calculation 8 5 6 8" xfId="3162" xr:uid="{00000000-0005-0000-0000-000098090000}"/>
    <cellStyle name="Calculation 8 5 6 8 2" xfId="3163" xr:uid="{00000000-0005-0000-0000-000099090000}"/>
    <cellStyle name="Calculation 8 5 6 9" xfId="3164" xr:uid="{00000000-0005-0000-0000-00009A090000}"/>
    <cellStyle name="Calculation 8 5 6 9 2" xfId="3165" xr:uid="{00000000-0005-0000-0000-00009B090000}"/>
    <cellStyle name="Calculation 8 5 7" xfId="3166" xr:uid="{00000000-0005-0000-0000-00009C090000}"/>
    <cellStyle name="Calculation 8 5 7 2" xfId="3167" xr:uid="{00000000-0005-0000-0000-00009D090000}"/>
    <cellStyle name="Calculation 8 5 8" xfId="3168" xr:uid="{00000000-0005-0000-0000-00009E090000}"/>
    <cellStyle name="Calculation 8 5 8 2" xfId="3169" xr:uid="{00000000-0005-0000-0000-00009F090000}"/>
    <cellStyle name="Calculation 8 5 9" xfId="3170" xr:uid="{00000000-0005-0000-0000-0000A0090000}"/>
    <cellStyle name="Calculation 8 5 9 2" xfId="3171" xr:uid="{00000000-0005-0000-0000-0000A1090000}"/>
    <cellStyle name="Calculation 8 6" xfId="3172" xr:uid="{00000000-0005-0000-0000-0000A2090000}"/>
    <cellStyle name="Calculation 8 6 10" xfId="3173" xr:uid="{00000000-0005-0000-0000-0000A3090000}"/>
    <cellStyle name="Calculation 8 6 10 2" xfId="3174" xr:uid="{00000000-0005-0000-0000-0000A4090000}"/>
    <cellStyle name="Calculation 8 6 11" xfId="3175" xr:uid="{00000000-0005-0000-0000-0000A5090000}"/>
    <cellStyle name="Calculation 8 6 11 2" xfId="3176" xr:uid="{00000000-0005-0000-0000-0000A6090000}"/>
    <cellStyle name="Calculation 8 6 12" xfId="3177" xr:uid="{00000000-0005-0000-0000-0000A7090000}"/>
    <cellStyle name="Calculation 8 6 12 2" xfId="3178" xr:uid="{00000000-0005-0000-0000-0000A8090000}"/>
    <cellStyle name="Calculation 8 6 13" xfId="3179" xr:uid="{00000000-0005-0000-0000-0000A9090000}"/>
    <cellStyle name="Calculation 8 6 13 2" xfId="3180" xr:uid="{00000000-0005-0000-0000-0000AA090000}"/>
    <cellStyle name="Calculation 8 6 14" xfId="3181" xr:uid="{00000000-0005-0000-0000-0000AB090000}"/>
    <cellStyle name="Calculation 8 6 14 2" xfId="3182" xr:uid="{00000000-0005-0000-0000-0000AC090000}"/>
    <cellStyle name="Calculation 8 6 15" xfId="3183" xr:uid="{00000000-0005-0000-0000-0000AD090000}"/>
    <cellStyle name="Calculation 8 6 15 2" xfId="3184" xr:uid="{00000000-0005-0000-0000-0000AE090000}"/>
    <cellStyle name="Calculation 8 6 16" xfId="3185" xr:uid="{00000000-0005-0000-0000-0000AF090000}"/>
    <cellStyle name="Calculation 8 6 16 2" xfId="3186" xr:uid="{00000000-0005-0000-0000-0000B0090000}"/>
    <cellStyle name="Calculation 8 6 17" xfId="3187" xr:uid="{00000000-0005-0000-0000-0000B1090000}"/>
    <cellStyle name="Calculation 8 6 17 2" xfId="3188" xr:uid="{00000000-0005-0000-0000-0000B2090000}"/>
    <cellStyle name="Calculation 8 6 18" xfId="3189" xr:uid="{00000000-0005-0000-0000-0000B3090000}"/>
    <cellStyle name="Calculation 8 6 18 2" xfId="3190" xr:uid="{00000000-0005-0000-0000-0000B4090000}"/>
    <cellStyle name="Calculation 8 6 19" xfId="3191" xr:uid="{00000000-0005-0000-0000-0000B5090000}"/>
    <cellStyle name="Calculation 8 6 2" xfId="3192" xr:uid="{00000000-0005-0000-0000-0000B6090000}"/>
    <cellStyle name="Calculation 8 6 2 10" xfId="3193" xr:uid="{00000000-0005-0000-0000-0000B7090000}"/>
    <cellStyle name="Calculation 8 6 2 10 2" xfId="3194" xr:uid="{00000000-0005-0000-0000-0000B8090000}"/>
    <cellStyle name="Calculation 8 6 2 11" xfId="3195" xr:uid="{00000000-0005-0000-0000-0000B9090000}"/>
    <cellStyle name="Calculation 8 6 2 11 2" xfId="3196" xr:uid="{00000000-0005-0000-0000-0000BA090000}"/>
    <cellStyle name="Calculation 8 6 2 12" xfId="3197" xr:uid="{00000000-0005-0000-0000-0000BB090000}"/>
    <cellStyle name="Calculation 8 6 2 12 2" xfId="3198" xr:uid="{00000000-0005-0000-0000-0000BC090000}"/>
    <cellStyle name="Calculation 8 6 2 13" xfId="3199" xr:uid="{00000000-0005-0000-0000-0000BD090000}"/>
    <cellStyle name="Calculation 8 6 2 13 2" xfId="3200" xr:uid="{00000000-0005-0000-0000-0000BE090000}"/>
    <cellStyle name="Calculation 8 6 2 14" xfId="3201" xr:uid="{00000000-0005-0000-0000-0000BF090000}"/>
    <cellStyle name="Calculation 8 6 2 14 2" xfId="3202" xr:uid="{00000000-0005-0000-0000-0000C0090000}"/>
    <cellStyle name="Calculation 8 6 2 15" xfId="3203" xr:uid="{00000000-0005-0000-0000-0000C1090000}"/>
    <cellStyle name="Calculation 8 6 2 15 2" xfId="3204" xr:uid="{00000000-0005-0000-0000-0000C2090000}"/>
    <cellStyle name="Calculation 8 6 2 16" xfId="3205" xr:uid="{00000000-0005-0000-0000-0000C3090000}"/>
    <cellStyle name="Calculation 8 6 2 16 2" xfId="3206" xr:uid="{00000000-0005-0000-0000-0000C4090000}"/>
    <cellStyle name="Calculation 8 6 2 17" xfId="3207" xr:uid="{00000000-0005-0000-0000-0000C5090000}"/>
    <cellStyle name="Calculation 8 6 2 17 2" xfId="3208" xr:uid="{00000000-0005-0000-0000-0000C6090000}"/>
    <cellStyle name="Calculation 8 6 2 18" xfId="3209" xr:uid="{00000000-0005-0000-0000-0000C7090000}"/>
    <cellStyle name="Calculation 8 6 2 2" xfId="3210" xr:uid="{00000000-0005-0000-0000-0000C8090000}"/>
    <cellStyle name="Calculation 8 6 2 2 2" xfId="3211" xr:uid="{00000000-0005-0000-0000-0000C9090000}"/>
    <cellStyle name="Calculation 8 6 2 3" xfId="3212" xr:uid="{00000000-0005-0000-0000-0000CA090000}"/>
    <cellStyle name="Calculation 8 6 2 3 2" xfId="3213" xr:uid="{00000000-0005-0000-0000-0000CB090000}"/>
    <cellStyle name="Calculation 8 6 2 4" xfId="3214" xr:uid="{00000000-0005-0000-0000-0000CC090000}"/>
    <cellStyle name="Calculation 8 6 2 4 2" xfId="3215" xr:uid="{00000000-0005-0000-0000-0000CD090000}"/>
    <cellStyle name="Calculation 8 6 2 5" xfId="3216" xr:uid="{00000000-0005-0000-0000-0000CE090000}"/>
    <cellStyle name="Calculation 8 6 2 5 2" xfId="3217" xr:uid="{00000000-0005-0000-0000-0000CF090000}"/>
    <cellStyle name="Calculation 8 6 2 6" xfId="3218" xr:uid="{00000000-0005-0000-0000-0000D0090000}"/>
    <cellStyle name="Calculation 8 6 2 6 2" xfId="3219" xr:uid="{00000000-0005-0000-0000-0000D1090000}"/>
    <cellStyle name="Calculation 8 6 2 7" xfId="3220" xr:uid="{00000000-0005-0000-0000-0000D2090000}"/>
    <cellStyle name="Calculation 8 6 2 7 2" xfId="3221" xr:uid="{00000000-0005-0000-0000-0000D3090000}"/>
    <cellStyle name="Calculation 8 6 2 8" xfId="3222" xr:uid="{00000000-0005-0000-0000-0000D4090000}"/>
    <cellStyle name="Calculation 8 6 2 8 2" xfId="3223" xr:uid="{00000000-0005-0000-0000-0000D5090000}"/>
    <cellStyle name="Calculation 8 6 2 9" xfId="3224" xr:uid="{00000000-0005-0000-0000-0000D6090000}"/>
    <cellStyle name="Calculation 8 6 2 9 2" xfId="3225" xr:uid="{00000000-0005-0000-0000-0000D7090000}"/>
    <cellStyle name="Calculation 8 6 3" xfId="3226" xr:uid="{00000000-0005-0000-0000-0000D8090000}"/>
    <cellStyle name="Calculation 8 6 3 10" xfId="3227" xr:uid="{00000000-0005-0000-0000-0000D9090000}"/>
    <cellStyle name="Calculation 8 6 3 10 2" xfId="3228" xr:uid="{00000000-0005-0000-0000-0000DA090000}"/>
    <cellStyle name="Calculation 8 6 3 11" xfId="3229" xr:uid="{00000000-0005-0000-0000-0000DB090000}"/>
    <cellStyle name="Calculation 8 6 3 11 2" xfId="3230" xr:uid="{00000000-0005-0000-0000-0000DC090000}"/>
    <cellStyle name="Calculation 8 6 3 12" xfId="3231" xr:uid="{00000000-0005-0000-0000-0000DD090000}"/>
    <cellStyle name="Calculation 8 6 3 12 2" xfId="3232" xr:uid="{00000000-0005-0000-0000-0000DE090000}"/>
    <cellStyle name="Calculation 8 6 3 13" xfId="3233" xr:uid="{00000000-0005-0000-0000-0000DF090000}"/>
    <cellStyle name="Calculation 8 6 3 13 2" xfId="3234" xr:uid="{00000000-0005-0000-0000-0000E0090000}"/>
    <cellStyle name="Calculation 8 6 3 14" xfId="3235" xr:uid="{00000000-0005-0000-0000-0000E1090000}"/>
    <cellStyle name="Calculation 8 6 3 14 2" xfId="3236" xr:uid="{00000000-0005-0000-0000-0000E2090000}"/>
    <cellStyle name="Calculation 8 6 3 15" xfId="3237" xr:uid="{00000000-0005-0000-0000-0000E3090000}"/>
    <cellStyle name="Calculation 8 6 3 15 2" xfId="3238" xr:uid="{00000000-0005-0000-0000-0000E4090000}"/>
    <cellStyle name="Calculation 8 6 3 16" xfId="3239" xr:uid="{00000000-0005-0000-0000-0000E5090000}"/>
    <cellStyle name="Calculation 8 6 3 2" xfId="3240" xr:uid="{00000000-0005-0000-0000-0000E6090000}"/>
    <cellStyle name="Calculation 8 6 3 2 2" xfId="3241" xr:uid="{00000000-0005-0000-0000-0000E7090000}"/>
    <cellStyle name="Calculation 8 6 3 3" xfId="3242" xr:uid="{00000000-0005-0000-0000-0000E8090000}"/>
    <cellStyle name="Calculation 8 6 3 3 2" xfId="3243" xr:uid="{00000000-0005-0000-0000-0000E9090000}"/>
    <cellStyle name="Calculation 8 6 3 4" xfId="3244" xr:uid="{00000000-0005-0000-0000-0000EA090000}"/>
    <cellStyle name="Calculation 8 6 3 4 2" xfId="3245" xr:uid="{00000000-0005-0000-0000-0000EB090000}"/>
    <cellStyle name="Calculation 8 6 3 5" xfId="3246" xr:uid="{00000000-0005-0000-0000-0000EC090000}"/>
    <cellStyle name="Calculation 8 6 3 5 2" xfId="3247" xr:uid="{00000000-0005-0000-0000-0000ED090000}"/>
    <cellStyle name="Calculation 8 6 3 6" xfId="3248" xr:uid="{00000000-0005-0000-0000-0000EE090000}"/>
    <cellStyle name="Calculation 8 6 3 6 2" xfId="3249" xr:uid="{00000000-0005-0000-0000-0000EF090000}"/>
    <cellStyle name="Calculation 8 6 3 7" xfId="3250" xr:uid="{00000000-0005-0000-0000-0000F0090000}"/>
    <cellStyle name="Calculation 8 6 3 7 2" xfId="3251" xr:uid="{00000000-0005-0000-0000-0000F1090000}"/>
    <cellStyle name="Calculation 8 6 3 8" xfId="3252" xr:uid="{00000000-0005-0000-0000-0000F2090000}"/>
    <cellStyle name="Calculation 8 6 3 8 2" xfId="3253" xr:uid="{00000000-0005-0000-0000-0000F3090000}"/>
    <cellStyle name="Calculation 8 6 3 9" xfId="3254" xr:uid="{00000000-0005-0000-0000-0000F4090000}"/>
    <cellStyle name="Calculation 8 6 3 9 2" xfId="3255" xr:uid="{00000000-0005-0000-0000-0000F5090000}"/>
    <cellStyle name="Calculation 8 6 4" xfId="3256" xr:uid="{00000000-0005-0000-0000-0000F6090000}"/>
    <cellStyle name="Calculation 8 6 4 10" xfId="3257" xr:uid="{00000000-0005-0000-0000-0000F7090000}"/>
    <cellStyle name="Calculation 8 6 4 10 2" xfId="3258" xr:uid="{00000000-0005-0000-0000-0000F8090000}"/>
    <cellStyle name="Calculation 8 6 4 11" xfId="3259" xr:uid="{00000000-0005-0000-0000-0000F9090000}"/>
    <cellStyle name="Calculation 8 6 4 11 2" xfId="3260" xr:uid="{00000000-0005-0000-0000-0000FA090000}"/>
    <cellStyle name="Calculation 8 6 4 12" xfId="3261" xr:uid="{00000000-0005-0000-0000-0000FB090000}"/>
    <cellStyle name="Calculation 8 6 4 12 2" xfId="3262" xr:uid="{00000000-0005-0000-0000-0000FC090000}"/>
    <cellStyle name="Calculation 8 6 4 13" xfId="3263" xr:uid="{00000000-0005-0000-0000-0000FD090000}"/>
    <cellStyle name="Calculation 8 6 4 13 2" xfId="3264" xr:uid="{00000000-0005-0000-0000-0000FE090000}"/>
    <cellStyle name="Calculation 8 6 4 14" xfId="3265" xr:uid="{00000000-0005-0000-0000-0000FF090000}"/>
    <cellStyle name="Calculation 8 6 4 14 2" xfId="3266" xr:uid="{00000000-0005-0000-0000-0000000A0000}"/>
    <cellStyle name="Calculation 8 6 4 15" xfId="3267" xr:uid="{00000000-0005-0000-0000-0000010A0000}"/>
    <cellStyle name="Calculation 8 6 4 15 2" xfId="3268" xr:uid="{00000000-0005-0000-0000-0000020A0000}"/>
    <cellStyle name="Calculation 8 6 4 16" xfId="3269" xr:uid="{00000000-0005-0000-0000-0000030A0000}"/>
    <cellStyle name="Calculation 8 6 4 2" xfId="3270" xr:uid="{00000000-0005-0000-0000-0000040A0000}"/>
    <cellStyle name="Calculation 8 6 4 2 2" xfId="3271" xr:uid="{00000000-0005-0000-0000-0000050A0000}"/>
    <cellStyle name="Calculation 8 6 4 3" xfId="3272" xr:uid="{00000000-0005-0000-0000-0000060A0000}"/>
    <cellStyle name="Calculation 8 6 4 3 2" xfId="3273" xr:uid="{00000000-0005-0000-0000-0000070A0000}"/>
    <cellStyle name="Calculation 8 6 4 4" xfId="3274" xr:uid="{00000000-0005-0000-0000-0000080A0000}"/>
    <cellStyle name="Calculation 8 6 4 4 2" xfId="3275" xr:uid="{00000000-0005-0000-0000-0000090A0000}"/>
    <cellStyle name="Calculation 8 6 4 5" xfId="3276" xr:uid="{00000000-0005-0000-0000-00000A0A0000}"/>
    <cellStyle name="Calculation 8 6 4 5 2" xfId="3277" xr:uid="{00000000-0005-0000-0000-00000B0A0000}"/>
    <cellStyle name="Calculation 8 6 4 6" xfId="3278" xr:uid="{00000000-0005-0000-0000-00000C0A0000}"/>
    <cellStyle name="Calculation 8 6 4 6 2" xfId="3279" xr:uid="{00000000-0005-0000-0000-00000D0A0000}"/>
    <cellStyle name="Calculation 8 6 4 7" xfId="3280" xr:uid="{00000000-0005-0000-0000-00000E0A0000}"/>
    <cellStyle name="Calculation 8 6 4 7 2" xfId="3281" xr:uid="{00000000-0005-0000-0000-00000F0A0000}"/>
    <cellStyle name="Calculation 8 6 4 8" xfId="3282" xr:uid="{00000000-0005-0000-0000-0000100A0000}"/>
    <cellStyle name="Calculation 8 6 4 8 2" xfId="3283" xr:uid="{00000000-0005-0000-0000-0000110A0000}"/>
    <cellStyle name="Calculation 8 6 4 9" xfId="3284" xr:uid="{00000000-0005-0000-0000-0000120A0000}"/>
    <cellStyle name="Calculation 8 6 4 9 2" xfId="3285" xr:uid="{00000000-0005-0000-0000-0000130A0000}"/>
    <cellStyle name="Calculation 8 6 5" xfId="3286" xr:uid="{00000000-0005-0000-0000-0000140A0000}"/>
    <cellStyle name="Calculation 8 6 5 10" xfId="3287" xr:uid="{00000000-0005-0000-0000-0000150A0000}"/>
    <cellStyle name="Calculation 8 6 5 10 2" xfId="3288" xr:uid="{00000000-0005-0000-0000-0000160A0000}"/>
    <cellStyle name="Calculation 8 6 5 11" xfId="3289" xr:uid="{00000000-0005-0000-0000-0000170A0000}"/>
    <cellStyle name="Calculation 8 6 5 11 2" xfId="3290" xr:uid="{00000000-0005-0000-0000-0000180A0000}"/>
    <cellStyle name="Calculation 8 6 5 12" xfId="3291" xr:uid="{00000000-0005-0000-0000-0000190A0000}"/>
    <cellStyle name="Calculation 8 6 5 12 2" xfId="3292" xr:uid="{00000000-0005-0000-0000-00001A0A0000}"/>
    <cellStyle name="Calculation 8 6 5 13" xfId="3293" xr:uid="{00000000-0005-0000-0000-00001B0A0000}"/>
    <cellStyle name="Calculation 8 6 5 13 2" xfId="3294" xr:uid="{00000000-0005-0000-0000-00001C0A0000}"/>
    <cellStyle name="Calculation 8 6 5 14" xfId="3295" xr:uid="{00000000-0005-0000-0000-00001D0A0000}"/>
    <cellStyle name="Calculation 8 6 5 14 2" xfId="3296" xr:uid="{00000000-0005-0000-0000-00001E0A0000}"/>
    <cellStyle name="Calculation 8 6 5 15" xfId="3297" xr:uid="{00000000-0005-0000-0000-00001F0A0000}"/>
    <cellStyle name="Calculation 8 6 5 2" xfId="3298" xr:uid="{00000000-0005-0000-0000-0000200A0000}"/>
    <cellStyle name="Calculation 8 6 5 2 2" xfId="3299" xr:uid="{00000000-0005-0000-0000-0000210A0000}"/>
    <cellStyle name="Calculation 8 6 5 3" xfId="3300" xr:uid="{00000000-0005-0000-0000-0000220A0000}"/>
    <cellStyle name="Calculation 8 6 5 3 2" xfId="3301" xr:uid="{00000000-0005-0000-0000-0000230A0000}"/>
    <cellStyle name="Calculation 8 6 5 4" xfId="3302" xr:uid="{00000000-0005-0000-0000-0000240A0000}"/>
    <cellStyle name="Calculation 8 6 5 4 2" xfId="3303" xr:uid="{00000000-0005-0000-0000-0000250A0000}"/>
    <cellStyle name="Calculation 8 6 5 5" xfId="3304" xr:uid="{00000000-0005-0000-0000-0000260A0000}"/>
    <cellStyle name="Calculation 8 6 5 5 2" xfId="3305" xr:uid="{00000000-0005-0000-0000-0000270A0000}"/>
    <cellStyle name="Calculation 8 6 5 6" xfId="3306" xr:uid="{00000000-0005-0000-0000-0000280A0000}"/>
    <cellStyle name="Calculation 8 6 5 6 2" xfId="3307" xr:uid="{00000000-0005-0000-0000-0000290A0000}"/>
    <cellStyle name="Calculation 8 6 5 7" xfId="3308" xr:uid="{00000000-0005-0000-0000-00002A0A0000}"/>
    <cellStyle name="Calculation 8 6 5 7 2" xfId="3309" xr:uid="{00000000-0005-0000-0000-00002B0A0000}"/>
    <cellStyle name="Calculation 8 6 5 8" xfId="3310" xr:uid="{00000000-0005-0000-0000-00002C0A0000}"/>
    <cellStyle name="Calculation 8 6 5 8 2" xfId="3311" xr:uid="{00000000-0005-0000-0000-00002D0A0000}"/>
    <cellStyle name="Calculation 8 6 5 9" xfId="3312" xr:uid="{00000000-0005-0000-0000-00002E0A0000}"/>
    <cellStyle name="Calculation 8 6 5 9 2" xfId="3313" xr:uid="{00000000-0005-0000-0000-00002F0A0000}"/>
    <cellStyle name="Calculation 8 6 6" xfId="3314" xr:uid="{00000000-0005-0000-0000-0000300A0000}"/>
    <cellStyle name="Calculation 8 6 6 2" xfId="3315" xr:uid="{00000000-0005-0000-0000-0000310A0000}"/>
    <cellStyle name="Calculation 8 6 7" xfId="3316" xr:uid="{00000000-0005-0000-0000-0000320A0000}"/>
    <cellStyle name="Calculation 8 6 7 2" xfId="3317" xr:uid="{00000000-0005-0000-0000-0000330A0000}"/>
    <cellStyle name="Calculation 8 6 8" xfId="3318" xr:uid="{00000000-0005-0000-0000-0000340A0000}"/>
    <cellStyle name="Calculation 8 6 8 2" xfId="3319" xr:uid="{00000000-0005-0000-0000-0000350A0000}"/>
    <cellStyle name="Calculation 8 6 9" xfId="3320" xr:uid="{00000000-0005-0000-0000-0000360A0000}"/>
    <cellStyle name="Calculation 8 6 9 2" xfId="3321" xr:uid="{00000000-0005-0000-0000-0000370A0000}"/>
    <cellStyle name="Calculation 8 7" xfId="3322" xr:uid="{00000000-0005-0000-0000-0000380A0000}"/>
    <cellStyle name="Calculation 8 7 10" xfId="3323" xr:uid="{00000000-0005-0000-0000-0000390A0000}"/>
    <cellStyle name="Calculation 8 7 10 2" xfId="3324" xr:uid="{00000000-0005-0000-0000-00003A0A0000}"/>
    <cellStyle name="Calculation 8 7 11" xfId="3325" xr:uid="{00000000-0005-0000-0000-00003B0A0000}"/>
    <cellStyle name="Calculation 8 7 11 2" xfId="3326" xr:uid="{00000000-0005-0000-0000-00003C0A0000}"/>
    <cellStyle name="Calculation 8 7 12" xfId="3327" xr:uid="{00000000-0005-0000-0000-00003D0A0000}"/>
    <cellStyle name="Calculation 8 7 12 2" xfId="3328" xr:uid="{00000000-0005-0000-0000-00003E0A0000}"/>
    <cellStyle name="Calculation 8 7 13" xfId="3329" xr:uid="{00000000-0005-0000-0000-00003F0A0000}"/>
    <cellStyle name="Calculation 8 7 13 2" xfId="3330" xr:uid="{00000000-0005-0000-0000-0000400A0000}"/>
    <cellStyle name="Calculation 8 7 14" xfId="3331" xr:uid="{00000000-0005-0000-0000-0000410A0000}"/>
    <cellStyle name="Calculation 8 7 14 2" xfId="3332" xr:uid="{00000000-0005-0000-0000-0000420A0000}"/>
    <cellStyle name="Calculation 8 7 15" xfId="3333" xr:uid="{00000000-0005-0000-0000-0000430A0000}"/>
    <cellStyle name="Calculation 8 7 15 2" xfId="3334" xr:uid="{00000000-0005-0000-0000-0000440A0000}"/>
    <cellStyle name="Calculation 8 7 16" xfId="3335" xr:uid="{00000000-0005-0000-0000-0000450A0000}"/>
    <cellStyle name="Calculation 8 7 16 2" xfId="3336" xr:uid="{00000000-0005-0000-0000-0000460A0000}"/>
    <cellStyle name="Calculation 8 7 17" xfId="3337" xr:uid="{00000000-0005-0000-0000-0000470A0000}"/>
    <cellStyle name="Calculation 8 7 17 2" xfId="3338" xr:uid="{00000000-0005-0000-0000-0000480A0000}"/>
    <cellStyle name="Calculation 8 7 18" xfId="3339" xr:uid="{00000000-0005-0000-0000-0000490A0000}"/>
    <cellStyle name="Calculation 8 7 18 2" xfId="3340" xr:uid="{00000000-0005-0000-0000-00004A0A0000}"/>
    <cellStyle name="Calculation 8 7 19" xfId="3341" xr:uid="{00000000-0005-0000-0000-00004B0A0000}"/>
    <cellStyle name="Calculation 8 7 2" xfId="3342" xr:uid="{00000000-0005-0000-0000-00004C0A0000}"/>
    <cellStyle name="Calculation 8 7 2 10" xfId="3343" xr:uid="{00000000-0005-0000-0000-00004D0A0000}"/>
    <cellStyle name="Calculation 8 7 2 10 2" xfId="3344" xr:uid="{00000000-0005-0000-0000-00004E0A0000}"/>
    <cellStyle name="Calculation 8 7 2 11" xfId="3345" xr:uid="{00000000-0005-0000-0000-00004F0A0000}"/>
    <cellStyle name="Calculation 8 7 2 11 2" xfId="3346" xr:uid="{00000000-0005-0000-0000-0000500A0000}"/>
    <cellStyle name="Calculation 8 7 2 12" xfId="3347" xr:uid="{00000000-0005-0000-0000-0000510A0000}"/>
    <cellStyle name="Calculation 8 7 2 12 2" xfId="3348" xr:uid="{00000000-0005-0000-0000-0000520A0000}"/>
    <cellStyle name="Calculation 8 7 2 13" xfId="3349" xr:uid="{00000000-0005-0000-0000-0000530A0000}"/>
    <cellStyle name="Calculation 8 7 2 13 2" xfId="3350" xr:uid="{00000000-0005-0000-0000-0000540A0000}"/>
    <cellStyle name="Calculation 8 7 2 14" xfId="3351" xr:uid="{00000000-0005-0000-0000-0000550A0000}"/>
    <cellStyle name="Calculation 8 7 2 14 2" xfId="3352" xr:uid="{00000000-0005-0000-0000-0000560A0000}"/>
    <cellStyle name="Calculation 8 7 2 15" xfId="3353" xr:uid="{00000000-0005-0000-0000-0000570A0000}"/>
    <cellStyle name="Calculation 8 7 2 15 2" xfId="3354" xr:uid="{00000000-0005-0000-0000-0000580A0000}"/>
    <cellStyle name="Calculation 8 7 2 16" xfId="3355" xr:uid="{00000000-0005-0000-0000-0000590A0000}"/>
    <cellStyle name="Calculation 8 7 2 16 2" xfId="3356" xr:uid="{00000000-0005-0000-0000-00005A0A0000}"/>
    <cellStyle name="Calculation 8 7 2 17" xfId="3357" xr:uid="{00000000-0005-0000-0000-00005B0A0000}"/>
    <cellStyle name="Calculation 8 7 2 17 2" xfId="3358" xr:uid="{00000000-0005-0000-0000-00005C0A0000}"/>
    <cellStyle name="Calculation 8 7 2 18" xfId="3359" xr:uid="{00000000-0005-0000-0000-00005D0A0000}"/>
    <cellStyle name="Calculation 8 7 2 2" xfId="3360" xr:uid="{00000000-0005-0000-0000-00005E0A0000}"/>
    <cellStyle name="Calculation 8 7 2 2 2" xfId="3361" xr:uid="{00000000-0005-0000-0000-00005F0A0000}"/>
    <cellStyle name="Calculation 8 7 2 3" xfId="3362" xr:uid="{00000000-0005-0000-0000-0000600A0000}"/>
    <cellStyle name="Calculation 8 7 2 3 2" xfId="3363" xr:uid="{00000000-0005-0000-0000-0000610A0000}"/>
    <cellStyle name="Calculation 8 7 2 4" xfId="3364" xr:uid="{00000000-0005-0000-0000-0000620A0000}"/>
    <cellStyle name="Calculation 8 7 2 4 2" xfId="3365" xr:uid="{00000000-0005-0000-0000-0000630A0000}"/>
    <cellStyle name="Calculation 8 7 2 5" xfId="3366" xr:uid="{00000000-0005-0000-0000-0000640A0000}"/>
    <cellStyle name="Calculation 8 7 2 5 2" xfId="3367" xr:uid="{00000000-0005-0000-0000-0000650A0000}"/>
    <cellStyle name="Calculation 8 7 2 6" xfId="3368" xr:uid="{00000000-0005-0000-0000-0000660A0000}"/>
    <cellStyle name="Calculation 8 7 2 6 2" xfId="3369" xr:uid="{00000000-0005-0000-0000-0000670A0000}"/>
    <cellStyle name="Calculation 8 7 2 7" xfId="3370" xr:uid="{00000000-0005-0000-0000-0000680A0000}"/>
    <cellStyle name="Calculation 8 7 2 7 2" xfId="3371" xr:uid="{00000000-0005-0000-0000-0000690A0000}"/>
    <cellStyle name="Calculation 8 7 2 8" xfId="3372" xr:uid="{00000000-0005-0000-0000-00006A0A0000}"/>
    <cellStyle name="Calculation 8 7 2 8 2" xfId="3373" xr:uid="{00000000-0005-0000-0000-00006B0A0000}"/>
    <cellStyle name="Calculation 8 7 2 9" xfId="3374" xr:uid="{00000000-0005-0000-0000-00006C0A0000}"/>
    <cellStyle name="Calculation 8 7 2 9 2" xfId="3375" xr:uid="{00000000-0005-0000-0000-00006D0A0000}"/>
    <cellStyle name="Calculation 8 7 3" xfId="3376" xr:uid="{00000000-0005-0000-0000-00006E0A0000}"/>
    <cellStyle name="Calculation 8 7 3 10" xfId="3377" xr:uid="{00000000-0005-0000-0000-00006F0A0000}"/>
    <cellStyle name="Calculation 8 7 3 10 2" xfId="3378" xr:uid="{00000000-0005-0000-0000-0000700A0000}"/>
    <cellStyle name="Calculation 8 7 3 11" xfId="3379" xr:uid="{00000000-0005-0000-0000-0000710A0000}"/>
    <cellStyle name="Calculation 8 7 3 11 2" xfId="3380" xr:uid="{00000000-0005-0000-0000-0000720A0000}"/>
    <cellStyle name="Calculation 8 7 3 12" xfId="3381" xr:uid="{00000000-0005-0000-0000-0000730A0000}"/>
    <cellStyle name="Calculation 8 7 3 12 2" xfId="3382" xr:uid="{00000000-0005-0000-0000-0000740A0000}"/>
    <cellStyle name="Calculation 8 7 3 13" xfId="3383" xr:uid="{00000000-0005-0000-0000-0000750A0000}"/>
    <cellStyle name="Calculation 8 7 3 13 2" xfId="3384" xr:uid="{00000000-0005-0000-0000-0000760A0000}"/>
    <cellStyle name="Calculation 8 7 3 14" xfId="3385" xr:uid="{00000000-0005-0000-0000-0000770A0000}"/>
    <cellStyle name="Calculation 8 7 3 14 2" xfId="3386" xr:uid="{00000000-0005-0000-0000-0000780A0000}"/>
    <cellStyle name="Calculation 8 7 3 15" xfId="3387" xr:uid="{00000000-0005-0000-0000-0000790A0000}"/>
    <cellStyle name="Calculation 8 7 3 15 2" xfId="3388" xr:uid="{00000000-0005-0000-0000-00007A0A0000}"/>
    <cellStyle name="Calculation 8 7 3 16" xfId="3389" xr:uid="{00000000-0005-0000-0000-00007B0A0000}"/>
    <cellStyle name="Calculation 8 7 3 2" xfId="3390" xr:uid="{00000000-0005-0000-0000-00007C0A0000}"/>
    <cellStyle name="Calculation 8 7 3 2 2" xfId="3391" xr:uid="{00000000-0005-0000-0000-00007D0A0000}"/>
    <cellStyle name="Calculation 8 7 3 3" xfId="3392" xr:uid="{00000000-0005-0000-0000-00007E0A0000}"/>
    <cellStyle name="Calculation 8 7 3 3 2" xfId="3393" xr:uid="{00000000-0005-0000-0000-00007F0A0000}"/>
    <cellStyle name="Calculation 8 7 3 4" xfId="3394" xr:uid="{00000000-0005-0000-0000-0000800A0000}"/>
    <cellStyle name="Calculation 8 7 3 4 2" xfId="3395" xr:uid="{00000000-0005-0000-0000-0000810A0000}"/>
    <cellStyle name="Calculation 8 7 3 5" xfId="3396" xr:uid="{00000000-0005-0000-0000-0000820A0000}"/>
    <cellStyle name="Calculation 8 7 3 5 2" xfId="3397" xr:uid="{00000000-0005-0000-0000-0000830A0000}"/>
    <cellStyle name="Calculation 8 7 3 6" xfId="3398" xr:uid="{00000000-0005-0000-0000-0000840A0000}"/>
    <cellStyle name="Calculation 8 7 3 6 2" xfId="3399" xr:uid="{00000000-0005-0000-0000-0000850A0000}"/>
    <cellStyle name="Calculation 8 7 3 7" xfId="3400" xr:uid="{00000000-0005-0000-0000-0000860A0000}"/>
    <cellStyle name="Calculation 8 7 3 7 2" xfId="3401" xr:uid="{00000000-0005-0000-0000-0000870A0000}"/>
    <cellStyle name="Calculation 8 7 3 8" xfId="3402" xr:uid="{00000000-0005-0000-0000-0000880A0000}"/>
    <cellStyle name="Calculation 8 7 3 8 2" xfId="3403" xr:uid="{00000000-0005-0000-0000-0000890A0000}"/>
    <cellStyle name="Calculation 8 7 3 9" xfId="3404" xr:uid="{00000000-0005-0000-0000-00008A0A0000}"/>
    <cellStyle name="Calculation 8 7 3 9 2" xfId="3405" xr:uid="{00000000-0005-0000-0000-00008B0A0000}"/>
    <cellStyle name="Calculation 8 7 4" xfId="3406" xr:uid="{00000000-0005-0000-0000-00008C0A0000}"/>
    <cellStyle name="Calculation 8 7 4 10" xfId="3407" xr:uid="{00000000-0005-0000-0000-00008D0A0000}"/>
    <cellStyle name="Calculation 8 7 4 10 2" xfId="3408" xr:uid="{00000000-0005-0000-0000-00008E0A0000}"/>
    <cellStyle name="Calculation 8 7 4 11" xfId="3409" xr:uid="{00000000-0005-0000-0000-00008F0A0000}"/>
    <cellStyle name="Calculation 8 7 4 11 2" xfId="3410" xr:uid="{00000000-0005-0000-0000-0000900A0000}"/>
    <cellStyle name="Calculation 8 7 4 12" xfId="3411" xr:uid="{00000000-0005-0000-0000-0000910A0000}"/>
    <cellStyle name="Calculation 8 7 4 12 2" xfId="3412" xr:uid="{00000000-0005-0000-0000-0000920A0000}"/>
    <cellStyle name="Calculation 8 7 4 13" xfId="3413" xr:uid="{00000000-0005-0000-0000-0000930A0000}"/>
    <cellStyle name="Calculation 8 7 4 13 2" xfId="3414" xr:uid="{00000000-0005-0000-0000-0000940A0000}"/>
    <cellStyle name="Calculation 8 7 4 14" xfId="3415" xr:uid="{00000000-0005-0000-0000-0000950A0000}"/>
    <cellStyle name="Calculation 8 7 4 14 2" xfId="3416" xr:uid="{00000000-0005-0000-0000-0000960A0000}"/>
    <cellStyle name="Calculation 8 7 4 15" xfId="3417" xr:uid="{00000000-0005-0000-0000-0000970A0000}"/>
    <cellStyle name="Calculation 8 7 4 15 2" xfId="3418" xr:uid="{00000000-0005-0000-0000-0000980A0000}"/>
    <cellStyle name="Calculation 8 7 4 16" xfId="3419" xr:uid="{00000000-0005-0000-0000-0000990A0000}"/>
    <cellStyle name="Calculation 8 7 4 2" xfId="3420" xr:uid="{00000000-0005-0000-0000-00009A0A0000}"/>
    <cellStyle name="Calculation 8 7 4 2 2" xfId="3421" xr:uid="{00000000-0005-0000-0000-00009B0A0000}"/>
    <cellStyle name="Calculation 8 7 4 3" xfId="3422" xr:uid="{00000000-0005-0000-0000-00009C0A0000}"/>
    <cellStyle name="Calculation 8 7 4 3 2" xfId="3423" xr:uid="{00000000-0005-0000-0000-00009D0A0000}"/>
    <cellStyle name="Calculation 8 7 4 4" xfId="3424" xr:uid="{00000000-0005-0000-0000-00009E0A0000}"/>
    <cellStyle name="Calculation 8 7 4 4 2" xfId="3425" xr:uid="{00000000-0005-0000-0000-00009F0A0000}"/>
    <cellStyle name="Calculation 8 7 4 5" xfId="3426" xr:uid="{00000000-0005-0000-0000-0000A00A0000}"/>
    <cellStyle name="Calculation 8 7 4 5 2" xfId="3427" xr:uid="{00000000-0005-0000-0000-0000A10A0000}"/>
    <cellStyle name="Calculation 8 7 4 6" xfId="3428" xr:uid="{00000000-0005-0000-0000-0000A20A0000}"/>
    <cellStyle name="Calculation 8 7 4 6 2" xfId="3429" xr:uid="{00000000-0005-0000-0000-0000A30A0000}"/>
    <cellStyle name="Calculation 8 7 4 7" xfId="3430" xr:uid="{00000000-0005-0000-0000-0000A40A0000}"/>
    <cellStyle name="Calculation 8 7 4 7 2" xfId="3431" xr:uid="{00000000-0005-0000-0000-0000A50A0000}"/>
    <cellStyle name="Calculation 8 7 4 8" xfId="3432" xr:uid="{00000000-0005-0000-0000-0000A60A0000}"/>
    <cellStyle name="Calculation 8 7 4 8 2" xfId="3433" xr:uid="{00000000-0005-0000-0000-0000A70A0000}"/>
    <cellStyle name="Calculation 8 7 4 9" xfId="3434" xr:uid="{00000000-0005-0000-0000-0000A80A0000}"/>
    <cellStyle name="Calculation 8 7 4 9 2" xfId="3435" xr:uid="{00000000-0005-0000-0000-0000A90A0000}"/>
    <cellStyle name="Calculation 8 7 5" xfId="3436" xr:uid="{00000000-0005-0000-0000-0000AA0A0000}"/>
    <cellStyle name="Calculation 8 7 5 10" xfId="3437" xr:uid="{00000000-0005-0000-0000-0000AB0A0000}"/>
    <cellStyle name="Calculation 8 7 5 10 2" xfId="3438" xr:uid="{00000000-0005-0000-0000-0000AC0A0000}"/>
    <cellStyle name="Calculation 8 7 5 11" xfId="3439" xr:uid="{00000000-0005-0000-0000-0000AD0A0000}"/>
    <cellStyle name="Calculation 8 7 5 11 2" xfId="3440" xr:uid="{00000000-0005-0000-0000-0000AE0A0000}"/>
    <cellStyle name="Calculation 8 7 5 12" xfId="3441" xr:uid="{00000000-0005-0000-0000-0000AF0A0000}"/>
    <cellStyle name="Calculation 8 7 5 12 2" xfId="3442" xr:uid="{00000000-0005-0000-0000-0000B00A0000}"/>
    <cellStyle name="Calculation 8 7 5 13" xfId="3443" xr:uid="{00000000-0005-0000-0000-0000B10A0000}"/>
    <cellStyle name="Calculation 8 7 5 13 2" xfId="3444" xr:uid="{00000000-0005-0000-0000-0000B20A0000}"/>
    <cellStyle name="Calculation 8 7 5 14" xfId="3445" xr:uid="{00000000-0005-0000-0000-0000B30A0000}"/>
    <cellStyle name="Calculation 8 7 5 14 2" xfId="3446" xr:uid="{00000000-0005-0000-0000-0000B40A0000}"/>
    <cellStyle name="Calculation 8 7 5 15" xfId="3447" xr:uid="{00000000-0005-0000-0000-0000B50A0000}"/>
    <cellStyle name="Calculation 8 7 5 2" xfId="3448" xr:uid="{00000000-0005-0000-0000-0000B60A0000}"/>
    <cellStyle name="Calculation 8 7 5 2 2" xfId="3449" xr:uid="{00000000-0005-0000-0000-0000B70A0000}"/>
    <cellStyle name="Calculation 8 7 5 3" xfId="3450" xr:uid="{00000000-0005-0000-0000-0000B80A0000}"/>
    <cellStyle name="Calculation 8 7 5 3 2" xfId="3451" xr:uid="{00000000-0005-0000-0000-0000B90A0000}"/>
    <cellStyle name="Calculation 8 7 5 4" xfId="3452" xr:uid="{00000000-0005-0000-0000-0000BA0A0000}"/>
    <cellStyle name="Calculation 8 7 5 4 2" xfId="3453" xr:uid="{00000000-0005-0000-0000-0000BB0A0000}"/>
    <cellStyle name="Calculation 8 7 5 5" xfId="3454" xr:uid="{00000000-0005-0000-0000-0000BC0A0000}"/>
    <cellStyle name="Calculation 8 7 5 5 2" xfId="3455" xr:uid="{00000000-0005-0000-0000-0000BD0A0000}"/>
    <cellStyle name="Calculation 8 7 5 6" xfId="3456" xr:uid="{00000000-0005-0000-0000-0000BE0A0000}"/>
    <cellStyle name="Calculation 8 7 5 6 2" xfId="3457" xr:uid="{00000000-0005-0000-0000-0000BF0A0000}"/>
    <cellStyle name="Calculation 8 7 5 7" xfId="3458" xr:uid="{00000000-0005-0000-0000-0000C00A0000}"/>
    <cellStyle name="Calculation 8 7 5 7 2" xfId="3459" xr:uid="{00000000-0005-0000-0000-0000C10A0000}"/>
    <cellStyle name="Calculation 8 7 5 8" xfId="3460" xr:uid="{00000000-0005-0000-0000-0000C20A0000}"/>
    <cellStyle name="Calculation 8 7 5 8 2" xfId="3461" xr:uid="{00000000-0005-0000-0000-0000C30A0000}"/>
    <cellStyle name="Calculation 8 7 5 9" xfId="3462" xr:uid="{00000000-0005-0000-0000-0000C40A0000}"/>
    <cellStyle name="Calculation 8 7 5 9 2" xfId="3463" xr:uid="{00000000-0005-0000-0000-0000C50A0000}"/>
    <cellStyle name="Calculation 8 7 6" xfId="3464" xr:uid="{00000000-0005-0000-0000-0000C60A0000}"/>
    <cellStyle name="Calculation 8 7 6 2" xfId="3465" xr:uid="{00000000-0005-0000-0000-0000C70A0000}"/>
    <cellStyle name="Calculation 8 7 7" xfId="3466" xr:uid="{00000000-0005-0000-0000-0000C80A0000}"/>
    <cellStyle name="Calculation 8 7 7 2" xfId="3467" xr:uid="{00000000-0005-0000-0000-0000C90A0000}"/>
    <cellStyle name="Calculation 8 7 8" xfId="3468" xr:uid="{00000000-0005-0000-0000-0000CA0A0000}"/>
    <cellStyle name="Calculation 8 7 8 2" xfId="3469" xr:uid="{00000000-0005-0000-0000-0000CB0A0000}"/>
    <cellStyle name="Calculation 8 7 9" xfId="3470" xr:uid="{00000000-0005-0000-0000-0000CC0A0000}"/>
    <cellStyle name="Calculation 8 7 9 2" xfId="3471" xr:uid="{00000000-0005-0000-0000-0000CD0A0000}"/>
    <cellStyle name="Calculation 8 8" xfId="3472" xr:uid="{00000000-0005-0000-0000-0000CE0A0000}"/>
    <cellStyle name="Calculation 8 8 10" xfId="3473" xr:uid="{00000000-0005-0000-0000-0000CF0A0000}"/>
    <cellStyle name="Calculation 8 8 10 2" xfId="3474" xr:uid="{00000000-0005-0000-0000-0000D00A0000}"/>
    <cellStyle name="Calculation 8 8 11" xfId="3475" xr:uid="{00000000-0005-0000-0000-0000D10A0000}"/>
    <cellStyle name="Calculation 8 8 11 2" xfId="3476" xr:uid="{00000000-0005-0000-0000-0000D20A0000}"/>
    <cellStyle name="Calculation 8 8 12" xfId="3477" xr:uid="{00000000-0005-0000-0000-0000D30A0000}"/>
    <cellStyle name="Calculation 8 8 12 2" xfId="3478" xr:uid="{00000000-0005-0000-0000-0000D40A0000}"/>
    <cellStyle name="Calculation 8 8 13" xfId="3479" xr:uid="{00000000-0005-0000-0000-0000D50A0000}"/>
    <cellStyle name="Calculation 8 8 13 2" xfId="3480" xr:uid="{00000000-0005-0000-0000-0000D60A0000}"/>
    <cellStyle name="Calculation 8 8 14" xfId="3481" xr:uid="{00000000-0005-0000-0000-0000D70A0000}"/>
    <cellStyle name="Calculation 8 8 14 2" xfId="3482" xr:uid="{00000000-0005-0000-0000-0000D80A0000}"/>
    <cellStyle name="Calculation 8 8 15" xfId="3483" xr:uid="{00000000-0005-0000-0000-0000D90A0000}"/>
    <cellStyle name="Calculation 8 8 15 2" xfId="3484" xr:uid="{00000000-0005-0000-0000-0000DA0A0000}"/>
    <cellStyle name="Calculation 8 8 16" xfId="3485" xr:uid="{00000000-0005-0000-0000-0000DB0A0000}"/>
    <cellStyle name="Calculation 8 8 16 2" xfId="3486" xr:uid="{00000000-0005-0000-0000-0000DC0A0000}"/>
    <cellStyle name="Calculation 8 8 17" xfId="3487" xr:uid="{00000000-0005-0000-0000-0000DD0A0000}"/>
    <cellStyle name="Calculation 8 8 17 2" xfId="3488" xr:uid="{00000000-0005-0000-0000-0000DE0A0000}"/>
    <cellStyle name="Calculation 8 8 18" xfId="3489" xr:uid="{00000000-0005-0000-0000-0000DF0A0000}"/>
    <cellStyle name="Calculation 8 8 2" xfId="3490" xr:uid="{00000000-0005-0000-0000-0000E00A0000}"/>
    <cellStyle name="Calculation 8 8 2 10" xfId="3491" xr:uid="{00000000-0005-0000-0000-0000E10A0000}"/>
    <cellStyle name="Calculation 8 8 2 10 2" xfId="3492" xr:uid="{00000000-0005-0000-0000-0000E20A0000}"/>
    <cellStyle name="Calculation 8 8 2 11" xfId="3493" xr:uid="{00000000-0005-0000-0000-0000E30A0000}"/>
    <cellStyle name="Calculation 8 8 2 11 2" xfId="3494" xr:uid="{00000000-0005-0000-0000-0000E40A0000}"/>
    <cellStyle name="Calculation 8 8 2 12" xfId="3495" xr:uid="{00000000-0005-0000-0000-0000E50A0000}"/>
    <cellStyle name="Calculation 8 8 2 12 2" xfId="3496" xr:uid="{00000000-0005-0000-0000-0000E60A0000}"/>
    <cellStyle name="Calculation 8 8 2 13" xfId="3497" xr:uid="{00000000-0005-0000-0000-0000E70A0000}"/>
    <cellStyle name="Calculation 8 8 2 13 2" xfId="3498" xr:uid="{00000000-0005-0000-0000-0000E80A0000}"/>
    <cellStyle name="Calculation 8 8 2 14" xfId="3499" xr:uid="{00000000-0005-0000-0000-0000E90A0000}"/>
    <cellStyle name="Calculation 8 8 2 14 2" xfId="3500" xr:uid="{00000000-0005-0000-0000-0000EA0A0000}"/>
    <cellStyle name="Calculation 8 8 2 15" xfId="3501" xr:uid="{00000000-0005-0000-0000-0000EB0A0000}"/>
    <cellStyle name="Calculation 8 8 2 15 2" xfId="3502" xr:uid="{00000000-0005-0000-0000-0000EC0A0000}"/>
    <cellStyle name="Calculation 8 8 2 16" xfId="3503" xr:uid="{00000000-0005-0000-0000-0000ED0A0000}"/>
    <cellStyle name="Calculation 8 8 2 16 2" xfId="3504" xr:uid="{00000000-0005-0000-0000-0000EE0A0000}"/>
    <cellStyle name="Calculation 8 8 2 17" xfId="3505" xr:uid="{00000000-0005-0000-0000-0000EF0A0000}"/>
    <cellStyle name="Calculation 8 8 2 17 2" xfId="3506" xr:uid="{00000000-0005-0000-0000-0000F00A0000}"/>
    <cellStyle name="Calculation 8 8 2 18" xfId="3507" xr:uid="{00000000-0005-0000-0000-0000F10A0000}"/>
    <cellStyle name="Calculation 8 8 2 2" xfId="3508" xr:uid="{00000000-0005-0000-0000-0000F20A0000}"/>
    <cellStyle name="Calculation 8 8 2 2 2" xfId="3509" xr:uid="{00000000-0005-0000-0000-0000F30A0000}"/>
    <cellStyle name="Calculation 8 8 2 3" xfId="3510" xr:uid="{00000000-0005-0000-0000-0000F40A0000}"/>
    <cellStyle name="Calculation 8 8 2 3 2" xfId="3511" xr:uid="{00000000-0005-0000-0000-0000F50A0000}"/>
    <cellStyle name="Calculation 8 8 2 4" xfId="3512" xr:uid="{00000000-0005-0000-0000-0000F60A0000}"/>
    <cellStyle name="Calculation 8 8 2 4 2" xfId="3513" xr:uid="{00000000-0005-0000-0000-0000F70A0000}"/>
    <cellStyle name="Calculation 8 8 2 5" xfId="3514" xr:uid="{00000000-0005-0000-0000-0000F80A0000}"/>
    <cellStyle name="Calculation 8 8 2 5 2" xfId="3515" xr:uid="{00000000-0005-0000-0000-0000F90A0000}"/>
    <cellStyle name="Calculation 8 8 2 6" xfId="3516" xr:uid="{00000000-0005-0000-0000-0000FA0A0000}"/>
    <cellStyle name="Calculation 8 8 2 6 2" xfId="3517" xr:uid="{00000000-0005-0000-0000-0000FB0A0000}"/>
    <cellStyle name="Calculation 8 8 2 7" xfId="3518" xr:uid="{00000000-0005-0000-0000-0000FC0A0000}"/>
    <cellStyle name="Calculation 8 8 2 7 2" xfId="3519" xr:uid="{00000000-0005-0000-0000-0000FD0A0000}"/>
    <cellStyle name="Calculation 8 8 2 8" xfId="3520" xr:uid="{00000000-0005-0000-0000-0000FE0A0000}"/>
    <cellStyle name="Calculation 8 8 2 8 2" xfId="3521" xr:uid="{00000000-0005-0000-0000-0000FF0A0000}"/>
    <cellStyle name="Calculation 8 8 2 9" xfId="3522" xr:uid="{00000000-0005-0000-0000-0000000B0000}"/>
    <cellStyle name="Calculation 8 8 2 9 2" xfId="3523" xr:uid="{00000000-0005-0000-0000-0000010B0000}"/>
    <cellStyle name="Calculation 8 8 3" xfId="3524" xr:uid="{00000000-0005-0000-0000-0000020B0000}"/>
    <cellStyle name="Calculation 8 8 3 10" xfId="3525" xr:uid="{00000000-0005-0000-0000-0000030B0000}"/>
    <cellStyle name="Calculation 8 8 3 10 2" xfId="3526" xr:uid="{00000000-0005-0000-0000-0000040B0000}"/>
    <cellStyle name="Calculation 8 8 3 11" xfId="3527" xr:uid="{00000000-0005-0000-0000-0000050B0000}"/>
    <cellStyle name="Calculation 8 8 3 11 2" xfId="3528" xr:uid="{00000000-0005-0000-0000-0000060B0000}"/>
    <cellStyle name="Calculation 8 8 3 12" xfId="3529" xr:uid="{00000000-0005-0000-0000-0000070B0000}"/>
    <cellStyle name="Calculation 8 8 3 12 2" xfId="3530" xr:uid="{00000000-0005-0000-0000-0000080B0000}"/>
    <cellStyle name="Calculation 8 8 3 13" xfId="3531" xr:uid="{00000000-0005-0000-0000-0000090B0000}"/>
    <cellStyle name="Calculation 8 8 3 13 2" xfId="3532" xr:uid="{00000000-0005-0000-0000-00000A0B0000}"/>
    <cellStyle name="Calculation 8 8 3 14" xfId="3533" xr:uid="{00000000-0005-0000-0000-00000B0B0000}"/>
    <cellStyle name="Calculation 8 8 3 14 2" xfId="3534" xr:uid="{00000000-0005-0000-0000-00000C0B0000}"/>
    <cellStyle name="Calculation 8 8 3 15" xfId="3535" xr:uid="{00000000-0005-0000-0000-00000D0B0000}"/>
    <cellStyle name="Calculation 8 8 3 15 2" xfId="3536" xr:uid="{00000000-0005-0000-0000-00000E0B0000}"/>
    <cellStyle name="Calculation 8 8 3 16" xfId="3537" xr:uid="{00000000-0005-0000-0000-00000F0B0000}"/>
    <cellStyle name="Calculation 8 8 3 2" xfId="3538" xr:uid="{00000000-0005-0000-0000-0000100B0000}"/>
    <cellStyle name="Calculation 8 8 3 2 2" xfId="3539" xr:uid="{00000000-0005-0000-0000-0000110B0000}"/>
    <cellStyle name="Calculation 8 8 3 3" xfId="3540" xr:uid="{00000000-0005-0000-0000-0000120B0000}"/>
    <cellStyle name="Calculation 8 8 3 3 2" xfId="3541" xr:uid="{00000000-0005-0000-0000-0000130B0000}"/>
    <cellStyle name="Calculation 8 8 3 4" xfId="3542" xr:uid="{00000000-0005-0000-0000-0000140B0000}"/>
    <cellStyle name="Calculation 8 8 3 4 2" xfId="3543" xr:uid="{00000000-0005-0000-0000-0000150B0000}"/>
    <cellStyle name="Calculation 8 8 3 5" xfId="3544" xr:uid="{00000000-0005-0000-0000-0000160B0000}"/>
    <cellStyle name="Calculation 8 8 3 5 2" xfId="3545" xr:uid="{00000000-0005-0000-0000-0000170B0000}"/>
    <cellStyle name="Calculation 8 8 3 6" xfId="3546" xr:uid="{00000000-0005-0000-0000-0000180B0000}"/>
    <cellStyle name="Calculation 8 8 3 6 2" xfId="3547" xr:uid="{00000000-0005-0000-0000-0000190B0000}"/>
    <cellStyle name="Calculation 8 8 3 7" xfId="3548" xr:uid="{00000000-0005-0000-0000-00001A0B0000}"/>
    <cellStyle name="Calculation 8 8 3 7 2" xfId="3549" xr:uid="{00000000-0005-0000-0000-00001B0B0000}"/>
    <cellStyle name="Calculation 8 8 3 8" xfId="3550" xr:uid="{00000000-0005-0000-0000-00001C0B0000}"/>
    <cellStyle name="Calculation 8 8 3 8 2" xfId="3551" xr:uid="{00000000-0005-0000-0000-00001D0B0000}"/>
    <cellStyle name="Calculation 8 8 3 9" xfId="3552" xr:uid="{00000000-0005-0000-0000-00001E0B0000}"/>
    <cellStyle name="Calculation 8 8 3 9 2" xfId="3553" xr:uid="{00000000-0005-0000-0000-00001F0B0000}"/>
    <cellStyle name="Calculation 8 8 4" xfId="3554" xr:uid="{00000000-0005-0000-0000-0000200B0000}"/>
    <cellStyle name="Calculation 8 8 4 10" xfId="3555" xr:uid="{00000000-0005-0000-0000-0000210B0000}"/>
    <cellStyle name="Calculation 8 8 4 10 2" xfId="3556" xr:uid="{00000000-0005-0000-0000-0000220B0000}"/>
    <cellStyle name="Calculation 8 8 4 11" xfId="3557" xr:uid="{00000000-0005-0000-0000-0000230B0000}"/>
    <cellStyle name="Calculation 8 8 4 11 2" xfId="3558" xr:uid="{00000000-0005-0000-0000-0000240B0000}"/>
    <cellStyle name="Calculation 8 8 4 12" xfId="3559" xr:uid="{00000000-0005-0000-0000-0000250B0000}"/>
    <cellStyle name="Calculation 8 8 4 12 2" xfId="3560" xr:uid="{00000000-0005-0000-0000-0000260B0000}"/>
    <cellStyle name="Calculation 8 8 4 13" xfId="3561" xr:uid="{00000000-0005-0000-0000-0000270B0000}"/>
    <cellStyle name="Calculation 8 8 4 13 2" xfId="3562" xr:uid="{00000000-0005-0000-0000-0000280B0000}"/>
    <cellStyle name="Calculation 8 8 4 14" xfId="3563" xr:uid="{00000000-0005-0000-0000-0000290B0000}"/>
    <cellStyle name="Calculation 8 8 4 14 2" xfId="3564" xr:uid="{00000000-0005-0000-0000-00002A0B0000}"/>
    <cellStyle name="Calculation 8 8 4 15" xfId="3565" xr:uid="{00000000-0005-0000-0000-00002B0B0000}"/>
    <cellStyle name="Calculation 8 8 4 15 2" xfId="3566" xr:uid="{00000000-0005-0000-0000-00002C0B0000}"/>
    <cellStyle name="Calculation 8 8 4 16" xfId="3567" xr:uid="{00000000-0005-0000-0000-00002D0B0000}"/>
    <cellStyle name="Calculation 8 8 4 2" xfId="3568" xr:uid="{00000000-0005-0000-0000-00002E0B0000}"/>
    <cellStyle name="Calculation 8 8 4 2 2" xfId="3569" xr:uid="{00000000-0005-0000-0000-00002F0B0000}"/>
    <cellStyle name="Calculation 8 8 4 3" xfId="3570" xr:uid="{00000000-0005-0000-0000-0000300B0000}"/>
    <cellStyle name="Calculation 8 8 4 3 2" xfId="3571" xr:uid="{00000000-0005-0000-0000-0000310B0000}"/>
    <cellStyle name="Calculation 8 8 4 4" xfId="3572" xr:uid="{00000000-0005-0000-0000-0000320B0000}"/>
    <cellStyle name="Calculation 8 8 4 4 2" xfId="3573" xr:uid="{00000000-0005-0000-0000-0000330B0000}"/>
    <cellStyle name="Calculation 8 8 4 5" xfId="3574" xr:uid="{00000000-0005-0000-0000-0000340B0000}"/>
    <cellStyle name="Calculation 8 8 4 5 2" xfId="3575" xr:uid="{00000000-0005-0000-0000-0000350B0000}"/>
    <cellStyle name="Calculation 8 8 4 6" xfId="3576" xr:uid="{00000000-0005-0000-0000-0000360B0000}"/>
    <cellStyle name="Calculation 8 8 4 6 2" xfId="3577" xr:uid="{00000000-0005-0000-0000-0000370B0000}"/>
    <cellStyle name="Calculation 8 8 4 7" xfId="3578" xr:uid="{00000000-0005-0000-0000-0000380B0000}"/>
    <cellStyle name="Calculation 8 8 4 7 2" xfId="3579" xr:uid="{00000000-0005-0000-0000-0000390B0000}"/>
    <cellStyle name="Calculation 8 8 4 8" xfId="3580" xr:uid="{00000000-0005-0000-0000-00003A0B0000}"/>
    <cellStyle name="Calculation 8 8 4 8 2" xfId="3581" xr:uid="{00000000-0005-0000-0000-00003B0B0000}"/>
    <cellStyle name="Calculation 8 8 4 9" xfId="3582" xr:uid="{00000000-0005-0000-0000-00003C0B0000}"/>
    <cellStyle name="Calculation 8 8 4 9 2" xfId="3583" xr:uid="{00000000-0005-0000-0000-00003D0B0000}"/>
    <cellStyle name="Calculation 8 8 5" xfId="3584" xr:uid="{00000000-0005-0000-0000-00003E0B0000}"/>
    <cellStyle name="Calculation 8 8 5 10" xfId="3585" xr:uid="{00000000-0005-0000-0000-00003F0B0000}"/>
    <cellStyle name="Calculation 8 8 5 10 2" xfId="3586" xr:uid="{00000000-0005-0000-0000-0000400B0000}"/>
    <cellStyle name="Calculation 8 8 5 11" xfId="3587" xr:uid="{00000000-0005-0000-0000-0000410B0000}"/>
    <cellStyle name="Calculation 8 8 5 11 2" xfId="3588" xr:uid="{00000000-0005-0000-0000-0000420B0000}"/>
    <cellStyle name="Calculation 8 8 5 12" xfId="3589" xr:uid="{00000000-0005-0000-0000-0000430B0000}"/>
    <cellStyle name="Calculation 8 8 5 12 2" xfId="3590" xr:uid="{00000000-0005-0000-0000-0000440B0000}"/>
    <cellStyle name="Calculation 8 8 5 13" xfId="3591" xr:uid="{00000000-0005-0000-0000-0000450B0000}"/>
    <cellStyle name="Calculation 8 8 5 13 2" xfId="3592" xr:uid="{00000000-0005-0000-0000-0000460B0000}"/>
    <cellStyle name="Calculation 8 8 5 14" xfId="3593" xr:uid="{00000000-0005-0000-0000-0000470B0000}"/>
    <cellStyle name="Calculation 8 8 5 2" xfId="3594" xr:uid="{00000000-0005-0000-0000-0000480B0000}"/>
    <cellStyle name="Calculation 8 8 5 2 2" xfId="3595" xr:uid="{00000000-0005-0000-0000-0000490B0000}"/>
    <cellStyle name="Calculation 8 8 5 3" xfId="3596" xr:uid="{00000000-0005-0000-0000-00004A0B0000}"/>
    <cellStyle name="Calculation 8 8 5 3 2" xfId="3597" xr:uid="{00000000-0005-0000-0000-00004B0B0000}"/>
    <cellStyle name="Calculation 8 8 5 4" xfId="3598" xr:uid="{00000000-0005-0000-0000-00004C0B0000}"/>
    <cellStyle name="Calculation 8 8 5 4 2" xfId="3599" xr:uid="{00000000-0005-0000-0000-00004D0B0000}"/>
    <cellStyle name="Calculation 8 8 5 5" xfId="3600" xr:uid="{00000000-0005-0000-0000-00004E0B0000}"/>
    <cellStyle name="Calculation 8 8 5 5 2" xfId="3601" xr:uid="{00000000-0005-0000-0000-00004F0B0000}"/>
    <cellStyle name="Calculation 8 8 5 6" xfId="3602" xr:uid="{00000000-0005-0000-0000-0000500B0000}"/>
    <cellStyle name="Calculation 8 8 5 6 2" xfId="3603" xr:uid="{00000000-0005-0000-0000-0000510B0000}"/>
    <cellStyle name="Calculation 8 8 5 7" xfId="3604" xr:uid="{00000000-0005-0000-0000-0000520B0000}"/>
    <cellStyle name="Calculation 8 8 5 7 2" xfId="3605" xr:uid="{00000000-0005-0000-0000-0000530B0000}"/>
    <cellStyle name="Calculation 8 8 5 8" xfId="3606" xr:uid="{00000000-0005-0000-0000-0000540B0000}"/>
    <cellStyle name="Calculation 8 8 5 8 2" xfId="3607" xr:uid="{00000000-0005-0000-0000-0000550B0000}"/>
    <cellStyle name="Calculation 8 8 5 9" xfId="3608" xr:uid="{00000000-0005-0000-0000-0000560B0000}"/>
    <cellStyle name="Calculation 8 8 5 9 2" xfId="3609" xr:uid="{00000000-0005-0000-0000-0000570B0000}"/>
    <cellStyle name="Calculation 8 8 6" xfId="3610" xr:uid="{00000000-0005-0000-0000-0000580B0000}"/>
    <cellStyle name="Calculation 8 8 6 2" xfId="3611" xr:uid="{00000000-0005-0000-0000-0000590B0000}"/>
    <cellStyle name="Calculation 8 8 7" xfId="3612" xr:uid="{00000000-0005-0000-0000-00005A0B0000}"/>
    <cellStyle name="Calculation 8 8 7 2" xfId="3613" xr:uid="{00000000-0005-0000-0000-00005B0B0000}"/>
    <cellStyle name="Calculation 8 8 8" xfId="3614" xr:uid="{00000000-0005-0000-0000-00005C0B0000}"/>
    <cellStyle name="Calculation 8 8 8 2" xfId="3615" xr:uid="{00000000-0005-0000-0000-00005D0B0000}"/>
    <cellStyle name="Calculation 8 8 9" xfId="3616" xr:uid="{00000000-0005-0000-0000-00005E0B0000}"/>
    <cellStyle name="Calculation 8 8 9 2" xfId="3617" xr:uid="{00000000-0005-0000-0000-00005F0B0000}"/>
    <cellStyle name="Calculation 8 9" xfId="3618" xr:uid="{00000000-0005-0000-0000-0000600B0000}"/>
    <cellStyle name="Calculation 8 9 10" xfId="3619" xr:uid="{00000000-0005-0000-0000-0000610B0000}"/>
    <cellStyle name="Calculation 8 9 10 2" xfId="3620" xr:uid="{00000000-0005-0000-0000-0000620B0000}"/>
    <cellStyle name="Calculation 8 9 11" xfId="3621" xr:uid="{00000000-0005-0000-0000-0000630B0000}"/>
    <cellStyle name="Calculation 8 9 11 2" xfId="3622" xr:uid="{00000000-0005-0000-0000-0000640B0000}"/>
    <cellStyle name="Calculation 8 9 12" xfId="3623" xr:uid="{00000000-0005-0000-0000-0000650B0000}"/>
    <cellStyle name="Calculation 8 9 12 2" xfId="3624" xr:uid="{00000000-0005-0000-0000-0000660B0000}"/>
    <cellStyle name="Calculation 8 9 13" xfId="3625" xr:uid="{00000000-0005-0000-0000-0000670B0000}"/>
    <cellStyle name="Calculation 8 9 13 2" xfId="3626" xr:uid="{00000000-0005-0000-0000-0000680B0000}"/>
    <cellStyle name="Calculation 8 9 14" xfId="3627" xr:uid="{00000000-0005-0000-0000-0000690B0000}"/>
    <cellStyle name="Calculation 8 9 14 2" xfId="3628" xr:uid="{00000000-0005-0000-0000-00006A0B0000}"/>
    <cellStyle name="Calculation 8 9 15" xfId="3629" xr:uid="{00000000-0005-0000-0000-00006B0B0000}"/>
    <cellStyle name="Calculation 8 9 15 2" xfId="3630" xr:uid="{00000000-0005-0000-0000-00006C0B0000}"/>
    <cellStyle name="Calculation 8 9 16" xfId="3631" xr:uid="{00000000-0005-0000-0000-00006D0B0000}"/>
    <cellStyle name="Calculation 8 9 16 2" xfId="3632" xr:uid="{00000000-0005-0000-0000-00006E0B0000}"/>
    <cellStyle name="Calculation 8 9 17" xfId="3633" xr:uid="{00000000-0005-0000-0000-00006F0B0000}"/>
    <cellStyle name="Calculation 8 9 17 2" xfId="3634" xr:uid="{00000000-0005-0000-0000-0000700B0000}"/>
    <cellStyle name="Calculation 8 9 18" xfId="3635" xr:uid="{00000000-0005-0000-0000-0000710B0000}"/>
    <cellStyle name="Calculation 8 9 2" xfId="3636" xr:uid="{00000000-0005-0000-0000-0000720B0000}"/>
    <cellStyle name="Calculation 8 9 2 10" xfId="3637" xr:uid="{00000000-0005-0000-0000-0000730B0000}"/>
    <cellStyle name="Calculation 8 9 2 10 2" xfId="3638" xr:uid="{00000000-0005-0000-0000-0000740B0000}"/>
    <cellStyle name="Calculation 8 9 2 11" xfId="3639" xr:uid="{00000000-0005-0000-0000-0000750B0000}"/>
    <cellStyle name="Calculation 8 9 2 11 2" xfId="3640" xr:uid="{00000000-0005-0000-0000-0000760B0000}"/>
    <cellStyle name="Calculation 8 9 2 12" xfId="3641" xr:uid="{00000000-0005-0000-0000-0000770B0000}"/>
    <cellStyle name="Calculation 8 9 2 12 2" xfId="3642" xr:uid="{00000000-0005-0000-0000-0000780B0000}"/>
    <cellStyle name="Calculation 8 9 2 13" xfId="3643" xr:uid="{00000000-0005-0000-0000-0000790B0000}"/>
    <cellStyle name="Calculation 8 9 2 13 2" xfId="3644" xr:uid="{00000000-0005-0000-0000-00007A0B0000}"/>
    <cellStyle name="Calculation 8 9 2 14" xfId="3645" xr:uid="{00000000-0005-0000-0000-00007B0B0000}"/>
    <cellStyle name="Calculation 8 9 2 14 2" xfId="3646" xr:uid="{00000000-0005-0000-0000-00007C0B0000}"/>
    <cellStyle name="Calculation 8 9 2 15" xfId="3647" xr:uid="{00000000-0005-0000-0000-00007D0B0000}"/>
    <cellStyle name="Calculation 8 9 2 15 2" xfId="3648" xr:uid="{00000000-0005-0000-0000-00007E0B0000}"/>
    <cellStyle name="Calculation 8 9 2 16" xfId="3649" xr:uid="{00000000-0005-0000-0000-00007F0B0000}"/>
    <cellStyle name="Calculation 8 9 2 16 2" xfId="3650" xr:uid="{00000000-0005-0000-0000-0000800B0000}"/>
    <cellStyle name="Calculation 8 9 2 17" xfId="3651" xr:uid="{00000000-0005-0000-0000-0000810B0000}"/>
    <cellStyle name="Calculation 8 9 2 17 2" xfId="3652" xr:uid="{00000000-0005-0000-0000-0000820B0000}"/>
    <cellStyle name="Calculation 8 9 2 18" xfId="3653" xr:uid="{00000000-0005-0000-0000-0000830B0000}"/>
    <cellStyle name="Calculation 8 9 2 2" xfId="3654" xr:uid="{00000000-0005-0000-0000-0000840B0000}"/>
    <cellStyle name="Calculation 8 9 2 2 2" xfId="3655" xr:uid="{00000000-0005-0000-0000-0000850B0000}"/>
    <cellStyle name="Calculation 8 9 2 3" xfId="3656" xr:uid="{00000000-0005-0000-0000-0000860B0000}"/>
    <cellStyle name="Calculation 8 9 2 3 2" xfId="3657" xr:uid="{00000000-0005-0000-0000-0000870B0000}"/>
    <cellStyle name="Calculation 8 9 2 4" xfId="3658" xr:uid="{00000000-0005-0000-0000-0000880B0000}"/>
    <cellStyle name="Calculation 8 9 2 4 2" xfId="3659" xr:uid="{00000000-0005-0000-0000-0000890B0000}"/>
    <cellStyle name="Calculation 8 9 2 5" xfId="3660" xr:uid="{00000000-0005-0000-0000-00008A0B0000}"/>
    <cellStyle name="Calculation 8 9 2 5 2" xfId="3661" xr:uid="{00000000-0005-0000-0000-00008B0B0000}"/>
    <cellStyle name="Calculation 8 9 2 6" xfId="3662" xr:uid="{00000000-0005-0000-0000-00008C0B0000}"/>
    <cellStyle name="Calculation 8 9 2 6 2" xfId="3663" xr:uid="{00000000-0005-0000-0000-00008D0B0000}"/>
    <cellStyle name="Calculation 8 9 2 7" xfId="3664" xr:uid="{00000000-0005-0000-0000-00008E0B0000}"/>
    <cellStyle name="Calculation 8 9 2 7 2" xfId="3665" xr:uid="{00000000-0005-0000-0000-00008F0B0000}"/>
    <cellStyle name="Calculation 8 9 2 8" xfId="3666" xr:uid="{00000000-0005-0000-0000-0000900B0000}"/>
    <cellStyle name="Calculation 8 9 2 8 2" xfId="3667" xr:uid="{00000000-0005-0000-0000-0000910B0000}"/>
    <cellStyle name="Calculation 8 9 2 9" xfId="3668" xr:uid="{00000000-0005-0000-0000-0000920B0000}"/>
    <cellStyle name="Calculation 8 9 2 9 2" xfId="3669" xr:uid="{00000000-0005-0000-0000-0000930B0000}"/>
    <cellStyle name="Calculation 8 9 3" xfId="3670" xr:uid="{00000000-0005-0000-0000-0000940B0000}"/>
    <cellStyle name="Calculation 8 9 3 10" xfId="3671" xr:uid="{00000000-0005-0000-0000-0000950B0000}"/>
    <cellStyle name="Calculation 8 9 3 10 2" xfId="3672" xr:uid="{00000000-0005-0000-0000-0000960B0000}"/>
    <cellStyle name="Calculation 8 9 3 11" xfId="3673" xr:uid="{00000000-0005-0000-0000-0000970B0000}"/>
    <cellStyle name="Calculation 8 9 3 11 2" xfId="3674" xr:uid="{00000000-0005-0000-0000-0000980B0000}"/>
    <cellStyle name="Calculation 8 9 3 12" xfId="3675" xr:uid="{00000000-0005-0000-0000-0000990B0000}"/>
    <cellStyle name="Calculation 8 9 3 12 2" xfId="3676" xr:uid="{00000000-0005-0000-0000-00009A0B0000}"/>
    <cellStyle name="Calculation 8 9 3 13" xfId="3677" xr:uid="{00000000-0005-0000-0000-00009B0B0000}"/>
    <cellStyle name="Calculation 8 9 3 13 2" xfId="3678" xr:uid="{00000000-0005-0000-0000-00009C0B0000}"/>
    <cellStyle name="Calculation 8 9 3 14" xfId="3679" xr:uid="{00000000-0005-0000-0000-00009D0B0000}"/>
    <cellStyle name="Calculation 8 9 3 14 2" xfId="3680" xr:uid="{00000000-0005-0000-0000-00009E0B0000}"/>
    <cellStyle name="Calculation 8 9 3 15" xfId="3681" xr:uid="{00000000-0005-0000-0000-00009F0B0000}"/>
    <cellStyle name="Calculation 8 9 3 15 2" xfId="3682" xr:uid="{00000000-0005-0000-0000-0000A00B0000}"/>
    <cellStyle name="Calculation 8 9 3 16" xfId="3683" xr:uid="{00000000-0005-0000-0000-0000A10B0000}"/>
    <cellStyle name="Calculation 8 9 3 2" xfId="3684" xr:uid="{00000000-0005-0000-0000-0000A20B0000}"/>
    <cellStyle name="Calculation 8 9 3 2 2" xfId="3685" xr:uid="{00000000-0005-0000-0000-0000A30B0000}"/>
    <cellStyle name="Calculation 8 9 3 3" xfId="3686" xr:uid="{00000000-0005-0000-0000-0000A40B0000}"/>
    <cellStyle name="Calculation 8 9 3 3 2" xfId="3687" xr:uid="{00000000-0005-0000-0000-0000A50B0000}"/>
    <cellStyle name="Calculation 8 9 3 4" xfId="3688" xr:uid="{00000000-0005-0000-0000-0000A60B0000}"/>
    <cellStyle name="Calculation 8 9 3 4 2" xfId="3689" xr:uid="{00000000-0005-0000-0000-0000A70B0000}"/>
    <cellStyle name="Calculation 8 9 3 5" xfId="3690" xr:uid="{00000000-0005-0000-0000-0000A80B0000}"/>
    <cellStyle name="Calculation 8 9 3 5 2" xfId="3691" xr:uid="{00000000-0005-0000-0000-0000A90B0000}"/>
    <cellStyle name="Calculation 8 9 3 6" xfId="3692" xr:uid="{00000000-0005-0000-0000-0000AA0B0000}"/>
    <cellStyle name="Calculation 8 9 3 6 2" xfId="3693" xr:uid="{00000000-0005-0000-0000-0000AB0B0000}"/>
    <cellStyle name="Calculation 8 9 3 7" xfId="3694" xr:uid="{00000000-0005-0000-0000-0000AC0B0000}"/>
    <cellStyle name="Calculation 8 9 3 7 2" xfId="3695" xr:uid="{00000000-0005-0000-0000-0000AD0B0000}"/>
    <cellStyle name="Calculation 8 9 3 8" xfId="3696" xr:uid="{00000000-0005-0000-0000-0000AE0B0000}"/>
    <cellStyle name="Calculation 8 9 3 8 2" xfId="3697" xr:uid="{00000000-0005-0000-0000-0000AF0B0000}"/>
    <cellStyle name="Calculation 8 9 3 9" xfId="3698" xr:uid="{00000000-0005-0000-0000-0000B00B0000}"/>
    <cellStyle name="Calculation 8 9 3 9 2" xfId="3699" xr:uid="{00000000-0005-0000-0000-0000B10B0000}"/>
    <cellStyle name="Calculation 8 9 4" xfId="3700" xr:uid="{00000000-0005-0000-0000-0000B20B0000}"/>
    <cellStyle name="Calculation 8 9 4 10" xfId="3701" xr:uid="{00000000-0005-0000-0000-0000B30B0000}"/>
    <cellStyle name="Calculation 8 9 4 10 2" xfId="3702" xr:uid="{00000000-0005-0000-0000-0000B40B0000}"/>
    <cellStyle name="Calculation 8 9 4 11" xfId="3703" xr:uid="{00000000-0005-0000-0000-0000B50B0000}"/>
    <cellStyle name="Calculation 8 9 4 11 2" xfId="3704" xr:uid="{00000000-0005-0000-0000-0000B60B0000}"/>
    <cellStyle name="Calculation 8 9 4 12" xfId="3705" xr:uid="{00000000-0005-0000-0000-0000B70B0000}"/>
    <cellStyle name="Calculation 8 9 4 12 2" xfId="3706" xr:uid="{00000000-0005-0000-0000-0000B80B0000}"/>
    <cellStyle name="Calculation 8 9 4 13" xfId="3707" xr:uid="{00000000-0005-0000-0000-0000B90B0000}"/>
    <cellStyle name="Calculation 8 9 4 13 2" xfId="3708" xr:uid="{00000000-0005-0000-0000-0000BA0B0000}"/>
    <cellStyle name="Calculation 8 9 4 14" xfId="3709" xr:uid="{00000000-0005-0000-0000-0000BB0B0000}"/>
    <cellStyle name="Calculation 8 9 4 14 2" xfId="3710" xr:uid="{00000000-0005-0000-0000-0000BC0B0000}"/>
    <cellStyle name="Calculation 8 9 4 15" xfId="3711" xr:uid="{00000000-0005-0000-0000-0000BD0B0000}"/>
    <cellStyle name="Calculation 8 9 4 15 2" xfId="3712" xr:uid="{00000000-0005-0000-0000-0000BE0B0000}"/>
    <cellStyle name="Calculation 8 9 4 16" xfId="3713" xr:uid="{00000000-0005-0000-0000-0000BF0B0000}"/>
    <cellStyle name="Calculation 8 9 4 2" xfId="3714" xr:uid="{00000000-0005-0000-0000-0000C00B0000}"/>
    <cellStyle name="Calculation 8 9 4 2 2" xfId="3715" xr:uid="{00000000-0005-0000-0000-0000C10B0000}"/>
    <cellStyle name="Calculation 8 9 4 3" xfId="3716" xr:uid="{00000000-0005-0000-0000-0000C20B0000}"/>
    <cellStyle name="Calculation 8 9 4 3 2" xfId="3717" xr:uid="{00000000-0005-0000-0000-0000C30B0000}"/>
    <cellStyle name="Calculation 8 9 4 4" xfId="3718" xr:uid="{00000000-0005-0000-0000-0000C40B0000}"/>
    <cellStyle name="Calculation 8 9 4 4 2" xfId="3719" xr:uid="{00000000-0005-0000-0000-0000C50B0000}"/>
    <cellStyle name="Calculation 8 9 4 5" xfId="3720" xr:uid="{00000000-0005-0000-0000-0000C60B0000}"/>
    <cellStyle name="Calculation 8 9 4 5 2" xfId="3721" xr:uid="{00000000-0005-0000-0000-0000C70B0000}"/>
    <cellStyle name="Calculation 8 9 4 6" xfId="3722" xr:uid="{00000000-0005-0000-0000-0000C80B0000}"/>
    <cellStyle name="Calculation 8 9 4 6 2" xfId="3723" xr:uid="{00000000-0005-0000-0000-0000C90B0000}"/>
    <cellStyle name="Calculation 8 9 4 7" xfId="3724" xr:uid="{00000000-0005-0000-0000-0000CA0B0000}"/>
    <cellStyle name="Calculation 8 9 4 7 2" xfId="3725" xr:uid="{00000000-0005-0000-0000-0000CB0B0000}"/>
    <cellStyle name="Calculation 8 9 4 8" xfId="3726" xr:uid="{00000000-0005-0000-0000-0000CC0B0000}"/>
    <cellStyle name="Calculation 8 9 4 8 2" xfId="3727" xr:uid="{00000000-0005-0000-0000-0000CD0B0000}"/>
    <cellStyle name="Calculation 8 9 4 9" xfId="3728" xr:uid="{00000000-0005-0000-0000-0000CE0B0000}"/>
    <cellStyle name="Calculation 8 9 4 9 2" xfId="3729" xr:uid="{00000000-0005-0000-0000-0000CF0B0000}"/>
    <cellStyle name="Calculation 8 9 5" xfId="3730" xr:uid="{00000000-0005-0000-0000-0000D00B0000}"/>
    <cellStyle name="Calculation 8 9 5 10" xfId="3731" xr:uid="{00000000-0005-0000-0000-0000D10B0000}"/>
    <cellStyle name="Calculation 8 9 5 10 2" xfId="3732" xr:uid="{00000000-0005-0000-0000-0000D20B0000}"/>
    <cellStyle name="Calculation 8 9 5 11" xfId="3733" xr:uid="{00000000-0005-0000-0000-0000D30B0000}"/>
    <cellStyle name="Calculation 8 9 5 11 2" xfId="3734" xr:uid="{00000000-0005-0000-0000-0000D40B0000}"/>
    <cellStyle name="Calculation 8 9 5 12" xfId="3735" xr:uid="{00000000-0005-0000-0000-0000D50B0000}"/>
    <cellStyle name="Calculation 8 9 5 12 2" xfId="3736" xr:uid="{00000000-0005-0000-0000-0000D60B0000}"/>
    <cellStyle name="Calculation 8 9 5 13" xfId="3737" xr:uid="{00000000-0005-0000-0000-0000D70B0000}"/>
    <cellStyle name="Calculation 8 9 5 13 2" xfId="3738" xr:uid="{00000000-0005-0000-0000-0000D80B0000}"/>
    <cellStyle name="Calculation 8 9 5 14" xfId="3739" xr:uid="{00000000-0005-0000-0000-0000D90B0000}"/>
    <cellStyle name="Calculation 8 9 5 2" xfId="3740" xr:uid="{00000000-0005-0000-0000-0000DA0B0000}"/>
    <cellStyle name="Calculation 8 9 5 2 2" xfId="3741" xr:uid="{00000000-0005-0000-0000-0000DB0B0000}"/>
    <cellStyle name="Calculation 8 9 5 3" xfId="3742" xr:uid="{00000000-0005-0000-0000-0000DC0B0000}"/>
    <cellStyle name="Calculation 8 9 5 3 2" xfId="3743" xr:uid="{00000000-0005-0000-0000-0000DD0B0000}"/>
    <cellStyle name="Calculation 8 9 5 4" xfId="3744" xr:uid="{00000000-0005-0000-0000-0000DE0B0000}"/>
    <cellStyle name="Calculation 8 9 5 4 2" xfId="3745" xr:uid="{00000000-0005-0000-0000-0000DF0B0000}"/>
    <cellStyle name="Calculation 8 9 5 5" xfId="3746" xr:uid="{00000000-0005-0000-0000-0000E00B0000}"/>
    <cellStyle name="Calculation 8 9 5 5 2" xfId="3747" xr:uid="{00000000-0005-0000-0000-0000E10B0000}"/>
    <cellStyle name="Calculation 8 9 5 6" xfId="3748" xr:uid="{00000000-0005-0000-0000-0000E20B0000}"/>
    <cellStyle name="Calculation 8 9 5 6 2" xfId="3749" xr:uid="{00000000-0005-0000-0000-0000E30B0000}"/>
    <cellStyle name="Calculation 8 9 5 7" xfId="3750" xr:uid="{00000000-0005-0000-0000-0000E40B0000}"/>
    <cellStyle name="Calculation 8 9 5 7 2" xfId="3751" xr:uid="{00000000-0005-0000-0000-0000E50B0000}"/>
    <cellStyle name="Calculation 8 9 5 8" xfId="3752" xr:uid="{00000000-0005-0000-0000-0000E60B0000}"/>
    <cellStyle name="Calculation 8 9 5 8 2" xfId="3753" xr:uid="{00000000-0005-0000-0000-0000E70B0000}"/>
    <cellStyle name="Calculation 8 9 5 9" xfId="3754" xr:uid="{00000000-0005-0000-0000-0000E80B0000}"/>
    <cellStyle name="Calculation 8 9 5 9 2" xfId="3755" xr:uid="{00000000-0005-0000-0000-0000E90B0000}"/>
    <cellStyle name="Calculation 8 9 6" xfId="3756" xr:uid="{00000000-0005-0000-0000-0000EA0B0000}"/>
    <cellStyle name="Calculation 8 9 6 2" xfId="3757" xr:uid="{00000000-0005-0000-0000-0000EB0B0000}"/>
    <cellStyle name="Calculation 8 9 7" xfId="3758" xr:uid="{00000000-0005-0000-0000-0000EC0B0000}"/>
    <cellStyle name="Calculation 8 9 7 2" xfId="3759" xr:uid="{00000000-0005-0000-0000-0000ED0B0000}"/>
    <cellStyle name="Calculation 8 9 8" xfId="3760" xr:uid="{00000000-0005-0000-0000-0000EE0B0000}"/>
    <cellStyle name="Calculation 8 9 8 2" xfId="3761" xr:uid="{00000000-0005-0000-0000-0000EF0B0000}"/>
    <cellStyle name="Calculation 8 9 9" xfId="3762" xr:uid="{00000000-0005-0000-0000-0000F00B0000}"/>
    <cellStyle name="Calculation 8 9 9 2" xfId="3763" xr:uid="{00000000-0005-0000-0000-0000F10B0000}"/>
    <cellStyle name="Calculation 9" xfId="3764" xr:uid="{00000000-0005-0000-0000-0000F20B0000}"/>
    <cellStyle name="Calculation 9 10" xfId="3765" xr:uid="{00000000-0005-0000-0000-0000F30B0000}"/>
    <cellStyle name="Calculation 9 10 10" xfId="3766" xr:uid="{00000000-0005-0000-0000-0000F40B0000}"/>
    <cellStyle name="Calculation 9 10 10 2" xfId="3767" xr:uid="{00000000-0005-0000-0000-0000F50B0000}"/>
    <cellStyle name="Calculation 9 10 11" xfId="3768" xr:uid="{00000000-0005-0000-0000-0000F60B0000}"/>
    <cellStyle name="Calculation 9 10 11 2" xfId="3769" xr:uid="{00000000-0005-0000-0000-0000F70B0000}"/>
    <cellStyle name="Calculation 9 10 12" xfId="3770" xr:uid="{00000000-0005-0000-0000-0000F80B0000}"/>
    <cellStyle name="Calculation 9 10 12 2" xfId="3771" xr:uid="{00000000-0005-0000-0000-0000F90B0000}"/>
    <cellStyle name="Calculation 9 10 13" xfId="3772" xr:uid="{00000000-0005-0000-0000-0000FA0B0000}"/>
    <cellStyle name="Calculation 9 10 13 2" xfId="3773" xr:uid="{00000000-0005-0000-0000-0000FB0B0000}"/>
    <cellStyle name="Calculation 9 10 14" xfId="3774" xr:uid="{00000000-0005-0000-0000-0000FC0B0000}"/>
    <cellStyle name="Calculation 9 10 14 2" xfId="3775" xr:uid="{00000000-0005-0000-0000-0000FD0B0000}"/>
    <cellStyle name="Calculation 9 10 15" xfId="3776" xr:uid="{00000000-0005-0000-0000-0000FE0B0000}"/>
    <cellStyle name="Calculation 9 10 15 2" xfId="3777" xr:uid="{00000000-0005-0000-0000-0000FF0B0000}"/>
    <cellStyle name="Calculation 9 10 16" xfId="3778" xr:uid="{00000000-0005-0000-0000-0000000C0000}"/>
    <cellStyle name="Calculation 9 10 16 2" xfId="3779" xr:uid="{00000000-0005-0000-0000-0000010C0000}"/>
    <cellStyle name="Calculation 9 10 17" xfId="3780" xr:uid="{00000000-0005-0000-0000-0000020C0000}"/>
    <cellStyle name="Calculation 9 10 17 2" xfId="3781" xr:uid="{00000000-0005-0000-0000-0000030C0000}"/>
    <cellStyle name="Calculation 9 10 18" xfId="3782" xr:uid="{00000000-0005-0000-0000-0000040C0000}"/>
    <cellStyle name="Calculation 9 10 2" xfId="3783" xr:uid="{00000000-0005-0000-0000-0000050C0000}"/>
    <cellStyle name="Calculation 9 10 2 2" xfId="3784" xr:uid="{00000000-0005-0000-0000-0000060C0000}"/>
    <cellStyle name="Calculation 9 10 3" xfId="3785" xr:uid="{00000000-0005-0000-0000-0000070C0000}"/>
    <cellStyle name="Calculation 9 10 3 2" xfId="3786" xr:uid="{00000000-0005-0000-0000-0000080C0000}"/>
    <cellStyle name="Calculation 9 10 4" xfId="3787" xr:uid="{00000000-0005-0000-0000-0000090C0000}"/>
    <cellStyle name="Calculation 9 10 4 2" xfId="3788" xr:uid="{00000000-0005-0000-0000-00000A0C0000}"/>
    <cellStyle name="Calculation 9 10 5" xfId="3789" xr:uid="{00000000-0005-0000-0000-00000B0C0000}"/>
    <cellStyle name="Calculation 9 10 5 2" xfId="3790" xr:uid="{00000000-0005-0000-0000-00000C0C0000}"/>
    <cellStyle name="Calculation 9 10 6" xfId="3791" xr:uid="{00000000-0005-0000-0000-00000D0C0000}"/>
    <cellStyle name="Calculation 9 10 6 2" xfId="3792" xr:uid="{00000000-0005-0000-0000-00000E0C0000}"/>
    <cellStyle name="Calculation 9 10 7" xfId="3793" xr:uid="{00000000-0005-0000-0000-00000F0C0000}"/>
    <cellStyle name="Calculation 9 10 7 2" xfId="3794" xr:uid="{00000000-0005-0000-0000-0000100C0000}"/>
    <cellStyle name="Calculation 9 10 8" xfId="3795" xr:uid="{00000000-0005-0000-0000-0000110C0000}"/>
    <cellStyle name="Calculation 9 10 8 2" xfId="3796" xr:uid="{00000000-0005-0000-0000-0000120C0000}"/>
    <cellStyle name="Calculation 9 10 9" xfId="3797" xr:uid="{00000000-0005-0000-0000-0000130C0000}"/>
    <cellStyle name="Calculation 9 10 9 2" xfId="3798" xr:uid="{00000000-0005-0000-0000-0000140C0000}"/>
    <cellStyle name="Calculation 9 11" xfId="3799" xr:uid="{00000000-0005-0000-0000-0000150C0000}"/>
    <cellStyle name="Calculation 9 11 10" xfId="3800" xr:uid="{00000000-0005-0000-0000-0000160C0000}"/>
    <cellStyle name="Calculation 9 11 10 2" xfId="3801" xr:uid="{00000000-0005-0000-0000-0000170C0000}"/>
    <cellStyle name="Calculation 9 11 11" xfId="3802" xr:uid="{00000000-0005-0000-0000-0000180C0000}"/>
    <cellStyle name="Calculation 9 11 11 2" xfId="3803" xr:uid="{00000000-0005-0000-0000-0000190C0000}"/>
    <cellStyle name="Calculation 9 11 12" xfId="3804" xr:uid="{00000000-0005-0000-0000-00001A0C0000}"/>
    <cellStyle name="Calculation 9 11 12 2" xfId="3805" xr:uid="{00000000-0005-0000-0000-00001B0C0000}"/>
    <cellStyle name="Calculation 9 11 13" xfId="3806" xr:uid="{00000000-0005-0000-0000-00001C0C0000}"/>
    <cellStyle name="Calculation 9 11 13 2" xfId="3807" xr:uid="{00000000-0005-0000-0000-00001D0C0000}"/>
    <cellStyle name="Calculation 9 11 14" xfId="3808" xr:uid="{00000000-0005-0000-0000-00001E0C0000}"/>
    <cellStyle name="Calculation 9 11 14 2" xfId="3809" xr:uid="{00000000-0005-0000-0000-00001F0C0000}"/>
    <cellStyle name="Calculation 9 11 15" xfId="3810" xr:uid="{00000000-0005-0000-0000-0000200C0000}"/>
    <cellStyle name="Calculation 9 11 15 2" xfId="3811" xr:uid="{00000000-0005-0000-0000-0000210C0000}"/>
    <cellStyle name="Calculation 9 11 16" xfId="3812" xr:uid="{00000000-0005-0000-0000-0000220C0000}"/>
    <cellStyle name="Calculation 9 11 16 2" xfId="3813" xr:uid="{00000000-0005-0000-0000-0000230C0000}"/>
    <cellStyle name="Calculation 9 11 17" xfId="3814" xr:uid="{00000000-0005-0000-0000-0000240C0000}"/>
    <cellStyle name="Calculation 9 11 17 2" xfId="3815" xr:uid="{00000000-0005-0000-0000-0000250C0000}"/>
    <cellStyle name="Calculation 9 11 18" xfId="3816" xr:uid="{00000000-0005-0000-0000-0000260C0000}"/>
    <cellStyle name="Calculation 9 11 2" xfId="3817" xr:uid="{00000000-0005-0000-0000-0000270C0000}"/>
    <cellStyle name="Calculation 9 11 2 2" xfId="3818" xr:uid="{00000000-0005-0000-0000-0000280C0000}"/>
    <cellStyle name="Calculation 9 11 3" xfId="3819" xr:uid="{00000000-0005-0000-0000-0000290C0000}"/>
    <cellStyle name="Calculation 9 11 3 2" xfId="3820" xr:uid="{00000000-0005-0000-0000-00002A0C0000}"/>
    <cellStyle name="Calculation 9 11 4" xfId="3821" xr:uid="{00000000-0005-0000-0000-00002B0C0000}"/>
    <cellStyle name="Calculation 9 11 4 2" xfId="3822" xr:uid="{00000000-0005-0000-0000-00002C0C0000}"/>
    <cellStyle name="Calculation 9 11 5" xfId="3823" xr:uid="{00000000-0005-0000-0000-00002D0C0000}"/>
    <cellStyle name="Calculation 9 11 5 2" xfId="3824" xr:uid="{00000000-0005-0000-0000-00002E0C0000}"/>
    <cellStyle name="Calculation 9 11 6" xfId="3825" xr:uid="{00000000-0005-0000-0000-00002F0C0000}"/>
    <cellStyle name="Calculation 9 11 6 2" xfId="3826" xr:uid="{00000000-0005-0000-0000-0000300C0000}"/>
    <cellStyle name="Calculation 9 11 7" xfId="3827" xr:uid="{00000000-0005-0000-0000-0000310C0000}"/>
    <cellStyle name="Calculation 9 11 7 2" xfId="3828" xr:uid="{00000000-0005-0000-0000-0000320C0000}"/>
    <cellStyle name="Calculation 9 11 8" xfId="3829" xr:uid="{00000000-0005-0000-0000-0000330C0000}"/>
    <cellStyle name="Calculation 9 11 8 2" xfId="3830" xr:uid="{00000000-0005-0000-0000-0000340C0000}"/>
    <cellStyle name="Calculation 9 11 9" xfId="3831" xr:uid="{00000000-0005-0000-0000-0000350C0000}"/>
    <cellStyle name="Calculation 9 11 9 2" xfId="3832" xr:uid="{00000000-0005-0000-0000-0000360C0000}"/>
    <cellStyle name="Calculation 9 12" xfId="3833" xr:uid="{00000000-0005-0000-0000-0000370C0000}"/>
    <cellStyle name="Calculation 9 12 10" xfId="3834" xr:uid="{00000000-0005-0000-0000-0000380C0000}"/>
    <cellStyle name="Calculation 9 12 10 2" xfId="3835" xr:uid="{00000000-0005-0000-0000-0000390C0000}"/>
    <cellStyle name="Calculation 9 12 11" xfId="3836" xr:uid="{00000000-0005-0000-0000-00003A0C0000}"/>
    <cellStyle name="Calculation 9 12 11 2" xfId="3837" xr:uid="{00000000-0005-0000-0000-00003B0C0000}"/>
    <cellStyle name="Calculation 9 12 12" xfId="3838" xr:uid="{00000000-0005-0000-0000-00003C0C0000}"/>
    <cellStyle name="Calculation 9 12 12 2" xfId="3839" xr:uid="{00000000-0005-0000-0000-00003D0C0000}"/>
    <cellStyle name="Calculation 9 12 13" xfId="3840" xr:uid="{00000000-0005-0000-0000-00003E0C0000}"/>
    <cellStyle name="Calculation 9 12 13 2" xfId="3841" xr:uid="{00000000-0005-0000-0000-00003F0C0000}"/>
    <cellStyle name="Calculation 9 12 14" xfId="3842" xr:uid="{00000000-0005-0000-0000-0000400C0000}"/>
    <cellStyle name="Calculation 9 12 14 2" xfId="3843" xr:uid="{00000000-0005-0000-0000-0000410C0000}"/>
    <cellStyle name="Calculation 9 12 15" xfId="3844" xr:uid="{00000000-0005-0000-0000-0000420C0000}"/>
    <cellStyle name="Calculation 9 12 15 2" xfId="3845" xr:uid="{00000000-0005-0000-0000-0000430C0000}"/>
    <cellStyle name="Calculation 9 12 16" xfId="3846" xr:uid="{00000000-0005-0000-0000-0000440C0000}"/>
    <cellStyle name="Calculation 9 12 2" xfId="3847" xr:uid="{00000000-0005-0000-0000-0000450C0000}"/>
    <cellStyle name="Calculation 9 12 2 2" xfId="3848" xr:uid="{00000000-0005-0000-0000-0000460C0000}"/>
    <cellStyle name="Calculation 9 12 3" xfId="3849" xr:uid="{00000000-0005-0000-0000-0000470C0000}"/>
    <cellStyle name="Calculation 9 12 3 2" xfId="3850" xr:uid="{00000000-0005-0000-0000-0000480C0000}"/>
    <cellStyle name="Calculation 9 12 4" xfId="3851" xr:uid="{00000000-0005-0000-0000-0000490C0000}"/>
    <cellStyle name="Calculation 9 12 4 2" xfId="3852" xr:uid="{00000000-0005-0000-0000-00004A0C0000}"/>
    <cellStyle name="Calculation 9 12 5" xfId="3853" xr:uid="{00000000-0005-0000-0000-00004B0C0000}"/>
    <cellStyle name="Calculation 9 12 5 2" xfId="3854" xr:uid="{00000000-0005-0000-0000-00004C0C0000}"/>
    <cellStyle name="Calculation 9 12 6" xfId="3855" xr:uid="{00000000-0005-0000-0000-00004D0C0000}"/>
    <cellStyle name="Calculation 9 12 6 2" xfId="3856" xr:uid="{00000000-0005-0000-0000-00004E0C0000}"/>
    <cellStyle name="Calculation 9 12 7" xfId="3857" xr:uid="{00000000-0005-0000-0000-00004F0C0000}"/>
    <cellStyle name="Calculation 9 12 7 2" xfId="3858" xr:uid="{00000000-0005-0000-0000-0000500C0000}"/>
    <cellStyle name="Calculation 9 12 8" xfId="3859" xr:uid="{00000000-0005-0000-0000-0000510C0000}"/>
    <cellStyle name="Calculation 9 12 8 2" xfId="3860" xr:uid="{00000000-0005-0000-0000-0000520C0000}"/>
    <cellStyle name="Calculation 9 12 9" xfId="3861" xr:uid="{00000000-0005-0000-0000-0000530C0000}"/>
    <cellStyle name="Calculation 9 12 9 2" xfId="3862" xr:uid="{00000000-0005-0000-0000-0000540C0000}"/>
    <cellStyle name="Calculation 9 13" xfId="3863" xr:uid="{00000000-0005-0000-0000-0000550C0000}"/>
    <cellStyle name="Calculation 9 13 10" xfId="3864" xr:uid="{00000000-0005-0000-0000-0000560C0000}"/>
    <cellStyle name="Calculation 9 13 10 2" xfId="3865" xr:uid="{00000000-0005-0000-0000-0000570C0000}"/>
    <cellStyle name="Calculation 9 13 11" xfId="3866" xr:uid="{00000000-0005-0000-0000-0000580C0000}"/>
    <cellStyle name="Calculation 9 13 11 2" xfId="3867" xr:uid="{00000000-0005-0000-0000-0000590C0000}"/>
    <cellStyle name="Calculation 9 13 12" xfId="3868" xr:uid="{00000000-0005-0000-0000-00005A0C0000}"/>
    <cellStyle name="Calculation 9 13 12 2" xfId="3869" xr:uid="{00000000-0005-0000-0000-00005B0C0000}"/>
    <cellStyle name="Calculation 9 13 13" xfId="3870" xr:uid="{00000000-0005-0000-0000-00005C0C0000}"/>
    <cellStyle name="Calculation 9 13 13 2" xfId="3871" xr:uid="{00000000-0005-0000-0000-00005D0C0000}"/>
    <cellStyle name="Calculation 9 13 14" xfId="3872" xr:uid="{00000000-0005-0000-0000-00005E0C0000}"/>
    <cellStyle name="Calculation 9 13 14 2" xfId="3873" xr:uid="{00000000-0005-0000-0000-00005F0C0000}"/>
    <cellStyle name="Calculation 9 13 15" xfId="3874" xr:uid="{00000000-0005-0000-0000-0000600C0000}"/>
    <cellStyle name="Calculation 9 13 15 2" xfId="3875" xr:uid="{00000000-0005-0000-0000-0000610C0000}"/>
    <cellStyle name="Calculation 9 13 16" xfId="3876" xr:uid="{00000000-0005-0000-0000-0000620C0000}"/>
    <cellStyle name="Calculation 9 13 2" xfId="3877" xr:uid="{00000000-0005-0000-0000-0000630C0000}"/>
    <cellStyle name="Calculation 9 13 2 2" xfId="3878" xr:uid="{00000000-0005-0000-0000-0000640C0000}"/>
    <cellStyle name="Calculation 9 13 3" xfId="3879" xr:uid="{00000000-0005-0000-0000-0000650C0000}"/>
    <cellStyle name="Calculation 9 13 3 2" xfId="3880" xr:uid="{00000000-0005-0000-0000-0000660C0000}"/>
    <cellStyle name="Calculation 9 13 4" xfId="3881" xr:uid="{00000000-0005-0000-0000-0000670C0000}"/>
    <cellStyle name="Calculation 9 13 4 2" xfId="3882" xr:uid="{00000000-0005-0000-0000-0000680C0000}"/>
    <cellStyle name="Calculation 9 13 5" xfId="3883" xr:uid="{00000000-0005-0000-0000-0000690C0000}"/>
    <cellStyle name="Calculation 9 13 5 2" xfId="3884" xr:uid="{00000000-0005-0000-0000-00006A0C0000}"/>
    <cellStyle name="Calculation 9 13 6" xfId="3885" xr:uid="{00000000-0005-0000-0000-00006B0C0000}"/>
    <cellStyle name="Calculation 9 13 6 2" xfId="3886" xr:uid="{00000000-0005-0000-0000-00006C0C0000}"/>
    <cellStyle name="Calculation 9 13 7" xfId="3887" xr:uid="{00000000-0005-0000-0000-00006D0C0000}"/>
    <cellStyle name="Calculation 9 13 7 2" xfId="3888" xr:uid="{00000000-0005-0000-0000-00006E0C0000}"/>
    <cellStyle name="Calculation 9 13 8" xfId="3889" xr:uid="{00000000-0005-0000-0000-00006F0C0000}"/>
    <cellStyle name="Calculation 9 13 8 2" xfId="3890" xr:uid="{00000000-0005-0000-0000-0000700C0000}"/>
    <cellStyle name="Calculation 9 13 9" xfId="3891" xr:uid="{00000000-0005-0000-0000-0000710C0000}"/>
    <cellStyle name="Calculation 9 13 9 2" xfId="3892" xr:uid="{00000000-0005-0000-0000-0000720C0000}"/>
    <cellStyle name="Calculation 9 14" xfId="3893" xr:uid="{00000000-0005-0000-0000-0000730C0000}"/>
    <cellStyle name="Calculation 9 14 10" xfId="3894" xr:uid="{00000000-0005-0000-0000-0000740C0000}"/>
    <cellStyle name="Calculation 9 14 10 2" xfId="3895" xr:uid="{00000000-0005-0000-0000-0000750C0000}"/>
    <cellStyle name="Calculation 9 14 11" xfId="3896" xr:uid="{00000000-0005-0000-0000-0000760C0000}"/>
    <cellStyle name="Calculation 9 14 11 2" xfId="3897" xr:uid="{00000000-0005-0000-0000-0000770C0000}"/>
    <cellStyle name="Calculation 9 14 12" xfId="3898" xr:uid="{00000000-0005-0000-0000-0000780C0000}"/>
    <cellStyle name="Calculation 9 14 12 2" xfId="3899" xr:uid="{00000000-0005-0000-0000-0000790C0000}"/>
    <cellStyle name="Calculation 9 14 13" xfId="3900" xr:uid="{00000000-0005-0000-0000-00007A0C0000}"/>
    <cellStyle name="Calculation 9 14 13 2" xfId="3901" xr:uid="{00000000-0005-0000-0000-00007B0C0000}"/>
    <cellStyle name="Calculation 9 14 14" xfId="3902" xr:uid="{00000000-0005-0000-0000-00007C0C0000}"/>
    <cellStyle name="Calculation 9 14 14 2" xfId="3903" xr:uid="{00000000-0005-0000-0000-00007D0C0000}"/>
    <cellStyle name="Calculation 9 14 15" xfId="3904" xr:uid="{00000000-0005-0000-0000-00007E0C0000}"/>
    <cellStyle name="Calculation 9 14 2" xfId="3905" xr:uid="{00000000-0005-0000-0000-00007F0C0000}"/>
    <cellStyle name="Calculation 9 14 2 2" xfId="3906" xr:uid="{00000000-0005-0000-0000-0000800C0000}"/>
    <cellStyle name="Calculation 9 14 3" xfId="3907" xr:uid="{00000000-0005-0000-0000-0000810C0000}"/>
    <cellStyle name="Calculation 9 14 3 2" xfId="3908" xr:uid="{00000000-0005-0000-0000-0000820C0000}"/>
    <cellStyle name="Calculation 9 14 4" xfId="3909" xr:uid="{00000000-0005-0000-0000-0000830C0000}"/>
    <cellStyle name="Calculation 9 14 4 2" xfId="3910" xr:uid="{00000000-0005-0000-0000-0000840C0000}"/>
    <cellStyle name="Calculation 9 14 5" xfId="3911" xr:uid="{00000000-0005-0000-0000-0000850C0000}"/>
    <cellStyle name="Calculation 9 14 5 2" xfId="3912" xr:uid="{00000000-0005-0000-0000-0000860C0000}"/>
    <cellStyle name="Calculation 9 14 6" xfId="3913" xr:uid="{00000000-0005-0000-0000-0000870C0000}"/>
    <cellStyle name="Calculation 9 14 6 2" xfId="3914" xr:uid="{00000000-0005-0000-0000-0000880C0000}"/>
    <cellStyle name="Calculation 9 14 7" xfId="3915" xr:uid="{00000000-0005-0000-0000-0000890C0000}"/>
    <cellStyle name="Calculation 9 14 7 2" xfId="3916" xr:uid="{00000000-0005-0000-0000-00008A0C0000}"/>
    <cellStyle name="Calculation 9 14 8" xfId="3917" xr:uid="{00000000-0005-0000-0000-00008B0C0000}"/>
    <cellStyle name="Calculation 9 14 8 2" xfId="3918" xr:uid="{00000000-0005-0000-0000-00008C0C0000}"/>
    <cellStyle name="Calculation 9 14 9" xfId="3919" xr:uid="{00000000-0005-0000-0000-00008D0C0000}"/>
    <cellStyle name="Calculation 9 14 9 2" xfId="3920" xr:uid="{00000000-0005-0000-0000-00008E0C0000}"/>
    <cellStyle name="Calculation 9 15" xfId="3921" xr:uid="{00000000-0005-0000-0000-00008F0C0000}"/>
    <cellStyle name="Calculation 9 15 2" xfId="3922" xr:uid="{00000000-0005-0000-0000-0000900C0000}"/>
    <cellStyle name="Calculation 9 16" xfId="3923" xr:uid="{00000000-0005-0000-0000-0000910C0000}"/>
    <cellStyle name="Calculation 9 16 2" xfId="3924" xr:uid="{00000000-0005-0000-0000-0000920C0000}"/>
    <cellStyle name="Calculation 9 17" xfId="3925" xr:uid="{00000000-0005-0000-0000-0000930C0000}"/>
    <cellStyle name="Calculation 9 17 2" xfId="3926" xr:uid="{00000000-0005-0000-0000-0000940C0000}"/>
    <cellStyle name="Calculation 9 18" xfId="3927" xr:uid="{00000000-0005-0000-0000-0000950C0000}"/>
    <cellStyle name="Calculation 9 18 2" xfId="3928" xr:uid="{00000000-0005-0000-0000-0000960C0000}"/>
    <cellStyle name="Calculation 9 19" xfId="3929" xr:uid="{00000000-0005-0000-0000-0000970C0000}"/>
    <cellStyle name="Calculation 9 19 2" xfId="3930" xr:uid="{00000000-0005-0000-0000-0000980C0000}"/>
    <cellStyle name="Calculation 9 2" xfId="3931" xr:uid="{00000000-0005-0000-0000-0000990C0000}"/>
    <cellStyle name="Calculation 9 2 10" xfId="3932" xr:uid="{00000000-0005-0000-0000-00009A0C0000}"/>
    <cellStyle name="Calculation 9 2 10 10" xfId="3933" xr:uid="{00000000-0005-0000-0000-00009B0C0000}"/>
    <cellStyle name="Calculation 9 2 10 10 2" xfId="3934" xr:uid="{00000000-0005-0000-0000-00009C0C0000}"/>
    <cellStyle name="Calculation 9 2 10 11" xfId="3935" xr:uid="{00000000-0005-0000-0000-00009D0C0000}"/>
    <cellStyle name="Calculation 9 2 10 11 2" xfId="3936" xr:uid="{00000000-0005-0000-0000-00009E0C0000}"/>
    <cellStyle name="Calculation 9 2 10 12" xfId="3937" xr:uid="{00000000-0005-0000-0000-00009F0C0000}"/>
    <cellStyle name="Calculation 9 2 10 12 2" xfId="3938" xr:uid="{00000000-0005-0000-0000-0000A00C0000}"/>
    <cellStyle name="Calculation 9 2 10 13" xfId="3939" xr:uid="{00000000-0005-0000-0000-0000A10C0000}"/>
    <cellStyle name="Calculation 9 2 10 13 2" xfId="3940" xr:uid="{00000000-0005-0000-0000-0000A20C0000}"/>
    <cellStyle name="Calculation 9 2 10 14" xfId="3941" xr:uid="{00000000-0005-0000-0000-0000A30C0000}"/>
    <cellStyle name="Calculation 9 2 10 14 2" xfId="3942" xr:uid="{00000000-0005-0000-0000-0000A40C0000}"/>
    <cellStyle name="Calculation 9 2 10 15" xfId="3943" xr:uid="{00000000-0005-0000-0000-0000A50C0000}"/>
    <cellStyle name="Calculation 9 2 10 15 2" xfId="3944" xr:uid="{00000000-0005-0000-0000-0000A60C0000}"/>
    <cellStyle name="Calculation 9 2 10 16" xfId="3945" xr:uid="{00000000-0005-0000-0000-0000A70C0000}"/>
    <cellStyle name="Calculation 9 2 10 16 2" xfId="3946" xr:uid="{00000000-0005-0000-0000-0000A80C0000}"/>
    <cellStyle name="Calculation 9 2 10 17" xfId="3947" xr:uid="{00000000-0005-0000-0000-0000A90C0000}"/>
    <cellStyle name="Calculation 9 2 10 17 2" xfId="3948" xr:uid="{00000000-0005-0000-0000-0000AA0C0000}"/>
    <cellStyle name="Calculation 9 2 10 18" xfId="3949" xr:uid="{00000000-0005-0000-0000-0000AB0C0000}"/>
    <cellStyle name="Calculation 9 2 10 2" xfId="3950" xr:uid="{00000000-0005-0000-0000-0000AC0C0000}"/>
    <cellStyle name="Calculation 9 2 10 2 2" xfId="3951" xr:uid="{00000000-0005-0000-0000-0000AD0C0000}"/>
    <cellStyle name="Calculation 9 2 10 3" xfId="3952" xr:uid="{00000000-0005-0000-0000-0000AE0C0000}"/>
    <cellStyle name="Calculation 9 2 10 3 2" xfId="3953" xr:uid="{00000000-0005-0000-0000-0000AF0C0000}"/>
    <cellStyle name="Calculation 9 2 10 4" xfId="3954" xr:uid="{00000000-0005-0000-0000-0000B00C0000}"/>
    <cellStyle name="Calculation 9 2 10 4 2" xfId="3955" xr:uid="{00000000-0005-0000-0000-0000B10C0000}"/>
    <cellStyle name="Calculation 9 2 10 5" xfId="3956" xr:uid="{00000000-0005-0000-0000-0000B20C0000}"/>
    <cellStyle name="Calculation 9 2 10 5 2" xfId="3957" xr:uid="{00000000-0005-0000-0000-0000B30C0000}"/>
    <cellStyle name="Calculation 9 2 10 6" xfId="3958" xr:uid="{00000000-0005-0000-0000-0000B40C0000}"/>
    <cellStyle name="Calculation 9 2 10 6 2" xfId="3959" xr:uid="{00000000-0005-0000-0000-0000B50C0000}"/>
    <cellStyle name="Calculation 9 2 10 7" xfId="3960" xr:uid="{00000000-0005-0000-0000-0000B60C0000}"/>
    <cellStyle name="Calculation 9 2 10 7 2" xfId="3961" xr:uid="{00000000-0005-0000-0000-0000B70C0000}"/>
    <cellStyle name="Calculation 9 2 10 8" xfId="3962" xr:uid="{00000000-0005-0000-0000-0000B80C0000}"/>
    <cellStyle name="Calculation 9 2 10 8 2" xfId="3963" xr:uid="{00000000-0005-0000-0000-0000B90C0000}"/>
    <cellStyle name="Calculation 9 2 10 9" xfId="3964" xr:uid="{00000000-0005-0000-0000-0000BA0C0000}"/>
    <cellStyle name="Calculation 9 2 10 9 2" xfId="3965" xr:uid="{00000000-0005-0000-0000-0000BB0C0000}"/>
    <cellStyle name="Calculation 9 2 11" xfId="3966" xr:uid="{00000000-0005-0000-0000-0000BC0C0000}"/>
    <cellStyle name="Calculation 9 2 11 10" xfId="3967" xr:uid="{00000000-0005-0000-0000-0000BD0C0000}"/>
    <cellStyle name="Calculation 9 2 11 10 2" xfId="3968" xr:uid="{00000000-0005-0000-0000-0000BE0C0000}"/>
    <cellStyle name="Calculation 9 2 11 11" xfId="3969" xr:uid="{00000000-0005-0000-0000-0000BF0C0000}"/>
    <cellStyle name="Calculation 9 2 11 11 2" xfId="3970" xr:uid="{00000000-0005-0000-0000-0000C00C0000}"/>
    <cellStyle name="Calculation 9 2 11 12" xfId="3971" xr:uid="{00000000-0005-0000-0000-0000C10C0000}"/>
    <cellStyle name="Calculation 9 2 11 12 2" xfId="3972" xr:uid="{00000000-0005-0000-0000-0000C20C0000}"/>
    <cellStyle name="Calculation 9 2 11 13" xfId="3973" xr:uid="{00000000-0005-0000-0000-0000C30C0000}"/>
    <cellStyle name="Calculation 9 2 11 13 2" xfId="3974" xr:uid="{00000000-0005-0000-0000-0000C40C0000}"/>
    <cellStyle name="Calculation 9 2 11 14" xfId="3975" xr:uid="{00000000-0005-0000-0000-0000C50C0000}"/>
    <cellStyle name="Calculation 9 2 11 14 2" xfId="3976" xr:uid="{00000000-0005-0000-0000-0000C60C0000}"/>
    <cellStyle name="Calculation 9 2 11 15" xfId="3977" xr:uid="{00000000-0005-0000-0000-0000C70C0000}"/>
    <cellStyle name="Calculation 9 2 11 15 2" xfId="3978" xr:uid="{00000000-0005-0000-0000-0000C80C0000}"/>
    <cellStyle name="Calculation 9 2 11 16" xfId="3979" xr:uid="{00000000-0005-0000-0000-0000C90C0000}"/>
    <cellStyle name="Calculation 9 2 11 2" xfId="3980" xr:uid="{00000000-0005-0000-0000-0000CA0C0000}"/>
    <cellStyle name="Calculation 9 2 11 2 2" xfId="3981" xr:uid="{00000000-0005-0000-0000-0000CB0C0000}"/>
    <cellStyle name="Calculation 9 2 11 3" xfId="3982" xr:uid="{00000000-0005-0000-0000-0000CC0C0000}"/>
    <cellStyle name="Calculation 9 2 11 3 2" xfId="3983" xr:uid="{00000000-0005-0000-0000-0000CD0C0000}"/>
    <cellStyle name="Calculation 9 2 11 4" xfId="3984" xr:uid="{00000000-0005-0000-0000-0000CE0C0000}"/>
    <cellStyle name="Calculation 9 2 11 4 2" xfId="3985" xr:uid="{00000000-0005-0000-0000-0000CF0C0000}"/>
    <cellStyle name="Calculation 9 2 11 5" xfId="3986" xr:uid="{00000000-0005-0000-0000-0000D00C0000}"/>
    <cellStyle name="Calculation 9 2 11 5 2" xfId="3987" xr:uid="{00000000-0005-0000-0000-0000D10C0000}"/>
    <cellStyle name="Calculation 9 2 11 6" xfId="3988" xr:uid="{00000000-0005-0000-0000-0000D20C0000}"/>
    <cellStyle name="Calculation 9 2 11 6 2" xfId="3989" xr:uid="{00000000-0005-0000-0000-0000D30C0000}"/>
    <cellStyle name="Calculation 9 2 11 7" xfId="3990" xr:uid="{00000000-0005-0000-0000-0000D40C0000}"/>
    <cellStyle name="Calculation 9 2 11 7 2" xfId="3991" xr:uid="{00000000-0005-0000-0000-0000D50C0000}"/>
    <cellStyle name="Calculation 9 2 11 8" xfId="3992" xr:uid="{00000000-0005-0000-0000-0000D60C0000}"/>
    <cellStyle name="Calculation 9 2 11 8 2" xfId="3993" xr:uid="{00000000-0005-0000-0000-0000D70C0000}"/>
    <cellStyle name="Calculation 9 2 11 9" xfId="3994" xr:uid="{00000000-0005-0000-0000-0000D80C0000}"/>
    <cellStyle name="Calculation 9 2 11 9 2" xfId="3995" xr:uid="{00000000-0005-0000-0000-0000D90C0000}"/>
    <cellStyle name="Calculation 9 2 12" xfId="3996" xr:uid="{00000000-0005-0000-0000-0000DA0C0000}"/>
    <cellStyle name="Calculation 9 2 12 10" xfId="3997" xr:uid="{00000000-0005-0000-0000-0000DB0C0000}"/>
    <cellStyle name="Calculation 9 2 12 10 2" xfId="3998" xr:uid="{00000000-0005-0000-0000-0000DC0C0000}"/>
    <cellStyle name="Calculation 9 2 12 11" xfId="3999" xr:uid="{00000000-0005-0000-0000-0000DD0C0000}"/>
    <cellStyle name="Calculation 9 2 12 11 2" xfId="4000" xr:uid="{00000000-0005-0000-0000-0000DE0C0000}"/>
    <cellStyle name="Calculation 9 2 12 12" xfId="4001" xr:uid="{00000000-0005-0000-0000-0000DF0C0000}"/>
    <cellStyle name="Calculation 9 2 12 12 2" xfId="4002" xr:uid="{00000000-0005-0000-0000-0000E00C0000}"/>
    <cellStyle name="Calculation 9 2 12 13" xfId="4003" xr:uid="{00000000-0005-0000-0000-0000E10C0000}"/>
    <cellStyle name="Calculation 9 2 12 13 2" xfId="4004" xr:uid="{00000000-0005-0000-0000-0000E20C0000}"/>
    <cellStyle name="Calculation 9 2 12 14" xfId="4005" xr:uid="{00000000-0005-0000-0000-0000E30C0000}"/>
    <cellStyle name="Calculation 9 2 12 14 2" xfId="4006" xr:uid="{00000000-0005-0000-0000-0000E40C0000}"/>
    <cellStyle name="Calculation 9 2 12 15" xfId="4007" xr:uid="{00000000-0005-0000-0000-0000E50C0000}"/>
    <cellStyle name="Calculation 9 2 12 15 2" xfId="4008" xr:uid="{00000000-0005-0000-0000-0000E60C0000}"/>
    <cellStyle name="Calculation 9 2 12 16" xfId="4009" xr:uid="{00000000-0005-0000-0000-0000E70C0000}"/>
    <cellStyle name="Calculation 9 2 12 2" xfId="4010" xr:uid="{00000000-0005-0000-0000-0000E80C0000}"/>
    <cellStyle name="Calculation 9 2 12 2 2" xfId="4011" xr:uid="{00000000-0005-0000-0000-0000E90C0000}"/>
    <cellStyle name="Calculation 9 2 12 3" xfId="4012" xr:uid="{00000000-0005-0000-0000-0000EA0C0000}"/>
    <cellStyle name="Calculation 9 2 12 3 2" xfId="4013" xr:uid="{00000000-0005-0000-0000-0000EB0C0000}"/>
    <cellStyle name="Calculation 9 2 12 4" xfId="4014" xr:uid="{00000000-0005-0000-0000-0000EC0C0000}"/>
    <cellStyle name="Calculation 9 2 12 4 2" xfId="4015" xr:uid="{00000000-0005-0000-0000-0000ED0C0000}"/>
    <cellStyle name="Calculation 9 2 12 5" xfId="4016" xr:uid="{00000000-0005-0000-0000-0000EE0C0000}"/>
    <cellStyle name="Calculation 9 2 12 5 2" xfId="4017" xr:uid="{00000000-0005-0000-0000-0000EF0C0000}"/>
    <cellStyle name="Calculation 9 2 12 6" xfId="4018" xr:uid="{00000000-0005-0000-0000-0000F00C0000}"/>
    <cellStyle name="Calculation 9 2 12 6 2" xfId="4019" xr:uid="{00000000-0005-0000-0000-0000F10C0000}"/>
    <cellStyle name="Calculation 9 2 12 7" xfId="4020" xr:uid="{00000000-0005-0000-0000-0000F20C0000}"/>
    <cellStyle name="Calculation 9 2 12 7 2" xfId="4021" xr:uid="{00000000-0005-0000-0000-0000F30C0000}"/>
    <cellStyle name="Calculation 9 2 12 8" xfId="4022" xr:uid="{00000000-0005-0000-0000-0000F40C0000}"/>
    <cellStyle name="Calculation 9 2 12 8 2" xfId="4023" xr:uid="{00000000-0005-0000-0000-0000F50C0000}"/>
    <cellStyle name="Calculation 9 2 12 9" xfId="4024" xr:uid="{00000000-0005-0000-0000-0000F60C0000}"/>
    <cellStyle name="Calculation 9 2 12 9 2" xfId="4025" xr:uid="{00000000-0005-0000-0000-0000F70C0000}"/>
    <cellStyle name="Calculation 9 2 13" xfId="4026" xr:uid="{00000000-0005-0000-0000-0000F80C0000}"/>
    <cellStyle name="Calculation 9 2 13 10" xfId="4027" xr:uid="{00000000-0005-0000-0000-0000F90C0000}"/>
    <cellStyle name="Calculation 9 2 13 10 2" xfId="4028" xr:uid="{00000000-0005-0000-0000-0000FA0C0000}"/>
    <cellStyle name="Calculation 9 2 13 11" xfId="4029" xr:uid="{00000000-0005-0000-0000-0000FB0C0000}"/>
    <cellStyle name="Calculation 9 2 13 11 2" xfId="4030" xr:uid="{00000000-0005-0000-0000-0000FC0C0000}"/>
    <cellStyle name="Calculation 9 2 13 12" xfId="4031" xr:uid="{00000000-0005-0000-0000-0000FD0C0000}"/>
    <cellStyle name="Calculation 9 2 13 12 2" xfId="4032" xr:uid="{00000000-0005-0000-0000-0000FE0C0000}"/>
    <cellStyle name="Calculation 9 2 13 13" xfId="4033" xr:uid="{00000000-0005-0000-0000-0000FF0C0000}"/>
    <cellStyle name="Calculation 9 2 13 13 2" xfId="4034" xr:uid="{00000000-0005-0000-0000-0000000D0000}"/>
    <cellStyle name="Calculation 9 2 13 14" xfId="4035" xr:uid="{00000000-0005-0000-0000-0000010D0000}"/>
    <cellStyle name="Calculation 9 2 13 14 2" xfId="4036" xr:uid="{00000000-0005-0000-0000-0000020D0000}"/>
    <cellStyle name="Calculation 9 2 13 15" xfId="4037" xr:uid="{00000000-0005-0000-0000-0000030D0000}"/>
    <cellStyle name="Calculation 9 2 13 2" xfId="4038" xr:uid="{00000000-0005-0000-0000-0000040D0000}"/>
    <cellStyle name="Calculation 9 2 13 2 2" xfId="4039" xr:uid="{00000000-0005-0000-0000-0000050D0000}"/>
    <cellStyle name="Calculation 9 2 13 3" xfId="4040" xr:uid="{00000000-0005-0000-0000-0000060D0000}"/>
    <cellStyle name="Calculation 9 2 13 3 2" xfId="4041" xr:uid="{00000000-0005-0000-0000-0000070D0000}"/>
    <cellStyle name="Calculation 9 2 13 4" xfId="4042" xr:uid="{00000000-0005-0000-0000-0000080D0000}"/>
    <cellStyle name="Calculation 9 2 13 4 2" xfId="4043" xr:uid="{00000000-0005-0000-0000-0000090D0000}"/>
    <cellStyle name="Calculation 9 2 13 5" xfId="4044" xr:uid="{00000000-0005-0000-0000-00000A0D0000}"/>
    <cellStyle name="Calculation 9 2 13 5 2" xfId="4045" xr:uid="{00000000-0005-0000-0000-00000B0D0000}"/>
    <cellStyle name="Calculation 9 2 13 6" xfId="4046" xr:uid="{00000000-0005-0000-0000-00000C0D0000}"/>
    <cellStyle name="Calculation 9 2 13 6 2" xfId="4047" xr:uid="{00000000-0005-0000-0000-00000D0D0000}"/>
    <cellStyle name="Calculation 9 2 13 7" xfId="4048" xr:uid="{00000000-0005-0000-0000-00000E0D0000}"/>
    <cellStyle name="Calculation 9 2 13 7 2" xfId="4049" xr:uid="{00000000-0005-0000-0000-00000F0D0000}"/>
    <cellStyle name="Calculation 9 2 13 8" xfId="4050" xr:uid="{00000000-0005-0000-0000-0000100D0000}"/>
    <cellStyle name="Calculation 9 2 13 8 2" xfId="4051" xr:uid="{00000000-0005-0000-0000-0000110D0000}"/>
    <cellStyle name="Calculation 9 2 13 9" xfId="4052" xr:uid="{00000000-0005-0000-0000-0000120D0000}"/>
    <cellStyle name="Calculation 9 2 13 9 2" xfId="4053" xr:uid="{00000000-0005-0000-0000-0000130D0000}"/>
    <cellStyle name="Calculation 9 2 14" xfId="4054" xr:uid="{00000000-0005-0000-0000-0000140D0000}"/>
    <cellStyle name="Calculation 9 2 14 2" xfId="4055" xr:uid="{00000000-0005-0000-0000-0000150D0000}"/>
    <cellStyle name="Calculation 9 2 15" xfId="4056" xr:uid="{00000000-0005-0000-0000-0000160D0000}"/>
    <cellStyle name="Calculation 9 2 15 2" xfId="4057" xr:uid="{00000000-0005-0000-0000-0000170D0000}"/>
    <cellStyle name="Calculation 9 2 16" xfId="4058" xr:uid="{00000000-0005-0000-0000-0000180D0000}"/>
    <cellStyle name="Calculation 9 2 16 2" xfId="4059" xr:uid="{00000000-0005-0000-0000-0000190D0000}"/>
    <cellStyle name="Calculation 9 2 17" xfId="4060" xr:uid="{00000000-0005-0000-0000-00001A0D0000}"/>
    <cellStyle name="Calculation 9 2 17 2" xfId="4061" xr:uid="{00000000-0005-0000-0000-00001B0D0000}"/>
    <cellStyle name="Calculation 9 2 18" xfId="4062" xr:uid="{00000000-0005-0000-0000-00001C0D0000}"/>
    <cellStyle name="Calculation 9 2 18 2" xfId="4063" xr:uid="{00000000-0005-0000-0000-00001D0D0000}"/>
    <cellStyle name="Calculation 9 2 19" xfId="4064" xr:uid="{00000000-0005-0000-0000-00001E0D0000}"/>
    <cellStyle name="Calculation 9 2 19 2" xfId="4065" xr:uid="{00000000-0005-0000-0000-00001F0D0000}"/>
    <cellStyle name="Calculation 9 2 2" xfId="4066" xr:uid="{00000000-0005-0000-0000-0000200D0000}"/>
    <cellStyle name="Calculation 9 2 2 10" xfId="4067" xr:uid="{00000000-0005-0000-0000-0000210D0000}"/>
    <cellStyle name="Calculation 9 2 2 10 2" xfId="4068" xr:uid="{00000000-0005-0000-0000-0000220D0000}"/>
    <cellStyle name="Calculation 9 2 2 11" xfId="4069" xr:uid="{00000000-0005-0000-0000-0000230D0000}"/>
    <cellStyle name="Calculation 9 2 2 11 2" xfId="4070" xr:uid="{00000000-0005-0000-0000-0000240D0000}"/>
    <cellStyle name="Calculation 9 2 2 12" xfId="4071" xr:uid="{00000000-0005-0000-0000-0000250D0000}"/>
    <cellStyle name="Calculation 9 2 2 12 2" xfId="4072" xr:uid="{00000000-0005-0000-0000-0000260D0000}"/>
    <cellStyle name="Calculation 9 2 2 13" xfId="4073" xr:uid="{00000000-0005-0000-0000-0000270D0000}"/>
    <cellStyle name="Calculation 9 2 2 13 2" xfId="4074" xr:uid="{00000000-0005-0000-0000-0000280D0000}"/>
    <cellStyle name="Calculation 9 2 2 14" xfId="4075" xr:uid="{00000000-0005-0000-0000-0000290D0000}"/>
    <cellStyle name="Calculation 9 2 2 14 2" xfId="4076" xr:uid="{00000000-0005-0000-0000-00002A0D0000}"/>
    <cellStyle name="Calculation 9 2 2 15" xfId="4077" xr:uid="{00000000-0005-0000-0000-00002B0D0000}"/>
    <cellStyle name="Calculation 9 2 2 15 2" xfId="4078" xr:uid="{00000000-0005-0000-0000-00002C0D0000}"/>
    <cellStyle name="Calculation 9 2 2 16" xfId="4079" xr:uid="{00000000-0005-0000-0000-00002D0D0000}"/>
    <cellStyle name="Calculation 9 2 2 16 2" xfId="4080" xr:uid="{00000000-0005-0000-0000-00002E0D0000}"/>
    <cellStyle name="Calculation 9 2 2 17" xfId="4081" xr:uid="{00000000-0005-0000-0000-00002F0D0000}"/>
    <cellStyle name="Calculation 9 2 2 17 2" xfId="4082" xr:uid="{00000000-0005-0000-0000-0000300D0000}"/>
    <cellStyle name="Calculation 9 2 2 18" xfId="4083" xr:uid="{00000000-0005-0000-0000-0000310D0000}"/>
    <cellStyle name="Calculation 9 2 2 18 2" xfId="4084" xr:uid="{00000000-0005-0000-0000-0000320D0000}"/>
    <cellStyle name="Calculation 9 2 2 19" xfId="4085" xr:uid="{00000000-0005-0000-0000-0000330D0000}"/>
    <cellStyle name="Calculation 9 2 2 19 2" xfId="4086" xr:uid="{00000000-0005-0000-0000-0000340D0000}"/>
    <cellStyle name="Calculation 9 2 2 2" xfId="4087" xr:uid="{00000000-0005-0000-0000-0000350D0000}"/>
    <cellStyle name="Calculation 9 2 2 2 10" xfId="4088" xr:uid="{00000000-0005-0000-0000-0000360D0000}"/>
    <cellStyle name="Calculation 9 2 2 2 10 2" xfId="4089" xr:uid="{00000000-0005-0000-0000-0000370D0000}"/>
    <cellStyle name="Calculation 9 2 2 2 11" xfId="4090" xr:uid="{00000000-0005-0000-0000-0000380D0000}"/>
    <cellStyle name="Calculation 9 2 2 2 11 2" xfId="4091" xr:uid="{00000000-0005-0000-0000-0000390D0000}"/>
    <cellStyle name="Calculation 9 2 2 2 12" xfId="4092" xr:uid="{00000000-0005-0000-0000-00003A0D0000}"/>
    <cellStyle name="Calculation 9 2 2 2 12 2" xfId="4093" xr:uid="{00000000-0005-0000-0000-00003B0D0000}"/>
    <cellStyle name="Calculation 9 2 2 2 13" xfId="4094" xr:uid="{00000000-0005-0000-0000-00003C0D0000}"/>
    <cellStyle name="Calculation 9 2 2 2 13 2" xfId="4095" xr:uid="{00000000-0005-0000-0000-00003D0D0000}"/>
    <cellStyle name="Calculation 9 2 2 2 14" xfId="4096" xr:uid="{00000000-0005-0000-0000-00003E0D0000}"/>
    <cellStyle name="Calculation 9 2 2 2 14 2" xfId="4097" xr:uid="{00000000-0005-0000-0000-00003F0D0000}"/>
    <cellStyle name="Calculation 9 2 2 2 15" xfId="4098" xr:uid="{00000000-0005-0000-0000-0000400D0000}"/>
    <cellStyle name="Calculation 9 2 2 2 15 2" xfId="4099" xr:uid="{00000000-0005-0000-0000-0000410D0000}"/>
    <cellStyle name="Calculation 9 2 2 2 16" xfId="4100" xr:uid="{00000000-0005-0000-0000-0000420D0000}"/>
    <cellStyle name="Calculation 9 2 2 2 16 2" xfId="4101" xr:uid="{00000000-0005-0000-0000-0000430D0000}"/>
    <cellStyle name="Calculation 9 2 2 2 17" xfId="4102" xr:uid="{00000000-0005-0000-0000-0000440D0000}"/>
    <cellStyle name="Calculation 9 2 2 2 17 2" xfId="4103" xr:uid="{00000000-0005-0000-0000-0000450D0000}"/>
    <cellStyle name="Calculation 9 2 2 2 18" xfId="4104" xr:uid="{00000000-0005-0000-0000-0000460D0000}"/>
    <cellStyle name="Calculation 9 2 2 2 18 2" xfId="4105" xr:uid="{00000000-0005-0000-0000-0000470D0000}"/>
    <cellStyle name="Calculation 9 2 2 2 19" xfId="4106" xr:uid="{00000000-0005-0000-0000-0000480D0000}"/>
    <cellStyle name="Calculation 9 2 2 2 2" xfId="4107" xr:uid="{00000000-0005-0000-0000-0000490D0000}"/>
    <cellStyle name="Calculation 9 2 2 2 2 2" xfId="4108" xr:uid="{00000000-0005-0000-0000-00004A0D0000}"/>
    <cellStyle name="Calculation 9 2 2 2 3" xfId="4109" xr:uid="{00000000-0005-0000-0000-00004B0D0000}"/>
    <cellStyle name="Calculation 9 2 2 2 3 2" xfId="4110" xr:uid="{00000000-0005-0000-0000-00004C0D0000}"/>
    <cellStyle name="Calculation 9 2 2 2 4" xfId="4111" xr:uid="{00000000-0005-0000-0000-00004D0D0000}"/>
    <cellStyle name="Calculation 9 2 2 2 4 2" xfId="4112" xr:uid="{00000000-0005-0000-0000-00004E0D0000}"/>
    <cellStyle name="Calculation 9 2 2 2 5" xfId="4113" xr:uid="{00000000-0005-0000-0000-00004F0D0000}"/>
    <cellStyle name="Calculation 9 2 2 2 5 2" xfId="4114" xr:uid="{00000000-0005-0000-0000-0000500D0000}"/>
    <cellStyle name="Calculation 9 2 2 2 6" xfId="4115" xr:uid="{00000000-0005-0000-0000-0000510D0000}"/>
    <cellStyle name="Calculation 9 2 2 2 6 2" xfId="4116" xr:uid="{00000000-0005-0000-0000-0000520D0000}"/>
    <cellStyle name="Calculation 9 2 2 2 7" xfId="4117" xr:uid="{00000000-0005-0000-0000-0000530D0000}"/>
    <cellStyle name="Calculation 9 2 2 2 7 2" xfId="4118" xr:uid="{00000000-0005-0000-0000-0000540D0000}"/>
    <cellStyle name="Calculation 9 2 2 2 8" xfId="4119" xr:uid="{00000000-0005-0000-0000-0000550D0000}"/>
    <cellStyle name="Calculation 9 2 2 2 8 2" xfId="4120" xr:uid="{00000000-0005-0000-0000-0000560D0000}"/>
    <cellStyle name="Calculation 9 2 2 2 9" xfId="4121" xr:uid="{00000000-0005-0000-0000-0000570D0000}"/>
    <cellStyle name="Calculation 9 2 2 2 9 2" xfId="4122" xr:uid="{00000000-0005-0000-0000-0000580D0000}"/>
    <cellStyle name="Calculation 9 2 2 20" xfId="4123" xr:uid="{00000000-0005-0000-0000-0000590D0000}"/>
    <cellStyle name="Calculation 9 2 2 3" xfId="4124" xr:uid="{00000000-0005-0000-0000-00005A0D0000}"/>
    <cellStyle name="Calculation 9 2 2 3 10" xfId="4125" xr:uid="{00000000-0005-0000-0000-00005B0D0000}"/>
    <cellStyle name="Calculation 9 2 2 3 10 2" xfId="4126" xr:uid="{00000000-0005-0000-0000-00005C0D0000}"/>
    <cellStyle name="Calculation 9 2 2 3 11" xfId="4127" xr:uid="{00000000-0005-0000-0000-00005D0D0000}"/>
    <cellStyle name="Calculation 9 2 2 3 11 2" xfId="4128" xr:uid="{00000000-0005-0000-0000-00005E0D0000}"/>
    <cellStyle name="Calculation 9 2 2 3 12" xfId="4129" xr:uid="{00000000-0005-0000-0000-00005F0D0000}"/>
    <cellStyle name="Calculation 9 2 2 3 12 2" xfId="4130" xr:uid="{00000000-0005-0000-0000-0000600D0000}"/>
    <cellStyle name="Calculation 9 2 2 3 13" xfId="4131" xr:uid="{00000000-0005-0000-0000-0000610D0000}"/>
    <cellStyle name="Calculation 9 2 2 3 13 2" xfId="4132" xr:uid="{00000000-0005-0000-0000-0000620D0000}"/>
    <cellStyle name="Calculation 9 2 2 3 14" xfId="4133" xr:uid="{00000000-0005-0000-0000-0000630D0000}"/>
    <cellStyle name="Calculation 9 2 2 3 14 2" xfId="4134" xr:uid="{00000000-0005-0000-0000-0000640D0000}"/>
    <cellStyle name="Calculation 9 2 2 3 15" xfId="4135" xr:uid="{00000000-0005-0000-0000-0000650D0000}"/>
    <cellStyle name="Calculation 9 2 2 3 15 2" xfId="4136" xr:uid="{00000000-0005-0000-0000-0000660D0000}"/>
    <cellStyle name="Calculation 9 2 2 3 16" xfId="4137" xr:uid="{00000000-0005-0000-0000-0000670D0000}"/>
    <cellStyle name="Calculation 9 2 2 3 16 2" xfId="4138" xr:uid="{00000000-0005-0000-0000-0000680D0000}"/>
    <cellStyle name="Calculation 9 2 2 3 17" xfId="4139" xr:uid="{00000000-0005-0000-0000-0000690D0000}"/>
    <cellStyle name="Calculation 9 2 2 3 17 2" xfId="4140" xr:uid="{00000000-0005-0000-0000-00006A0D0000}"/>
    <cellStyle name="Calculation 9 2 2 3 18" xfId="4141" xr:uid="{00000000-0005-0000-0000-00006B0D0000}"/>
    <cellStyle name="Calculation 9 2 2 3 18 2" xfId="4142" xr:uid="{00000000-0005-0000-0000-00006C0D0000}"/>
    <cellStyle name="Calculation 9 2 2 3 19" xfId="4143" xr:uid="{00000000-0005-0000-0000-00006D0D0000}"/>
    <cellStyle name="Calculation 9 2 2 3 2" xfId="4144" xr:uid="{00000000-0005-0000-0000-00006E0D0000}"/>
    <cellStyle name="Calculation 9 2 2 3 2 2" xfId="4145" xr:uid="{00000000-0005-0000-0000-00006F0D0000}"/>
    <cellStyle name="Calculation 9 2 2 3 3" xfId="4146" xr:uid="{00000000-0005-0000-0000-0000700D0000}"/>
    <cellStyle name="Calculation 9 2 2 3 3 2" xfId="4147" xr:uid="{00000000-0005-0000-0000-0000710D0000}"/>
    <cellStyle name="Calculation 9 2 2 3 4" xfId="4148" xr:uid="{00000000-0005-0000-0000-0000720D0000}"/>
    <cellStyle name="Calculation 9 2 2 3 4 2" xfId="4149" xr:uid="{00000000-0005-0000-0000-0000730D0000}"/>
    <cellStyle name="Calculation 9 2 2 3 5" xfId="4150" xr:uid="{00000000-0005-0000-0000-0000740D0000}"/>
    <cellStyle name="Calculation 9 2 2 3 5 2" xfId="4151" xr:uid="{00000000-0005-0000-0000-0000750D0000}"/>
    <cellStyle name="Calculation 9 2 2 3 6" xfId="4152" xr:uid="{00000000-0005-0000-0000-0000760D0000}"/>
    <cellStyle name="Calculation 9 2 2 3 6 2" xfId="4153" xr:uid="{00000000-0005-0000-0000-0000770D0000}"/>
    <cellStyle name="Calculation 9 2 2 3 7" xfId="4154" xr:uid="{00000000-0005-0000-0000-0000780D0000}"/>
    <cellStyle name="Calculation 9 2 2 3 7 2" xfId="4155" xr:uid="{00000000-0005-0000-0000-0000790D0000}"/>
    <cellStyle name="Calculation 9 2 2 3 8" xfId="4156" xr:uid="{00000000-0005-0000-0000-00007A0D0000}"/>
    <cellStyle name="Calculation 9 2 2 3 8 2" xfId="4157" xr:uid="{00000000-0005-0000-0000-00007B0D0000}"/>
    <cellStyle name="Calculation 9 2 2 3 9" xfId="4158" xr:uid="{00000000-0005-0000-0000-00007C0D0000}"/>
    <cellStyle name="Calculation 9 2 2 3 9 2" xfId="4159" xr:uid="{00000000-0005-0000-0000-00007D0D0000}"/>
    <cellStyle name="Calculation 9 2 2 4" xfId="4160" xr:uid="{00000000-0005-0000-0000-00007E0D0000}"/>
    <cellStyle name="Calculation 9 2 2 4 10" xfId="4161" xr:uid="{00000000-0005-0000-0000-00007F0D0000}"/>
    <cellStyle name="Calculation 9 2 2 4 10 2" xfId="4162" xr:uid="{00000000-0005-0000-0000-0000800D0000}"/>
    <cellStyle name="Calculation 9 2 2 4 11" xfId="4163" xr:uid="{00000000-0005-0000-0000-0000810D0000}"/>
    <cellStyle name="Calculation 9 2 2 4 11 2" xfId="4164" xr:uid="{00000000-0005-0000-0000-0000820D0000}"/>
    <cellStyle name="Calculation 9 2 2 4 12" xfId="4165" xr:uid="{00000000-0005-0000-0000-0000830D0000}"/>
    <cellStyle name="Calculation 9 2 2 4 12 2" xfId="4166" xr:uid="{00000000-0005-0000-0000-0000840D0000}"/>
    <cellStyle name="Calculation 9 2 2 4 13" xfId="4167" xr:uid="{00000000-0005-0000-0000-0000850D0000}"/>
    <cellStyle name="Calculation 9 2 2 4 13 2" xfId="4168" xr:uid="{00000000-0005-0000-0000-0000860D0000}"/>
    <cellStyle name="Calculation 9 2 2 4 14" xfId="4169" xr:uid="{00000000-0005-0000-0000-0000870D0000}"/>
    <cellStyle name="Calculation 9 2 2 4 14 2" xfId="4170" xr:uid="{00000000-0005-0000-0000-0000880D0000}"/>
    <cellStyle name="Calculation 9 2 2 4 15" xfId="4171" xr:uid="{00000000-0005-0000-0000-0000890D0000}"/>
    <cellStyle name="Calculation 9 2 2 4 15 2" xfId="4172" xr:uid="{00000000-0005-0000-0000-00008A0D0000}"/>
    <cellStyle name="Calculation 9 2 2 4 16" xfId="4173" xr:uid="{00000000-0005-0000-0000-00008B0D0000}"/>
    <cellStyle name="Calculation 9 2 2 4 2" xfId="4174" xr:uid="{00000000-0005-0000-0000-00008C0D0000}"/>
    <cellStyle name="Calculation 9 2 2 4 2 2" xfId="4175" xr:uid="{00000000-0005-0000-0000-00008D0D0000}"/>
    <cellStyle name="Calculation 9 2 2 4 3" xfId="4176" xr:uid="{00000000-0005-0000-0000-00008E0D0000}"/>
    <cellStyle name="Calculation 9 2 2 4 3 2" xfId="4177" xr:uid="{00000000-0005-0000-0000-00008F0D0000}"/>
    <cellStyle name="Calculation 9 2 2 4 4" xfId="4178" xr:uid="{00000000-0005-0000-0000-0000900D0000}"/>
    <cellStyle name="Calculation 9 2 2 4 4 2" xfId="4179" xr:uid="{00000000-0005-0000-0000-0000910D0000}"/>
    <cellStyle name="Calculation 9 2 2 4 5" xfId="4180" xr:uid="{00000000-0005-0000-0000-0000920D0000}"/>
    <cellStyle name="Calculation 9 2 2 4 5 2" xfId="4181" xr:uid="{00000000-0005-0000-0000-0000930D0000}"/>
    <cellStyle name="Calculation 9 2 2 4 6" xfId="4182" xr:uid="{00000000-0005-0000-0000-0000940D0000}"/>
    <cellStyle name="Calculation 9 2 2 4 6 2" xfId="4183" xr:uid="{00000000-0005-0000-0000-0000950D0000}"/>
    <cellStyle name="Calculation 9 2 2 4 7" xfId="4184" xr:uid="{00000000-0005-0000-0000-0000960D0000}"/>
    <cellStyle name="Calculation 9 2 2 4 7 2" xfId="4185" xr:uid="{00000000-0005-0000-0000-0000970D0000}"/>
    <cellStyle name="Calculation 9 2 2 4 8" xfId="4186" xr:uid="{00000000-0005-0000-0000-0000980D0000}"/>
    <cellStyle name="Calculation 9 2 2 4 8 2" xfId="4187" xr:uid="{00000000-0005-0000-0000-0000990D0000}"/>
    <cellStyle name="Calculation 9 2 2 4 9" xfId="4188" xr:uid="{00000000-0005-0000-0000-00009A0D0000}"/>
    <cellStyle name="Calculation 9 2 2 4 9 2" xfId="4189" xr:uid="{00000000-0005-0000-0000-00009B0D0000}"/>
    <cellStyle name="Calculation 9 2 2 5" xfId="4190" xr:uid="{00000000-0005-0000-0000-00009C0D0000}"/>
    <cellStyle name="Calculation 9 2 2 5 10" xfId="4191" xr:uid="{00000000-0005-0000-0000-00009D0D0000}"/>
    <cellStyle name="Calculation 9 2 2 5 10 2" xfId="4192" xr:uid="{00000000-0005-0000-0000-00009E0D0000}"/>
    <cellStyle name="Calculation 9 2 2 5 11" xfId="4193" xr:uid="{00000000-0005-0000-0000-00009F0D0000}"/>
    <cellStyle name="Calculation 9 2 2 5 11 2" xfId="4194" xr:uid="{00000000-0005-0000-0000-0000A00D0000}"/>
    <cellStyle name="Calculation 9 2 2 5 12" xfId="4195" xr:uid="{00000000-0005-0000-0000-0000A10D0000}"/>
    <cellStyle name="Calculation 9 2 2 5 12 2" xfId="4196" xr:uid="{00000000-0005-0000-0000-0000A20D0000}"/>
    <cellStyle name="Calculation 9 2 2 5 13" xfId="4197" xr:uid="{00000000-0005-0000-0000-0000A30D0000}"/>
    <cellStyle name="Calculation 9 2 2 5 13 2" xfId="4198" xr:uid="{00000000-0005-0000-0000-0000A40D0000}"/>
    <cellStyle name="Calculation 9 2 2 5 14" xfId="4199" xr:uid="{00000000-0005-0000-0000-0000A50D0000}"/>
    <cellStyle name="Calculation 9 2 2 5 14 2" xfId="4200" xr:uid="{00000000-0005-0000-0000-0000A60D0000}"/>
    <cellStyle name="Calculation 9 2 2 5 15" xfId="4201" xr:uid="{00000000-0005-0000-0000-0000A70D0000}"/>
    <cellStyle name="Calculation 9 2 2 5 15 2" xfId="4202" xr:uid="{00000000-0005-0000-0000-0000A80D0000}"/>
    <cellStyle name="Calculation 9 2 2 5 16" xfId="4203" xr:uid="{00000000-0005-0000-0000-0000A90D0000}"/>
    <cellStyle name="Calculation 9 2 2 5 2" xfId="4204" xr:uid="{00000000-0005-0000-0000-0000AA0D0000}"/>
    <cellStyle name="Calculation 9 2 2 5 2 2" xfId="4205" xr:uid="{00000000-0005-0000-0000-0000AB0D0000}"/>
    <cellStyle name="Calculation 9 2 2 5 3" xfId="4206" xr:uid="{00000000-0005-0000-0000-0000AC0D0000}"/>
    <cellStyle name="Calculation 9 2 2 5 3 2" xfId="4207" xr:uid="{00000000-0005-0000-0000-0000AD0D0000}"/>
    <cellStyle name="Calculation 9 2 2 5 4" xfId="4208" xr:uid="{00000000-0005-0000-0000-0000AE0D0000}"/>
    <cellStyle name="Calculation 9 2 2 5 4 2" xfId="4209" xr:uid="{00000000-0005-0000-0000-0000AF0D0000}"/>
    <cellStyle name="Calculation 9 2 2 5 5" xfId="4210" xr:uid="{00000000-0005-0000-0000-0000B00D0000}"/>
    <cellStyle name="Calculation 9 2 2 5 5 2" xfId="4211" xr:uid="{00000000-0005-0000-0000-0000B10D0000}"/>
    <cellStyle name="Calculation 9 2 2 5 6" xfId="4212" xr:uid="{00000000-0005-0000-0000-0000B20D0000}"/>
    <cellStyle name="Calculation 9 2 2 5 6 2" xfId="4213" xr:uid="{00000000-0005-0000-0000-0000B30D0000}"/>
    <cellStyle name="Calculation 9 2 2 5 7" xfId="4214" xr:uid="{00000000-0005-0000-0000-0000B40D0000}"/>
    <cellStyle name="Calculation 9 2 2 5 7 2" xfId="4215" xr:uid="{00000000-0005-0000-0000-0000B50D0000}"/>
    <cellStyle name="Calculation 9 2 2 5 8" xfId="4216" xr:uid="{00000000-0005-0000-0000-0000B60D0000}"/>
    <cellStyle name="Calculation 9 2 2 5 8 2" xfId="4217" xr:uid="{00000000-0005-0000-0000-0000B70D0000}"/>
    <cellStyle name="Calculation 9 2 2 5 9" xfId="4218" xr:uid="{00000000-0005-0000-0000-0000B80D0000}"/>
    <cellStyle name="Calculation 9 2 2 5 9 2" xfId="4219" xr:uid="{00000000-0005-0000-0000-0000B90D0000}"/>
    <cellStyle name="Calculation 9 2 2 6" xfId="4220" xr:uid="{00000000-0005-0000-0000-0000BA0D0000}"/>
    <cellStyle name="Calculation 9 2 2 6 10" xfId="4221" xr:uid="{00000000-0005-0000-0000-0000BB0D0000}"/>
    <cellStyle name="Calculation 9 2 2 6 10 2" xfId="4222" xr:uid="{00000000-0005-0000-0000-0000BC0D0000}"/>
    <cellStyle name="Calculation 9 2 2 6 11" xfId="4223" xr:uid="{00000000-0005-0000-0000-0000BD0D0000}"/>
    <cellStyle name="Calculation 9 2 2 6 11 2" xfId="4224" xr:uid="{00000000-0005-0000-0000-0000BE0D0000}"/>
    <cellStyle name="Calculation 9 2 2 6 12" xfId="4225" xr:uid="{00000000-0005-0000-0000-0000BF0D0000}"/>
    <cellStyle name="Calculation 9 2 2 6 12 2" xfId="4226" xr:uid="{00000000-0005-0000-0000-0000C00D0000}"/>
    <cellStyle name="Calculation 9 2 2 6 13" xfId="4227" xr:uid="{00000000-0005-0000-0000-0000C10D0000}"/>
    <cellStyle name="Calculation 9 2 2 6 13 2" xfId="4228" xr:uid="{00000000-0005-0000-0000-0000C20D0000}"/>
    <cellStyle name="Calculation 9 2 2 6 14" xfId="4229" xr:uid="{00000000-0005-0000-0000-0000C30D0000}"/>
    <cellStyle name="Calculation 9 2 2 6 14 2" xfId="4230" xr:uid="{00000000-0005-0000-0000-0000C40D0000}"/>
    <cellStyle name="Calculation 9 2 2 6 15" xfId="4231" xr:uid="{00000000-0005-0000-0000-0000C50D0000}"/>
    <cellStyle name="Calculation 9 2 2 6 2" xfId="4232" xr:uid="{00000000-0005-0000-0000-0000C60D0000}"/>
    <cellStyle name="Calculation 9 2 2 6 2 2" xfId="4233" xr:uid="{00000000-0005-0000-0000-0000C70D0000}"/>
    <cellStyle name="Calculation 9 2 2 6 3" xfId="4234" xr:uid="{00000000-0005-0000-0000-0000C80D0000}"/>
    <cellStyle name="Calculation 9 2 2 6 3 2" xfId="4235" xr:uid="{00000000-0005-0000-0000-0000C90D0000}"/>
    <cellStyle name="Calculation 9 2 2 6 4" xfId="4236" xr:uid="{00000000-0005-0000-0000-0000CA0D0000}"/>
    <cellStyle name="Calculation 9 2 2 6 4 2" xfId="4237" xr:uid="{00000000-0005-0000-0000-0000CB0D0000}"/>
    <cellStyle name="Calculation 9 2 2 6 5" xfId="4238" xr:uid="{00000000-0005-0000-0000-0000CC0D0000}"/>
    <cellStyle name="Calculation 9 2 2 6 5 2" xfId="4239" xr:uid="{00000000-0005-0000-0000-0000CD0D0000}"/>
    <cellStyle name="Calculation 9 2 2 6 6" xfId="4240" xr:uid="{00000000-0005-0000-0000-0000CE0D0000}"/>
    <cellStyle name="Calculation 9 2 2 6 6 2" xfId="4241" xr:uid="{00000000-0005-0000-0000-0000CF0D0000}"/>
    <cellStyle name="Calculation 9 2 2 6 7" xfId="4242" xr:uid="{00000000-0005-0000-0000-0000D00D0000}"/>
    <cellStyle name="Calculation 9 2 2 6 7 2" xfId="4243" xr:uid="{00000000-0005-0000-0000-0000D10D0000}"/>
    <cellStyle name="Calculation 9 2 2 6 8" xfId="4244" xr:uid="{00000000-0005-0000-0000-0000D20D0000}"/>
    <cellStyle name="Calculation 9 2 2 6 8 2" xfId="4245" xr:uid="{00000000-0005-0000-0000-0000D30D0000}"/>
    <cellStyle name="Calculation 9 2 2 6 9" xfId="4246" xr:uid="{00000000-0005-0000-0000-0000D40D0000}"/>
    <cellStyle name="Calculation 9 2 2 6 9 2" xfId="4247" xr:uid="{00000000-0005-0000-0000-0000D50D0000}"/>
    <cellStyle name="Calculation 9 2 2 7" xfId="4248" xr:uid="{00000000-0005-0000-0000-0000D60D0000}"/>
    <cellStyle name="Calculation 9 2 2 7 2" xfId="4249" xr:uid="{00000000-0005-0000-0000-0000D70D0000}"/>
    <cellStyle name="Calculation 9 2 2 8" xfId="4250" xr:uid="{00000000-0005-0000-0000-0000D80D0000}"/>
    <cellStyle name="Calculation 9 2 2 8 2" xfId="4251" xr:uid="{00000000-0005-0000-0000-0000D90D0000}"/>
    <cellStyle name="Calculation 9 2 2 9" xfId="4252" xr:uid="{00000000-0005-0000-0000-0000DA0D0000}"/>
    <cellStyle name="Calculation 9 2 2 9 2" xfId="4253" xr:uid="{00000000-0005-0000-0000-0000DB0D0000}"/>
    <cellStyle name="Calculation 9 2 20" xfId="4254" xr:uid="{00000000-0005-0000-0000-0000DC0D0000}"/>
    <cellStyle name="Calculation 9 2 20 2" xfId="4255" xr:uid="{00000000-0005-0000-0000-0000DD0D0000}"/>
    <cellStyle name="Calculation 9 2 21" xfId="4256" xr:uid="{00000000-0005-0000-0000-0000DE0D0000}"/>
    <cellStyle name="Calculation 9 2 21 2" xfId="4257" xr:uid="{00000000-0005-0000-0000-0000DF0D0000}"/>
    <cellStyle name="Calculation 9 2 22" xfId="4258" xr:uid="{00000000-0005-0000-0000-0000E00D0000}"/>
    <cellStyle name="Calculation 9 2 22 2" xfId="4259" xr:uid="{00000000-0005-0000-0000-0000E10D0000}"/>
    <cellStyle name="Calculation 9 2 23" xfId="4260" xr:uid="{00000000-0005-0000-0000-0000E20D0000}"/>
    <cellStyle name="Calculation 9 2 23 2" xfId="4261" xr:uid="{00000000-0005-0000-0000-0000E30D0000}"/>
    <cellStyle name="Calculation 9 2 24" xfId="4262" xr:uid="{00000000-0005-0000-0000-0000E40D0000}"/>
    <cellStyle name="Calculation 9 2 24 2" xfId="4263" xr:uid="{00000000-0005-0000-0000-0000E50D0000}"/>
    <cellStyle name="Calculation 9 2 25" xfId="4264" xr:uid="{00000000-0005-0000-0000-0000E60D0000}"/>
    <cellStyle name="Calculation 9 2 25 2" xfId="4265" xr:uid="{00000000-0005-0000-0000-0000E70D0000}"/>
    <cellStyle name="Calculation 9 2 26" xfId="4266" xr:uid="{00000000-0005-0000-0000-0000E80D0000}"/>
    <cellStyle name="Calculation 9 2 26 2" xfId="4267" xr:uid="{00000000-0005-0000-0000-0000E90D0000}"/>
    <cellStyle name="Calculation 9 2 27" xfId="4268" xr:uid="{00000000-0005-0000-0000-0000EA0D0000}"/>
    <cellStyle name="Calculation 9 2 3" xfId="4269" xr:uid="{00000000-0005-0000-0000-0000EB0D0000}"/>
    <cellStyle name="Calculation 9 2 3 10" xfId="4270" xr:uid="{00000000-0005-0000-0000-0000EC0D0000}"/>
    <cellStyle name="Calculation 9 2 3 10 2" xfId="4271" xr:uid="{00000000-0005-0000-0000-0000ED0D0000}"/>
    <cellStyle name="Calculation 9 2 3 11" xfId="4272" xr:uid="{00000000-0005-0000-0000-0000EE0D0000}"/>
    <cellStyle name="Calculation 9 2 3 11 2" xfId="4273" xr:uid="{00000000-0005-0000-0000-0000EF0D0000}"/>
    <cellStyle name="Calculation 9 2 3 12" xfId="4274" xr:uid="{00000000-0005-0000-0000-0000F00D0000}"/>
    <cellStyle name="Calculation 9 2 3 12 2" xfId="4275" xr:uid="{00000000-0005-0000-0000-0000F10D0000}"/>
    <cellStyle name="Calculation 9 2 3 13" xfId="4276" xr:uid="{00000000-0005-0000-0000-0000F20D0000}"/>
    <cellStyle name="Calculation 9 2 3 13 2" xfId="4277" xr:uid="{00000000-0005-0000-0000-0000F30D0000}"/>
    <cellStyle name="Calculation 9 2 3 14" xfId="4278" xr:uid="{00000000-0005-0000-0000-0000F40D0000}"/>
    <cellStyle name="Calculation 9 2 3 14 2" xfId="4279" xr:uid="{00000000-0005-0000-0000-0000F50D0000}"/>
    <cellStyle name="Calculation 9 2 3 15" xfId="4280" xr:uid="{00000000-0005-0000-0000-0000F60D0000}"/>
    <cellStyle name="Calculation 9 2 3 15 2" xfId="4281" xr:uid="{00000000-0005-0000-0000-0000F70D0000}"/>
    <cellStyle name="Calculation 9 2 3 16" xfId="4282" xr:uid="{00000000-0005-0000-0000-0000F80D0000}"/>
    <cellStyle name="Calculation 9 2 3 16 2" xfId="4283" xr:uid="{00000000-0005-0000-0000-0000F90D0000}"/>
    <cellStyle name="Calculation 9 2 3 17" xfId="4284" xr:uid="{00000000-0005-0000-0000-0000FA0D0000}"/>
    <cellStyle name="Calculation 9 2 3 17 2" xfId="4285" xr:uid="{00000000-0005-0000-0000-0000FB0D0000}"/>
    <cellStyle name="Calculation 9 2 3 18" xfId="4286" xr:uid="{00000000-0005-0000-0000-0000FC0D0000}"/>
    <cellStyle name="Calculation 9 2 3 18 2" xfId="4287" xr:uid="{00000000-0005-0000-0000-0000FD0D0000}"/>
    <cellStyle name="Calculation 9 2 3 19" xfId="4288" xr:uid="{00000000-0005-0000-0000-0000FE0D0000}"/>
    <cellStyle name="Calculation 9 2 3 19 2" xfId="4289" xr:uid="{00000000-0005-0000-0000-0000FF0D0000}"/>
    <cellStyle name="Calculation 9 2 3 2" xfId="4290" xr:uid="{00000000-0005-0000-0000-0000000E0000}"/>
    <cellStyle name="Calculation 9 2 3 2 10" xfId="4291" xr:uid="{00000000-0005-0000-0000-0000010E0000}"/>
    <cellStyle name="Calculation 9 2 3 2 10 2" xfId="4292" xr:uid="{00000000-0005-0000-0000-0000020E0000}"/>
    <cellStyle name="Calculation 9 2 3 2 11" xfId="4293" xr:uid="{00000000-0005-0000-0000-0000030E0000}"/>
    <cellStyle name="Calculation 9 2 3 2 11 2" xfId="4294" xr:uid="{00000000-0005-0000-0000-0000040E0000}"/>
    <cellStyle name="Calculation 9 2 3 2 12" xfId="4295" xr:uid="{00000000-0005-0000-0000-0000050E0000}"/>
    <cellStyle name="Calculation 9 2 3 2 12 2" xfId="4296" xr:uid="{00000000-0005-0000-0000-0000060E0000}"/>
    <cellStyle name="Calculation 9 2 3 2 13" xfId="4297" xr:uid="{00000000-0005-0000-0000-0000070E0000}"/>
    <cellStyle name="Calculation 9 2 3 2 13 2" xfId="4298" xr:uid="{00000000-0005-0000-0000-0000080E0000}"/>
    <cellStyle name="Calculation 9 2 3 2 14" xfId="4299" xr:uid="{00000000-0005-0000-0000-0000090E0000}"/>
    <cellStyle name="Calculation 9 2 3 2 14 2" xfId="4300" xr:uid="{00000000-0005-0000-0000-00000A0E0000}"/>
    <cellStyle name="Calculation 9 2 3 2 15" xfId="4301" xr:uid="{00000000-0005-0000-0000-00000B0E0000}"/>
    <cellStyle name="Calculation 9 2 3 2 15 2" xfId="4302" xr:uid="{00000000-0005-0000-0000-00000C0E0000}"/>
    <cellStyle name="Calculation 9 2 3 2 16" xfId="4303" xr:uid="{00000000-0005-0000-0000-00000D0E0000}"/>
    <cellStyle name="Calculation 9 2 3 2 16 2" xfId="4304" xr:uid="{00000000-0005-0000-0000-00000E0E0000}"/>
    <cellStyle name="Calculation 9 2 3 2 17" xfId="4305" xr:uid="{00000000-0005-0000-0000-00000F0E0000}"/>
    <cellStyle name="Calculation 9 2 3 2 17 2" xfId="4306" xr:uid="{00000000-0005-0000-0000-0000100E0000}"/>
    <cellStyle name="Calculation 9 2 3 2 18" xfId="4307" xr:uid="{00000000-0005-0000-0000-0000110E0000}"/>
    <cellStyle name="Calculation 9 2 3 2 18 2" xfId="4308" xr:uid="{00000000-0005-0000-0000-0000120E0000}"/>
    <cellStyle name="Calculation 9 2 3 2 19" xfId="4309" xr:uid="{00000000-0005-0000-0000-0000130E0000}"/>
    <cellStyle name="Calculation 9 2 3 2 2" xfId="4310" xr:uid="{00000000-0005-0000-0000-0000140E0000}"/>
    <cellStyle name="Calculation 9 2 3 2 2 2" xfId="4311" xr:uid="{00000000-0005-0000-0000-0000150E0000}"/>
    <cellStyle name="Calculation 9 2 3 2 3" xfId="4312" xr:uid="{00000000-0005-0000-0000-0000160E0000}"/>
    <cellStyle name="Calculation 9 2 3 2 3 2" xfId="4313" xr:uid="{00000000-0005-0000-0000-0000170E0000}"/>
    <cellStyle name="Calculation 9 2 3 2 4" xfId="4314" xr:uid="{00000000-0005-0000-0000-0000180E0000}"/>
    <cellStyle name="Calculation 9 2 3 2 4 2" xfId="4315" xr:uid="{00000000-0005-0000-0000-0000190E0000}"/>
    <cellStyle name="Calculation 9 2 3 2 5" xfId="4316" xr:uid="{00000000-0005-0000-0000-00001A0E0000}"/>
    <cellStyle name="Calculation 9 2 3 2 5 2" xfId="4317" xr:uid="{00000000-0005-0000-0000-00001B0E0000}"/>
    <cellStyle name="Calculation 9 2 3 2 6" xfId="4318" xr:uid="{00000000-0005-0000-0000-00001C0E0000}"/>
    <cellStyle name="Calculation 9 2 3 2 6 2" xfId="4319" xr:uid="{00000000-0005-0000-0000-00001D0E0000}"/>
    <cellStyle name="Calculation 9 2 3 2 7" xfId="4320" xr:uid="{00000000-0005-0000-0000-00001E0E0000}"/>
    <cellStyle name="Calculation 9 2 3 2 7 2" xfId="4321" xr:uid="{00000000-0005-0000-0000-00001F0E0000}"/>
    <cellStyle name="Calculation 9 2 3 2 8" xfId="4322" xr:uid="{00000000-0005-0000-0000-0000200E0000}"/>
    <cellStyle name="Calculation 9 2 3 2 8 2" xfId="4323" xr:uid="{00000000-0005-0000-0000-0000210E0000}"/>
    <cellStyle name="Calculation 9 2 3 2 9" xfId="4324" xr:uid="{00000000-0005-0000-0000-0000220E0000}"/>
    <cellStyle name="Calculation 9 2 3 2 9 2" xfId="4325" xr:uid="{00000000-0005-0000-0000-0000230E0000}"/>
    <cellStyle name="Calculation 9 2 3 20" xfId="4326" xr:uid="{00000000-0005-0000-0000-0000240E0000}"/>
    <cellStyle name="Calculation 9 2 3 3" xfId="4327" xr:uid="{00000000-0005-0000-0000-0000250E0000}"/>
    <cellStyle name="Calculation 9 2 3 3 10" xfId="4328" xr:uid="{00000000-0005-0000-0000-0000260E0000}"/>
    <cellStyle name="Calculation 9 2 3 3 10 2" xfId="4329" xr:uid="{00000000-0005-0000-0000-0000270E0000}"/>
    <cellStyle name="Calculation 9 2 3 3 11" xfId="4330" xr:uid="{00000000-0005-0000-0000-0000280E0000}"/>
    <cellStyle name="Calculation 9 2 3 3 11 2" xfId="4331" xr:uid="{00000000-0005-0000-0000-0000290E0000}"/>
    <cellStyle name="Calculation 9 2 3 3 12" xfId="4332" xr:uid="{00000000-0005-0000-0000-00002A0E0000}"/>
    <cellStyle name="Calculation 9 2 3 3 12 2" xfId="4333" xr:uid="{00000000-0005-0000-0000-00002B0E0000}"/>
    <cellStyle name="Calculation 9 2 3 3 13" xfId="4334" xr:uid="{00000000-0005-0000-0000-00002C0E0000}"/>
    <cellStyle name="Calculation 9 2 3 3 13 2" xfId="4335" xr:uid="{00000000-0005-0000-0000-00002D0E0000}"/>
    <cellStyle name="Calculation 9 2 3 3 14" xfId="4336" xr:uid="{00000000-0005-0000-0000-00002E0E0000}"/>
    <cellStyle name="Calculation 9 2 3 3 14 2" xfId="4337" xr:uid="{00000000-0005-0000-0000-00002F0E0000}"/>
    <cellStyle name="Calculation 9 2 3 3 15" xfId="4338" xr:uid="{00000000-0005-0000-0000-0000300E0000}"/>
    <cellStyle name="Calculation 9 2 3 3 15 2" xfId="4339" xr:uid="{00000000-0005-0000-0000-0000310E0000}"/>
    <cellStyle name="Calculation 9 2 3 3 16" xfId="4340" xr:uid="{00000000-0005-0000-0000-0000320E0000}"/>
    <cellStyle name="Calculation 9 2 3 3 16 2" xfId="4341" xr:uid="{00000000-0005-0000-0000-0000330E0000}"/>
    <cellStyle name="Calculation 9 2 3 3 17" xfId="4342" xr:uid="{00000000-0005-0000-0000-0000340E0000}"/>
    <cellStyle name="Calculation 9 2 3 3 17 2" xfId="4343" xr:uid="{00000000-0005-0000-0000-0000350E0000}"/>
    <cellStyle name="Calculation 9 2 3 3 18" xfId="4344" xr:uid="{00000000-0005-0000-0000-0000360E0000}"/>
    <cellStyle name="Calculation 9 2 3 3 18 2" xfId="4345" xr:uid="{00000000-0005-0000-0000-0000370E0000}"/>
    <cellStyle name="Calculation 9 2 3 3 19" xfId="4346" xr:uid="{00000000-0005-0000-0000-0000380E0000}"/>
    <cellStyle name="Calculation 9 2 3 3 2" xfId="4347" xr:uid="{00000000-0005-0000-0000-0000390E0000}"/>
    <cellStyle name="Calculation 9 2 3 3 2 2" xfId="4348" xr:uid="{00000000-0005-0000-0000-00003A0E0000}"/>
    <cellStyle name="Calculation 9 2 3 3 3" xfId="4349" xr:uid="{00000000-0005-0000-0000-00003B0E0000}"/>
    <cellStyle name="Calculation 9 2 3 3 3 2" xfId="4350" xr:uid="{00000000-0005-0000-0000-00003C0E0000}"/>
    <cellStyle name="Calculation 9 2 3 3 4" xfId="4351" xr:uid="{00000000-0005-0000-0000-00003D0E0000}"/>
    <cellStyle name="Calculation 9 2 3 3 4 2" xfId="4352" xr:uid="{00000000-0005-0000-0000-00003E0E0000}"/>
    <cellStyle name="Calculation 9 2 3 3 5" xfId="4353" xr:uid="{00000000-0005-0000-0000-00003F0E0000}"/>
    <cellStyle name="Calculation 9 2 3 3 5 2" xfId="4354" xr:uid="{00000000-0005-0000-0000-0000400E0000}"/>
    <cellStyle name="Calculation 9 2 3 3 6" xfId="4355" xr:uid="{00000000-0005-0000-0000-0000410E0000}"/>
    <cellStyle name="Calculation 9 2 3 3 6 2" xfId="4356" xr:uid="{00000000-0005-0000-0000-0000420E0000}"/>
    <cellStyle name="Calculation 9 2 3 3 7" xfId="4357" xr:uid="{00000000-0005-0000-0000-0000430E0000}"/>
    <cellStyle name="Calculation 9 2 3 3 7 2" xfId="4358" xr:uid="{00000000-0005-0000-0000-0000440E0000}"/>
    <cellStyle name="Calculation 9 2 3 3 8" xfId="4359" xr:uid="{00000000-0005-0000-0000-0000450E0000}"/>
    <cellStyle name="Calculation 9 2 3 3 8 2" xfId="4360" xr:uid="{00000000-0005-0000-0000-0000460E0000}"/>
    <cellStyle name="Calculation 9 2 3 3 9" xfId="4361" xr:uid="{00000000-0005-0000-0000-0000470E0000}"/>
    <cellStyle name="Calculation 9 2 3 3 9 2" xfId="4362" xr:uid="{00000000-0005-0000-0000-0000480E0000}"/>
    <cellStyle name="Calculation 9 2 3 4" xfId="4363" xr:uid="{00000000-0005-0000-0000-0000490E0000}"/>
    <cellStyle name="Calculation 9 2 3 4 10" xfId="4364" xr:uid="{00000000-0005-0000-0000-00004A0E0000}"/>
    <cellStyle name="Calculation 9 2 3 4 10 2" xfId="4365" xr:uid="{00000000-0005-0000-0000-00004B0E0000}"/>
    <cellStyle name="Calculation 9 2 3 4 11" xfId="4366" xr:uid="{00000000-0005-0000-0000-00004C0E0000}"/>
    <cellStyle name="Calculation 9 2 3 4 11 2" xfId="4367" xr:uid="{00000000-0005-0000-0000-00004D0E0000}"/>
    <cellStyle name="Calculation 9 2 3 4 12" xfId="4368" xr:uid="{00000000-0005-0000-0000-00004E0E0000}"/>
    <cellStyle name="Calculation 9 2 3 4 12 2" xfId="4369" xr:uid="{00000000-0005-0000-0000-00004F0E0000}"/>
    <cellStyle name="Calculation 9 2 3 4 13" xfId="4370" xr:uid="{00000000-0005-0000-0000-0000500E0000}"/>
    <cellStyle name="Calculation 9 2 3 4 13 2" xfId="4371" xr:uid="{00000000-0005-0000-0000-0000510E0000}"/>
    <cellStyle name="Calculation 9 2 3 4 14" xfId="4372" xr:uid="{00000000-0005-0000-0000-0000520E0000}"/>
    <cellStyle name="Calculation 9 2 3 4 14 2" xfId="4373" xr:uid="{00000000-0005-0000-0000-0000530E0000}"/>
    <cellStyle name="Calculation 9 2 3 4 15" xfId="4374" xr:uid="{00000000-0005-0000-0000-0000540E0000}"/>
    <cellStyle name="Calculation 9 2 3 4 15 2" xfId="4375" xr:uid="{00000000-0005-0000-0000-0000550E0000}"/>
    <cellStyle name="Calculation 9 2 3 4 16" xfId="4376" xr:uid="{00000000-0005-0000-0000-0000560E0000}"/>
    <cellStyle name="Calculation 9 2 3 4 2" xfId="4377" xr:uid="{00000000-0005-0000-0000-0000570E0000}"/>
    <cellStyle name="Calculation 9 2 3 4 2 2" xfId="4378" xr:uid="{00000000-0005-0000-0000-0000580E0000}"/>
    <cellStyle name="Calculation 9 2 3 4 3" xfId="4379" xr:uid="{00000000-0005-0000-0000-0000590E0000}"/>
    <cellStyle name="Calculation 9 2 3 4 3 2" xfId="4380" xr:uid="{00000000-0005-0000-0000-00005A0E0000}"/>
    <cellStyle name="Calculation 9 2 3 4 4" xfId="4381" xr:uid="{00000000-0005-0000-0000-00005B0E0000}"/>
    <cellStyle name="Calculation 9 2 3 4 4 2" xfId="4382" xr:uid="{00000000-0005-0000-0000-00005C0E0000}"/>
    <cellStyle name="Calculation 9 2 3 4 5" xfId="4383" xr:uid="{00000000-0005-0000-0000-00005D0E0000}"/>
    <cellStyle name="Calculation 9 2 3 4 5 2" xfId="4384" xr:uid="{00000000-0005-0000-0000-00005E0E0000}"/>
    <cellStyle name="Calculation 9 2 3 4 6" xfId="4385" xr:uid="{00000000-0005-0000-0000-00005F0E0000}"/>
    <cellStyle name="Calculation 9 2 3 4 6 2" xfId="4386" xr:uid="{00000000-0005-0000-0000-0000600E0000}"/>
    <cellStyle name="Calculation 9 2 3 4 7" xfId="4387" xr:uid="{00000000-0005-0000-0000-0000610E0000}"/>
    <cellStyle name="Calculation 9 2 3 4 7 2" xfId="4388" xr:uid="{00000000-0005-0000-0000-0000620E0000}"/>
    <cellStyle name="Calculation 9 2 3 4 8" xfId="4389" xr:uid="{00000000-0005-0000-0000-0000630E0000}"/>
    <cellStyle name="Calculation 9 2 3 4 8 2" xfId="4390" xr:uid="{00000000-0005-0000-0000-0000640E0000}"/>
    <cellStyle name="Calculation 9 2 3 4 9" xfId="4391" xr:uid="{00000000-0005-0000-0000-0000650E0000}"/>
    <cellStyle name="Calculation 9 2 3 4 9 2" xfId="4392" xr:uid="{00000000-0005-0000-0000-0000660E0000}"/>
    <cellStyle name="Calculation 9 2 3 5" xfId="4393" xr:uid="{00000000-0005-0000-0000-0000670E0000}"/>
    <cellStyle name="Calculation 9 2 3 5 10" xfId="4394" xr:uid="{00000000-0005-0000-0000-0000680E0000}"/>
    <cellStyle name="Calculation 9 2 3 5 10 2" xfId="4395" xr:uid="{00000000-0005-0000-0000-0000690E0000}"/>
    <cellStyle name="Calculation 9 2 3 5 11" xfId="4396" xr:uid="{00000000-0005-0000-0000-00006A0E0000}"/>
    <cellStyle name="Calculation 9 2 3 5 11 2" xfId="4397" xr:uid="{00000000-0005-0000-0000-00006B0E0000}"/>
    <cellStyle name="Calculation 9 2 3 5 12" xfId="4398" xr:uid="{00000000-0005-0000-0000-00006C0E0000}"/>
    <cellStyle name="Calculation 9 2 3 5 12 2" xfId="4399" xr:uid="{00000000-0005-0000-0000-00006D0E0000}"/>
    <cellStyle name="Calculation 9 2 3 5 13" xfId="4400" xr:uid="{00000000-0005-0000-0000-00006E0E0000}"/>
    <cellStyle name="Calculation 9 2 3 5 13 2" xfId="4401" xr:uid="{00000000-0005-0000-0000-00006F0E0000}"/>
    <cellStyle name="Calculation 9 2 3 5 14" xfId="4402" xr:uid="{00000000-0005-0000-0000-0000700E0000}"/>
    <cellStyle name="Calculation 9 2 3 5 14 2" xfId="4403" xr:uid="{00000000-0005-0000-0000-0000710E0000}"/>
    <cellStyle name="Calculation 9 2 3 5 15" xfId="4404" xr:uid="{00000000-0005-0000-0000-0000720E0000}"/>
    <cellStyle name="Calculation 9 2 3 5 15 2" xfId="4405" xr:uid="{00000000-0005-0000-0000-0000730E0000}"/>
    <cellStyle name="Calculation 9 2 3 5 16" xfId="4406" xr:uid="{00000000-0005-0000-0000-0000740E0000}"/>
    <cellStyle name="Calculation 9 2 3 5 2" xfId="4407" xr:uid="{00000000-0005-0000-0000-0000750E0000}"/>
    <cellStyle name="Calculation 9 2 3 5 2 2" xfId="4408" xr:uid="{00000000-0005-0000-0000-0000760E0000}"/>
    <cellStyle name="Calculation 9 2 3 5 3" xfId="4409" xr:uid="{00000000-0005-0000-0000-0000770E0000}"/>
    <cellStyle name="Calculation 9 2 3 5 3 2" xfId="4410" xr:uid="{00000000-0005-0000-0000-0000780E0000}"/>
    <cellStyle name="Calculation 9 2 3 5 4" xfId="4411" xr:uid="{00000000-0005-0000-0000-0000790E0000}"/>
    <cellStyle name="Calculation 9 2 3 5 4 2" xfId="4412" xr:uid="{00000000-0005-0000-0000-00007A0E0000}"/>
    <cellStyle name="Calculation 9 2 3 5 5" xfId="4413" xr:uid="{00000000-0005-0000-0000-00007B0E0000}"/>
    <cellStyle name="Calculation 9 2 3 5 5 2" xfId="4414" xr:uid="{00000000-0005-0000-0000-00007C0E0000}"/>
    <cellStyle name="Calculation 9 2 3 5 6" xfId="4415" xr:uid="{00000000-0005-0000-0000-00007D0E0000}"/>
    <cellStyle name="Calculation 9 2 3 5 6 2" xfId="4416" xr:uid="{00000000-0005-0000-0000-00007E0E0000}"/>
    <cellStyle name="Calculation 9 2 3 5 7" xfId="4417" xr:uid="{00000000-0005-0000-0000-00007F0E0000}"/>
    <cellStyle name="Calculation 9 2 3 5 7 2" xfId="4418" xr:uid="{00000000-0005-0000-0000-0000800E0000}"/>
    <cellStyle name="Calculation 9 2 3 5 8" xfId="4419" xr:uid="{00000000-0005-0000-0000-0000810E0000}"/>
    <cellStyle name="Calculation 9 2 3 5 8 2" xfId="4420" xr:uid="{00000000-0005-0000-0000-0000820E0000}"/>
    <cellStyle name="Calculation 9 2 3 5 9" xfId="4421" xr:uid="{00000000-0005-0000-0000-0000830E0000}"/>
    <cellStyle name="Calculation 9 2 3 5 9 2" xfId="4422" xr:uid="{00000000-0005-0000-0000-0000840E0000}"/>
    <cellStyle name="Calculation 9 2 3 6" xfId="4423" xr:uid="{00000000-0005-0000-0000-0000850E0000}"/>
    <cellStyle name="Calculation 9 2 3 6 10" xfId="4424" xr:uid="{00000000-0005-0000-0000-0000860E0000}"/>
    <cellStyle name="Calculation 9 2 3 6 10 2" xfId="4425" xr:uid="{00000000-0005-0000-0000-0000870E0000}"/>
    <cellStyle name="Calculation 9 2 3 6 11" xfId="4426" xr:uid="{00000000-0005-0000-0000-0000880E0000}"/>
    <cellStyle name="Calculation 9 2 3 6 11 2" xfId="4427" xr:uid="{00000000-0005-0000-0000-0000890E0000}"/>
    <cellStyle name="Calculation 9 2 3 6 12" xfId="4428" xr:uid="{00000000-0005-0000-0000-00008A0E0000}"/>
    <cellStyle name="Calculation 9 2 3 6 12 2" xfId="4429" xr:uid="{00000000-0005-0000-0000-00008B0E0000}"/>
    <cellStyle name="Calculation 9 2 3 6 13" xfId="4430" xr:uid="{00000000-0005-0000-0000-00008C0E0000}"/>
    <cellStyle name="Calculation 9 2 3 6 13 2" xfId="4431" xr:uid="{00000000-0005-0000-0000-00008D0E0000}"/>
    <cellStyle name="Calculation 9 2 3 6 14" xfId="4432" xr:uid="{00000000-0005-0000-0000-00008E0E0000}"/>
    <cellStyle name="Calculation 9 2 3 6 14 2" xfId="4433" xr:uid="{00000000-0005-0000-0000-00008F0E0000}"/>
    <cellStyle name="Calculation 9 2 3 6 15" xfId="4434" xr:uid="{00000000-0005-0000-0000-0000900E0000}"/>
    <cellStyle name="Calculation 9 2 3 6 2" xfId="4435" xr:uid="{00000000-0005-0000-0000-0000910E0000}"/>
    <cellStyle name="Calculation 9 2 3 6 2 2" xfId="4436" xr:uid="{00000000-0005-0000-0000-0000920E0000}"/>
    <cellStyle name="Calculation 9 2 3 6 3" xfId="4437" xr:uid="{00000000-0005-0000-0000-0000930E0000}"/>
    <cellStyle name="Calculation 9 2 3 6 3 2" xfId="4438" xr:uid="{00000000-0005-0000-0000-0000940E0000}"/>
    <cellStyle name="Calculation 9 2 3 6 4" xfId="4439" xr:uid="{00000000-0005-0000-0000-0000950E0000}"/>
    <cellStyle name="Calculation 9 2 3 6 4 2" xfId="4440" xr:uid="{00000000-0005-0000-0000-0000960E0000}"/>
    <cellStyle name="Calculation 9 2 3 6 5" xfId="4441" xr:uid="{00000000-0005-0000-0000-0000970E0000}"/>
    <cellStyle name="Calculation 9 2 3 6 5 2" xfId="4442" xr:uid="{00000000-0005-0000-0000-0000980E0000}"/>
    <cellStyle name="Calculation 9 2 3 6 6" xfId="4443" xr:uid="{00000000-0005-0000-0000-0000990E0000}"/>
    <cellStyle name="Calculation 9 2 3 6 6 2" xfId="4444" xr:uid="{00000000-0005-0000-0000-00009A0E0000}"/>
    <cellStyle name="Calculation 9 2 3 6 7" xfId="4445" xr:uid="{00000000-0005-0000-0000-00009B0E0000}"/>
    <cellStyle name="Calculation 9 2 3 6 7 2" xfId="4446" xr:uid="{00000000-0005-0000-0000-00009C0E0000}"/>
    <cellStyle name="Calculation 9 2 3 6 8" xfId="4447" xr:uid="{00000000-0005-0000-0000-00009D0E0000}"/>
    <cellStyle name="Calculation 9 2 3 6 8 2" xfId="4448" xr:uid="{00000000-0005-0000-0000-00009E0E0000}"/>
    <cellStyle name="Calculation 9 2 3 6 9" xfId="4449" xr:uid="{00000000-0005-0000-0000-00009F0E0000}"/>
    <cellStyle name="Calculation 9 2 3 6 9 2" xfId="4450" xr:uid="{00000000-0005-0000-0000-0000A00E0000}"/>
    <cellStyle name="Calculation 9 2 3 7" xfId="4451" xr:uid="{00000000-0005-0000-0000-0000A10E0000}"/>
    <cellStyle name="Calculation 9 2 3 7 2" xfId="4452" xr:uid="{00000000-0005-0000-0000-0000A20E0000}"/>
    <cellStyle name="Calculation 9 2 3 8" xfId="4453" xr:uid="{00000000-0005-0000-0000-0000A30E0000}"/>
    <cellStyle name="Calculation 9 2 3 8 2" xfId="4454" xr:uid="{00000000-0005-0000-0000-0000A40E0000}"/>
    <cellStyle name="Calculation 9 2 3 9" xfId="4455" xr:uid="{00000000-0005-0000-0000-0000A50E0000}"/>
    <cellStyle name="Calculation 9 2 3 9 2" xfId="4456" xr:uid="{00000000-0005-0000-0000-0000A60E0000}"/>
    <cellStyle name="Calculation 9 2 4" xfId="4457" xr:uid="{00000000-0005-0000-0000-0000A70E0000}"/>
    <cellStyle name="Calculation 9 2 4 10" xfId="4458" xr:uid="{00000000-0005-0000-0000-0000A80E0000}"/>
    <cellStyle name="Calculation 9 2 4 10 2" xfId="4459" xr:uid="{00000000-0005-0000-0000-0000A90E0000}"/>
    <cellStyle name="Calculation 9 2 4 11" xfId="4460" xr:uid="{00000000-0005-0000-0000-0000AA0E0000}"/>
    <cellStyle name="Calculation 9 2 4 11 2" xfId="4461" xr:uid="{00000000-0005-0000-0000-0000AB0E0000}"/>
    <cellStyle name="Calculation 9 2 4 12" xfId="4462" xr:uid="{00000000-0005-0000-0000-0000AC0E0000}"/>
    <cellStyle name="Calculation 9 2 4 12 2" xfId="4463" xr:uid="{00000000-0005-0000-0000-0000AD0E0000}"/>
    <cellStyle name="Calculation 9 2 4 13" xfId="4464" xr:uid="{00000000-0005-0000-0000-0000AE0E0000}"/>
    <cellStyle name="Calculation 9 2 4 13 2" xfId="4465" xr:uid="{00000000-0005-0000-0000-0000AF0E0000}"/>
    <cellStyle name="Calculation 9 2 4 14" xfId="4466" xr:uid="{00000000-0005-0000-0000-0000B00E0000}"/>
    <cellStyle name="Calculation 9 2 4 14 2" xfId="4467" xr:uid="{00000000-0005-0000-0000-0000B10E0000}"/>
    <cellStyle name="Calculation 9 2 4 15" xfId="4468" xr:uid="{00000000-0005-0000-0000-0000B20E0000}"/>
    <cellStyle name="Calculation 9 2 4 15 2" xfId="4469" xr:uid="{00000000-0005-0000-0000-0000B30E0000}"/>
    <cellStyle name="Calculation 9 2 4 16" xfId="4470" xr:uid="{00000000-0005-0000-0000-0000B40E0000}"/>
    <cellStyle name="Calculation 9 2 4 16 2" xfId="4471" xr:uid="{00000000-0005-0000-0000-0000B50E0000}"/>
    <cellStyle name="Calculation 9 2 4 17" xfId="4472" xr:uid="{00000000-0005-0000-0000-0000B60E0000}"/>
    <cellStyle name="Calculation 9 2 4 17 2" xfId="4473" xr:uid="{00000000-0005-0000-0000-0000B70E0000}"/>
    <cellStyle name="Calculation 9 2 4 18" xfId="4474" xr:uid="{00000000-0005-0000-0000-0000B80E0000}"/>
    <cellStyle name="Calculation 9 2 4 18 2" xfId="4475" xr:uid="{00000000-0005-0000-0000-0000B90E0000}"/>
    <cellStyle name="Calculation 9 2 4 19" xfId="4476" xr:uid="{00000000-0005-0000-0000-0000BA0E0000}"/>
    <cellStyle name="Calculation 9 2 4 19 2" xfId="4477" xr:uid="{00000000-0005-0000-0000-0000BB0E0000}"/>
    <cellStyle name="Calculation 9 2 4 2" xfId="4478" xr:uid="{00000000-0005-0000-0000-0000BC0E0000}"/>
    <cellStyle name="Calculation 9 2 4 2 10" xfId="4479" xr:uid="{00000000-0005-0000-0000-0000BD0E0000}"/>
    <cellStyle name="Calculation 9 2 4 2 10 2" xfId="4480" xr:uid="{00000000-0005-0000-0000-0000BE0E0000}"/>
    <cellStyle name="Calculation 9 2 4 2 11" xfId="4481" xr:uid="{00000000-0005-0000-0000-0000BF0E0000}"/>
    <cellStyle name="Calculation 9 2 4 2 11 2" xfId="4482" xr:uid="{00000000-0005-0000-0000-0000C00E0000}"/>
    <cellStyle name="Calculation 9 2 4 2 12" xfId="4483" xr:uid="{00000000-0005-0000-0000-0000C10E0000}"/>
    <cellStyle name="Calculation 9 2 4 2 12 2" xfId="4484" xr:uid="{00000000-0005-0000-0000-0000C20E0000}"/>
    <cellStyle name="Calculation 9 2 4 2 13" xfId="4485" xr:uid="{00000000-0005-0000-0000-0000C30E0000}"/>
    <cellStyle name="Calculation 9 2 4 2 13 2" xfId="4486" xr:uid="{00000000-0005-0000-0000-0000C40E0000}"/>
    <cellStyle name="Calculation 9 2 4 2 14" xfId="4487" xr:uid="{00000000-0005-0000-0000-0000C50E0000}"/>
    <cellStyle name="Calculation 9 2 4 2 14 2" xfId="4488" xr:uid="{00000000-0005-0000-0000-0000C60E0000}"/>
    <cellStyle name="Calculation 9 2 4 2 15" xfId="4489" xr:uid="{00000000-0005-0000-0000-0000C70E0000}"/>
    <cellStyle name="Calculation 9 2 4 2 15 2" xfId="4490" xr:uid="{00000000-0005-0000-0000-0000C80E0000}"/>
    <cellStyle name="Calculation 9 2 4 2 16" xfId="4491" xr:uid="{00000000-0005-0000-0000-0000C90E0000}"/>
    <cellStyle name="Calculation 9 2 4 2 16 2" xfId="4492" xr:uid="{00000000-0005-0000-0000-0000CA0E0000}"/>
    <cellStyle name="Calculation 9 2 4 2 17" xfId="4493" xr:uid="{00000000-0005-0000-0000-0000CB0E0000}"/>
    <cellStyle name="Calculation 9 2 4 2 17 2" xfId="4494" xr:uid="{00000000-0005-0000-0000-0000CC0E0000}"/>
    <cellStyle name="Calculation 9 2 4 2 18" xfId="4495" xr:uid="{00000000-0005-0000-0000-0000CD0E0000}"/>
    <cellStyle name="Calculation 9 2 4 2 18 2" xfId="4496" xr:uid="{00000000-0005-0000-0000-0000CE0E0000}"/>
    <cellStyle name="Calculation 9 2 4 2 19" xfId="4497" xr:uid="{00000000-0005-0000-0000-0000CF0E0000}"/>
    <cellStyle name="Calculation 9 2 4 2 2" xfId="4498" xr:uid="{00000000-0005-0000-0000-0000D00E0000}"/>
    <cellStyle name="Calculation 9 2 4 2 2 2" xfId="4499" xr:uid="{00000000-0005-0000-0000-0000D10E0000}"/>
    <cellStyle name="Calculation 9 2 4 2 3" xfId="4500" xr:uid="{00000000-0005-0000-0000-0000D20E0000}"/>
    <cellStyle name="Calculation 9 2 4 2 3 2" xfId="4501" xr:uid="{00000000-0005-0000-0000-0000D30E0000}"/>
    <cellStyle name="Calculation 9 2 4 2 4" xfId="4502" xr:uid="{00000000-0005-0000-0000-0000D40E0000}"/>
    <cellStyle name="Calculation 9 2 4 2 4 2" xfId="4503" xr:uid="{00000000-0005-0000-0000-0000D50E0000}"/>
    <cellStyle name="Calculation 9 2 4 2 5" xfId="4504" xr:uid="{00000000-0005-0000-0000-0000D60E0000}"/>
    <cellStyle name="Calculation 9 2 4 2 5 2" xfId="4505" xr:uid="{00000000-0005-0000-0000-0000D70E0000}"/>
    <cellStyle name="Calculation 9 2 4 2 6" xfId="4506" xr:uid="{00000000-0005-0000-0000-0000D80E0000}"/>
    <cellStyle name="Calculation 9 2 4 2 6 2" xfId="4507" xr:uid="{00000000-0005-0000-0000-0000D90E0000}"/>
    <cellStyle name="Calculation 9 2 4 2 7" xfId="4508" xr:uid="{00000000-0005-0000-0000-0000DA0E0000}"/>
    <cellStyle name="Calculation 9 2 4 2 7 2" xfId="4509" xr:uid="{00000000-0005-0000-0000-0000DB0E0000}"/>
    <cellStyle name="Calculation 9 2 4 2 8" xfId="4510" xr:uid="{00000000-0005-0000-0000-0000DC0E0000}"/>
    <cellStyle name="Calculation 9 2 4 2 8 2" xfId="4511" xr:uid="{00000000-0005-0000-0000-0000DD0E0000}"/>
    <cellStyle name="Calculation 9 2 4 2 9" xfId="4512" xr:uid="{00000000-0005-0000-0000-0000DE0E0000}"/>
    <cellStyle name="Calculation 9 2 4 2 9 2" xfId="4513" xr:uid="{00000000-0005-0000-0000-0000DF0E0000}"/>
    <cellStyle name="Calculation 9 2 4 20" xfId="4514" xr:uid="{00000000-0005-0000-0000-0000E00E0000}"/>
    <cellStyle name="Calculation 9 2 4 3" xfId="4515" xr:uid="{00000000-0005-0000-0000-0000E10E0000}"/>
    <cellStyle name="Calculation 9 2 4 3 10" xfId="4516" xr:uid="{00000000-0005-0000-0000-0000E20E0000}"/>
    <cellStyle name="Calculation 9 2 4 3 10 2" xfId="4517" xr:uid="{00000000-0005-0000-0000-0000E30E0000}"/>
    <cellStyle name="Calculation 9 2 4 3 11" xfId="4518" xr:uid="{00000000-0005-0000-0000-0000E40E0000}"/>
    <cellStyle name="Calculation 9 2 4 3 11 2" xfId="4519" xr:uid="{00000000-0005-0000-0000-0000E50E0000}"/>
    <cellStyle name="Calculation 9 2 4 3 12" xfId="4520" xr:uid="{00000000-0005-0000-0000-0000E60E0000}"/>
    <cellStyle name="Calculation 9 2 4 3 12 2" xfId="4521" xr:uid="{00000000-0005-0000-0000-0000E70E0000}"/>
    <cellStyle name="Calculation 9 2 4 3 13" xfId="4522" xr:uid="{00000000-0005-0000-0000-0000E80E0000}"/>
    <cellStyle name="Calculation 9 2 4 3 13 2" xfId="4523" xr:uid="{00000000-0005-0000-0000-0000E90E0000}"/>
    <cellStyle name="Calculation 9 2 4 3 14" xfId="4524" xr:uid="{00000000-0005-0000-0000-0000EA0E0000}"/>
    <cellStyle name="Calculation 9 2 4 3 14 2" xfId="4525" xr:uid="{00000000-0005-0000-0000-0000EB0E0000}"/>
    <cellStyle name="Calculation 9 2 4 3 15" xfId="4526" xr:uid="{00000000-0005-0000-0000-0000EC0E0000}"/>
    <cellStyle name="Calculation 9 2 4 3 15 2" xfId="4527" xr:uid="{00000000-0005-0000-0000-0000ED0E0000}"/>
    <cellStyle name="Calculation 9 2 4 3 16" xfId="4528" xr:uid="{00000000-0005-0000-0000-0000EE0E0000}"/>
    <cellStyle name="Calculation 9 2 4 3 16 2" xfId="4529" xr:uid="{00000000-0005-0000-0000-0000EF0E0000}"/>
    <cellStyle name="Calculation 9 2 4 3 17" xfId="4530" xr:uid="{00000000-0005-0000-0000-0000F00E0000}"/>
    <cellStyle name="Calculation 9 2 4 3 17 2" xfId="4531" xr:uid="{00000000-0005-0000-0000-0000F10E0000}"/>
    <cellStyle name="Calculation 9 2 4 3 18" xfId="4532" xr:uid="{00000000-0005-0000-0000-0000F20E0000}"/>
    <cellStyle name="Calculation 9 2 4 3 2" xfId="4533" xr:uid="{00000000-0005-0000-0000-0000F30E0000}"/>
    <cellStyle name="Calculation 9 2 4 3 2 2" xfId="4534" xr:uid="{00000000-0005-0000-0000-0000F40E0000}"/>
    <cellStyle name="Calculation 9 2 4 3 3" xfId="4535" xr:uid="{00000000-0005-0000-0000-0000F50E0000}"/>
    <cellStyle name="Calculation 9 2 4 3 3 2" xfId="4536" xr:uid="{00000000-0005-0000-0000-0000F60E0000}"/>
    <cellStyle name="Calculation 9 2 4 3 4" xfId="4537" xr:uid="{00000000-0005-0000-0000-0000F70E0000}"/>
    <cellStyle name="Calculation 9 2 4 3 4 2" xfId="4538" xr:uid="{00000000-0005-0000-0000-0000F80E0000}"/>
    <cellStyle name="Calculation 9 2 4 3 5" xfId="4539" xr:uid="{00000000-0005-0000-0000-0000F90E0000}"/>
    <cellStyle name="Calculation 9 2 4 3 5 2" xfId="4540" xr:uid="{00000000-0005-0000-0000-0000FA0E0000}"/>
    <cellStyle name="Calculation 9 2 4 3 6" xfId="4541" xr:uid="{00000000-0005-0000-0000-0000FB0E0000}"/>
    <cellStyle name="Calculation 9 2 4 3 6 2" xfId="4542" xr:uid="{00000000-0005-0000-0000-0000FC0E0000}"/>
    <cellStyle name="Calculation 9 2 4 3 7" xfId="4543" xr:uid="{00000000-0005-0000-0000-0000FD0E0000}"/>
    <cellStyle name="Calculation 9 2 4 3 7 2" xfId="4544" xr:uid="{00000000-0005-0000-0000-0000FE0E0000}"/>
    <cellStyle name="Calculation 9 2 4 3 8" xfId="4545" xr:uid="{00000000-0005-0000-0000-0000FF0E0000}"/>
    <cellStyle name="Calculation 9 2 4 3 8 2" xfId="4546" xr:uid="{00000000-0005-0000-0000-0000000F0000}"/>
    <cellStyle name="Calculation 9 2 4 3 9" xfId="4547" xr:uid="{00000000-0005-0000-0000-0000010F0000}"/>
    <cellStyle name="Calculation 9 2 4 3 9 2" xfId="4548" xr:uid="{00000000-0005-0000-0000-0000020F0000}"/>
    <cellStyle name="Calculation 9 2 4 4" xfId="4549" xr:uid="{00000000-0005-0000-0000-0000030F0000}"/>
    <cellStyle name="Calculation 9 2 4 4 10" xfId="4550" xr:uid="{00000000-0005-0000-0000-0000040F0000}"/>
    <cellStyle name="Calculation 9 2 4 4 10 2" xfId="4551" xr:uid="{00000000-0005-0000-0000-0000050F0000}"/>
    <cellStyle name="Calculation 9 2 4 4 11" xfId="4552" xr:uid="{00000000-0005-0000-0000-0000060F0000}"/>
    <cellStyle name="Calculation 9 2 4 4 11 2" xfId="4553" xr:uid="{00000000-0005-0000-0000-0000070F0000}"/>
    <cellStyle name="Calculation 9 2 4 4 12" xfId="4554" xr:uid="{00000000-0005-0000-0000-0000080F0000}"/>
    <cellStyle name="Calculation 9 2 4 4 12 2" xfId="4555" xr:uid="{00000000-0005-0000-0000-0000090F0000}"/>
    <cellStyle name="Calculation 9 2 4 4 13" xfId="4556" xr:uid="{00000000-0005-0000-0000-00000A0F0000}"/>
    <cellStyle name="Calculation 9 2 4 4 13 2" xfId="4557" xr:uid="{00000000-0005-0000-0000-00000B0F0000}"/>
    <cellStyle name="Calculation 9 2 4 4 14" xfId="4558" xr:uid="{00000000-0005-0000-0000-00000C0F0000}"/>
    <cellStyle name="Calculation 9 2 4 4 14 2" xfId="4559" xr:uid="{00000000-0005-0000-0000-00000D0F0000}"/>
    <cellStyle name="Calculation 9 2 4 4 15" xfId="4560" xr:uid="{00000000-0005-0000-0000-00000E0F0000}"/>
    <cellStyle name="Calculation 9 2 4 4 15 2" xfId="4561" xr:uid="{00000000-0005-0000-0000-00000F0F0000}"/>
    <cellStyle name="Calculation 9 2 4 4 16" xfId="4562" xr:uid="{00000000-0005-0000-0000-0000100F0000}"/>
    <cellStyle name="Calculation 9 2 4 4 2" xfId="4563" xr:uid="{00000000-0005-0000-0000-0000110F0000}"/>
    <cellStyle name="Calculation 9 2 4 4 2 2" xfId="4564" xr:uid="{00000000-0005-0000-0000-0000120F0000}"/>
    <cellStyle name="Calculation 9 2 4 4 3" xfId="4565" xr:uid="{00000000-0005-0000-0000-0000130F0000}"/>
    <cellStyle name="Calculation 9 2 4 4 3 2" xfId="4566" xr:uid="{00000000-0005-0000-0000-0000140F0000}"/>
    <cellStyle name="Calculation 9 2 4 4 4" xfId="4567" xr:uid="{00000000-0005-0000-0000-0000150F0000}"/>
    <cellStyle name="Calculation 9 2 4 4 4 2" xfId="4568" xr:uid="{00000000-0005-0000-0000-0000160F0000}"/>
    <cellStyle name="Calculation 9 2 4 4 5" xfId="4569" xr:uid="{00000000-0005-0000-0000-0000170F0000}"/>
    <cellStyle name="Calculation 9 2 4 4 5 2" xfId="4570" xr:uid="{00000000-0005-0000-0000-0000180F0000}"/>
    <cellStyle name="Calculation 9 2 4 4 6" xfId="4571" xr:uid="{00000000-0005-0000-0000-0000190F0000}"/>
    <cellStyle name="Calculation 9 2 4 4 6 2" xfId="4572" xr:uid="{00000000-0005-0000-0000-00001A0F0000}"/>
    <cellStyle name="Calculation 9 2 4 4 7" xfId="4573" xr:uid="{00000000-0005-0000-0000-00001B0F0000}"/>
    <cellStyle name="Calculation 9 2 4 4 7 2" xfId="4574" xr:uid="{00000000-0005-0000-0000-00001C0F0000}"/>
    <cellStyle name="Calculation 9 2 4 4 8" xfId="4575" xr:uid="{00000000-0005-0000-0000-00001D0F0000}"/>
    <cellStyle name="Calculation 9 2 4 4 8 2" xfId="4576" xr:uid="{00000000-0005-0000-0000-00001E0F0000}"/>
    <cellStyle name="Calculation 9 2 4 4 9" xfId="4577" xr:uid="{00000000-0005-0000-0000-00001F0F0000}"/>
    <cellStyle name="Calculation 9 2 4 4 9 2" xfId="4578" xr:uid="{00000000-0005-0000-0000-0000200F0000}"/>
    <cellStyle name="Calculation 9 2 4 5" xfId="4579" xr:uid="{00000000-0005-0000-0000-0000210F0000}"/>
    <cellStyle name="Calculation 9 2 4 5 10" xfId="4580" xr:uid="{00000000-0005-0000-0000-0000220F0000}"/>
    <cellStyle name="Calculation 9 2 4 5 10 2" xfId="4581" xr:uid="{00000000-0005-0000-0000-0000230F0000}"/>
    <cellStyle name="Calculation 9 2 4 5 11" xfId="4582" xr:uid="{00000000-0005-0000-0000-0000240F0000}"/>
    <cellStyle name="Calculation 9 2 4 5 11 2" xfId="4583" xr:uid="{00000000-0005-0000-0000-0000250F0000}"/>
    <cellStyle name="Calculation 9 2 4 5 12" xfId="4584" xr:uid="{00000000-0005-0000-0000-0000260F0000}"/>
    <cellStyle name="Calculation 9 2 4 5 12 2" xfId="4585" xr:uid="{00000000-0005-0000-0000-0000270F0000}"/>
    <cellStyle name="Calculation 9 2 4 5 13" xfId="4586" xr:uid="{00000000-0005-0000-0000-0000280F0000}"/>
    <cellStyle name="Calculation 9 2 4 5 13 2" xfId="4587" xr:uid="{00000000-0005-0000-0000-0000290F0000}"/>
    <cellStyle name="Calculation 9 2 4 5 14" xfId="4588" xr:uid="{00000000-0005-0000-0000-00002A0F0000}"/>
    <cellStyle name="Calculation 9 2 4 5 14 2" xfId="4589" xr:uid="{00000000-0005-0000-0000-00002B0F0000}"/>
    <cellStyle name="Calculation 9 2 4 5 15" xfId="4590" xr:uid="{00000000-0005-0000-0000-00002C0F0000}"/>
    <cellStyle name="Calculation 9 2 4 5 15 2" xfId="4591" xr:uid="{00000000-0005-0000-0000-00002D0F0000}"/>
    <cellStyle name="Calculation 9 2 4 5 16" xfId="4592" xr:uid="{00000000-0005-0000-0000-00002E0F0000}"/>
    <cellStyle name="Calculation 9 2 4 5 2" xfId="4593" xr:uid="{00000000-0005-0000-0000-00002F0F0000}"/>
    <cellStyle name="Calculation 9 2 4 5 2 2" xfId="4594" xr:uid="{00000000-0005-0000-0000-0000300F0000}"/>
    <cellStyle name="Calculation 9 2 4 5 3" xfId="4595" xr:uid="{00000000-0005-0000-0000-0000310F0000}"/>
    <cellStyle name="Calculation 9 2 4 5 3 2" xfId="4596" xr:uid="{00000000-0005-0000-0000-0000320F0000}"/>
    <cellStyle name="Calculation 9 2 4 5 4" xfId="4597" xr:uid="{00000000-0005-0000-0000-0000330F0000}"/>
    <cellStyle name="Calculation 9 2 4 5 4 2" xfId="4598" xr:uid="{00000000-0005-0000-0000-0000340F0000}"/>
    <cellStyle name="Calculation 9 2 4 5 5" xfId="4599" xr:uid="{00000000-0005-0000-0000-0000350F0000}"/>
    <cellStyle name="Calculation 9 2 4 5 5 2" xfId="4600" xr:uid="{00000000-0005-0000-0000-0000360F0000}"/>
    <cellStyle name="Calculation 9 2 4 5 6" xfId="4601" xr:uid="{00000000-0005-0000-0000-0000370F0000}"/>
    <cellStyle name="Calculation 9 2 4 5 6 2" xfId="4602" xr:uid="{00000000-0005-0000-0000-0000380F0000}"/>
    <cellStyle name="Calculation 9 2 4 5 7" xfId="4603" xr:uid="{00000000-0005-0000-0000-0000390F0000}"/>
    <cellStyle name="Calculation 9 2 4 5 7 2" xfId="4604" xr:uid="{00000000-0005-0000-0000-00003A0F0000}"/>
    <cellStyle name="Calculation 9 2 4 5 8" xfId="4605" xr:uid="{00000000-0005-0000-0000-00003B0F0000}"/>
    <cellStyle name="Calculation 9 2 4 5 8 2" xfId="4606" xr:uid="{00000000-0005-0000-0000-00003C0F0000}"/>
    <cellStyle name="Calculation 9 2 4 5 9" xfId="4607" xr:uid="{00000000-0005-0000-0000-00003D0F0000}"/>
    <cellStyle name="Calculation 9 2 4 5 9 2" xfId="4608" xr:uid="{00000000-0005-0000-0000-00003E0F0000}"/>
    <cellStyle name="Calculation 9 2 4 6" xfId="4609" xr:uid="{00000000-0005-0000-0000-00003F0F0000}"/>
    <cellStyle name="Calculation 9 2 4 6 10" xfId="4610" xr:uid="{00000000-0005-0000-0000-0000400F0000}"/>
    <cellStyle name="Calculation 9 2 4 6 10 2" xfId="4611" xr:uid="{00000000-0005-0000-0000-0000410F0000}"/>
    <cellStyle name="Calculation 9 2 4 6 11" xfId="4612" xr:uid="{00000000-0005-0000-0000-0000420F0000}"/>
    <cellStyle name="Calculation 9 2 4 6 11 2" xfId="4613" xr:uid="{00000000-0005-0000-0000-0000430F0000}"/>
    <cellStyle name="Calculation 9 2 4 6 12" xfId="4614" xr:uid="{00000000-0005-0000-0000-0000440F0000}"/>
    <cellStyle name="Calculation 9 2 4 6 12 2" xfId="4615" xr:uid="{00000000-0005-0000-0000-0000450F0000}"/>
    <cellStyle name="Calculation 9 2 4 6 13" xfId="4616" xr:uid="{00000000-0005-0000-0000-0000460F0000}"/>
    <cellStyle name="Calculation 9 2 4 6 13 2" xfId="4617" xr:uid="{00000000-0005-0000-0000-0000470F0000}"/>
    <cellStyle name="Calculation 9 2 4 6 14" xfId="4618" xr:uid="{00000000-0005-0000-0000-0000480F0000}"/>
    <cellStyle name="Calculation 9 2 4 6 14 2" xfId="4619" xr:uid="{00000000-0005-0000-0000-0000490F0000}"/>
    <cellStyle name="Calculation 9 2 4 6 15" xfId="4620" xr:uid="{00000000-0005-0000-0000-00004A0F0000}"/>
    <cellStyle name="Calculation 9 2 4 6 2" xfId="4621" xr:uid="{00000000-0005-0000-0000-00004B0F0000}"/>
    <cellStyle name="Calculation 9 2 4 6 2 2" xfId="4622" xr:uid="{00000000-0005-0000-0000-00004C0F0000}"/>
    <cellStyle name="Calculation 9 2 4 6 3" xfId="4623" xr:uid="{00000000-0005-0000-0000-00004D0F0000}"/>
    <cellStyle name="Calculation 9 2 4 6 3 2" xfId="4624" xr:uid="{00000000-0005-0000-0000-00004E0F0000}"/>
    <cellStyle name="Calculation 9 2 4 6 4" xfId="4625" xr:uid="{00000000-0005-0000-0000-00004F0F0000}"/>
    <cellStyle name="Calculation 9 2 4 6 4 2" xfId="4626" xr:uid="{00000000-0005-0000-0000-0000500F0000}"/>
    <cellStyle name="Calculation 9 2 4 6 5" xfId="4627" xr:uid="{00000000-0005-0000-0000-0000510F0000}"/>
    <cellStyle name="Calculation 9 2 4 6 5 2" xfId="4628" xr:uid="{00000000-0005-0000-0000-0000520F0000}"/>
    <cellStyle name="Calculation 9 2 4 6 6" xfId="4629" xr:uid="{00000000-0005-0000-0000-0000530F0000}"/>
    <cellStyle name="Calculation 9 2 4 6 6 2" xfId="4630" xr:uid="{00000000-0005-0000-0000-0000540F0000}"/>
    <cellStyle name="Calculation 9 2 4 6 7" xfId="4631" xr:uid="{00000000-0005-0000-0000-0000550F0000}"/>
    <cellStyle name="Calculation 9 2 4 6 7 2" xfId="4632" xr:uid="{00000000-0005-0000-0000-0000560F0000}"/>
    <cellStyle name="Calculation 9 2 4 6 8" xfId="4633" xr:uid="{00000000-0005-0000-0000-0000570F0000}"/>
    <cellStyle name="Calculation 9 2 4 6 8 2" xfId="4634" xr:uid="{00000000-0005-0000-0000-0000580F0000}"/>
    <cellStyle name="Calculation 9 2 4 6 9" xfId="4635" xr:uid="{00000000-0005-0000-0000-0000590F0000}"/>
    <cellStyle name="Calculation 9 2 4 6 9 2" xfId="4636" xr:uid="{00000000-0005-0000-0000-00005A0F0000}"/>
    <cellStyle name="Calculation 9 2 4 7" xfId="4637" xr:uid="{00000000-0005-0000-0000-00005B0F0000}"/>
    <cellStyle name="Calculation 9 2 4 7 2" xfId="4638" xr:uid="{00000000-0005-0000-0000-00005C0F0000}"/>
    <cellStyle name="Calculation 9 2 4 8" xfId="4639" xr:uid="{00000000-0005-0000-0000-00005D0F0000}"/>
    <cellStyle name="Calculation 9 2 4 8 2" xfId="4640" xr:uid="{00000000-0005-0000-0000-00005E0F0000}"/>
    <cellStyle name="Calculation 9 2 4 9" xfId="4641" xr:uid="{00000000-0005-0000-0000-00005F0F0000}"/>
    <cellStyle name="Calculation 9 2 4 9 2" xfId="4642" xr:uid="{00000000-0005-0000-0000-0000600F0000}"/>
    <cellStyle name="Calculation 9 2 5" xfId="4643" xr:uid="{00000000-0005-0000-0000-0000610F0000}"/>
    <cellStyle name="Calculation 9 2 5 10" xfId="4644" xr:uid="{00000000-0005-0000-0000-0000620F0000}"/>
    <cellStyle name="Calculation 9 2 5 10 2" xfId="4645" xr:uid="{00000000-0005-0000-0000-0000630F0000}"/>
    <cellStyle name="Calculation 9 2 5 11" xfId="4646" xr:uid="{00000000-0005-0000-0000-0000640F0000}"/>
    <cellStyle name="Calculation 9 2 5 11 2" xfId="4647" xr:uid="{00000000-0005-0000-0000-0000650F0000}"/>
    <cellStyle name="Calculation 9 2 5 12" xfId="4648" xr:uid="{00000000-0005-0000-0000-0000660F0000}"/>
    <cellStyle name="Calculation 9 2 5 12 2" xfId="4649" xr:uid="{00000000-0005-0000-0000-0000670F0000}"/>
    <cellStyle name="Calculation 9 2 5 13" xfId="4650" xr:uid="{00000000-0005-0000-0000-0000680F0000}"/>
    <cellStyle name="Calculation 9 2 5 13 2" xfId="4651" xr:uid="{00000000-0005-0000-0000-0000690F0000}"/>
    <cellStyle name="Calculation 9 2 5 14" xfId="4652" xr:uid="{00000000-0005-0000-0000-00006A0F0000}"/>
    <cellStyle name="Calculation 9 2 5 14 2" xfId="4653" xr:uid="{00000000-0005-0000-0000-00006B0F0000}"/>
    <cellStyle name="Calculation 9 2 5 15" xfId="4654" xr:uid="{00000000-0005-0000-0000-00006C0F0000}"/>
    <cellStyle name="Calculation 9 2 5 15 2" xfId="4655" xr:uid="{00000000-0005-0000-0000-00006D0F0000}"/>
    <cellStyle name="Calculation 9 2 5 16" xfId="4656" xr:uid="{00000000-0005-0000-0000-00006E0F0000}"/>
    <cellStyle name="Calculation 9 2 5 16 2" xfId="4657" xr:uid="{00000000-0005-0000-0000-00006F0F0000}"/>
    <cellStyle name="Calculation 9 2 5 17" xfId="4658" xr:uid="{00000000-0005-0000-0000-0000700F0000}"/>
    <cellStyle name="Calculation 9 2 5 17 2" xfId="4659" xr:uid="{00000000-0005-0000-0000-0000710F0000}"/>
    <cellStyle name="Calculation 9 2 5 18" xfId="4660" xr:uid="{00000000-0005-0000-0000-0000720F0000}"/>
    <cellStyle name="Calculation 9 2 5 18 2" xfId="4661" xr:uid="{00000000-0005-0000-0000-0000730F0000}"/>
    <cellStyle name="Calculation 9 2 5 19" xfId="4662" xr:uid="{00000000-0005-0000-0000-0000740F0000}"/>
    <cellStyle name="Calculation 9 2 5 2" xfId="4663" xr:uid="{00000000-0005-0000-0000-0000750F0000}"/>
    <cellStyle name="Calculation 9 2 5 2 10" xfId="4664" xr:uid="{00000000-0005-0000-0000-0000760F0000}"/>
    <cellStyle name="Calculation 9 2 5 2 10 2" xfId="4665" xr:uid="{00000000-0005-0000-0000-0000770F0000}"/>
    <cellStyle name="Calculation 9 2 5 2 11" xfId="4666" xr:uid="{00000000-0005-0000-0000-0000780F0000}"/>
    <cellStyle name="Calculation 9 2 5 2 11 2" xfId="4667" xr:uid="{00000000-0005-0000-0000-0000790F0000}"/>
    <cellStyle name="Calculation 9 2 5 2 12" xfId="4668" xr:uid="{00000000-0005-0000-0000-00007A0F0000}"/>
    <cellStyle name="Calculation 9 2 5 2 12 2" xfId="4669" xr:uid="{00000000-0005-0000-0000-00007B0F0000}"/>
    <cellStyle name="Calculation 9 2 5 2 13" xfId="4670" xr:uid="{00000000-0005-0000-0000-00007C0F0000}"/>
    <cellStyle name="Calculation 9 2 5 2 13 2" xfId="4671" xr:uid="{00000000-0005-0000-0000-00007D0F0000}"/>
    <cellStyle name="Calculation 9 2 5 2 14" xfId="4672" xr:uid="{00000000-0005-0000-0000-00007E0F0000}"/>
    <cellStyle name="Calculation 9 2 5 2 14 2" xfId="4673" xr:uid="{00000000-0005-0000-0000-00007F0F0000}"/>
    <cellStyle name="Calculation 9 2 5 2 15" xfId="4674" xr:uid="{00000000-0005-0000-0000-0000800F0000}"/>
    <cellStyle name="Calculation 9 2 5 2 15 2" xfId="4675" xr:uid="{00000000-0005-0000-0000-0000810F0000}"/>
    <cellStyle name="Calculation 9 2 5 2 16" xfId="4676" xr:uid="{00000000-0005-0000-0000-0000820F0000}"/>
    <cellStyle name="Calculation 9 2 5 2 16 2" xfId="4677" xr:uid="{00000000-0005-0000-0000-0000830F0000}"/>
    <cellStyle name="Calculation 9 2 5 2 17" xfId="4678" xr:uid="{00000000-0005-0000-0000-0000840F0000}"/>
    <cellStyle name="Calculation 9 2 5 2 17 2" xfId="4679" xr:uid="{00000000-0005-0000-0000-0000850F0000}"/>
    <cellStyle name="Calculation 9 2 5 2 18" xfId="4680" xr:uid="{00000000-0005-0000-0000-0000860F0000}"/>
    <cellStyle name="Calculation 9 2 5 2 2" xfId="4681" xr:uid="{00000000-0005-0000-0000-0000870F0000}"/>
    <cellStyle name="Calculation 9 2 5 2 2 2" xfId="4682" xr:uid="{00000000-0005-0000-0000-0000880F0000}"/>
    <cellStyle name="Calculation 9 2 5 2 3" xfId="4683" xr:uid="{00000000-0005-0000-0000-0000890F0000}"/>
    <cellStyle name="Calculation 9 2 5 2 3 2" xfId="4684" xr:uid="{00000000-0005-0000-0000-00008A0F0000}"/>
    <cellStyle name="Calculation 9 2 5 2 4" xfId="4685" xr:uid="{00000000-0005-0000-0000-00008B0F0000}"/>
    <cellStyle name="Calculation 9 2 5 2 4 2" xfId="4686" xr:uid="{00000000-0005-0000-0000-00008C0F0000}"/>
    <cellStyle name="Calculation 9 2 5 2 5" xfId="4687" xr:uid="{00000000-0005-0000-0000-00008D0F0000}"/>
    <cellStyle name="Calculation 9 2 5 2 5 2" xfId="4688" xr:uid="{00000000-0005-0000-0000-00008E0F0000}"/>
    <cellStyle name="Calculation 9 2 5 2 6" xfId="4689" xr:uid="{00000000-0005-0000-0000-00008F0F0000}"/>
    <cellStyle name="Calculation 9 2 5 2 6 2" xfId="4690" xr:uid="{00000000-0005-0000-0000-0000900F0000}"/>
    <cellStyle name="Calculation 9 2 5 2 7" xfId="4691" xr:uid="{00000000-0005-0000-0000-0000910F0000}"/>
    <cellStyle name="Calculation 9 2 5 2 7 2" xfId="4692" xr:uid="{00000000-0005-0000-0000-0000920F0000}"/>
    <cellStyle name="Calculation 9 2 5 2 8" xfId="4693" xr:uid="{00000000-0005-0000-0000-0000930F0000}"/>
    <cellStyle name="Calculation 9 2 5 2 8 2" xfId="4694" xr:uid="{00000000-0005-0000-0000-0000940F0000}"/>
    <cellStyle name="Calculation 9 2 5 2 9" xfId="4695" xr:uid="{00000000-0005-0000-0000-0000950F0000}"/>
    <cellStyle name="Calculation 9 2 5 2 9 2" xfId="4696" xr:uid="{00000000-0005-0000-0000-0000960F0000}"/>
    <cellStyle name="Calculation 9 2 5 3" xfId="4697" xr:uid="{00000000-0005-0000-0000-0000970F0000}"/>
    <cellStyle name="Calculation 9 2 5 3 10" xfId="4698" xr:uid="{00000000-0005-0000-0000-0000980F0000}"/>
    <cellStyle name="Calculation 9 2 5 3 10 2" xfId="4699" xr:uid="{00000000-0005-0000-0000-0000990F0000}"/>
    <cellStyle name="Calculation 9 2 5 3 11" xfId="4700" xr:uid="{00000000-0005-0000-0000-00009A0F0000}"/>
    <cellStyle name="Calculation 9 2 5 3 11 2" xfId="4701" xr:uid="{00000000-0005-0000-0000-00009B0F0000}"/>
    <cellStyle name="Calculation 9 2 5 3 12" xfId="4702" xr:uid="{00000000-0005-0000-0000-00009C0F0000}"/>
    <cellStyle name="Calculation 9 2 5 3 12 2" xfId="4703" xr:uid="{00000000-0005-0000-0000-00009D0F0000}"/>
    <cellStyle name="Calculation 9 2 5 3 13" xfId="4704" xr:uid="{00000000-0005-0000-0000-00009E0F0000}"/>
    <cellStyle name="Calculation 9 2 5 3 13 2" xfId="4705" xr:uid="{00000000-0005-0000-0000-00009F0F0000}"/>
    <cellStyle name="Calculation 9 2 5 3 14" xfId="4706" xr:uid="{00000000-0005-0000-0000-0000A00F0000}"/>
    <cellStyle name="Calculation 9 2 5 3 14 2" xfId="4707" xr:uid="{00000000-0005-0000-0000-0000A10F0000}"/>
    <cellStyle name="Calculation 9 2 5 3 15" xfId="4708" xr:uid="{00000000-0005-0000-0000-0000A20F0000}"/>
    <cellStyle name="Calculation 9 2 5 3 15 2" xfId="4709" xr:uid="{00000000-0005-0000-0000-0000A30F0000}"/>
    <cellStyle name="Calculation 9 2 5 3 16" xfId="4710" xr:uid="{00000000-0005-0000-0000-0000A40F0000}"/>
    <cellStyle name="Calculation 9 2 5 3 2" xfId="4711" xr:uid="{00000000-0005-0000-0000-0000A50F0000}"/>
    <cellStyle name="Calculation 9 2 5 3 2 2" xfId="4712" xr:uid="{00000000-0005-0000-0000-0000A60F0000}"/>
    <cellStyle name="Calculation 9 2 5 3 3" xfId="4713" xr:uid="{00000000-0005-0000-0000-0000A70F0000}"/>
    <cellStyle name="Calculation 9 2 5 3 3 2" xfId="4714" xr:uid="{00000000-0005-0000-0000-0000A80F0000}"/>
    <cellStyle name="Calculation 9 2 5 3 4" xfId="4715" xr:uid="{00000000-0005-0000-0000-0000A90F0000}"/>
    <cellStyle name="Calculation 9 2 5 3 4 2" xfId="4716" xr:uid="{00000000-0005-0000-0000-0000AA0F0000}"/>
    <cellStyle name="Calculation 9 2 5 3 5" xfId="4717" xr:uid="{00000000-0005-0000-0000-0000AB0F0000}"/>
    <cellStyle name="Calculation 9 2 5 3 5 2" xfId="4718" xr:uid="{00000000-0005-0000-0000-0000AC0F0000}"/>
    <cellStyle name="Calculation 9 2 5 3 6" xfId="4719" xr:uid="{00000000-0005-0000-0000-0000AD0F0000}"/>
    <cellStyle name="Calculation 9 2 5 3 6 2" xfId="4720" xr:uid="{00000000-0005-0000-0000-0000AE0F0000}"/>
    <cellStyle name="Calculation 9 2 5 3 7" xfId="4721" xr:uid="{00000000-0005-0000-0000-0000AF0F0000}"/>
    <cellStyle name="Calculation 9 2 5 3 7 2" xfId="4722" xr:uid="{00000000-0005-0000-0000-0000B00F0000}"/>
    <cellStyle name="Calculation 9 2 5 3 8" xfId="4723" xr:uid="{00000000-0005-0000-0000-0000B10F0000}"/>
    <cellStyle name="Calculation 9 2 5 3 8 2" xfId="4724" xr:uid="{00000000-0005-0000-0000-0000B20F0000}"/>
    <cellStyle name="Calculation 9 2 5 3 9" xfId="4725" xr:uid="{00000000-0005-0000-0000-0000B30F0000}"/>
    <cellStyle name="Calculation 9 2 5 3 9 2" xfId="4726" xr:uid="{00000000-0005-0000-0000-0000B40F0000}"/>
    <cellStyle name="Calculation 9 2 5 4" xfId="4727" xr:uid="{00000000-0005-0000-0000-0000B50F0000}"/>
    <cellStyle name="Calculation 9 2 5 4 10" xfId="4728" xr:uid="{00000000-0005-0000-0000-0000B60F0000}"/>
    <cellStyle name="Calculation 9 2 5 4 10 2" xfId="4729" xr:uid="{00000000-0005-0000-0000-0000B70F0000}"/>
    <cellStyle name="Calculation 9 2 5 4 11" xfId="4730" xr:uid="{00000000-0005-0000-0000-0000B80F0000}"/>
    <cellStyle name="Calculation 9 2 5 4 11 2" xfId="4731" xr:uid="{00000000-0005-0000-0000-0000B90F0000}"/>
    <cellStyle name="Calculation 9 2 5 4 12" xfId="4732" xr:uid="{00000000-0005-0000-0000-0000BA0F0000}"/>
    <cellStyle name="Calculation 9 2 5 4 12 2" xfId="4733" xr:uid="{00000000-0005-0000-0000-0000BB0F0000}"/>
    <cellStyle name="Calculation 9 2 5 4 13" xfId="4734" xr:uid="{00000000-0005-0000-0000-0000BC0F0000}"/>
    <cellStyle name="Calculation 9 2 5 4 13 2" xfId="4735" xr:uid="{00000000-0005-0000-0000-0000BD0F0000}"/>
    <cellStyle name="Calculation 9 2 5 4 14" xfId="4736" xr:uid="{00000000-0005-0000-0000-0000BE0F0000}"/>
    <cellStyle name="Calculation 9 2 5 4 14 2" xfId="4737" xr:uid="{00000000-0005-0000-0000-0000BF0F0000}"/>
    <cellStyle name="Calculation 9 2 5 4 15" xfId="4738" xr:uid="{00000000-0005-0000-0000-0000C00F0000}"/>
    <cellStyle name="Calculation 9 2 5 4 15 2" xfId="4739" xr:uid="{00000000-0005-0000-0000-0000C10F0000}"/>
    <cellStyle name="Calculation 9 2 5 4 16" xfId="4740" xr:uid="{00000000-0005-0000-0000-0000C20F0000}"/>
    <cellStyle name="Calculation 9 2 5 4 2" xfId="4741" xr:uid="{00000000-0005-0000-0000-0000C30F0000}"/>
    <cellStyle name="Calculation 9 2 5 4 2 2" xfId="4742" xr:uid="{00000000-0005-0000-0000-0000C40F0000}"/>
    <cellStyle name="Calculation 9 2 5 4 3" xfId="4743" xr:uid="{00000000-0005-0000-0000-0000C50F0000}"/>
    <cellStyle name="Calculation 9 2 5 4 3 2" xfId="4744" xr:uid="{00000000-0005-0000-0000-0000C60F0000}"/>
    <cellStyle name="Calculation 9 2 5 4 4" xfId="4745" xr:uid="{00000000-0005-0000-0000-0000C70F0000}"/>
    <cellStyle name="Calculation 9 2 5 4 4 2" xfId="4746" xr:uid="{00000000-0005-0000-0000-0000C80F0000}"/>
    <cellStyle name="Calculation 9 2 5 4 5" xfId="4747" xr:uid="{00000000-0005-0000-0000-0000C90F0000}"/>
    <cellStyle name="Calculation 9 2 5 4 5 2" xfId="4748" xr:uid="{00000000-0005-0000-0000-0000CA0F0000}"/>
    <cellStyle name="Calculation 9 2 5 4 6" xfId="4749" xr:uid="{00000000-0005-0000-0000-0000CB0F0000}"/>
    <cellStyle name="Calculation 9 2 5 4 6 2" xfId="4750" xr:uid="{00000000-0005-0000-0000-0000CC0F0000}"/>
    <cellStyle name="Calculation 9 2 5 4 7" xfId="4751" xr:uid="{00000000-0005-0000-0000-0000CD0F0000}"/>
    <cellStyle name="Calculation 9 2 5 4 7 2" xfId="4752" xr:uid="{00000000-0005-0000-0000-0000CE0F0000}"/>
    <cellStyle name="Calculation 9 2 5 4 8" xfId="4753" xr:uid="{00000000-0005-0000-0000-0000CF0F0000}"/>
    <cellStyle name="Calculation 9 2 5 4 8 2" xfId="4754" xr:uid="{00000000-0005-0000-0000-0000D00F0000}"/>
    <cellStyle name="Calculation 9 2 5 4 9" xfId="4755" xr:uid="{00000000-0005-0000-0000-0000D10F0000}"/>
    <cellStyle name="Calculation 9 2 5 4 9 2" xfId="4756" xr:uid="{00000000-0005-0000-0000-0000D20F0000}"/>
    <cellStyle name="Calculation 9 2 5 5" xfId="4757" xr:uid="{00000000-0005-0000-0000-0000D30F0000}"/>
    <cellStyle name="Calculation 9 2 5 5 10" xfId="4758" xr:uid="{00000000-0005-0000-0000-0000D40F0000}"/>
    <cellStyle name="Calculation 9 2 5 5 10 2" xfId="4759" xr:uid="{00000000-0005-0000-0000-0000D50F0000}"/>
    <cellStyle name="Calculation 9 2 5 5 11" xfId="4760" xr:uid="{00000000-0005-0000-0000-0000D60F0000}"/>
    <cellStyle name="Calculation 9 2 5 5 11 2" xfId="4761" xr:uid="{00000000-0005-0000-0000-0000D70F0000}"/>
    <cellStyle name="Calculation 9 2 5 5 12" xfId="4762" xr:uid="{00000000-0005-0000-0000-0000D80F0000}"/>
    <cellStyle name="Calculation 9 2 5 5 12 2" xfId="4763" xr:uid="{00000000-0005-0000-0000-0000D90F0000}"/>
    <cellStyle name="Calculation 9 2 5 5 13" xfId="4764" xr:uid="{00000000-0005-0000-0000-0000DA0F0000}"/>
    <cellStyle name="Calculation 9 2 5 5 13 2" xfId="4765" xr:uid="{00000000-0005-0000-0000-0000DB0F0000}"/>
    <cellStyle name="Calculation 9 2 5 5 14" xfId="4766" xr:uid="{00000000-0005-0000-0000-0000DC0F0000}"/>
    <cellStyle name="Calculation 9 2 5 5 14 2" xfId="4767" xr:uid="{00000000-0005-0000-0000-0000DD0F0000}"/>
    <cellStyle name="Calculation 9 2 5 5 15" xfId="4768" xr:uid="{00000000-0005-0000-0000-0000DE0F0000}"/>
    <cellStyle name="Calculation 9 2 5 5 2" xfId="4769" xr:uid="{00000000-0005-0000-0000-0000DF0F0000}"/>
    <cellStyle name="Calculation 9 2 5 5 2 2" xfId="4770" xr:uid="{00000000-0005-0000-0000-0000E00F0000}"/>
    <cellStyle name="Calculation 9 2 5 5 3" xfId="4771" xr:uid="{00000000-0005-0000-0000-0000E10F0000}"/>
    <cellStyle name="Calculation 9 2 5 5 3 2" xfId="4772" xr:uid="{00000000-0005-0000-0000-0000E20F0000}"/>
    <cellStyle name="Calculation 9 2 5 5 4" xfId="4773" xr:uid="{00000000-0005-0000-0000-0000E30F0000}"/>
    <cellStyle name="Calculation 9 2 5 5 4 2" xfId="4774" xr:uid="{00000000-0005-0000-0000-0000E40F0000}"/>
    <cellStyle name="Calculation 9 2 5 5 5" xfId="4775" xr:uid="{00000000-0005-0000-0000-0000E50F0000}"/>
    <cellStyle name="Calculation 9 2 5 5 5 2" xfId="4776" xr:uid="{00000000-0005-0000-0000-0000E60F0000}"/>
    <cellStyle name="Calculation 9 2 5 5 6" xfId="4777" xr:uid="{00000000-0005-0000-0000-0000E70F0000}"/>
    <cellStyle name="Calculation 9 2 5 5 6 2" xfId="4778" xr:uid="{00000000-0005-0000-0000-0000E80F0000}"/>
    <cellStyle name="Calculation 9 2 5 5 7" xfId="4779" xr:uid="{00000000-0005-0000-0000-0000E90F0000}"/>
    <cellStyle name="Calculation 9 2 5 5 7 2" xfId="4780" xr:uid="{00000000-0005-0000-0000-0000EA0F0000}"/>
    <cellStyle name="Calculation 9 2 5 5 8" xfId="4781" xr:uid="{00000000-0005-0000-0000-0000EB0F0000}"/>
    <cellStyle name="Calculation 9 2 5 5 8 2" xfId="4782" xr:uid="{00000000-0005-0000-0000-0000EC0F0000}"/>
    <cellStyle name="Calculation 9 2 5 5 9" xfId="4783" xr:uid="{00000000-0005-0000-0000-0000ED0F0000}"/>
    <cellStyle name="Calculation 9 2 5 5 9 2" xfId="4784" xr:uid="{00000000-0005-0000-0000-0000EE0F0000}"/>
    <cellStyle name="Calculation 9 2 5 6" xfId="4785" xr:uid="{00000000-0005-0000-0000-0000EF0F0000}"/>
    <cellStyle name="Calculation 9 2 5 6 2" xfId="4786" xr:uid="{00000000-0005-0000-0000-0000F00F0000}"/>
    <cellStyle name="Calculation 9 2 5 7" xfId="4787" xr:uid="{00000000-0005-0000-0000-0000F10F0000}"/>
    <cellStyle name="Calculation 9 2 5 7 2" xfId="4788" xr:uid="{00000000-0005-0000-0000-0000F20F0000}"/>
    <cellStyle name="Calculation 9 2 5 8" xfId="4789" xr:uid="{00000000-0005-0000-0000-0000F30F0000}"/>
    <cellStyle name="Calculation 9 2 5 8 2" xfId="4790" xr:uid="{00000000-0005-0000-0000-0000F40F0000}"/>
    <cellStyle name="Calculation 9 2 5 9" xfId="4791" xr:uid="{00000000-0005-0000-0000-0000F50F0000}"/>
    <cellStyle name="Calculation 9 2 5 9 2" xfId="4792" xr:uid="{00000000-0005-0000-0000-0000F60F0000}"/>
    <cellStyle name="Calculation 9 2 6" xfId="4793" xr:uid="{00000000-0005-0000-0000-0000F70F0000}"/>
    <cellStyle name="Calculation 9 2 6 10" xfId="4794" xr:uid="{00000000-0005-0000-0000-0000F80F0000}"/>
    <cellStyle name="Calculation 9 2 6 10 2" xfId="4795" xr:uid="{00000000-0005-0000-0000-0000F90F0000}"/>
    <cellStyle name="Calculation 9 2 6 11" xfId="4796" xr:uid="{00000000-0005-0000-0000-0000FA0F0000}"/>
    <cellStyle name="Calculation 9 2 6 11 2" xfId="4797" xr:uid="{00000000-0005-0000-0000-0000FB0F0000}"/>
    <cellStyle name="Calculation 9 2 6 12" xfId="4798" xr:uid="{00000000-0005-0000-0000-0000FC0F0000}"/>
    <cellStyle name="Calculation 9 2 6 12 2" xfId="4799" xr:uid="{00000000-0005-0000-0000-0000FD0F0000}"/>
    <cellStyle name="Calculation 9 2 6 13" xfId="4800" xr:uid="{00000000-0005-0000-0000-0000FE0F0000}"/>
    <cellStyle name="Calculation 9 2 6 13 2" xfId="4801" xr:uid="{00000000-0005-0000-0000-0000FF0F0000}"/>
    <cellStyle name="Calculation 9 2 6 14" xfId="4802" xr:uid="{00000000-0005-0000-0000-000000100000}"/>
    <cellStyle name="Calculation 9 2 6 14 2" xfId="4803" xr:uid="{00000000-0005-0000-0000-000001100000}"/>
    <cellStyle name="Calculation 9 2 6 15" xfId="4804" xr:uid="{00000000-0005-0000-0000-000002100000}"/>
    <cellStyle name="Calculation 9 2 6 15 2" xfId="4805" xr:uid="{00000000-0005-0000-0000-000003100000}"/>
    <cellStyle name="Calculation 9 2 6 16" xfId="4806" xr:uid="{00000000-0005-0000-0000-000004100000}"/>
    <cellStyle name="Calculation 9 2 6 16 2" xfId="4807" xr:uid="{00000000-0005-0000-0000-000005100000}"/>
    <cellStyle name="Calculation 9 2 6 17" xfId="4808" xr:uid="{00000000-0005-0000-0000-000006100000}"/>
    <cellStyle name="Calculation 9 2 6 17 2" xfId="4809" xr:uid="{00000000-0005-0000-0000-000007100000}"/>
    <cellStyle name="Calculation 9 2 6 18" xfId="4810" xr:uid="{00000000-0005-0000-0000-000008100000}"/>
    <cellStyle name="Calculation 9 2 6 18 2" xfId="4811" xr:uid="{00000000-0005-0000-0000-000009100000}"/>
    <cellStyle name="Calculation 9 2 6 19" xfId="4812" xr:uid="{00000000-0005-0000-0000-00000A100000}"/>
    <cellStyle name="Calculation 9 2 6 2" xfId="4813" xr:uid="{00000000-0005-0000-0000-00000B100000}"/>
    <cellStyle name="Calculation 9 2 6 2 10" xfId="4814" xr:uid="{00000000-0005-0000-0000-00000C100000}"/>
    <cellStyle name="Calculation 9 2 6 2 10 2" xfId="4815" xr:uid="{00000000-0005-0000-0000-00000D100000}"/>
    <cellStyle name="Calculation 9 2 6 2 11" xfId="4816" xr:uid="{00000000-0005-0000-0000-00000E100000}"/>
    <cellStyle name="Calculation 9 2 6 2 11 2" xfId="4817" xr:uid="{00000000-0005-0000-0000-00000F100000}"/>
    <cellStyle name="Calculation 9 2 6 2 12" xfId="4818" xr:uid="{00000000-0005-0000-0000-000010100000}"/>
    <cellStyle name="Calculation 9 2 6 2 12 2" xfId="4819" xr:uid="{00000000-0005-0000-0000-000011100000}"/>
    <cellStyle name="Calculation 9 2 6 2 13" xfId="4820" xr:uid="{00000000-0005-0000-0000-000012100000}"/>
    <cellStyle name="Calculation 9 2 6 2 13 2" xfId="4821" xr:uid="{00000000-0005-0000-0000-000013100000}"/>
    <cellStyle name="Calculation 9 2 6 2 14" xfId="4822" xr:uid="{00000000-0005-0000-0000-000014100000}"/>
    <cellStyle name="Calculation 9 2 6 2 14 2" xfId="4823" xr:uid="{00000000-0005-0000-0000-000015100000}"/>
    <cellStyle name="Calculation 9 2 6 2 15" xfId="4824" xr:uid="{00000000-0005-0000-0000-000016100000}"/>
    <cellStyle name="Calculation 9 2 6 2 15 2" xfId="4825" xr:uid="{00000000-0005-0000-0000-000017100000}"/>
    <cellStyle name="Calculation 9 2 6 2 16" xfId="4826" xr:uid="{00000000-0005-0000-0000-000018100000}"/>
    <cellStyle name="Calculation 9 2 6 2 16 2" xfId="4827" xr:uid="{00000000-0005-0000-0000-000019100000}"/>
    <cellStyle name="Calculation 9 2 6 2 17" xfId="4828" xr:uid="{00000000-0005-0000-0000-00001A100000}"/>
    <cellStyle name="Calculation 9 2 6 2 17 2" xfId="4829" xr:uid="{00000000-0005-0000-0000-00001B100000}"/>
    <cellStyle name="Calculation 9 2 6 2 18" xfId="4830" xr:uid="{00000000-0005-0000-0000-00001C100000}"/>
    <cellStyle name="Calculation 9 2 6 2 2" xfId="4831" xr:uid="{00000000-0005-0000-0000-00001D100000}"/>
    <cellStyle name="Calculation 9 2 6 2 2 2" xfId="4832" xr:uid="{00000000-0005-0000-0000-00001E100000}"/>
    <cellStyle name="Calculation 9 2 6 2 3" xfId="4833" xr:uid="{00000000-0005-0000-0000-00001F100000}"/>
    <cellStyle name="Calculation 9 2 6 2 3 2" xfId="4834" xr:uid="{00000000-0005-0000-0000-000020100000}"/>
    <cellStyle name="Calculation 9 2 6 2 4" xfId="4835" xr:uid="{00000000-0005-0000-0000-000021100000}"/>
    <cellStyle name="Calculation 9 2 6 2 4 2" xfId="4836" xr:uid="{00000000-0005-0000-0000-000022100000}"/>
    <cellStyle name="Calculation 9 2 6 2 5" xfId="4837" xr:uid="{00000000-0005-0000-0000-000023100000}"/>
    <cellStyle name="Calculation 9 2 6 2 5 2" xfId="4838" xr:uid="{00000000-0005-0000-0000-000024100000}"/>
    <cellStyle name="Calculation 9 2 6 2 6" xfId="4839" xr:uid="{00000000-0005-0000-0000-000025100000}"/>
    <cellStyle name="Calculation 9 2 6 2 6 2" xfId="4840" xr:uid="{00000000-0005-0000-0000-000026100000}"/>
    <cellStyle name="Calculation 9 2 6 2 7" xfId="4841" xr:uid="{00000000-0005-0000-0000-000027100000}"/>
    <cellStyle name="Calculation 9 2 6 2 7 2" xfId="4842" xr:uid="{00000000-0005-0000-0000-000028100000}"/>
    <cellStyle name="Calculation 9 2 6 2 8" xfId="4843" xr:uid="{00000000-0005-0000-0000-000029100000}"/>
    <cellStyle name="Calculation 9 2 6 2 8 2" xfId="4844" xr:uid="{00000000-0005-0000-0000-00002A100000}"/>
    <cellStyle name="Calculation 9 2 6 2 9" xfId="4845" xr:uid="{00000000-0005-0000-0000-00002B100000}"/>
    <cellStyle name="Calculation 9 2 6 2 9 2" xfId="4846" xr:uid="{00000000-0005-0000-0000-00002C100000}"/>
    <cellStyle name="Calculation 9 2 6 3" xfId="4847" xr:uid="{00000000-0005-0000-0000-00002D100000}"/>
    <cellStyle name="Calculation 9 2 6 3 10" xfId="4848" xr:uid="{00000000-0005-0000-0000-00002E100000}"/>
    <cellStyle name="Calculation 9 2 6 3 10 2" xfId="4849" xr:uid="{00000000-0005-0000-0000-00002F100000}"/>
    <cellStyle name="Calculation 9 2 6 3 11" xfId="4850" xr:uid="{00000000-0005-0000-0000-000030100000}"/>
    <cellStyle name="Calculation 9 2 6 3 11 2" xfId="4851" xr:uid="{00000000-0005-0000-0000-000031100000}"/>
    <cellStyle name="Calculation 9 2 6 3 12" xfId="4852" xr:uid="{00000000-0005-0000-0000-000032100000}"/>
    <cellStyle name="Calculation 9 2 6 3 12 2" xfId="4853" xr:uid="{00000000-0005-0000-0000-000033100000}"/>
    <cellStyle name="Calculation 9 2 6 3 13" xfId="4854" xr:uid="{00000000-0005-0000-0000-000034100000}"/>
    <cellStyle name="Calculation 9 2 6 3 13 2" xfId="4855" xr:uid="{00000000-0005-0000-0000-000035100000}"/>
    <cellStyle name="Calculation 9 2 6 3 14" xfId="4856" xr:uid="{00000000-0005-0000-0000-000036100000}"/>
    <cellStyle name="Calculation 9 2 6 3 14 2" xfId="4857" xr:uid="{00000000-0005-0000-0000-000037100000}"/>
    <cellStyle name="Calculation 9 2 6 3 15" xfId="4858" xr:uid="{00000000-0005-0000-0000-000038100000}"/>
    <cellStyle name="Calculation 9 2 6 3 15 2" xfId="4859" xr:uid="{00000000-0005-0000-0000-000039100000}"/>
    <cellStyle name="Calculation 9 2 6 3 16" xfId="4860" xr:uid="{00000000-0005-0000-0000-00003A100000}"/>
    <cellStyle name="Calculation 9 2 6 3 2" xfId="4861" xr:uid="{00000000-0005-0000-0000-00003B100000}"/>
    <cellStyle name="Calculation 9 2 6 3 2 2" xfId="4862" xr:uid="{00000000-0005-0000-0000-00003C100000}"/>
    <cellStyle name="Calculation 9 2 6 3 3" xfId="4863" xr:uid="{00000000-0005-0000-0000-00003D100000}"/>
    <cellStyle name="Calculation 9 2 6 3 3 2" xfId="4864" xr:uid="{00000000-0005-0000-0000-00003E100000}"/>
    <cellStyle name="Calculation 9 2 6 3 4" xfId="4865" xr:uid="{00000000-0005-0000-0000-00003F100000}"/>
    <cellStyle name="Calculation 9 2 6 3 4 2" xfId="4866" xr:uid="{00000000-0005-0000-0000-000040100000}"/>
    <cellStyle name="Calculation 9 2 6 3 5" xfId="4867" xr:uid="{00000000-0005-0000-0000-000041100000}"/>
    <cellStyle name="Calculation 9 2 6 3 5 2" xfId="4868" xr:uid="{00000000-0005-0000-0000-000042100000}"/>
    <cellStyle name="Calculation 9 2 6 3 6" xfId="4869" xr:uid="{00000000-0005-0000-0000-000043100000}"/>
    <cellStyle name="Calculation 9 2 6 3 6 2" xfId="4870" xr:uid="{00000000-0005-0000-0000-000044100000}"/>
    <cellStyle name="Calculation 9 2 6 3 7" xfId="4871" xr:uid="{00000000-0005-0000-0000-000045100000}"/>
    <cellStyle name="Calculation 9 2 6 3 7 2" xfId="4872" xr:uid="{00000000-0005-0000-0000-000046100000}"/>
    <cellStyle name="Calculation 9 2 6 3 8" xfId="4873" xr:uid="{00000000-0005-0000-0000-000047100000}"/>
    <cellStyle name="Calculation 9 2 6 3 8 2" xfId="4874" xr:uid="{00000000-0005-0000-0000-000048100000}"/>
    <cellStyle name="Calculation 9 2 6 3 9" xfId="4875" xr:uid="{00000000-0005-0000-0000-000049100000}"/>
    <cellStyle name="Calculation 9 2 6 3 9 2" xfId="4876" xr:uid="{00000000-0005-0000-0000-00004A100000}"/>
    <cellStyle name="Calculation 9 2 6 4" xfId="4877" xr:uid="{00000000-0005-0000-0000-00004B100000}"/>
    <cellStyle name="Calculation 9 2 6 4 10" xfId="4878" xr:uid="{00000000-0005-0000-0000-00004C100000}"/>
    <cellStyle name="Calculation 9 2 6 4 10 2" xfId="4879" xr:uid="{00000000-0005-0000-0000-00004D100000}"/>
    <cellStyle name="Calculation 9 2 6 4 11" xfId="4880" xr:uid="{00000000-0005-0000-0000-00004E100000}"/>
    <cellStyle name="Calculation 9 2 6 4 11 2" xfId="4881" xr:uid="{00000000-0005-0000-0000-00004F100000}"/>
    <cellStyle name="Calculation 9 2 6 4 12" xfId="4882" xr:uid="{00000000-0005-0000-0000-000050100000}"/>
    <cellStyle name="Calculation 9 2 6 4 12 2" xfId="4883" xr:uid="{00000000-0005-0000-0000-000051100000}"/>
    <cellStyle name="Calculation 9 2 6 4 13" xfId="4884" xr:uid="{00000000-0005-0000-0000-000052100000}"/>
    <cellStyle name="Calculation 9 2 6 4 13 2" xfId="4885" xr:uid="{00000000-0005-0000-0000-000053100000}"/>
    <cellStyle name="Calculation 9 2 6 4 14" xfId="4886" xr:uid="{00000000-0005-0000-0000-000054100000}"/>
    <cellStyle name="Calculation 9 2 6 4 14 2" xfId="4887" xr:uid="{00000000-0005-0000-0000-000055100000}"/>
    <cellStyle name="Calculation 9 2 6 4 15" xfId="4888" xr:uid="{00000000-0005-0000-0000-000056100000}"/>
    <cellStyle name="Calculation 9 2 6 4 15 2" xfId="4889" xr:uid="{00000000-0005-0000-0000-000057100000}"/>
    <cellStyle name="Calculation 9 2 6 4 16" xfId="4890" xr:uid="{00000000-0005-0000-0000-000058100000}"/>
    <cellStyle name="Calculation 9 2 6 4 2" xfId="4891" xr:uid="{00000000-0005-0000-0000-000059100000}"/>
    <cellStyle name="Calculation 9 2 6 4 2 2" xfId="4892" xr:uid="{00000000-0005-0000-0000-00005A100000}"/>
    <cellStyle name="Calculation 9 2 6 4 3" xfId="4893" xr:uid="{00000000-0005-0000-0000-00005B100000}"/>
    <cellStyle name="Calculation 9 2 6 4 3 2" xfId="4894" xr:uid="{00000000-0005-0000-0000-00005C100000}"/>
    <cellStyle name="Calculation 9 2 6 4 4" xfId="4895" xr:uid="{00000000-0005-0000-0000-00005D100000}"/>
    <cellStyle name="Calculation 9 2 6 4 4 2" xfId="4896" xr:uid="{00000000-0005-0000-0000-00005E100000}"/>
    <cellStyle name="Calculation 9 2 6 4 5" xfId="4897" xr:uid="{00000000-0005-0000-0000-00005F100000}"/>
    <cellStyle name="Calculation 9 2 6 4 5 2" xfId="4898" xr:uid="{00000000-0005-0000-0000-000060100000}"/>
    <cellStyle name="Calculation 9 2 6 4 6" xfId="4899" xr:uid="{00000000-0005-0000-0000-000061100000}"/>
    <cellStyle name="Calculation 9 2 6 4 6 2" xfId="4900" xr:uid="{00000000-0005-0000-0000-000062100000}"/>
    <cellStyle name="Calculation 9 2 6 4 7" xfId="4901" xr:uid="{00000000-0005-0000-0000-000063100000}"/>
    <cellStyle name="Calculation 9 2 6 4 7 2" xfId="4902" xr:uid="{00000000-0005-0000-0000-000064100000}"/>
    <cellStyle name="Calculation 9 2 6 4 8" xfId="4903" xr:uid="{00000000-0005-0000-0000-000065100000}"/>
    <cellStyle name="Calculation 9 2 6 4 8 2" xfId="4904" xr:uid="{00000000-0005-0000-0000-000066100000}"/>
    <cellStyle name="Calculation 9 2 6 4 9" xfId="4905" xr:uid="{00000000-0005-0000-0000-000067100000}"/>
    <cellStyle name="Calculation 9 2 6 4 9 2" xfId="4906" xr:uid="{00000000-0005-0000-0000-000068100000}"/>
    <cellStyle name="Calculation 9 2 6 5" xfId="4907" xr:uid="{00000000-0005-0000-0000-000069100000}"/>
    <cellStyle name="Calculation 9 2 6 5 10" xfId="4908" xr:uid="{00000000-0005-0000-0000-00006A100000}"/>
    <cellStyle name="Calculation 9 2 6 5 10 2" xfId="4909" xr:uid="{00000000-0005-0000-0000-00006B100000}"/>
    <cellStyle name="Calculation 9 2 6 5 11" xfId="4910" xr:uid="{00000000-0005-0000-0000-00006C100000}"/>
    <cellStyle name="Calculation 9 2 6 5 11 2" xfId="4911" xr:uid="{00000000-0005-0000-0000-00006D100000}"/>
    <cellStyle name="Calculation 9 2 6 5 12" xfId="4912" xr:uid="{00000000-0005-0000-0000-00006E100000}"/>
    <cellStyle name="Calculation 9 2 6 5 12 2" xfId="4913" xr:uid="{00000000-0005-0000-0000-00006F100000}"/>
    <cellStyle name="Calculation 9 2 6 5 13" xfId="4914" xr:uid="{00000000-0005-0000-0000-000070100000}"/>
    <cellStyle name="Calculation 9 2 6 5 13 2" xfId="4915" xr:uid="{00000000-0005-0000-0000-000071100000}"/>
    <cellStyle name="Calculation 9 2 6 5 14" xfId="4916" xr:uid="{00000000-0005-0000-0000-000072100000}"/>
    <cellStyle name="Calculation 9 2 6 5 14 2" xfId="4917" xr:uid="{00000000-0005-0000-0000-000073100000}"/>
    <cellStyle name="Calculation 9 2 6 5 15" xfId="4918" xr:uid="{00000000-0005-0000-0000-000074100000}"/>
    <cellStyle name="Calculation 9 2 6 5 2" xfId="4919" xr:uid="{00000000-0005-0000-0000-000075100000}"/>
    <cellStyle name="Calculation 9 2 6 5 2 2" xfId="4920" xr:uid="{00000000-0005-0000-0000-000076100000}"/>
    <cellStyle name="Calculation 9 2 6 5 3" xfId="4921" xr:uid="{00000000-0005-0000-0000-000077100000}"/>
    <cellStyle name="Calculation 9 2 6 5 3 2" xfId="4922" xr:uid="{00000000-0005-0000-0000-000078100000}"/>
    <cellStyle name="Calculation 9 2 6 5 4" xfId="4923" xr:uid="{00000000-0005-0000-0000-000079100000}"/>
    <cellStyle name="Calculation 9 2 6 5 4 2" xfId="4924" xr:uid="{00000000-0005-0000-0000-00007A100000}"/>
    <cellStyle name="Calculation 9 2 6 5 5" xfId="4925" xr:uid="{00000000-0005-0000-0000-00007B100000}"/>
    <cellStyle name="Calculation 9 2 6 5 5 2" xfId="4926" xr:uid="{00000000-0005-0000-0000-00007C100000}"/>
    <cellStyle name="Calculation 9 2 6 5 6" xfId="4927" xr:uid="{00000000-0005-0000-0000-00007D100000}"/>
    <cellStyle name="Calculation 9 2 6 5 6 2" xfId="4928" xr:uid="{00000000-0005-0000-0000-00007E100000}"/>
    <cellStyle name="Calculation 9 2 6 5 7" xfId="4929" xr:uid="{00000000-0005-0000-0000-00007F100000}"/>
    <cellStyle name="Calculation 9 2 6 5 7 2" xfId="4930" xr:uid="{00000000-0005-0000-0000-000080100000}"/>
    <cellStyle name="Calculation 9 2 6 5 8" xfId="4931" xr:uid="{00000000-0005-0000-0000-000081100000}"/>
    <cellStyle name="Calculation 9 2 6 5 8 2" xfId="4932" xr:uid="{00000000-0005-0000-0000-000082100000}"/>
    <cellStyle name="Calculation 9 2 6 5 9" xfId="4933" xr:uid="{00000000-0005-0000-0000-000083100000}"/>
    <cellStyle name="Calculation 9 2 6 5 9 2" xfId="4934" xr:uid="{00000000-0005-0000-0000-000084100000}"/>
    <cellStyle name="Calculation 9 2 6 6" xfId="4935" xr:uid="{00000000-0005-0000-0000-000085100000}"/>
    <cellStyle name="Calculation 9 2 6 6 2" xfId="4936" xr:uid="{00000000-0005-0000-0000-000086100000}"/>
    <cellStyle name="Calculation 9 2 6 7" xfId="4937" xr:uid="{00000000-0005-0000-0000-000087100000}"/>
    <cellStyle name="Calculation 9 2 6 7 2" xfId="4938" xr:uid="{00000000-0005-0000-0000-000088100000}"/>
    <cellStyle name="Calculation 9 2 6 8" xfId="4939" xr:uid="{00000000-0005-0000-0000-000089100000}"/>
    <cellStyle name="Calculation 9 2 6 8 2" xfId="4940" xr:uid="{00000000-0005-0000-0000-00008A100000}"/>
    <cellStyle name="Calculation 9 2 6 9" xfId="4941" xr:uid="{00000000-0005-0000-0000-00008B100000}"/>
    <cellStyle name="Calculation 9 2 6 9 2" xfId="4942" xr:uid="{00000000-0005-0000-0000-00008C100000}"/>
    <cellStyle name="Calculation 9 2 7" xfId="4943" xr:uid="{00000000-0005-0000-0000-00008D100000}"/>
    <cellStyle name="Calculation 9 2 7 10" xfId="4944" xr:uid="{00000000-0005-0000-0000-00008E100000}"/>
    <cellStyle name="Calculation 9 2 7 10 2" xfId="4945" xr:uid="{00000000-0005-0000-0000-00008F100000}"/>
    <cellStyle name="Calculation 9 2 7 11" xfId="4946" xr:uid="{00000000-0005-0000-0000-000090100000}"/>
    <cellStyle name="Calculation 9 2 7 11 2" xfId="4947" xr:uid="{00000000-0005-0000-0000-000091100000}"/>
    <cellStyle name="Calculation 9 2 7 12" xfId="4948" xr:uid="{00000000-0005-0000-0000-000092100000}"/>
    <cellStyle name="Calculation 9 2 7 12 2" xfId="4949" xr:uid="{00000000-0005-0000-0000-000093100000}"/>
    <cellStyle name="Calculation 9 2 7 13" xfId="4950" xr:uid="{00000000-0005-0000-0000-000094100000}"/>
    <cellStyle name="Calculation 9 2 7 13 2" xfId="4951" xr:uid="{00000000-0005-0000-0000-000095100000}"/>
    <cellStyle name="Calculation 9 2 7 14" xfId="4952" xr:uid="{00000000-0005-0000-0000-000096100000}"/>
    <cellStyle name="Calculation 9 2 7 14 2" xfId="4953" xr:uid="{00000000-0005-0000-0000-000097100000}"/>
    <cellStyle name="Calculation 9 2 7 15" xfId="4954" xr:uid="{00000000-0005-0000-0000-000098100000}"/>
    <cellStyle name="Calculation 9 2 7 15 2" xfId="4955" xr:uid="{00000000-0005-0000-0000-000099100000}"/>
    <cellStyle name="Calculation 9 2 7 16" xfId="4956" xr:uid="{00000000-0005-0000-0000-00009A100000}"/>
    <cellStyle name="Calculation 9 2 7 16 2" xfId="4957" xr:uid="{00000000-0005-0000-0000-00009B100000}"/>
    <cellStyle name="Calculation 9 2 7 17" xfId="4958" xr:uid="{00000000-0005-0000-0000-00009C100000}"/>
    <cellStyle name="Calculation 9 2 7 17 2" xfId="4959" xr:uid="{00000000-0005-0000-0000-00009D100000}"/>
    <cellStyle name="Calculation 9 2 7 18" xfId="4960" xr:uid="{00000000-0005-0000-0000-00009E100000}"/>
    <cellStyle name="Calculation 9 2 7 2" xfId="4961" xr:uid="{00000000-0005-0000-0000-00009F100000}"/>
    <cellStyle name="Calculation 9 2 7 2 10" xfId="4962" xr:uid="{00000000-0005-0000-0000-0000A0100000}"/>
    <cellStyle name="Calculation 9 2 7 2 10 2" xfId="4963" xr:uid="{00000000-0005-0000-0000-0000A1100000}"/>
    <cellStyle name="Calculation 9 2 7 2 11" xfId="4964" xr:uid="{00000000-0005-0000-0000-0000A2100000}"/>
    <cellStyle name="Calculation 9 2 7 2 11 2" xfId="4965" xr:uid="{00000000-0005-0000-0000-0000A3100000}"/>
    <cellStyle name="Calculation 9 2 7 2 12" xfId="4966" xr:uid="{00000000-0005-0000-0000-0000A4100000}"/>
    <cellStyle name="Calculation 9 2 7 2 12 2" xfId="4967" xr:uid="{00000000-0005-0000-0000-0000A5100000}"/>
    <cellStyle name="Calculation 9 2 7 2 13" xfId="4968" xr:uid="{00000000-0005-0000-0000-0000A6100000}"/>
    <cellStyle name="Calculation 9 2 7 2 13 2" xfId="4969" xr:uid="{00000000-0005-0000-0000-0000A7100000}"/>
    <cellStyle name="Calculation 9 2 7 2 14" xfId="4970" xr:uid="{00000000-0005-0000-0000-0000A8100000}"/>
    <cellStyle name="Calculation 9 2 7 2 14 2" xfId="4971" xr:uid="{00000000-0005-0000-0000-0000A9100000}"/>
    <cellStyle name="Calculation 9 2 7 2 15" xfId="4972" xr:uid="{00000000-0005-0000-0000-0000AA100000}"/>
    <cellStyle name="Calculation 9 2 7 2 15 2" xfId="4973" xr:uid="{00000000-0005-0000-0000-0000AB100000}"/>
    <cellStyle name="Calculation 9 2 7 2 16" xfId="4974" xr:uid="{00000000-0005-0000-0000-0000AC100000}"/>
    <cellStyle name="Calculation 9 2 7 2 16 2" xfId="4975" xr:uid="{00000000-0005-0000-0000-0000AD100000}"/>
    <cellStyle name="Calculation 9 2 7 2 17" xfId="4976" xr:uid="{00000000-0005-0000-0000-0000AE100000}"/>
    <cellStyle name="Calculation 9 2 7 2 17 2" xfId="4977" xr:uid="{00000000-0005-0000-0000-0000AF100000}"/>
    <cellStyle name="Calculation 9 2 7 2 18" xfId="4978" xr:uid="{00000000-0005-0000-0000-0000B0100000}"/>
    <cellStyle name="Calculation 9 2 7 2 2" xfId="4979" xr:uid="{00000000-0005-0000-0000-0000B1100000}"/>
    <cellStyle name="Calculation 9 2 7 2 2 2" xfId="4980" xr:uid="{00000000-0005-0000-0000-0000B2100000}"/>
    <cellStyle name="Calculation 9 2 7 2 3" xfId="4981" xr:uid="{00000000-0005-0000-0000-0000B3100000}"/>
    <cellStyle name="Calculation 9 2 7 2 3 2" xfId="4982" xr:uid="{00000000-0005-0000-0000-0000B4100000}"/>
    <cellStyle name="Calculation 9 2 7 2 4" xfId="4983" xr:uid="{00000000-0005-0000-0000-0000B5100000}"/>
    <cellStyle name="Calculation 9 2 7 2 4 2" xfId="4984" xr:uid="{00000000-0005-0000-0000-0000B6100000}"/>
    <cellStyle name="Calculation 9 2 7 2 5" xfId="4985" xr:uid="{00000000-0005-0000-0000-0000B7100000}"/>
    <cellStyle name="Calculation 9 2 7 2 5 2" xfId="4986" xr:uid="{00000000-0005-0000-0000-0000B8100000}"/>
    <cellStyle name="Calculation 9 2 7 2 6" xfId="4987" xr:uid="{00000000-0005-0000-0000-0000B9100000}"/>
    <cellStyle name="Calculation 9 2 7 2 6 2" xfId="4988" xr:uid="{00000000-0005-0000-0000-0000BA100000}"/>
    <cellStyle name="Calculation 9 2 7 2 7" xfId="4989" xr:uid="{00000000-0005-0000-0000-0000BB100000}"/>
    <cellStyle name="Calculation 9 2 7 2 7 2" xfId="4990" xr:uid="{00000000-0005-0000-0000-0000BC100000}"/>
    <cellStyle name="Calculation 9 2 7 2 8" xfId="4991" xr:uid="{00000000-0005-0000-0000-0000BD100000}"/>
    <cellStyle name="Calculation 9 2 7 2 8 2" xfId="4992" xr:uid="{00000000-0005-0000-0000-0000BE100000}"/>
    <cellStyle name="Calculation 9 2 7 2 9" xfId="4993" xr:uid="{00000000-0005-0000-0000-0000BF100000}"/>
    <cellStyle name="Calculation 9 2 7 2 9 2" xfId="4994" xr:uid="{00000000-0005-0000-0000-0000C0100000}"/>
    <cellStyle name="Calculation 9 2 7 3" xfId="4995" xr:uid="{00000000-0005-0000-0000-0000C1100000}"/>
    <cellStyle name="Calculation 9 2 7 3 10" xfId="4996" xr:uid="{00000000-0005-0000-0000-0000C2100000}"/>
    <cellStyle name="Calculation 9 2 7 3 10 2" xfId="4997" xr:uid="{00000000-0005-0000-0000-0000C3100000}"/>
    <cellStyle name="Calculation 9 2 7 3 11" xfId="4998" xr:uid="{00000000-0005-0000-0000-0000C4100000}"/>
    <cellStyle name="Calculation 9 2 7 3 11 2" xfId="4999" xr:uid="{00000000-0005-0000-0000-0000C5100000}"/>
    <cellStyle name="Calculation 9 2 7 3 12" xfId="5000" xr:uid="{00000000-0005-0000-0000-0000C6100000}"/>
    <cellStyle name="Calculation 9 2 7 3 12 2" xfId="5001" xr:uid="{00000000-0005-0000-0000-0000C7100000}"/>
    <cellStyle name="Calculation 9 2 7 3 13" xfId="5002" xr:uid="{00000000-0005-0000-0000-0000C8100000}"/>
    <cellStyle name="Calculation 9 2 7 3 13 2" xfId="5003" xr:uid="{00000000-0005-0000-0000-0000C9100000}"/>
    <cellStyle name="Calculation 9 2 7 3 14" xfId="5004" xr:uid="{00000000-0005-0000-0000-0000CA100000}"/>
    <cellStyle name="Calculation 9 2 7 3 14 2" xfId="5005" xr:uid="{00000000-0005-0000-0000-0000CB100000}"/>
    <cellStyle name="Calculation 9 2 7 3 15" xfId="5006" xr:uid="{00000000-0005-0000-0000-0000CC100000}"/>
    <cellStyle name="Calculation 9 2 7 3 15 2" xfId="5007" xr:uid="{00000000-0005-0000-0000-0000CD100000}"/>
    <cellStyle name="Calculation 9 2 7 3 16" xfId="5008" xr:uid="{00000000-0005-0000-0000-0000CE100000}"/>
    <cellStyle name="Calculation 9 2 7 3 2" xfId="5009" xr:uid="{00000000-0005-0000-0000-0000CF100000}"/>
    <cellStyle name="Calculation 9 2 7 3 2 2" xfId="5010" xr:uid="{00000000-0005-0000-0000-0000D0100000}"/>
    <cellStyle name="Calculation 9 2 7 3 3" xfId="5011" xr:uid="{00000000-0005-0000-0000-0000D1100000}"/>
    <cellStyle name="Calculation 9 2 7 3 3 2" xfId="5012" xr:uid="{00000000-0005-0000-0000-0000D2100000}"/>
    <cellStyle name="Calculation 9 2 7 3 4" xfId="5013" xr:uid="{00000000-0005-0000-0000-0000D3100000}"/>
    <cellStyle name="Calculation 9 2 7 3 4 2" xfId="5014" xr:uid="{00000000-0005-0000-0000-0000D4100000}"/>
    <cellStyle name="Calculation 9 2 7 3 5" xfId="5015" xr:uid="{00000000-0005-0000-0000-0000D5100000}"/>
    <cellStyle name="Calculation 9 2 7 3 5 2" xfId="5016" xr:uid="{00000000-0005-0000-0000-0000D6100000}"/>
    <cellStyle name="Calculation 9 2 7 3 6" xfId="5017" xr:uid="{00000000-0005-0000-0000-0000D7100000}"/>
    <cellStyle name="Calculation 9 2 7 3 6 2" xfId="5018" xr:uid="{00000000-0005-0000-0000-0000D8100000}"/>
    <cellStyle name="Calculation 9 2 7 3 7" xfId="5019" xr:uid="{00000000-0005-0000-0000-0000D9100000}"/>
    <cellStyle name="Calculation 9 2 7 3 7 2" xfId="5020" xr:uid="{00000000-0005-0000-0000-0000DA100000}"/>
    <cellStyle name="Calculation 9 2 7 3 8" xfId="5021" xr:uid="{00000000-0005-0000-0000-0000DB100000}"/>
    <cellStyle name="Calculation 9 2 7 3 8 2" xfId="5022" xr:uid="{00000000-0005-0000-0000-0000DC100000}"/>
    <cellStyle name="Calculation 9 2 7 3 9" xfId="5023" xr:uid="{00000000-0005-0000-0000-0000DD100000}"/>
    <cellStyle name="Calculation 9 2 7 3 9 2" xfId="5024" xr:uid="{00000000-0005-0000-0000-0000DE100000}"/>
    <cellStyle name="Calculation 9 2 7 4" xfId="5025" xr:uid="{00000000-0005-0000-0000-0000DF100000}"/>
    <cellStyle name="Calculation 9 2 7 4 10" xfId="5026" xr:uid="{00000000-0005-0000-0000-0000E0100000}"/>
    <cellStyle name="Calculation 9 2 7 4 10 2" xfId="5027" xr:uid="{00000000-0005-0000-0000-0000E1100000}"/>
    <cellStyle name="Calculation 9 2 7 4 11" xfId="5028" xr:uid="{00000000-0005-0000-0000-0000E2100000}"/>
    <cellStyle name="Calculation 9 2 7 4 11 2" xfId="5029" xr:uid="{00000000-0005-0000-0000-0000E3100000}"/>
    <cellStyle name="Calculation 9 2 7 4 12" xfId="5030" xr:uid="{00000000-0005-0000-0000-0000E4100000}"/>
    <cellStyle name="Calculation 9 2 7 4 12 2" xfId="5031" xr:uid="{00000000-0005-0000-0000-0000E5100000}"/>
    <cellStyle name="Calculation 9 2 7 4 13" xfId="5032" xr:uid="{00000000-0005-0000-0000-0000E6100000}"/>
    <cellStyle name="Calculation 9 2 7 4 13 2" xfId="5033" xr:uid="{00000000-0005-0000-0000-0000E7100000}"/>
    <cellStyle name="Calculation 9 2 7 4 14" xfId="5034" xr:uid="{00000000-0005-0000-0000-0000E8100000}"/>
    <cellStyle name="Calculation 9 2 7 4 14 2" xfId="5035" xr:uid="{00000000-0005-0000-0000-0000E9100000}"/>
    <cellStyle name="Calculation 9 2 7 4 15" xfId="5036" xr:uid="{00000000-0005-0000-0000-0000EA100000}"/>
    <cellStyle name="Calculation 9 2 7 4 15 2" xfId="5037" xr:uid="{00000000-0005-0000-0000-0000EB100000}"/>
    <cellStyle name="Calculation 9 2 7 4 16" xfId="5038" xr:uid="{00000000-0005-0000-0000-0000EC100000}"/>
    <cellStyle name="Calculation 9 2 7 4 2" xfId="5039" xr:uid="{00000000-0005-0000-0000-0000ED100000}"/>
    <cellStyle name="Calculation 9 2 7 4 2 2" xfId="5040" xr:uid="{00000000-0005-0000-0000-0000EE100000}"/>
    <cellStyle name="Calculation 9 2 7 4 3" xfId="5041" xr:uid="{00000000-0005-0000-0000-0000EF100000}"/>
    <cellStyle name="Calculation 9 2 7 4 3 2" xfId="5042" xr:uid="{00000000-0005-0000-0000-0000F0100000}"/>
    <cellStyle name="Calculation 9 2 7 4 4" xfId="5043" xr:uid="{00000000-0005-0000-0000-0000F1100000}"/>
    <cellStyle name="Calculation 9 2 7 4 4 2" xfId="5044" xr:uid="{00000000-0005-0000-0000-0000F2100000}"/>
    <cellStyle name="Calculation 9 2 7 4 5" xfId="5045" xr:uid="{00000000-0005-0000-0000-0000F3100000}"/>
    <cellStyle name="Calculation 9 2 7 4 5 2" xfId="5046" xr:uid="{00000000-0005-0000-0000-0000F4100000}"/>
    <cellStyle name="Calculation 9 2 7 4 6" xfId="5047" xr:uid="{00000000-0005-0000-0000-0000F5100000}"/>
    <cellStyle name="Calculation 9 2 7 4 6 2" xfId="5048" xr:uid="{00000000-0005-0000-0000-0000F6100000}"/>
    <cellStyle name="Calculation 9 2 7 4 7" xfId="5049" xr:uid="{00000000-0005-0000-0000-0000F7100000}"/>
    <cellStyle name="Calculation 9 2 7 4 7 2" xfId="5050" xr:uid="{00000000-0005-0000-0000-0000F8100000}"/>
    <cellStyle name="Calculation 9 2 7 4 8" xfId="5051" xr:uid="{00000000-0005-0000-0000-0000F9100000}"/>
    <cellStyle name="Calculation 9 2 7 4 8 2" xfId="5052" xr:uid="{00000000-0005-0000-0000-0000FA100000}"/>
    <cellStyle name="Calculation 9 2 7 4 9" xfId="5053" xr:uid="{00000000-0005-0000-0000-0000FB100000}"/>
    <cellStyle name="Calculation 9 2 7 4 9 2" xfId="5054" xr:uid="{00000000-0005-0000-0000-0000FC100000}"/>
    <cellStyle name="Calculation 9 2 7 5" xfId="5055" xr:uid="{00000000-0005-0000-0000-0000FD100000}"/>
    <cellStyle name="Calculation 9 2 7 5 10" xfId="5056" xr:uid="{00000000-0005-0000-0000-0000FE100000}"/>
    <cellStyle name="Calculation 9 2 7 5 10 2" xfId="5057" xr:uid="{00000000-0005-0000-0000-0000FF100000}"/>
    <cellStyle name="Calculation 9 2 7 5 11" xfId="5058" xr:uid="{00000000-0005-0000-0000-000000110000}"/>
    <cellStyle name="Calculation 9 2 7 5 11 2" xfId="5059" xr:uid="{00000000-0005-0000-0000-000001110000}"/>
    <cellStyle name="Calculation 9 2 7 5 12" xfId="5060" xr:uid="{00000000-0005-0000-0000-000002110000}"/>
    <cellStyle name="Calculation 9 2 7 5 12 2" xfId="5061" xr:uid="{00000000-0005-0000-0000-000003110000}"/>
    <cellStyle name="Calculation 9 2 7 5 13" xfId="5062" xr:uid="{00000000-0005-0000-0000-000004110000}"/>
    <cellStyle name="Calculation 9 2 7 5 13 2" xfId="5063" xr:uid="{00000000-0005-0000-0000-000005110000}"/>
    <cellStyle name="Calculation 9 2 7 5 14" xfId="5064" xr:uid="{00000000-0005-0000-0000-000006110000}"/>
    <cellStyle name="Calculation 9 2 7 5 2" xfId="5065" xr:uid="{00000000-0005-0000-0000-000007110000}"/>
    <cellStyle name="Calculation 9 2 7 5 2 2" xfId="5066" xr:uid="{00000000-0005-0000-0000-000008110000}"/>
    <cellStyle name="Calculation 9 2 7 5 3" xfId="5067" xr:uid="{00000000-0005-0000-0000-000009110000}"/>
    <cellStyle name="Calculation 9 2 7 5 3 2" xfId="5068" xr:uid="{00000000-0005-0000-0000-00000A110000}"/>
    <cellStyle name="Calculation 9 2 7 5 4" xfId="5069" xr:uid="{00000000-0005-0000-0000-00000B110000}"/>
    <cellStyle name="Calculation 9 2 7 5 4 2" xfId="5070" xr:uid="{00000000-0005-0000-0000-00000C110000}"/>
    <cellStyle name="Calculation 9 2 7 5 5" xfId="5071" xr:uid="{00000000-0005-0000-0000-00000D110000}"/>
    <cellStyle name="Calculation 9 2 7 5 5 2" xfId="5072" xr:uid="{00000000-0005-0000-0000-00000E110000}"/>
    <cellStyle name="Calculation 9 2 7 5 6" xfId="5073" xr:uid="{00000000-0005-0000-0000-00000F110000}"/>
    <cellStyle name="Calculation 9 2 7 5 6 2" xfId="5074" xr:uid="{00000000-0005-0000-0000-000010110000}"/>
    <cellStyle name="Calculation 9 2 7 5 7" xfId="5075" xr:uid="{00000000-0005-0000-0000-000011110000}"/>
    <cellStyle name="Calculation 9 2 7 5 7 2" xfId="5076" xr:uid="{00000000-0005-0000-0000-000012110000}"/>
    <cellStyle name="Calculation 9 2 7 5 8" xfId="5077" xr:uid="{00000000-0005-0000-0000-000013110000}"/>
    <cellStyle name="Calculation 9 2 7 5 8 2" xfId="5078" xr:uid="{00000000-0005-0000-0000-000014110000}"/>
    <cellStyle name="Calculation 9 2 7 5 9" xfId="5079" xr:uid="{00000000-0005-0000-0000-000015110000}"/>
    <cellStyle name="Calculation 9 2 7 5 9 2" xfId="5080" xr:uid="{00000000-0005-0000-0000-000016110000}"/>
    <cellStyle name="Calculation 9 2 7 6" xfId="5081" xr:uid="{00000000-0005-0000-0000-000017110000}"/>
    <cellStyle name="Calculation 9 2 7 6 2" xfId="5082" xr:uid="{00000000-0005-0000-0000-000018110000}"/>
    <cellStyle name="Calculation 9 2 7 7" xfId="5083" xr:uid="{00000000-0005-0000-0000-000019110000}"/>
    <cellStyle name="Calculation 9 2 7 7 2" xfId="5084" xr:uid="{00000000-0005-0000-0000-00001A110000}"/>
    <cellStyle name="Calculation 9 2 7 8" xfId="5085" xr:uid="{00000000-0005-0000-0000-00001B110000}"/>
    <cellStyle name="Calculation 9 2 7 8 2" xfId="5086" xr:uid="{00000000-0005-0000-0000-00001C110000}"/>
    <cellStyle name="Calculation 9 2 7 9" xfId="5087" xr:uid="{00000000-0005-0000-0000-00001D110000}"/>
    <cellStyle name="Calculation 9 2 7 9 2" xfId="5088" xr:uid="{00000000-0005-0000-0000-00001E110000}"/>
    <cellStyle name="Calculation 9 2 8" xfId="5089" xr:uid="{00000000-0005-0000-0000-00001F110000}"/>
    <cellStyle name="Calculation 9 2 8 10" xfId="5090" xr:uid="{00000000-0005-0000-0000-000020110000}"/>
    <cellStyle name="Calculation 9 2 8 10 2" xfId="5091" xr:uid="{00000000-0005-0000-0000-000021110000}"/>
    <cellStyle name="Calculation 9 2 8 11" xfId="5092" xr:uid="{00000000-0005-0000-0000-000022110000}"/>
    <cellStyle name="Calculation 9 2 8 11 2" xfId="5093" xr:uid="{00000000-0005-0000-0000-000023110000}"/>
    <cellStyle name="Calculation 9 2 8 12" xfId="5094" xr:uid="{00000000-0005-0000-0000-000024110000}"/>
    <cellStyle name="Calculation 9 2 8 12 2" xfId="5095" xr:uid="{00000000-0005-0000-0000-000025110000}"/>
    <cellStyle name="Calculation 9 2 8 13" xfId="5096" xr:uid="{00000000-0005-0000-0000-000026110000}"/>
    <cellStyle name="Calculation 9 2 8 13 2" xfId="5097" xr:uid="{00000000-0005-0000-0000-000027110000}"/>
    <cellStyle name="Calculation 9 2 8 14" xfId="5098" xr:uid="{00000000-0005-0000-0000-000028110000}"/>
    <cellStyle name="Calculation 9 2 8 14 2" xfId="5099" xr:uid="{00000000-0005-0000-0000-000029110000}"/>
    <cellStyle name="Calculation 9 2 8 15" xfId="5100" xr:uid="{00000000-0005-0000-0000-00002A110000}"/>
    <cellStyle name="Calculation 9 2 8 15 2" xfId="5101" xr:uid="{00000000-0005-0000-0000-00002B110000}"/>
    <cellStyle name="Calculation 9 2 8 16" xfId="5102" xr:uid="{00000000-0005-0000-0000-00002C110000}"/>
    <cellStyle name="Calculation 9 2 8 16 2" xfId="5103" xr:uid="{00000000-0005-0000-0000-00002D110000}"/>
    <cellStyle name="Calculation 9 2 8 17" xfId="5104" xr:uid="{00000000-0005-0000-0000-00002E110000}"/>
    <cellStyle name="Calculation 9 2 8 17 2" xfId="5105" xr:uid="{00000000-0005-0000-0000-00002F110000}"/>
    <cellStyle name="Calculation 9 2 8 18" xfId="5106" xr:uid="{00000000-0005-0000-0000-000030110000}"/>
    <cellStyle name="Calculation 9 2 8 2" xfId="5107" xr:uid="{00000000-0005-0000-0000-000031110000}"/>
    <cellStyle name="Calculation 9 2 8 2 10" xfId="5108" xr:uid="{00000000-0005-0000-0000-000032110000}"/>
    <cellStyle name="Calculation 9 2 8 2 10 2" xfId="5109" xr:uid="{00000000-0005-0000-0000-000033110000}"/>
    <cellStyle name="Calculation 9 2 8 2 11" xfId="5110" xr:uid="{00000000-0005-0000-0000-000034110000}"/>
    <cellStyle name="Calculation 9 2 8 2 11 2" xfId="5111" xr:uid="{00000000-0005-0000-0000-000035110000}"/>
    <cellStyle name="Calculation 9 2 8 2 12" xfId="5112" xr:uid="{00000000-0005-0000-0000-000036110000}"/>
    <cellStyle name="Calculation 9 2 8 2 12 2" xfId="5113" xr:uid="{00000000-0005-0000-0000-000037110000}"/>
    <cellStyle name="Calculation 9 2 8 2 13" xfId="5114" xr:uid="{00000000-0005-0000-0000-000038110000}"/>
    <cellStyle name="Calculation 9 2 8 2 13 2" xfId="5115" xr:uid="{00000000-0005-0000-0000-000039110000}"/>
    <cellStyle name="Calculation 9 2 8 2 14" xfId="5116" xr:uid="{00000000-0005-0000-0000-00003A110000}"/>
    <cellStyle name="Calculation 9 2 8 2 14 2" xfId="5117" xr:uid="{00000000-0005-0000-0000-00003B110000}"/>
    <cellStyle name="Calculation 9 2 8 2 15" xfId="5118" xr:uid="{00000000-0005-0000-0000-00003C110000}"/>
    <cellStyle name="Calculation 9 2 8 2 15 2" xfId="5119" xr:uid="{00000000-0005-0000-0000-00003D110000}"/>
    <cellStyle name="Calculation 9 2 8 2 16" xfId="5120" xr:uid="{00000000-0005-0000-0000-00003E110000}"/>
    <cellStyle name="Calculation 9 2 8 2 16 2" xfId="5121" xr:uid="{00000000-0005-0000-0000-00003F110000}"/>
    <cellStyle name="Calculation 9 2 8 2 17" xfId="5122" xr:uid="{00000000-0005-0000-0000-000040110000}"/>
    <cellStyle name="Calculation 9 2 8 2 17 2" xfId="5123" xr:uid="{00000000-0005-0000-0000-000041110000}"/>
    <cellStyle name="Calculation 9 2 8 2 18" xfId="5124" xr:uid="{00000000-0005-0000-0000-000042110000}"/>
    <cellStyle name="Calculation 9 2 8 2 2" xfId="5125" xr:uid="{00000000-0005-0000-0000-000043110000}"/>
    <cellStyle name="Calculation 9 2 8 2 2 2" xfId="5126" xr:uid="{00000000-0005-0000-0000-000044110000}"/>
    <cellStyle name="Calculation 9 2 8 2 3" xfId="5127" xr:uid="{00000000-0005-0000-0000-000045110000}"/>
    <cellStyle name="Calculation 9 2 8 2 3 2" xfId="5128" xr:uid="{00000000-0005-0000-0000-000046110000}"/>
    <cellStyle name="Calculation 9 2 8 2 4" xfId="5129" xr:uid="{00000000-0005-0000-0000-000047110000}"/>
    <cellStyle name="Calculation 9 2 8 2 4 2" xfId="5130" xr:uid="{00000000-0005-0000-0000-000048110000}"/>
    <cellStyle name="Calculation 9 2 8 2 5" xfId="5131" xr:uid="{00000000-0005-0000-0000-000049110000}"/>
    <cellStyle name="Calculation 9 2 8 2 5 2" xfId="5132" xr:uid="{00000000-0005-0000-0000-00004A110000}"/>
    <cellStyle name="Calculation 9 2 8 2 6" xfId="5133" xr:uid="{00000000-0005-0000-0000-00004B110000}"/>
    <cellStyle name="Calculation 9 2 8 2 6 2" xfId="5134" xr:uid="{00000000-0005-0000-0000-00004C110000}"/>
    <cellStyle name="Calculation 9 2 8 2 7" xfId="5135" xr:uid="{00000000-0005-0000-0000-00004D110000}"/>
    <cellStyle name="Calculation 9 2 8 2 7 2" xfId="5136" xr:uid="{00000000-0005-0000-0000-00004E110000}"/>
    <cellStyle name="Calculation 9 2 8 2 8" xfId="5137" xr:uid="{00000000-0005-0000-0000-00004F110000}"/>
    <cellStyle name="Calculation 9 2 8 2 8 2" xfId="5138" xr:uid="{00000000-0005-0000-0000-000050110000}"/>
    <cellStyle name="Calculation 9 2 8 2 9" xfId="5139" xr:uid="{00000000-0005-0000-0000-000051110000}"/>
    <cellStyle name="Calculation 9 2 8 2 9 2" xfId="5140" xr:uid="{00000000-0005-0000-0000-000052110000}"/>
    <cellStyle name="Calculation 9 2 8 3" xfId="5141" xr:uid="{00000000-0005-0000-0000-000053110000}"/>
    <cellStyle name="Calculation 9 2 8 3 10" xfId="5142" xr:uid="{00000000-0005-0000-0000-000054110000}"/>
    <cellStyle name="Calculation 9 2 8 3 10 2" xfId="5143" xr:uid="{00000000-0005-0000-0000-000055110000}"/>
    <cellStyle name="Calculation 9 2 8 3 11" xfId="5144" xr:uid="{00000000-0005-0000-0000-000056110000}"/>
    <cellStyle name="Calculation 9 2 8 3 11 2" xfId="5145" xr:uid="{00000000-0005-0000-0000-000057110000}"/>
    <cellStyle name="Calculation 9 2 8 3 12" xfId="5146" xr:uid="{00000000-0005-0000-0000-000058110000}"/>
    <cellStyle name="Calculation 9 2 8 3 12 2" xfId="5147" xr:uid="{00000000-0005-0000-0000-000059110000}"/>
    <cellStyle name="Calculation 9 2 8 3 13" xfId="5148" xr:uid="{00000000-0005-0000-0000-00005A110000}"/>
    <cellStyle name="Calculation 9 2 8 3 13 2" xfId="5149" xr:uid="{00000000-0005-0000-0000-00005B110000}"/>
    <cellStyle name="Calculation 9 2 8 3 14" xfId="5150" xr:uid="{00000000-0005-0000-0000-00005C110000}"/>
    <cellStyle name="Calculation 9 2 8 3 14 2" xfId="5151" xr:uid="{00000000-0005-0000-0000-00005D110000}"/>
    <cellStyle name="Calculation 9 2 8 3 15" xfId="5152" xr:uid="{00000000-0005-0000-0000-00005E110000}"/>
    <cellStyle name="Calculation 9 2 8 3 15 2" xfId="5153" xr:uid="{00000000-0005-0000-0000-00005F110000}"/>
    <cellStyle name="Calculation 9 2 8 3 16" xfId="5154" xr:uid="{00000000-0005-0000-0000-000060110000}"/>
    <cellStyle name="Calculation 9 2 8 3 2" xfId="5155" xr:uid="{00000000-0005-0000-0000-000061110000}"/>
    <cellStyle name="Calculation 9 2 8 3 2 2" xfId="5156" xr:uid="{00000000-0005-0000-0000-000062110000}"/>
    <cellStyle name="Calculation 9 2 8 3 3" xfId="5157" xr:uid="{00000000-0005-0000-0000-000063110000}"/>
    <cellStyle name="Calculation 9 2 8 3 3 2" xfId="5158" xr:uid="{00000000-0005-0000-0000-000064110000}"/>
    <cellStyle name="Calculation 9 2 8 3 4" xfId="5159" xr:uid="{00000000-0005-0000-0000-000065110000}"/>
    <cellStyle name="Calculation 9 2 8 3 4 2" xfId="5160" xr:uid="{00000000-0005-0000-0000-000066110000}"/>
    <cellStyle name="Calculation 9 2 8 3 5" xfId="5161" xr:uid="{00000000-0005-0000-0000-000067110000}"/>
    <cellStyle name="Calculation 9 2 8 3 5 2" xfId="5162" xr:uid="{00000000-0005-0000-0000-000068110000}"/>
    <cellStyle name="Calculation 9 2 8 3 6" xfId="5163" xr:uid="{00000000-0005-0000-0000-000069110000}"/>
    <cellStyle name="Calculation 9 2 8 3 6 2" xfId="5164" xr:uid="{00000000-0005-0000-0000-00006A110000}"/>
    <cellStyle name="Calculation 9 2 8 3 7" xfId="5165" xr:uid="{00000000-0005-0000-0000-00006B110000}"/>
    <cellStyle name="Calculation 9 2 8 3 7 2" xfId="5166" xr:uid="{00000000-0005-0000-0000-00006C110000}"/>
    <cellStyle name="Calculation 9 2 8 3 8" xfId="5167" xr:uid="{00000000-0005-0000-0000-00006D110000}"/>
    <cellStyle name="Calculation 9 2 8 3 8 2" xfId="5168" xr:uid="{00000000-0005-0000-0000-00006E110000}"/>
    <cellStyle name="Calculation 9 2 8 3 9" xfId="5169" xr:uid="{00000000-0005-0000-0000-00006F110000}"/>
    <cellStyle name="Calculation 9 2 8 3 9 2" xfId="5170" xr:uid="{00000000-0005-0000-0000-000070110000}"/>
    <cellStyle name="Calculation 9 2 8 4" xfId="5171" xr:uid="{00000000-0005-0000-0000-000071110000}"/>
    <cellStyle name="Calculation 9 2 8 4 10" xfId="5172" xr:uid="{00000000-0005-0000-0000-000072110000}"/>
    <cellStyle name="Calculation 9 2 8 4 10 2" xfId="5173" xr:uid="{00000000-0005-0000-0000-000073110000}"/>
    <cellStyle name="Calculation 9 2 8 4 11" xfId="5174" xr:uid="{00000000-0005-0000-0000-000074110000}"/>
    <cellStyle name="Calculation 9 2 8 4 11 2" xfId="5175" xr:uid="{00000000-0005-0000-0000-000075110000}"/>
    <cellStyle name="Calculation 9 2 8 4 12" xfId="5176" xr:uid="{00000000-0005-0000-0000-000076110000}"/>
    <cellStyle name="Calculation 9 2 8 4 12 2" xfId="5177" xr:uid="{00000000-0005-0000-0000-000077110000}"/>
    <cellStyle name="Calculation 9 2 8 4 13" xfId="5178" xr:uid="{00000000-0005-0000-0000-000078110000}"/>
    <cellStyle name="Calculation 9 2 8 4 13 2" xfId="5179" xr:uid="{00000000-0005-0000-0000-000079110000}"/>
    <cellStyle name="Calculation 9 2 8 4 14" xfId="5180" xr:uid="{00000000-0005-0000-0000-00007A110000}"/>
    <cellStyle name="Calculation 9 2 8 4 14 2" xfId="5181" xr:uid="{00000000-0005-0000-0000-00007B110000}"/>
    <cellStyle name="Calculation 9 2 8 4 15" xfId="5182" xr:uid="{00000000-0005-0000-0000-00007C110000}"/>
    <cellStyle name="Calculation 9 2 8 4 15 2" xfId="5183" xr:uid="{00000000-0005-0000-0000-00007D110000}"/>
    <cellStyle name="Calculation 9 2 8 4 16" xfId="5184" xr:uid="{00000000-0005-0000-0000-00007E110000}"/>
    <cellStyle name="Calculation 9 2 8 4 2" xfId="5185" xr:uid="{00000000-0005-0000-0000-00007F110000}"/>
    <cellStyle name="Calculation 9 2 8 4 2 2" xfId="5186" xr:uid="{00000000-0005-0000-0000-000080110000}"/>
    <cellStyle name="Calculation 9 2 8 4 3" xfId="5187" xr:uid="{00000000-0005-0000-0000-000081110000}"/>
    <cellStyle name="Calculation 9 2 8 4 3 2" xfId="5188" xr:uid="{00000000-0005-0000-0000-000082110000}"/>
    <cellStyle name="Calculation 9 2 8 4 4" xfId="5189" xr:uid="{00000000-0005-0000-0000-000083110000}"/>
    <cellStyle name="Calculation 9 2 8 4 4 2" xfId="5190" xr:uid="{00000000-0005-0000-0000-000084110000}"/>
    <cellStyle name="Calculation 9 2 8 4 5" xfId="5191" xr:uid="{00000000-0005-0000-0000-000085110000}"/>
    <cellStyle name="Calculation 9 2 8 4 5 2" xfId="5192" xr:uid="{00000000-0005-0000-0000-000086110000}"/>
    <cellStyle name="Calculation 9 2 8 4 6" xfId="5193" xr:uid="{00000000-0005-0000-0000-000087110000}"/>
    <cellStyle name="Calculation 9 2 8 4 6 2" xfId="5194" xr:uid="{00000000-0005-0000-0000-000088110000}"/>
    <cellStyle name="Calculation 9 2 8 4 7" xfId="5195" xr:uid="{00000000-0005-0000-0000-000089110000}"/>
    <cellStyle name="Calculation 9 2 8 4 7 2" xfId="5196" xr:uid="{00000000-0005-0000-0000-00008A110000}"/>
    <cellStyle name="Calculation 9 2 8 4 8" xfId="5197" xr:uid="{00000000-0005-0000-0000-00008B110000}"/>
    <cellStyle name="Calculation 9 2 8 4 8 2" xfId="5198" xr:uid="{00000000-0005-0000-0000-00008C110000}"/>
    <cellStyle name="Calculation 9 2 8 4 9" xfId="5199" xr:uid="{00000000-0005-0000-0000-00008D110000}"/>
    <cellStyle name="Calculation 9 2 8 4 9 2" xfId="5200" xr:uid="{00000000-0005-0000-0000-00008E110000}"/>
    <cellStyle name="Calculation 9 2 8 5" xfId="5201" xr:uid="{00000000-0005-0000-0000-00008F110000}"/>
    <cellStyle name="Calculation 9 2 8 5 10" xfId="5202" xr:uid="{00000000-0005-0000-0000-000090110000}"/>
    <cellStyle name="Calculation 9 2 8 5 10 2" xfId="5203" xr:uid="{00000000-0005-0000-0000-000091110000}"/>
    <cellStyle name="Calculation 9 2 8 5 11" xfId="5204" xr:uid="{00000000-0005-0000-0000-000092110000}"/>
    <cellStyle name="Calculation 9 2 8 5 11 2" xfId="5205" xr:uid="{00000000-0005-0000-0000-000093110000}"/>
    <cellStyle name="Calculation 9 2 8 5 12" xfId="5206" xr:uid="{00000000-0005-0000-0000-000094110000}"/>
    <cellStyle name="Calculation 9 2 8 5 12 2" xfId="5207" xr:uid="{00000000-0005-0000-0000-000095110000}"/>
    <cellStyle name="Calculation 9 2 8 5 13" xfId="5208" xr:uid="{00000000-0005-0000-0000-000096110000}"/>
    <cellStyle name="Calculation 9 2 8 5 13 2" xfId="5209" xr:uid="{00000000-0005-0000-0000-000097110000}"/>
    <cellStyle name="Calculation 9 2 8 5 14" xfId="5210" xr:uid="{00000000-0005-0000-0000-000098110000}"/>
    <cellStyle name="Calculation 9 2 8 5 2" xfId="5211" xr:uid="{00000000-0005-0000-0000-000099110000}"/>
    <cellStyle name="Calculation 9 2 8 5 2 2" xfId="5212" xr:uid="{00000000-0005-0000-0000-00009A110000}"/>
    <cellStyle name="Calculation 9 2 8 5 3" xfId="5213" xr:uid="{00000000-0005-0000-0000-00009B110000}"/>
    <cellStyle name="Calculation 9 2 8 5 3 2" xfId="5214" xr:uid="{00000000-0005-0000-0000-00009C110000}"/>
    <cellStyle name="Calculation 9 2 8 5 4" xfId="5215" xr:uid="{00000000-0005-0000-0000-00009D110000}"/>
    <cellStyle name="Calculation 9 2 8 5 4 2" xfId="5216" xr:uid="{00000000-0005-0000-0000-00009E110000}"/>
    <cellStyle name="Calculation 9 2 8 5 5" xfId="5217" xr:uid="{00000000-0005-0000-0000-00009F110000}"/>
    <cellStyle name="Calculation 9 2 8 5 5 2" xfId="5218" xr:uid="{00000000-0005-0000-0000-0000A0110000}"/>
    <cellStyle name="Calculation 9 2 8 5 6" xfId="5219" xr:uid="{00000000-0005-0000-0000-0000A1110000}"/>
    <cellStyle name="Calculation 9 2 8 5 6 2" xfId="5220" xr:uid="{00000000-0005-0000-0000-0000A2110000}"/>
    <cellStyle name="Calculation 9 2 8 5 7" xfId="5221" xr:uid="{00000000-0005-0000-0000-0000A3110000}"/>
    <cellStyle name="Calculation 9 2 8 5 7 2" xfId="5222" xr:uid="{00000000-0005-0000-0000-0000A4110000}"/>
    <cellStyle name="Calculation 9 2 8 5 8" xfId="5223" xr:uid="{00000000-0005-0000-0000-0000A5110000}"/>
    <cellStyle name="Calculation 9 2 8 5 8 2" xfId="5224" xr:uid="{00000000-0005-0000-0000-0000A6110000}"/>
    <cellStyle name="Calculation 9 2 8 5 9" xfId="5225" xr:uid="{00000000-0005-0000-0000-0000A7110000}"/>
    <cellStyle name="Calculation 9 2 8 5 9 2" xfId="5226" xr:uid="{00000000-0005-0000-0000-0000A8110000}"/>
    <cellStyle name="Calculation 9 2 8 6" xfId="5227" xr:uid="{00000000-0005-0000-0000-0000A9110000}"/>
    <cellStyle name="Calculation 9 2 8 6 2" xfId="5228" xr:uid="{00000000-0005-0000-0000-0000AA110000}"/>
    <cellStyle name="Calculation 9 2 8 7" xfId="5229" xr:uid="{00000000-0005-0000-0000-0000AB110000}"/>
    <cellStyle name="Calculation 9 2 8 7 2" xfId="5230" xr:uid="{00000000-0005-0000-0000-0000AC110000}"/>
    <cellStyle name="Calculation 9 2 8 8" xfId="5231" xr:uid="{00000000-0005-0000-0000-0000AD110000}"/>
    <cellStyle name="Calculation 9 2 8 8 2" xfId="5232" xr:uid="{00000000-0005-0000-0000-0000AE110000}"/>
    <cellStyle name="Calculation 9 2 8 9" xfId="5233" xr:uid="{00000000-0005-0000-0000-0000AF110000}"/>
    <cellStyle name="Calculation 9 2 8 9 2" xfId="5234" xr:uid="{00000000-0005-0000-0000-0000B0110000}"/>
    <cellStyle name="Calculation 9 2 9" xfId="5235" xr:uid="{00000000-0005-0000-0000-0000B1110000}"/>
    <cellStyle name="Calculation 9 2 9 10" xfId="5236" xr:uid="{00000000-0005-0000-0000-0000B2110000}"/>
    <cellStyle name="Calculation 9 2 9 10 2" xfId="5237" xr:uid="{00000000-0005-0000-0000-0000B3110000}"/>
    <cellStyle name="Calculation 9 2 9 11" xfId="5238" xr:uid="{00000000-0005-0000-0000-0000B4110000}"/>
    <cellStyle name="Calculation 9 2 9 11 2" xfId="5239" xr:uid="{00000000-0005-0000-0000-0000B5110000}"/>
    <cellStyle name="Calculation 9 2 9 12" xfId="5240" xr:uid="{00000000-0005-0000-0000-0000B6110000}"/>
    <cellStyle name="Calculation 9 2 9 12 2" xfId="5241" xr:uid="{00000000-0005-0000-0000-0000B7110000}"/>
    <cellStyle name="Calculation 9 2 9 13" xfId="5242" xr:uid="{00000000-0005-0000-0000-0000B8110000}"/>
    <cellStyle name="Calculation 9 2 9 13 2" xfId="5243" xr:uid="{00000000-0005-0000-0000-0000B9110000}"/>
    <cellStyle name="Calculation 9 2 9 14" xfId="5244" xr:uid="{00000000-0005-0000-0000-0000BA110000}"/>
    <cellStyle name="Calculation 9 2 9 14 2" xfId="5245" xr:uid="{00000000-0005-0000-0000-0000BB110000}"/>
    <cellStyle name="Calculation 9 2 9 15" xfId="5246" xr:uid="{00000000-0005-0000-0000-0000BC110000}"/>
    <cellStyle name="Calculation 9 2 9 15 2" xfId="5247" xr:uid="{00000000-0005-0000-0000-0000BD110000}"/>
    <cellStyle name="Calculation 9 2 9 16" xfId="5248" xr:uid="{00000000-0005-0000-0000-0000BE110000}"/>
    <cellStyle name="Calculation 9 2 9 16 2" xfId="5249" xr:uid="{00000000-0005-0000-0000-0000BF110000}"/>
    <cellStyle name="Calculation 9 2 9 17" xfId="5250" xr:uid="{00000000-0005-0000-0000-0000C0110000}"/>
    <cellStyle name="Calculation 9 2 9 17 2" xfId="5251" xr:uid="{00000000-0005-0000-0000-0000C1110000}"/>
    <cellStyle name="Calculation 9 2 9 18" xfId="5252" xr:uid="{00000000-0005-0000-0000-0000C2110000}"/>
    <cellStyle name="Calculation 9 2 9 2" xfId="5253" xr:uid="{00000000-0005-0000-0000-0000C3110000}"/>
    <cellStyle name="Calculation 9 2 9 2 2" xfId="5254" xr:uid="{00000000-0005-0000-0000-0000C4110000}"/>
    <cellStyle name="Calculation 9 2 9 3" xfId="5255" xr:uid="{00000000-0005-0000-0000-0000C5110000}"/>
    <cellStyle name="Calculation 9 2 9 3 2" xfId="5256" xr:uid="{00000000-0005-0000-0000-0000C6110000}"/>
    <cellStyle name="Calculation 9 2 9 4" xfId="5257" xr:uid="{00000000-0005-0000-0000-0000C7110000}"/>
    <cellStyle name="Calculation 9 2 9 4 2" xfId="5258" xr:uid="{00000000-0005-0000-0000-0000C8110000}"/>
    <cellStyle name="Calculation 9 2 9 5" xfId="5259" xr:uid="{00000000-0005-0000-0000-0000C9110000}"/>
    <cellStyle name="Calculation 9 2 9 5 2" xfId="5260" xr:uid="{00000000-0005-0000-0000-0000CA110000}"/>
    <cellStyle name="Calculation 9 2 9 6" xfId="5261" xr:uid="{00000000-0005-0000-0000-0000CB110000}"/>
    <cellStyle name="Calculation 9 2 9 6 2" xfId="5262" xr:uid="{00000000-0005-0000-0000-0000CC110000}"/>
    <cellStyle name="Calculation 9 2 9 7" xfId="5263" xr:uid="{00000000-0005-0000-0000-0000CD110000}"/>
    <cellStyle name="Calculation 9 2 9 7 2" xfId="5264" xr:uid="{00000000-0005-0000-0000-0000CE110000}"/>
    <cellStyle name="Calculation 9 2 9 8" xfId="5265" xr:uid="{00000000-0005-0000-0000-0000CF110000}"/>
    <cellStyle name="Calculation 9 2 9 8 2" xfId="5266" xr:uid="{00000000-0005-0000-0000-0000D0110000}"/>
    <cellStyle name="Calculation 9 2 9 9" xfId="5267" xr:uid="{00000000-0005-0000-0000-0000D1110000}"/>
    <cellStyle name="Calculation 9 2 9 9 2" xfId="5268" xr:uid="{00000000-0005-0000-0000-0000D2110000}"/>
    <cellStyle name="Calculation 9 20" xfId="5269" xr:uid="{00000000-0005-0000-0000-0000D3110000}"/>
    <cellStyle name="Calculation 9 20 2" xfId="5270" xr:uid="{00000000-0005-0000-0000-0000D4110000}"/>
    <cellStyle name="Calculation 9 21" xfId="5271" xr:uid="{00000000-0005-0000-0000-0000D5110000}"/>
    <cellStyle name="Calculation 9 21 2" xfId="5272" xr:uid="{00000000-0005-0000-0000-0000D6110000}"/>
    <cellStyle name="Calculation 9 22" xfId="5273" xr:uid="{00000000-0005-0000-0000-0000D7110000}"/>
    <cellStyle name="Calculation 9 22 2" xfId="5274" xr:uid="{00000000-0005-0000-0000-0000D8110000}"/>
    <cellStyle name="Calculation 9 23" xfId="5275" xr:uid="{00000000-0005-0000-0000-0000D9110000}"/>
    <cellStyle name="Calculation 9 23 2" xfId="5276" xr:uid="{00000000-0005-0000-0000-0000DA110000}"/>
    <cellStyle name="Calculation 9 24" xfId="5277" xr:uid="{00000000-0005-0000-0000-0000DB110000}"/>
    <cellStyle name="Calculation 9 24 2" xfId="5278" xr:uid="{00000000-0005-0000-0000-0000DC110000}"/>
    <cellStyle name="Calculation 9 25" xfId="5279" xr:uid="{00000000-0005-0000-0000-0000DD110000}"/>
    <cellStyle name="Calculation 9 25 2" xfId="5280" xr:uid="{00000000-0005-0000-0000-0000DE110000}"/>
    <cellStyle name="Calculation 9 26" xfId="5281" xr:uid="{00000000-0005-0000-0000-0000DF110000}"/>
    <cellStyle name="Calculation 9 26 2" xfId="5282" xr:uid="{00000000-0005-0000-0000-0000E0110000}"/>
    <cellStyle name="Calculation 9 27" xfId="5283" xr:uid="{00000000-0005-0000-0000-0000E1110000}"/>
    <cellStyle name="Calculation 9 27 2" xfId="5284" xr:uid="{00000000-0005-0000-0000-0000E2110000}"/>
    <cellStyle name="Calculation 9 28" xfId="5285" xr:uid="{00000000-0005-0000-0000-0000E3110000}"/>
    <cellStyle name="Calculation 9 3" xfId="5286" xr:uid="{00000000-0005-0000-0000-0000E4110000}"/>
    <cellStyle name="Calculation 9 3 10" xfId="5287" xr:uid="{00000000-0005-0000-0000-0000E5110000}"/>
    <cellStyle name="Calculation 9 3 10 2" xfId="5288" xr:uid="{00000000-0005-0000-0000-0000E6110000}"/>
    <cellStyle name="Calculation 9 3 11" xfId="5289" xr:uid="{00000000-0005-0000-0000-0000E7110000}"/>
    <cellStyle name="Calculation 9 3 11 2" xfId="5290" xr:uid="{00000000-0005-0000-0000-0000E8110000}"/>
    <cellStyle name="Calculation 9 3 12" xfId="5291" xr:uid="{00000000-0005-0000-0000-0000E9110000}"/>
    <cellStyle name="Calculation 9 3 12 2" xfId="5292" xr:uid="{00000000-0005-0000-0000-0000EA110000}"/>
    <cellStyle name="Calculation 9 3 13" xfId="5293" xr:uid="{00000000-0005-0000-0000-0000EB110000}"/>
    <cellStyle name="Calculation 9 3 13 2" xfId="5294" xr:uid="{00000000-0005-0000-0000-0000EC110000}"/>
    <cellStyle name="Calculation 9 3 14" xfId="5295" xr:uid="{00000000-0005-0000-0000-0000ED110000}"/>
    <cellStyle name="Calculation 9 3 14 2" xfId="5296" xr:uid="{00000000-0005-0000-0000-0000EE110000}"/>
    <cellStyle name="Calculation 9 3 15" xfId="5297" xr:uid="{00000000-0005-0000-0000-0000EF110000}"/>
    <cellStyle name="Calculation 9 3 15 2" xfId="5298" xr:uid="{00000000-0005-0000-0000-0000F0110000}"/>
    <cellStyle name="Calculation 9 3 16" xfId="5299" xr:uid="{00000000-0005-0000-0000-0000F1110000}"/>
    <cellStyle name="Calculation 9 3 16 2" xfId="5300" xr:uid="{00000000-0005-0000-0000-0000F2110000}"/>
    <cellStyle name="Calculation 9 3 17" xfId="5301" xr:uid="{00000000-0005-0000-0000-0000F3110000}"/>
    <cellStyle name="Calculation 9 3 17 2" xfId="5302" xr:uid="{00000000-0005-0000-0000-0000F4110000}"/>
    <cellStyle name="Calculation 9 3 18" xfId="5303" xr:uid="{00000000-0005-0000-0000-0000F5110000}"/>
    <cellStyle name="Calculation 9 3 18 2" xfId="5304" xr:uid="{00000000-0005-0000-0000-0000F6110000}"/>
    <cellStyle name="Calculation 9 3 19" xfId="5305" xr:uid="{00000000-0005-0000-0000-0000F7110000}"/>
    <cellStyle name="Calculation 9 3 19 2" xfId="5306" xr:uid="{00000000-0005-0000-0000-0000F8110000}"/>
    <cellStyle name="Calculation 9 3 2" xfId="5307" xr:uid="{00000000-0005-0000-0000-0000F9110000}"/>
    <cellStyle name="Calculation 9 3 2 10" xfId="5308" xr:uid="{00000000-0005-0000-0000-0000FA110000}"/>
    <cellStyle name="Calculation 9 3 2 10 2" xfId="5309" xr:uid="{00000000-0005-0000-0000-0000FB110000}"/>
    <cellStyle name="Calculation 9 3 2 11" xfId="5310" xr:uid="{00000000-0005-0000-0000-0000FC110000}"/>
    <cellStyle name="Calculation 9 3 2 11 2" xfId="5311" xr:uid="{00000000-0005-0000-0000-0000FD110000}"/>
    <cellStyle name="Calculation 9 3 2 12" xfId="5312" xr:uid="{00000000-0005-0000-0000-0000FE110000}"/>
    <cellStyle name="Calculation 9 3 2 12 2" xfId="5313" xr:uid="{00000000-0005-0000-0000-0000FF110000}"/>
    <cellStyle name="Calculation 9 3 2 13" xfId="5314" xr:uid="{00000000-0005-0000-0000-000000120000}"/>
    <cellStyle name="Calculation 9 3 2 13 2" xfId="5315" xr:uid="{00000000-0005-0000-0000-000001120000}"/>
    <cellStyle name="Calculation 9 3 2 14" xfId="5316" xr:uid="{00000000-0005-0000-0000-000002120000}"/>
    <cellStyle name="Calculation 9 3 2 14 2" xfId="5317" xr:uid="{00000000-0005-0000-0000-000003120000}"/>
    <cellStyle name="Calculation 9 3 2 15" xfId="5318" xr:uid="{00000000-0005-0000-0000-000004120000}"/>
    <cellStyle name="Calculation 9 3 2 15 2" xfId="5319" xr:uid="{00000000-0005-0000-0000-000005120000}"/>
    <cellStyle name="Calculation 9 3 2 16" xfId="5320" xr:uid="{00000000-0005-0000-0000-000006120000}"/>
    <cellStyle name="Calculation 9 3 2 16 2" xfId="5321" xr:uid="{00000000-0005-0000-0000-000007120000}"/>
    <cellStyle name="Calculation 9 3 2 17" xfId="5322" xr:uid="{00000000-0005-0000-0000-000008120000}"/>
    <cellStyle name="Calculation 9 3 2 17 2" xfId="5323" xr:uid="{00000000-0005-0000-0000-000009120000}"/>
    <cellStyle name="Calculation 9 3 2 18" xfId="5324" xr:uid="{00000000-0005-0000-0000-00000A120000}"/>
    <cellStyle name="Calculation 9 3 2 18 2" xfId="5325" xr:uid="{00000000-0005-0000-0000-00000B120000}"/>
    <cellStyle name="Calculation 9 3 2 19" xfId="5326" xr:uid="{00000000-0005-0000-0000-00000C120000}"/>
    <cellStyle name="Calculation 9 3 2 2" xfId="5327" xr:uid="{00000000-0005-0000-0000-00000D120000}"/>
    <cellStyle name="Calculation 9 3 2 2 2" xfId="5328" xr:uid="{00000000-0005-0000-0000-00000E120000}"/>
    <cellStyle name="Calculation 9 3 2 3" xfId="5329" xr:uid="{00000000-0005-0000-0000-00000F120000}"/>
    <cellStyle name="Calculation 9 3 2 3 2" xfId="5330" xr:uid="{00000000-0005-0000-0000-000010120000}"/>
    <cellStyle name="Calculation 9 3 2 4" xfId="5331" xr:uid="{00000000-0005-0000-0000-000011120000}"/>
    <cellStyle name="Calculation 9 3 2 4 2" xfId="5332" xr:uid="{00000000-0005-0000-0000-000012120000}"/>
    <cellStyle name="Calculation 9 3 2 5" xfId="5333" xr:uid="{00000000-0005-0000-0000-000013120000}"/>
    <cellStyle name="Calculation 9 3 2 5 2" xfId="5334" xr:uid="{00000000-0005-0000-0000-000014120000}"/>
    <cellStyle name="Calculation 9 3 2 6" xfId="5335" xr:uid="{00000000-0005-0000-0000-000015120000}"/>
    <cellStyle name="Calculation 9 3 2 6 2" xfId="5336" xr:uid="{00000000-0005-0000-0000-000016120000}"/>
    <cellStyle name="Calculation 9 3 2 7" xfId="5337" xr:uid="{00000000-0005-0000-0000-000017120000}"/>
    <cellStyle name="Calculation 9 3 2 7 2" xfId="5338" xr:uid="{00000000-0005-0000-0000-000018120000}"/>
    <cellStyle name="Calculation 9 3 2 8" xfId="5339" xr:uid="{00000000-0005-0000-0000-000019120000}"/>
    <cellStyle name="Calculation 9 3 2 8 2" xfId="5340" xr:uid="{00000000-0005-0000-0000-00001A120000}"/>
    <cellStyle name="Calculation 9 3 2 9" xfId="5341" xr:uid="{00000000-0005-0000-0000-00001B120000}"/>
    <cellStyle name="Calculation 9 3 2 9 2" xfId="5342" xr:uid="{00000000-0005-0000-0000-00001C120000}"/>
    <cellStyle name="Calculation 9 3 20" xfId="5343" xr:uid="{00000000-0005-0000-0000-00001D120000}"/>
    <cellStyle name="Calculation 9 3 3" xfId="5344" xr:uid="{00000000-0005-0000-0000-00001E120000}"/>
    <cellStyle name="Calculation 9 3 3 10" xfId="5345" xr:uid="{00000000-0005-0000-0000-00001F120000}"/>
    <cellStyle name="Calculation 9 3 3 10 2" xfId="5346" xr:uid="{00000000-0005-0000-0000-000020120000}"/>
    <cellStyle name="Calculation 9 3 3 11" xfId="5347" xr:uid="{00000000-0005-0000-0000-000021120000}"/>
    <cellStyle name="Calculation 9 3 3 11 2" xfId="5348" xr:uid="{00000000-0005-0000-0000-000022120000}"/>
    <cellStyle name="Calculation 9 3 3 12" xfId="5349" xr:uid="{00000000-0005-0000-0000-000023120000}"/>
    <cellStyle name="Calculation 9 3 3 12 2" xfId="5350" xr:uid="{00000000-0005-0000-0000-000024120000}"/>
    <cellStyle name="Calculation 9 3 3 13" xfId="5351" xr:uid="{00000000-0005-0000-0000-000025120000}"/>
    <cellStyle name="Calculation 9 3 3 13 2" xfId="5352" xr:uid="{00000000-0005-0000-0000-000026120000}"/>
    <cellStyle name="Calculation 9 3 3 14" xfId="5353" xr:uid="{00000000-0005-0000-0000-000027120000}"/>
    <cellStyle name="Calculation 9 3 3 14 2" xfId="5354" xr:uid="{00000000-0005-0000-0000-000028120000}"/>
    <cellStyle name="Calculation 9 3 3 15" xfId="5355" xr:uid="{00000000-0005-0000-0000-000029120000}"/>
    <cellStyle name="Calculation 9 3 3 15 2" xfId="5356" xr:uid="{00000000-0005-0000-0000-00002A120000}"/>
    <cellStyle name="Calculation 9 3 3 16" xfId="5357" xr:uid="{00000000-0005-0000-0000-00002B120000}"/>
    <cellStyle name="Calculation 9 3 3 16 2" xfId="5358" xr:uid="{00000000-0005-0000-0000-00002C120000}"/>
    <cellStyle name="Calculation 9 3 3 17" xfId="5359" xr:uid="{00000000-0005-0000-0000-00002D120000}"/>
    <cellStyle name="Calculation 9 3 3 17 2" xfId="5360" xr:uid="{00000000-0005-0000-0000-00002E120000}"/>
    <cellStyle name="Calculation 9 3 3 18" xfId="5361" xr:uid="{00000000-0005-0000-0000-00002F120000}"/>
    <cellStyle name="Calculation 9 3 3 18 2" xfId="5362" xr:uid="{00000000-0005-0000-0000-000030120000}"/>
    <cellStyle name="Calculation 9 3 3 19" xfId="5363" xr:uid="{00000000-0005-0000-0000-000031120000}"/>
    <cellStyle name="Calculation 9 3 3 2" xfId="5364" xr:uid="{00000000-0005-0000-0000-000032120000}"/>
    <cellStyle name="Calculation 9 3 3 2 2" xfId="5365" xr:uid="{00000000-0005-0000-0000-000033120000}"/>
    <cellStyle name="Calculation 9 3 3 3" xfId="5366" xr:uid="{00000000-0005-0000-0000-000034120000}"/>
    <cellStyle name="Calculation 9 3 3 3 2" xfId="5367" xr:uid="{00000000-0005-0000-0000-000035120000}"/>
    <cellStyle name="Calculation 9 3 3 4" xfId="5368" xr:uid="{00000000-0005-0000-0000-000036120000}"/>
    <cellStyle name="Calculation 9 3 3 4 2" xfId="5369" xr:uid="{00000000-0005-0000-0000-000037120000}"/>
    <cellStyle name="Calculation 9 3 3 5" xfId="5370" xr:uid="{00000000-0005-0000-0000-000038120000}"/>
    <cellStyle name="Calculation 9 3 3 5 2" xfId="5371" xr:uid="{00000000-0005-0000-0000-000039120000}"/>
    <cellStyle name="Calculation 9 3 3 6" xfId="5372" xr:uid="{00000000-0005-0000-0000-00003A120000}"/>
    <cellStyle name="Calculation 9 3 3 6 2" xfId="5373" xr:uid="{00000000-0005-0000-0000-00003B120000}"/>
    <cellStyle name="Calculation 9 3 3 7" xfId="5374" xr:uid="{00000000-0005-0000-0000-00003C120000}"/>
    <cellStyle name="Calculation 9 3 3 7 2" xfId="5375" xr:uid="{00000000-0005-0000-0000-00003D120000}"/>
    <cellStyle name="Calculation 9 3 3 8" xfId="5376" xr:uid="{00000000-0005-0000-0000-00003E120000}"/>
    <cellStyle name="Calculation 9 3 3 8 2" xfId="5377" xr:uid="{00000000-0005-0000-0000-00003F120000}"/>
    <cellStyle name="Calculation 9 3 3 9" xfId="5378" xr:uid="{00000000-0005-0000-0000-000040120000}"/>
    <cellStyle name="Calculation 9 3 3 9 2" xfId="5379" xr:uid="{00000000-0005-0000-0000-000041120000}"/>
    <cellStyle name="Calculation 9 3 4" xfId="5380" xr:uid="{00000000-0005-0000-0000-000042120000}"/>
    <cellStyle name="Calculation 9 3 4 10" xfId="5381" xr:uid="{00000000-0005-0000-0000-000043120000}"/>
    <cellStyle name="Calculation 9 3 4 10 2" xfId="5382" xr:uid="{00000000-0005-0000-0000-000044120000}"/>
    <cellStyle name="Calculation 9 3 4 11" xfId="5383" xr:uid="{00000000-0005-0000-0000-000045120000}"/>
    <cellStyle name="Calculation 9 3 4 11 2" xfId="5384" xr:uid="{00000000-0005-0000-0000-000046120000}"/>
    <cellStyle name="Calculation 9 3 4 12" xfId="5385" xr:uid="{00000000-0005-0000-0000-000047120000}"/>
    <cellStyle name="Calculation 9 3 4 12 2" xfId="5386" xr:uid="{00000000-0005-0000-0000-000048120000}"/>
    <cellStyle name="Calculation 9 3 4 13" xfId="5387" xr:uid="{00000000-0005-0000-0000-000049120000}"/>
    <cellStyle name="Calculation 9 3 4 13 2" xfId="5388" xr:uid="{00000000-0005-0000-0000-00004A120000}"/>
    <cellStyle name="Calculation 9 3 4 14" xfId="5389" xr:uid="{00000000-0005-0000-0000-00004B120000}"/>
    <cellStyle name="Calculation 9 3 4 14 2" xfId="5390" xr:uid="{00000000-0005-0000-0000-00004C120000}"/>
    <cellStyle name="Calculation 9 3 4 15" xfId="5391" xr:uid="{00000000-0005-0000-0000-00004D120000}"/>
    <cellStyle name="Calculation 9 3 4 15 2" xfId="5392" xr:uid="{00000000-0005-0000-0000-00004E120000}"/>
    <cellStyle name="Calculation 9 3 4 16" xfId="5393" xr:uid="{00000000-0005-0000-0000-00004F120000}"/>
    <cellStyle name="Calculation 9 3 4 2" xfId="5394" xr:uid="{00000000-0005-0000-0000-000050120000}"/>
    <cellStyle name="Calculation 9 3 4 2 2" xfId="5395" xr:uid="{00000000-0005-0000-0000-000051120000}"/>
    <cellStyle name="Calculation 9 3 4 3" xfId="5396" xr:uid="{00000000-0005-0000-0000-000052120000}"/>
    <cellStyle name="Calculation 9 3 4 3 2" xfId="5397" xr:uid="{00000000-0005-0000-0000-000053120000}"/>
    <cellStyle name="Calculation 9 3 4 4" xfId="5398" xr:uid="{00000000-0005-0000-0000-000054120000}"/>
    <cellStyle name="Calculation 9 3 4 4 2" xfId="5399" xr:uid="{00000000-0005-0000-0000-000055120000}"/>
    <cellStyle name="Calculation 9 3 4 5" xfId="5400" xr:uid="{00000000-0005-0000-0000-000056120000}"/>
    <cellStyle name="Calculation 9 3 4 5 2" xfId="5401" xr:uid="{00000000-0005-0000-0000-000057120000}"/>
    <cellStyle name="Calculation 9 3 4 6" xfId="5402" xr:uid="{00000000-0005-0000-0000-000058120000}"/>
    <cellStyle name="Calculation 9 3 4 6 2" xfId="5403" xr:uid="{00000000-0005-0000-0000-000059120000}"/>
    <cellStyle name="Calculation 9 3 4 7" xfId="5404" xr:uid="{00000000-0005-0000-0000-00005A120000}"/>
    <cellStyle name="Calculation 9 3 4 7 2" xfId="5405" xr:uid="{00000000-0005-0000-0000-00005B120000}"/>
    <cellStyle name="Calculation 9 3 4 8" xfId="5406" xr:uid="{00000000-0005-0000-0000-00005C120000}"/>
    <cellStyle name="Calculation 9 3 4 8 2" xfId="5407" xr:uid="{00000000-0005-0000-0000-00005D120000}"/>
    <cellStyle name="Calculation 9 3 4 9" xfId="5408" xr:uid="{00000000-0005-0000-0000-00005E120000}"/>
    <cellStyle name="Calculation 9 3 4 9 2" xfId="5409" xr:uid="{00000000-0005-0000-0000-00005F120000}"/>
    <cellStyle name="Calculation 9 3 5" xfId="5410" xr:uid="{00000000-0005-0000-0000-000060120000}"/>
    <cellStyle name="Calculation 9 3 5 10" xfId="5411" xr:uid="{00000000-0005-0000-0000-000061120000}"/>
    <cellStyle name="Calculation 9 3 5 10 2" xfId="5412" xr:uid="{00000000-0005-0000-0000-000062120000}"/>
    <cellStyle name="Calculation 9 3 5 11" xfId="5413" xr:uid="{00000000-0005-0000-0000-000063120000}"/>
    <cellStyle name="Calculation 9 3 5 11 2" xfId="5414" xr:uid="{00000000-0005-0000-0000-000064120000}"/>
    <cellStyle name="Calculation 9 3 5 12" xfId="5415" xr:uid="{00000000-0005-0000-0000-000065120000}"/>
    <cellStyle name="Calculation 9 3 5 12 2" xfId="5416" xr:uid="{00000000-0005-0000-0000-000066120000}"/>
    <cellStyle name="Calculation 9 3 5 13" xfId="5417" xr:uid="{00000000-0005-0000-0000-000067120000}"/>
    <cellStyle name="Calculation 9 3 5 13 2" xfId="5418" xr:uid="{00000000-0005-0000-0000-000068120000}"/>
    <cellStyle name="Calculation 9 3 5 14" xfId="5419" xr:uid="{00000000-0005-0000-0000-000069120000}"/>
    <cellStyle name="Calculation 9 3 5 14 2" xfId="5420" xr:uid="{00000000-0005-0000-0000-00006A120000}"/>
    <cellStyle name="Calculation 9 3 5 15" xfId="5421" xr:uid="{00000000-0005-0000-0000-00006B120000}"/>
    <cellStyle name="Calculation 9 3 5 15 2" xfId="5422" xr:uid="{00000000-0005-0000-0000-00006C120000}"/>
    <cellStyle name="Calculation 9 3 5 16" xfId="5423" xr:uid="{00000000-0005-0000-0000-00006D120000}"/>
    <cellStyle name="Calculation 9 3 5 2" xfId="5424" xr:uid="{00000000-0005-0000-0000-00006E120000}"/>
    <cellStyle name="Calculation 9 3 5 2 2" xfId="5425" xr:uid="{00000000-0005-0000-0000-00006F120000}"/>
    <cellStyle name="Calculation 9 3 5 3" xfId="5426" xr:uid="{00000000-0005-0000-0000-000070120000}"/>
    <cellStyle name="Calculation 9 3 5 3 2" xfId="5427" xr:uid="{00000000-0005-0000-0000-000071120000}"/>
    <cellStyle name="Calculation 9 3 5 4" xfId="5428" xr:uid="{00000000-0005-0000-0000-000072120000}"/>
    <cellStyle name="Calculation 9 3 5 4 2" xfId="5429" xr:uid="{00000000-0005-0000-0000-000073120000}"/>
    <cellStyle name="Calculation 9 3 5 5" xfId="5430" xr:uid="{00000000-0005-0000-0000-000074120000}"/>
    <cellStyle name="Calculation 9 3 5 5 2" xfId="5431" xr:uid="{00000000-0005-0000-0000-000075120000}"/>
    <cellStyle name="Calculation 9 3 5 6" xfId="5432" xr:uid="{00000000-0005-0000-0000-000076120000}"/>
    <cellStyle name="Calculation 9 3 5 6 2" xfId="5433" xr:uid="{00000000-0005-0000-0000-000077120000}"/>
    <cellStyle name="Calculation 9 3 5 7" xfId="5434" xr:uid="{00000000-0005-0000-0000-000078120000}"/>
    <cellStyle name="Calculation 9 3 5 7 2" xfId="5435" xr:uid="{00000000-0005-0000-0000-000079120000}"/>
    <cellStyle name="Calculation 9 3 5 8" xfId="5436" xr:uid="{00000000-0005-0000-0000-00007A120000}"/>
    <cellStyle name="Calculation 9 3 5 8 2" xfId="5437" xr:uid="{00000000-0005-0000-0000-00007B120000}"/>
    <cellStyle name="Calculation 9 3 5 9" xfId="5438" xr:uid="{00000000-0005-0000-0000-00007C120000}"/>
    <cellStyle name="Calculation 9 3 5 9 2" xfId="5439" xr:uid="{00000000-0005-0000-0000-00007D120000}"/>
    <cellStyle name="Calculation 9 3 6" xfId="5440" xr:uid="{00000000-0005-0000-0000-00007E120000}"/>
    <cellStyle name="Calculation 9 3 6 10" xfId="5441" xr:uid="{00000000-0005-0000-0000-00007F120000}"/>
    <cellStyle name="Calculation 9 3 6 10 2" xfId="5442" xr:uid="{00000000-0005-0000-0000-000080120000}"/>
    <cellStyle name="Calculation 9 3 6 11" xfId="5443" xr:uid="{00000000-0005-0000-0000-000081120000}"/>
    <cellStyle name="Calculation 9 3 6 11 2" xfId="5444" xr:uid="{00000000-0005-0000-0000-000082120000}"/>
    <cellStyle name="Calculation 9 3 6 12" xfId="5445" xr:uid="{00000000-0005-0000-0000-000083120000}"/>
    <cellStyle name="Calculation 9 3 6 12 2" xfId="5446" xr:uid="{00000000-0005-0000-0000-000084120000}"/>
    <cellStyle name="Calculation 9 3 6 13" xfId="5447" xr:uid="{00000000-0005-0000-0000-000085120000}"/>
    <cellStyle name="Calculation 9 3 6 13 2" xfId="5448" xr:uid="{00000000-0005-0000-0000-000086120000}"/>
    <cellStyle name="Calculation 9 3 6 14" xfId="5449" xr:uid="{00000000-0005-0000-0000-000087120000}"/>
    <cellStyle name="Calculation 9 3 6 14 2" xfId="5450" xr:uid="{00000000-0005-0000-0000-000088120000}"/>
    <cellStyle name="Calculation 9 3 6 15" xfId="5451" xr:uid="{00000000-0005-0000-0000-000089120000}"/>
    <cellStyle name="Calculation 9 3 6 2" xfId="5452" xr:uid="{00000000-0005-0000-0000-00008A120000}"/>
    <cellStyle name="Calculation 9 3 6 2 2" xfId="5453" xr:uid="{00000000-0005-0000-0000-00008B120000}"/>
    <cellStyle name="Calculation 9 3 6 3" xfId="5454" xr:uid="{00000000-0005-0000-0000-00008C120000}"/>
    <cellStyle name="Calculation 9 3 6 3 2" xfId="5455" xr:uid="{00000000-0005-0000-0000-00008D120000}"/>
    <cellStyle name="Calculation 9 3 6 4" xfId="5456" xr:uid="{00000000-0005-0000-0000-00008E120000}"/>
    <cellStyle name="Calculation 9 3 6 4 2" xfId="5457" xr:uid="{00000000-0005-0000-0000-00008F120000}"/>
    <cellStyle name="Calculation 9 3 6 5" xfId="5458" xr:uid="{00000000-0005-0000-0000-000090120000}"/>
    <cellStyle name="Calculation 9 3 6 5 2" xfId="5459" xr:uid="{00000000-0005-0000-0000-000091120000}"/>
    <cellStyle name="Calculation 9 3 6 6" xfId="5460" xr:uid="{00000000-0005-0000-0000-000092120000}"/>
    <cellStyle name="Calculation 9 3 6 6 2" xfId="5461" xr:uid="{00000000-0005-0000-0000-000093120000}"/>
    <cellStyle name="Calculation 9 3 6 7" xfId="5462" xr:uid="{00000000-0005-0000-0000-000094120000}"/>
    <cellStyle name="Calculation 9 3 6 7 2" xfId="5463" xr:uid="{00000000-0005-0000-0000-000095120000}"/>
    <cellStyle name="Calculation 9 3 6 8" xfId="5464" xr:uid="{00000000-0005-0000-0000-000096120000}"/>
    <cellStyle name="Calculation 9 3 6 8 2" xfId="5465" xr:uid="{00000000-0005-0000-0000-000097120000}"/>
    <cellStyle name="Calculation 9 3 6 9" xfId="5466" xr:uid="{00000000-0005-0000-0000-000098120000}"/>
    <cellStyle name="Calculation 9 3 6 9 2" xfId="5467" xr:uid="{00000000-0005-0000-0000-000099120000}"/>
    <cellStyle name="Calculation 9 3 7" xfId="5468" xr:uid="{00000000-0005-0000-0000-00009A120000}"/>
    <cellStyle name="Calculation 9 3 7 2" xfId="5469" xr:uid="{00000000-0005-0000-0000-00009B120000}"/>
    <cellStyle name="Calculation 9 3 8" xfId="5470" xr:uid="{00000000-0005-0000-0000-00009C120000}"/>
    <cellStyle name="Calculation 9 3 8 2" xfId="5471" xr:uid="{00000000-0005-0000-0000-00009D120000}"/>
    <cellStyle name="Calculation 9 3 9" xfId="5472" xr:uid="{00000000-0005-0000-0000-00009E120000}"/>
    <cellStyle name="Calculation 9 3 9 2" xfId="5473" xr:uid="{00000000-0005-0000-0000-00009F120000}"/>
    <cellStyle name="Calculation 9 4" xfId="5474" xr:uid="{00000000-0005-0000-0000-0000A0120000}"/>
    <cellStyle name="Calculation 9 4 10" xfId="5475" xr:uid="{00000000-0005-0000-0000-0000A1120000}"/>
    <cellStyle name="Calculation 9 4 10 2" xfId="5476" xr:uid="{00000000-0005-0000-0000-0000A2120000}"/>
    <cellStyle name="Calculation 9 4 11" xfId="5477" xr:uid="{00000000-0005-0000-0000-0000A3120000}"/>
    <cellStyle name="Calculation 9 4 11 2" xfId="5478" xr:uid="{00000000-0005-0000-0000-0000A4120000}"/>
    <cellStyle name="Calculation 9 4 12" xfId="5479" xr:uid="{00000000-0005-0000-0000-0000A5120000}"/>
    <cellStyle name="Calculation 9 4 12 2" xfId="5480" xr:uid="{00000000-0005-0000-0000-0000A6120000}"/>
    <cellStyle name="Calculation 9 4 13" xfId="5481" xr:uid="{00000000-0005-0000-0000-0000A7120000}"/>
    <cellStyle name="Calculation 9 4 13 2" xfId="5482" xr:uid="{00000000-0005-0000-0000-0000A8120000}"/>
    <cellStyle name="Calculation 9 4 14" xfId="5483" xr:uid="{00000000-0005-0000-0000-0000A9120000}"/>
    <cellStyle name="Calculation 9 4 14 2" xfId="5484" xr:uid="{00000000-0005-0000-0000-0000AA120000}"/>
    <cellStyle name="Calculation 9 4 15" xfId="5485" xr:uid="{00000000-0005-0000-0000-0000AB120000}"/>
    <cellStyle name="Calculation 9 4 15 2" xfId="5486" xr:uid="{00000000-0005-0000-0000-0000AC120000}"/>
    <cellStyle name="Calculation 9 4 16" xfId="5487" xr:uid="{00000000-0005-0000-0000-0000AD120000}"/>
    <cellStyle name="Calculation 9 4 16 2" xfId="5488" xr:uid="{00000000-0005-0000-0000-0000AE120000}"/>
    <cellStyle name="Calculation 9 4 17" xfId="5489" xr:uid="{00000000-0005-0000-0000-0000AF120000}"/>
    <cellStyle name="Calculation 9 4 17 2" xfId="5490" xr:uid="{00000000-0005-0000-0000-0000B0120000}"/>
    <cellStyle name="Calculation 9 4 18" xfId="5491" xr:uid="{00000000-0005-0000-0000-0000B1120000}"/>
    <cellStyle name="Calculation 9 4 18 2" xfId="5492" xr:uid="{00000000-0005-0000-0000-0000B2120000}"/>
    <cellStyle name="Calculation 9 4 19" xfId="5493" xr:uid="{00000000-0005-0000-0000-0000B3120000}"/>
    <cellStyle name="Calculation 9 4 19 2" xfId="5494" xr:uid="{00000000-0005-0000-0000-0000B4120000}"/>
    <cellStyle name="Calculation 9 4 2" xfId="5495" xr:uid="{00000000-0005-0000-0000-0000B5120000}"/>
    <cellStyle name="Calculation 9 4 2 10" xfId="5496" xr:uid="{00000000-0005-0000-0000-0000B6120000}"/>
    <cellStyle name="Calculation 9 4 2 10 2" xfId="5497" xr:uid="{00000000-0005-0000-0000-0000B7120000}"/>
    <cellStyle name="Calculation 9 4 2 11" xfId="5498" xr:uid="{00000000-0005-0000-0000-0000B8120000}"/>
    <cellStyle name="Calculation 9 4 2 11 2" xfId="5499" xr:uid="{00000000-0005-0000-0000-0000B9120000}"/>
    <cellStyle name="Calculation 9 4 2 12" xfId="5500" xr:uid="{00000000-0005-0000-0000-0000BA120000}"/>
    <cellStyle name="Calculation 9 4 2 12 2" xfId="5501" xr:uid="{00000000-0005-0000-0000-0000BB120000}"/>
    <cellStyle name="Calculation 9 4 2 13" xfId="5502" xr:uid="{00000000-0005-0000-0000-0000BC120000}"/>
    <cellStyle name="Calculation 9 4 2 13 2" xfId="5503" xr:uid="{00000000-0005-0000-0000-0000BD120000}"/>
    <cellStyle name="Calculation 9 4 2 14" xfId="5504" xr:uid="{00000000-0005-0000-0000-0000BE120000}"/>
    <cellStyle name="Calculation 9 4 2 14 2" xfId="5505" xr:uid="{00000000-0005-0000-0000-0000BF120000}"/>
    <cellStyle name="Calculation 9 4 2 15" xfId="5506" xr:uid="{00000000-0005-0000-0000-0000C0120000}"/>
    <cellStyle name="Calculation 9 4 2 15 2" xfId="5507" xr:uid="{00000000-0005-0000-0000-0000C1120000}"/>
    <cellStyle name="Calculation 9 4 2 16" xfId="5508" xr:uid="{00000000-0005-0000-0000-0000C2120000}"/>
    <cellStyle name="Calculation 9 4 2 16 2" xfId="5509" xr:uid="{00000000-0005-0000-0000-0000C3120000}"/>
    <cellStyle name="Calculation 9 4 2 17" xfId="5510" xr:uid="{00000000-0005-0000-0000-0000C4120000}"/>
    <cellStyle name="Calculation 9 4 2 17 2" xfId="5511" xr:uid="{00000000-0005-0000-0000-0000C5120000}"/>
    <cellStyle name="Calculation 9 4 2 18" xfId="5512" xr:uid="{00000000-0005-0000-0000-0000C6120000}"/>
    <cellStyle name="Calculation 9 4 2 18 2" xfId="5513" xr:uid="{00000000-0005-0000-0000-0000C7120000}"/>
    <cellStyle name="Calculation 9 4 2 19" xfId="5514" xr:uid="{00000000-0005-0000-0000-0000C8120000}"/>
    <cellStyle name="Calculation 9 4 2 2" xfId="5515" xr:uid="{00000000-0005-0000-0000-0000C9120000}"/>
    <cellStyle name="Calculation 9 4 2 2 2" xfId="5516" xr:uid="{00000000-0005-0000-0000-0000CA120000}"/>
    <cellStyle name="Calculation 9 4 2 3" xfId="5517" xr:uid="{00000000-0005-0000-0000-0000CB120000}"/>
    <cellStyle name="Calculation 9 4 2 3 2" xfId="5518" xr:uid="{00000000-0005-0000-0000-0000CC120000}"/>
    <cellStyle name="Calculation 9 4 2 4" xfId="5519" xr:uid="{00000000-0005-0000-0000-0000CD120000}"/>
    <cellStyle name="Calculation 9 4 2 4 2" xfId="5520" xr:uid="{00000000-0005-0000-0000-0000CE120000}"/>
    <cellStyle name="Calculation 9 4 2 5" xfId="5521" xr:uid="{00000000-0005-0000-0000-0000CF120000}"/>
    <cellStyle name="Calculation 9 4 2 5 2" xfId="5522" xr:uid="{00000000-0005-0000-0000-0000D0120000}"/>
    <cellStyle name="Calculation 9 4 2 6" xfId="5523" xr:uid="{00000000-0005-0000-0000-0000D1120000}"/>
    <cellStyle name="Calculation 9 4 2 6 2" xfId="5524" xr:uid="{00000000-0005-0000-0000-0000D2120000}"/>
    <cellStyle name="Calculation 9 4 2 7" xfId="5525" xr:uid="{00000000-0005-0000-0000-0000D3120000}"/>
    <cellStyle name="Calculation 9 4 2 7 2" xfId="5526" xr:uid="{00000000-0005-0000-0000-0000D4120000}"/>
    <cellStyle name="Calculation 9 4 2 8" xfId="5527" xr:uid="{00000000-0005-0000-0000-0000D5120000}"/>
    <cellStyle name="Calculation 9 4 2 8 2" xfId="5528" xr:uid="{00000000-0005-0000-0000-0000D6120000}"/>
    <cellStyle name="Calculation 9 4 2 9" xfId="5529" xr:uid="{00000000-0005-0000-0000-0000D7120000}"/>
    <cellStyle name="Calculation 9 4 2 9 2" xfId="5530" xr:uid="{00000000-0005-0000-0000-0000D8120000}"/>
    <cellStyle name="Calculation 9 4 20" xfId="5531" xr:uid="{00000000-0005-0000-0000-0000D9120000}"/>
    <cellStyle name="Calculation 9 4 3" xfId="5532" xr:uid="{00000000-0005-0000-0000-0000DA120000}"/>
    <cellStyle name="Calculation 9 4 3 10" xfId="5533" xr:uid="{00000000-0005-0000-0000-0000DB120000}"/>
    <cellStyle name="Calculation 9 4 3 10 2" xfId="5534" xr:uid="{00000000-0005-0000-0000-0000DC120000}"/>
    <cellStyle name="Calculation 9 4 3 11" xfId="5535" xr:uid="{00000000-0005-0000-0000-0000DD120000}"/>
    <cellStyle name="Calculation 9 4 3 11 2" xfId="5536" xr:uid="{00000000-0005-0000-0000-0000DE120000}"/>
    <cellStyle name="Calculation 9 4 3 12" xfId="5537" xr:uid="{00000000-0005-0000-0000-0000DF120000}"/>
    <cellStyle name="Calculation 9 4 3 12 2" xfId="5538" xr:uid="{00000000-0005-0000-0000-0000E0120000}"/>
    <cellStyle name="Calculation 9 4 3 13" xfId="5539" xr:uid="{00000000-0005-0000-0000-0000E1120000}"/>
    <cellStyle name="Calculation 9 4 3 13 2" xfId="5540" xr:uid="{00000000-0005-0000-0000-0000E2120000}"/>
    <cellStyle name="Calculation 9 4 3 14" xfId="5541" xr:uid="{00000000-0005-0000-0000-0000E3120000}"/>
    <cellStyle name="Calculation 9 4 3 14 2" xfId="5542" xr:uid="{00000000-0005-0000-0000-0000E4120000}"/>
    <cellStyle name="Calculation 9 4 3 15" xfId="5543" xr:uid="{00000000-0005-0000-0000-0000E5120000}"/>
    <cellStyle name="Calculation 9 4 3 15 2" xfId="5544" xr:uid="{00000000-0005-0000-0000-0000E6120000}"/>
    <cellStyle name="Calculation 9 4 3 16" xfId="5545" xr:uid="{00000000-0005-0000-0000-0000E7120000}"/>
    <cellStyle name="Calculation 9 4 3 16 2" xfId="5546" xr:uid="{00000000-0005-0000-0000-0000E8120000}"/>
    <cellStyle name="Calculation 9 4 3 17" xfId="5547" xr:uid="{00000000-0005-0000-0000-0000E9120000}"/>
    <cellStyle name="Calculation 9 4 3 17 2" xfId="5548" xr:uid="{00000000-0005-0000-0000-0000EA120000}"/>
    <cellStyle name="Calculation 9 4 3 18" xfId="5549" xr:uid="{00000000-0005-0000-0000-0000EB120000}"/>
    <cellStyle name="Calculation 9 4 3 18 2" xfId="5550" xr:uid="{00000000-0005-0000-0000-0000EC120000}"/>
    <cellStyle name="Calculation 9 4 3 19" xfId="5551" xr:uid="{00000000-0005-0000-0000-0000ED120000}"/>
    <cellStyle name="Calculation 9 4 3 2" xfId="5552" xr:uid="{00000000-0005-0000-0000-0000EE120000}"/>
    <cellStyle name="Calculation 9 4 3 2 2" xfId="5553" xr:uid="{00000000-0005-0000-0000-0000EF120000}"/>
    <cellStyle name="Calculation 9 4 3 3" xfId="5554" xr:uid="{00000000-0005-0000-0000-0000F0120000}"/>
    <cellStyle name="Calculation 9 4 3 3 2" xfId="5555" xr:uid="{00000000-0005-0000-0000-0000F1120000}"/>
    <cellStyle name="Calculation 9 4 3 4" xfId="5556" xr:uid="{00000000-0005-0000-0000-0000F2120000}"/>
    <cellStyle name="Calculation 9 4 3 4 2" xfId="5557" xr:uid="{00000000-0005-0000-0000-0000F3120000}"/>
    <cellStyle name="Calculation 9 4 3 5" xfId="5558" xr:uid="{00000000-0005-0000-0000-0000F4120000}"/>
    <cellStyle name="Calculation 9 4 3 5 2" xfId="5559" xr:uid="{00000000-0005-0000-0000-0000F5120000}"/>
    <cellStyle name="Calculation 9 4 3 6" xfId="5560" xr:uid="{00000000-0005-0000-0000-0000F6120000}"/>
    <cellStyle name="Calculation 9 4 3 6 2" xfId="5561" xr:uid="{00000000-0005-0000-0000-0000F7120000}"/>
    <cellStyle name="Calculation 9 4 3 7" xfId="5562" xr:uid="{00000000-0005-0000-0000-0000F8120000}"/>
    <cellStyle name="Calculation 9 4 3 7 2" xfId="5563" xr:uid="{00000000-0005-0000-0000-0000F9120000}"/>
    <cellStyle name="Calculation 9 4 3 8" xfId="5564" xr:uid="{00000000-0005-0000-0000-0000FA120000}"/>
    <cellStyle name="Calculation 9 4 3 8 2" xfId="5565" xr:uid="{00000000-0005-0000-0000-0000FB120000}"/>
    <cellStyle name="Calculation 9 4 3 9" xfId="5566" xr:uid="{00000000-0005-0000-0000-0000FC120000}"/>
    <cellStyle name="Calculation 9 4 3 9 2" xfId="5567" xr:uid="{00000000-0005-0000-0000-0000FD120000}"/>
    <cellStyle name="Calculation 9 4 4" xfId="5568" xr:uid="{00000000-0005-0000-0000-0000FE120000}"/>
    <cellStyle name="Calculation 9 4 4 10" xfId="5569" xr:uid="{00000000-0005-0000-0000-0000FF120000}"/>
    <cellStyle name="Calculation 9 4 4 10 2" xfId="5570" xr:uid="{00000000-0005-0000-0000-000000130000}"/>
    <cellStyle name="Calculation 9 4 4 11" xfId="5571" xr:uid="{00000000-0005-0000-0000-000001130000}"/>
    <cellStyle name="Calculation 9 4 4 11 2" xfId="5572" xr:uid="{00000000-0005-0000-0000-000002130000}"/>
    <cellStyle name="Calculation 9 4 4 12" xfId="5573" xr:uid="{00000000-0005-0000-0000-000003130000}"/>
    <cellStyle name="Calculation 9 4 4 12 2" xfId="5574" xr:uid="{00000000-0005-0000-0000-000004130000}"/>
    <cellStyle name="Calculation 9 4 4 13" xfId="5575" xr:uid="{00000000-0005-0000-0000-000005130000}"/>
    <cellStyle name="Calculation 9 4 4 13 2" xfId="5576" xr:uid="{00000000-0005-0000-0000-000006130000}"/>
    <cellStyle name="Calculation 9 4 4 14" xfId="5577" xr:uid="{00000000-0005-0000-0000-000007130000}"/>
    <cellStyle name="Calculation 9 4 4 14 2" xfId="5578" xr:uid="{00000000-0005-0000-0000-000008130000}"/>
    <cellStyle name="Calculation 9 4 4 15" xfId="5579" xr:uid="{00000000-0005-0000-0000-000009130000}"/>
    <cellStyle name="Calculation 9 4 4 15 2" xfId="5580" xr:uid="{00000000-0005-0000-0000-00000A130000}"/>
    <cellStyle name="Calculation 9 4 4 16" xfId="5581" xr:uid="{00000000-0005-0000-0000-00000B130000}"/>
    <cellStyle name="Calculation 9 4 4 2" xfId="5582" xr:uid="{00000000-0005-0000-0000-00000C130000}"/>
    <cellStyle name="Calculation 9 4 4 2 2" xfId="5583" xr:uid="{00000000-0005-0000-0000-00000D130000}"/>
    <cellStyle name="Calculation 9 4 4 3" xfId="5584" xr:uid="{00000000-0005-0000-0000-00000E130000}"/>
    <cellStyle name="Calculation 9 4 4 3 2" xfId="5585" xr:uid="{00000000-0005-0000-0000-00000F130000}"/>
    <cellStyle name="Calculation 9 4 4 4" xfId="5586" xr:uid="{00000000-0005-0000-0000-000010130000}"/>
    <cellStyle name="Calculation 9 4 4 4 2" xfId="5587" xr:uid="{00000000-0005-0000-0000-000011130000}"/>
    <cellStyle name="Calculation 9 4 4 5" xfId="5588" xr:uid="{00000000-0005-0000-0000-000012130000}"/>
    <cellStyle name="Calculation 9 4 4 5 2" xfId="5589" xr:uid="{00000000-0005-0000-0000-000013130000}"/>
    <cellStyle name="Calculation 9 4 4 6" xfId="5590" xr:uid="{00000000-0005-0000-0000-000014130000}"/>
    <cellStyle name="Calculation 9 4 4 6 2" xfId="5591" xr:uid="{00000000-0005-0000-0000-000015130000}"/>
    <cellStyle name="Calculation 9 4 4 7" xfId="5592" xr:uid="{00000000-0005-0000-0000-000016130000}"/>
    <cellStyle name="Calculation 9 4 4 7 2" xfId="5593" xr:uid="{00000000-0005-0000-0000-000017130000}"/>
    <cellStyle name="Calculation 9 4 4 8" xfId="5594" xr:uid="{00000000-0005-0000-0000-000018130000}"/>
    <cellStyle name="Calculation 9 4 4 8 2" xfId="5595" xr:uid="{00000000-0005-0000-0000-000019130000}"/>
    <cellStyle name="Calculation 9 4 4 9" xfId="5596" xr:uid="{00000000-0005-0000-0000-00001A130000}"/>
    <cellStyle name="Calculation 9 4 4 9 2" xfId="5597" xr:uid="{00000000-0005-0000-0000-00001B130000}"/>
    <cellStyle name="Calculation 9 4 5" xfId="5598" xr:uid="{00000000-0005-0000-0000-00001C130000}"/>
    <cellStyle name="Calculation 9 4 5 10" xfId="5599" xr:uid="{00000000-0005-0000-0000-00001D130000}"/>
    <cellStyle name="Calculation 9 4 5 10 2" xfId="5600" xr:uid="{00000000-0005-0000-0000-00001E130000}"/>
    <cellStyle name="Calculation 9 4 5 11" xfId="5601" xr:uid="{00000000-0005-0000-0000-00001F130000}"/>
    <cellStyle name="Calculation 9 4 5 11 2" xfId="5602" xr:uid="{00000000-0005-0000-0000-000020130000}"/>
    <cellStyle name="Calculation 9 4 5 12" xfId="5603" xr:uid="{00000000-0005-0000-0000-000021130000}"/>
    <cellStyle name="Calculation 9 4 5 12 2" xfId="5604" xr:uid="{00000000-0005-0000-0000-000022130000}"/>
    <cellStyle name="Calculation 9 4 5 13" xfId="5605" xr:uid="{00000000-0005-0000-0000-000023130000}"/>
    <cellStyle name="Calculation 9 4 5 13 2" xfId="5606" xr:uid="{00000000-0005-0000-0000-000024130000}"/>
    <cellStyle name="Calculation 9 4 5 14" xfId="5607" xr:uid="{00000000-0005-0000-0000-000025130000}"/>
    <cellStyle name="Calculation 9 4 5 14 2" xfId="5608" xr:uid="{00000000-0005-0000-0000-000026130000}"/>
    <cellStyle name="Calculation 9 4 5 15" xfId="5609" xr:uid="{00000000-0005-0000-0000-000027130000}"/>
    <cellStyle name="Calculation 9 4 5 15 2" xfId="5610" xr:uid="{00000000-0005-0000-0000-000028130000}"/>
    <cellStyle name="Calculation 9 4 5 16" xfId="5611" xr:uid="{00000000-0005-0000-0000-000029130000}"/>
    <cellStyle name="Calculation 9 4 5 2" xfId="5612" xr:uid="{00000000-0005-0000-0000-00002A130000}"/>
    <cellStyle name="Calculation 9 4 5 2 2" xfId="5613" xr:uid="{00000000-0005-0000-0000-00002B130000}"/>
    <cellStyle name="Calculation 9 4 5 3" xfId="5614" xr:uid="{00000000-0005-0000-0000-00002C130000}"/>
    <cellStyle name="Calculation 9 4 5 3 2" xfId="5615" xr:uid="{00000000-0005-0000-0000-00002D130000}"/>
    <cellStyle name="Calculation 9 4 5 4" xfId="5616" xr:uid="{00000000-0005-0000-0000-00002E130000}"/>
    <cellStyle name="Calculation 9 4 5 4 2" xfId="5617" xr:uid="{00000000-0005-0000-0000-00002F130000}"/>
    <cellStyle name="Calculation 9 4 5 5" xfId="5618" xr:uid="{00000000-0005-0000-0000-000030130000}"/>
    <cellStyle name="Calculation 9 4 5 5 2" xfId="5619" xr:uid="{00000000-0005-0000-0000-000031130000}"/>
    <cellStyle name="Calculation 9 4 5 6" xfId="5620" xr:uid="{00000000-0005-0000-0000-000032130000}"/>
    <cellStyle name="Calculation 9 4 5 6 2" xfId="5621" xr:uid="{00000000-0005-0000-0000-000033130000}"/>
    <cellStyle name="Calculation 9 4 5 7" xfId="5622" xr:uid="{00000000-0005-0000-0000-000034130000}"/>
    <cellStyle name="Calculation 9 4 5 7 2" xfId="5623" xr:uid="{00000000-0005-0000-0000-000035130000}"/>
    <cellStyle name="Calculation 9 4 5 8" xfId="5624" xr:uid="{00000000-0005-0000-0000-000036130000}"/>
    <cellStyle name="Calculation 9 4 5 8 2" xfId="5625" xr:uid="{00000000-0005-0000-0000-000037130000}"/>
    <cellStyle name="Calculation 9 4 5 9" xfId="5626" xr:uid="{00000000-0005-0000-0000-000038130000}"/>
    <cellStyle name="Calculation 9 4 5 9 2" xfId="5627" xr:uid="{00000000-0005-0000-0000-000039130000}"/>
    <cellStyle name="Calculation 9 4 6" xfId="5628" xr:uid="{00000000-0005-0000-0000-00003A130000}"/>
    <cellStyle name="Calculation 9 4 6 10" xfId="5629" xr:uid="{00000000-0005-0000-0000-00003B130000}"/>
    <cellStyle name="Calculation 9 4 6 10 2" xfId="5630" xr:uid="{00000000-0005-0000-0000-00003C130000}"/>
    <cellStyle name="Calculation 9 4 6 11" xfId="5631" xr:uid="{00000000-0005-0000-0000-00003D130000}"/>
    <cellStyle name="Calculation 9 4 6 11 2" xfId="5632" xr:uid="{00000000-0005-0000-0000-00003E130000}"/>
    <cellStyle name="Calculation 9 4 6 12" xfId="5633" xr:uid="{00000000-0005-0000-0000-00003F130000}"/>
    <cellStyle name="Calculation 9 4 6 12 2" xfId="5634" xr:uid="{00000000-0005-0000-0000-000040130000}"/>
    <cellStyle name="Calculation 9 4 6 13" xfId="5635" xr:uid="{00000000-0005-0000-0000-000041130000}"/>
    <cellStyle name="Calculation 9 4 6 13 2" xfId="5636" xr:uid="{00000000-0005-0000-0000-000042130000}"/>
    <cellStyle name="Calculation 9 4 6 14" xfId="5637" xr:uid="{00000000-0005-0000-0000-000043130000}"/>
    <cellStyle name="Calculation 9 4 6 14 2" xfId="5638" xr:uid="{00000000-0005-0000-0000-000044130000}"/>
    <cellStyle name="Calculation 9 4 6 15" xfId="5639" xr:uid="{00000000-0005-0000-0000-000045130000}"/>
    <cellStyle name="Calculation 9 4 6 2" xfId="5640" xr:uid="{00000000-0005-0000-0000-000046130000}"/>
    <cellStyle name="Calculation 9 4 6 2 2" xfId="5641" xr:uid="{00000000-0005-0000-0000-000047130000}"/>
    <cellStyle name="Calculation 9 4 6 3" xfId="5642" xr:uid="{00000000-0005-0000-0000-000048130000}"/>
    <cellStyle name="Calculation 9 4 6 3 2" xfId="5643" xr:uid="{00000000-0005-0000-0000-000049130000}"/>
    <cellStyle name="Calculation 9 4 6 4" xfId="5644" xr:uid="{00000000-0005-0000-0000-00004A130000}"/>
    <cellStyle name="Calculation 9 4 6 4 2" xfId="5645" xr:uid="{00000000-0005-0000-0000-00004B130000}"/>
    <cellStyle name="Calculation 9 4 6 5" xfId="5646" xr:uid="{00000000-0005-0000-0000-00004C130000}"/>
    <cellStyle name="Calculation 9 4 6 5 2" xfId="5647" xr:uid="{00000000-0005-0000-0000-00004D130000}"/>
    <cellStyle name="Calculation 9 4 6 6" xfId="5648" xr:uid="{00000000-0005-0000-0000-00004E130000}"/>
    <cellStyle name="Calculation 9 4 6 6 2" xfId="5649" xr:uid="{00000000-0005-0000-0000-00004F130000}"/>
    <cellStyle name="Calculation 9 4 6 7" xfId="5650" xr:uid="{00000000-0005-0000-0000-000050130000}"/>
    <cellStyle name="Calculation 9 4 6 7 2" xfId="5651" xr:uid="{00000000-0005-0000-0000-000051130000}"/>
    <cellStyle name="Calculation 9 4 6 8" xfId="5652" xr:uid="{00000000-0005-0000-0000-000052130000}"/>
    <cellStyle name="Calculation 9 4 6 8 2" xfId="5653" xr:uid="{00000000-0005-0000-0000-000053130000}"/>
    <cellStyle name="Calculation 9 4 6 9" xfId="5654" xr:uid="{00000000-0005-0000-0000-000054130000}"/>
    <cellStyle name="Calculation 9 4 6 9 2" xfId="5655" xr:uid="{00000000-0005-0000-0000-000055130000}"/>
    <cellStyle name="Calculation 9 4 7" xfId="5656" xr:uid="{00000000-0005-0000-0000-000056130000}"/>
    <cellStyle name="Calculation 9 4 7 2" xfId="5657" xr:uid="{00000000-0005-0000-0000-000057130000}"/>
    <cellStyle name="Calculation 9 4 8" xfId="5658" xr:uid="{00000000-0005-0000-0000-000058130000}"/>
    <cellStyle name="Calculation 9 4 8 2" xfId="5659" xr:uid="{00000000-0005-0000-0000-000059130000}"/>
    <cellStyle name="Calculation 9 4 9" xfId="5660" xr:uid="{00000000-0005-0000-0000-00005A130000}"/>
    <cellStyle name="Calculation 9 4 9 2" xfId="5661" xr:uid="{00000000-0005-0000-0000-00005B130000}"/>
    <cellStyle name="Calculation 9 5" xfId="5662" xr:uid="{00000000-0005-0000-0000-00005C130000}"/>
    <cellStyle name="Calculation 9 5 10" xfId="5663" xr:uid="{00000000-0005-0000-0000-00005D130000}"/>
    <cellStyle name="Calculation 9 5 10 2" xfId="5664" xr:uid="{00000000-0005-0000-0000-00005E130000}"/>
    <cellStyle name="Calculation 9 5 11" xfId="5665" xr:uid="{00000000-0005-0000-0000-00005F130000}"/>
    <cellStyle name="Calculation 9 5 11 2" xfId="5666" xr:uid="{00000000-0005-0000-0000-000060130000}"/>
    <cellStyle name="Calculation 9 5 12" xfId="5667" xr:uid="{00000000-0005-0000-0000-000061130000}"/>
    <cellStyle name="Calculation 9 5 12 2" xfId="5668" xr:uid="{00000000-0005-0000-0000-000062130000}"/>
    <cellStyle name="Calculation 9 5 13" xfId="5669" xr:uid="{00000000-0005-0000-0000-000063130000}"/>
    <cellStyle name="Calculation 9 5 13 2" xfId="5670" xr:uid="{00000000-0005-0000-0000-000064130000}"/>
    <cellStyle name="Calculation 9 5 14" xfId="5671" xr:uid="{00000000-0005-0000-0000-000065130000}"/>
    <cellStyle name="Calculation 9 5 14 2" xfId="5672" xr:uid="{00000000-0005-0000-0000-000066130000}"/>
    <cellStyle name="Calculation 9 5 15" xfId="5673" xr:uid="{00000000-0005-0000-0000-000067130000}"/>
    <cellStyle name="Calculation 9 5 15 2" xfId="5674" xr:uid="{00000000-0005-0000-0000-000068130000}"/>
    <cellStyle name="Calculation 9 5 16" xfId="5675" xr:uid="{00000000-0005-0000-0000-000069130000}"/>
    <cellStyle name="Calculation 9 5 16 2" xfId="5676" xr:uid="{00000000-0005-0000-0000-00006A130000}"/>
    <cellStyle name="Calculation 9 5 17" xfId="5677" xr:uid="{00000000-0005-0000-0000-00006B130000}"/>
    <cellStyle name="Calculation 9 5 17 2" xfId="5678" xr:uid="{00000000-0005-0000-0000-00006C130000}"/>
    <cellStyle name="Calculation 9 5 18" xfId="5679" xr:uid="{00000000-0005-0000-0000-00006D130000}"/>
    <cellStyle name="Calculation 9 5 18 2" xfId="5680" xr:uid="{00000000-0005-0000-0000-00006E130000}"/>
    <cellStyle name="Calculation 9 5 19" xfId="5681" xr:uid="{00000000-0005-0000-0000-00006F130000}"/>
    <cellStyle name="Calculation 9 5 19 2" xfId="5682" xr:uid="{00000000-0005-0000-0000-000070130000}"/>
    <cellStyle name="Calculation 9 5 2" xfId="5683" xr:uid="{00000000-0005-0000-0000-000071130000}"/>
    <cellStyle name="Calculation 9 5 2 10" xfId="5684" xr:uid="{00000000-0005-0000-0000-000072130000}"/>
    <cellStyle name="Calculation 9 5 2 10 2" xfId="5685" xr:uid="{00000000-0005-0000-0000-000073130000}"/>
    <cellStyle name="Calculation 9 5 2 11" xfId="5686" xr:uid="{00000000-0005-0000-0000-000074130000}"/>
    <cellStyle name="Calculation 9 5 2 11 2" xfId="5687" xr:uid="{00000000-0005-0000-0000-000075130000}"/>
    <cellStyle name="Calculation 9 5 2 12" xfId="5688" xr:uid="{00000000-0005-0000-0000-000076130000}"/>
    <cellStyle name="Calculation 9 5 2 12 2" xfId="5689" xr:uid="{00000000-0005-0000-0000-000077130000}"/>
    <cellStyle name="Calculation 9 5 2 13" xfId="5690" xr:uid="{00000000-0005-0000-0000-000078130000}"/>
    <cellStyle name="Calculation 9 5 2 13 2" xfId="5691" xr:uid="{00000000-0005-0000-0000-000079130000}"/>
    <cellStyle name="Calculation 9 5 2 14" xfId="5692" xr:uid="{00000000-0005-0000-0000-00007A130000}"/>
    <cellStyle name="Calculation 9 5 2 14 2" xfId="5693" xr:uid="{00000000-0005-0000-0000-00007B130000}"/>
    <cellStyle name="Calculation 9 5 2 15" xfId="5694" xr:uid="{00000000-0005-0000-0000-00007C130000}"/>
    <cellStyle name="Calculation 9 5 2 15 2" xfId="5695" xr:uid="{00000000-0005-0000-0000-00007D130000}"/>
    <cellStyle name="Calculation 9 5 2 16" xfId="5696" xr:uid="{00000000-0005-0000-0000-00007E130000}"/>
    <cellStyle name="Calculation 9 5 2 16 2" xfId="5697" xr:uid="{00000000-0005-0000-0000-00007F130000}"/>
    <cellStyle name="Calculation 9 5 2 17" xfId="5698" xr:uid="{00000000-0005-0000-0000-000080130000}"/>
    <cellStyle name="Calculation 9 5 2 17 2" xfId="5699" xr:uid="{00000000-0005-0000-0000-000081130000}"/>
    <cellStyle name="Calculation 9 5 2 18" xfId="5700" xr:uid="{00000000-0005-0000-0000-000082130000}"/>
    <cellStyle name="Calculation 9 5 2 18 2" xfId="5701" xr:uid="{00000000-0005-0000-0000-000083130000}"/>
    <cellStyle name="Calculation 9 5 2 19" xfId="5702" xr:uid="{00000000-0005-0000-0000-000084130000}"/>
    <cellStyle name="Calculation 9 5 2 2" xfId="5703" xr:uid="{00000000-0005-0000-0000-000085130000}"/>
    <cellStyle name="Calculation 9 5 2 2 2" xfId="5704" xr:uid="{00000000-0005-0000-0000-000086130000}"/>
    <cellStyle name="Calculation 9 5 2 3" xfId="5705" xr:uid="{00000000-0005-0000-0000-000087130000}"/>
    <cellStyle name="Calculation 9 5 2 3 2" xfId="5706" xr:uid="{00000000-0005-0000-0000-000088130000}"/>
    <cellStyle name="Calculation 9 5 2 4" xfId="5707" xr:uid="{00000000-0005-0000-0000-000089130000}"/>
    <cellStyle name="Calculation 9 5 2 4 2" xfId="5708" xr:uid="{00000000-0005-0000-0000-00008A130000}"/>
    <cellStyle name="Calculation 9 5 2 5" xfId="5709" xr:uid="{00000000-0005-0000-0000-00008B130000}"/>
    <cellStyle name="Calculation 9 5 2 5 2" xfId="5710" xr:uid="{00000000-0005-0000-0000-00008C130000}"/>
    <cellStyle name="Calculation 9 5 2 6" xfId="5711" xr:uid="{00000000-0005-0000-0000-00008D130000}"/>
    <cellStyle name="Calculation 9 5 2 6 2" xfId="5712" xr:uid="{00000000-0005-0000-0000-00008E130000}"/>
    <cellStyle name="Calculation 9 5 2 7" xfId="5713" xr:uid="{00000000-0005-0000-0000-00008F130000}"/>
    <cellStyle name="Calculation 9 5 2 7 2" xfId="5714" xr:uid="{00000000-0005-0000-0000-000090130000}"/>
    <cellStyle name="Calculation 9 5 2 8" xfId="5715" xr:uid="{00000000-0005-0000-0000-000091130000}"/>
    <cellStyle name="Calculation 9 5 2 8 2" xfId="5716" xr:uid="{00000000-0005-0000-0000-000092130000}"/>
    <cellStyle name="Calculation 9 5 2 9" xfId="5717" xr:uid="{00000000-0005-0000-0000-000093130000}"/>
    <cellStyle name="Calculation 9 5 2 9 2" xfId="5718" xr:uid="{00000000-0005-0000-0000-000094130000}"/>
    <cellStyle name="Calculation 9 5 20" xfId="5719" xr:uid="{00000000-0005-0000-0000-000095130000}"/>
    <cellStyle name="Calculation 9 5 3" xfId="5720" xr:uid="{00000000-0005-0000-0000-000096130000}"/>
    <cellStyle name="Calculation 9 5 3 10" xfId="5721" xr:uid="{00000000-0005-0000-0000-000097130000}"/>
    <cellStyle name="Calculation 9 5 3 10 2" xfId="5722" xr:uid="{00000000-0005-0000-0000-000098130000}"/>
    <cellStyle name="Calculation 9 5 3 11" xfId="5723" xr:uid="{00000000-0005-0000-0000-000099130000}"/>
    <cellStyle name="Calculation 9 5 3 11 2" xfId="5724" xr:uid="{00000000-0005-0000-0000-00009A130000}"/>
    <cellStyle name="Calculation 9 5 3 12" xfId="5725" xr:uid="{00000000-0005-0000-0000-00009B130000}"/>
    <cellStyle name="Calculation 9 5 3 12 2" xfId="5726" xr:uid="{00000000-0005-0000-0000-00009C130000}"/>
    <cellStyle name="Calculation 9 5 3 13" xfId="5727" xr:uid="{00000000-0005-0000-0000-00009D130000}"/>
    <cellStyle name="Calculation 9 5 3 13 2" xfId="5728" xr:uid="{00000000-0005-0000-0000-00009E130000}"/>
    <cellStyle name="Calculation 9 5 3 14" xfId="5729" xr:uid="{00000000-0005-0000-0000-00009F130000}"/>
    <cellStyle name="Calculation 9 5 3 14 2" xfId="5730" xr:uid="{00000000-0005-0000-0000-0000A0130000}"/>
    <cellStyle name="Calculation 9 5 3 15" xfId="5731" xr:uid="{00000000-0005-0000-0000-0000A1130000}"/>
    <cellStyle name="Calculation 9 5 3 15 2" xfId="5732" xr:uid="{00000000-0005-0000-0000-0000A2130000}"/>
    <cellStyle name="Calculation 9 5 3 16" xfId="5733" xr:uid="{00000000-0005-0000-0000-0000A3130000}"/>
    <cellStyle name="Calculation 9 5 3 16 2" xfId="5734" xr:uid="{00000000-0005-0000-0000-0000A4130000}"/>
    <cellStyle name="Calculation 9 5 3 17" xfId="5735" xr:uid="{00000000-0005-0000-0000-0000A5130000}"/>
    <cellStyle name="Calculation 9 5 3 17 2" xfId="5736" xr:uid="{00000000-0005-0000-0000-0000A6130000}"/>
    <cellStyle name="Calculation 9 5 3 18" xfId="5737" xr:uid="{00000000-0005-0000-0000-0000A7130000}"/>
    <cellStyle name="Calculation 9 5 3 2" xfId="5738" xr:uid="{00000000-0005-0000-0000-0000A8130000}"/>
    <cellStyle name="Calculation 9 5 3 2 2" xfId="5739" xr:uid="{00000000-0005-0000-0000-0000A9130000}"/>
    <cellStyle name="Calculation 9 5 3 3" xfId="5740" xr:uid="{00000000-0005-0000-0000-0000AA130000}"/>
    <cellStyle name="Calculation 9 5 3 3 2" xfId="5741" xr:uid="{00000000-0005-0000-0000-0000AB130000}"/>
    <cellStyle name="Calculation 9 5 3 4" xfId="5742" xr:uid="{00000000-0005-0000-0000-0000AC130000}"/>
    <cellStyle name="Calculation 9 5 3 4 2" xfId="5743" xr:uid="{00000000-0005-0000-0000-0000AD130000}"/>
    <cellStyle name="Calculation 9 5 3 5" xfId="5744" xr:uid="{00000000-0005-0000-0000-0000AE130000}"/>
    <cellStyle name="Calculation 9 5 3 5 2" xfId="5745" xr:uid="{00000000-0005-0000-0000-0000AF130000}"/>
    <cellStyle name="Calculation 9 5 3 6" xfId="5746" xr:uid="{00000000-0005-0000-0000-0000B0130000}"/>
    <cellStyle name="Calculation 9 5 3 6 2" xfId="5747" xr:uid="{00000000-0005-0000-0000-0000B1130000}"/>
    <cellStyle name="Calculation 9 5 3 7" xfId="5748" xr:uid="{00000000-0005-0000-0000-0000B2130000}"/>
    <cellStyle name="Calculation 9 5 3 7 2" xfId="5749" xr:uid="{00000000-0005-0000-0000-0000B3130000}"/>
    <cellStyle name="Calculation 9 5 3 8" xfId="5750" xr:uid="{00000000-0005-0000-0000-0000B4130000}"/>
    <cellStyle name="Calculation 9 5 3 8 2" xfId="5751" xr:uid="{00000000-0005-0000-0000-0000B5130000}"/>
    <cellStyle name="Calculation 9 5 3 9" xfId="5752" xr:uid="{00000000-0005-0000-0000-0000B6130000}"/>
    <cellStyle name="Calculation 9 5 3 9 2" xfId="5753" xr:uid="{00000000-0005-0000-0000-0000B7130000}"/>
    <cellStyle name="Calculation 9 5 4" xfId="5754" xr:uid="{00000000-0005-0000-0000-0000B8130000}"/>
    <cellStyle name="Calculation 9 5 4 10" xfId="5755" xr:uid="{00000000-0005-0000-0000-0000B9130000}"/>
    <cellStyle name="Calculation 9 5 4 10 2" xfId="5756" xr:uid="{00000000-0005-0000-0000-0000BA130000}"/>
    <cellStyle name="Calculation 9 5 4 11" xfId="5757" xr:uid="{00000000-0005-0000-0000-0000BB130000}"/>
    <cellStyle name="Calculation 9 5 4 11 2" xfId="5758" xr:uid="{00000000-0005-0000-0000-0000BC130000}"/>
    <cellStyle name="Calculation 9 5 4 12" xfId="5759" xr:uid="{00000000-0005-0000-0000-0000BD130000}"/>
    <cellStyle name="Calculation 9 5 4 12 2" xfId="5760" xr:uid="{00000000-0005-0000-0000-0000BE130000}"/>
    <cellStyle name="Calculation 9 5 4 13" xfId="5761" xr:uid="{00000000-0005-0000-0000-0000BF130000}"/>
    <cellStyle name="Calculation 9 5 4 13 2" xfId="5762" xr:uid="{00000000-0005-0000-0000-0000C0130000}"/>
    <cellStyle name="Calculation 9 5 4 14" xfId="5763" xr:uid="{00000000-0005-0000-0000-0000C1130000}"/>
    <cellStyle name="Calculation 9 5 4 14 2" xfId="5764" xr:uid="{00000000-0005-0000-0000-0000C2130000}"/>
    <cellStyle name="Calculation 9 5 4 15" xfId="5765" xr:uid="{00000000-0005-0000-0000-0000C3130000}"/>
    <cellStyle name="Calculation 9 5 4 15 2" xfId="5766" xr:uid="{00000000-0005-0000-0000-0000C4130000}"/>
    <cellStyle name="Calculation 9 5 4 16" xfId="5767" xr:uid="{00000000-0005-0000-0000-0000C5130000}"/>
    <cellStyle name="Calculation 9 5 4 2" xfId="5768" xr:uid="{00000000-0005-0000-0000-0000C6130000}"/>
    <cellStyle name="Calculation 9 5 4 2 2" xfId="5769" xr:uid="{00000000-0005-0000-0000-0000C7130000}"/>
    <cellStyle name="Calculation 9 5 4 3" xfId="5770" xr:uid="{00000000-0005-0000-0000-0000C8130000}"/>
    <cellStyle name="Calculation 9 5 4 3 2" xfId="5771" xr:uid="{00000000-0005-0000-0000-0000C9130000}"/>
    <cellStyle name="Calculation 9 5 4 4" xfId="5772" xr:uid="{00000000-0005-0000-0000-0000CA130000}"/>
    <cellStyle name="Calculation 9 5 4 4 2" xfId="5773" xr:uid="{00000000-0005-0000-0000-0000CB130000}"/>
    <cellStyle name="Calculation 9 5 4 5" xfId="5774" xr:uid="{00000000-0005-0000-0000-0000CC130000}"/>
    <cellStyle name="Calculation 9 5 4 5 2" xfId="5775" xr:uid="{00000000-0005-0000-0000-0000CD130000}"/>
    <cellStyle name="Calculation 9 5 4 6" xfId="5776" xr:uid="{00000000-0005-0000-0000-0000CE130000}"/>
    <cellStyle name="Calculation 9 5 4 6 2" xfId="5777" xr:uid="{00000000-0005-0000-0000-0000CF130000}"/>
    <cellStyle name="Calculation 9 5 4 7" xfId="5778" xr:uid="{00000000-0005-0000-0000-0000D0130000}"/>
    <cellStyle name="Calculation 9 5 4 7 2" xfId="5779" xr:uid="{00000000-0005-0000-0000-0000D1130000}"/>
    <cellStyle name="Calculation 9 5 4 8" xfId="5780" xr:uid="{00000000-0005-0000-0000-0000D2130000}"/>
    <cellStyle name="Calculation 9 5 4 8 2" xfId="5781" xr:uid="{00000000-0005-0000-0000-0000D3130000}"/>
    <cellStyle name="Calculation 9 5 4 9" xfId="5782" xr:uid="{00000000-0005-0000-0000-0000D4130000}"/>
    <cellStyle name="Calculation 9 5 4 9 2" xfId="5783" xr:uid="{00000000-0005-0000-0000-0000D5130000}"/>
    <cellStyle name="Calculation 9 5 5" xfId="5784" xr:uid="{00000000-0005-0000-0000-0000D6130000}"/>
    <cellStyle name="Calculation 9 5 5 10" xfId="5785" xr:uid="{00000000-0005-0000-0000-0000D7130000}"/>
    <cellStyle name="Calculation 9 5 5 10 2" xfId="5786" xr:uid="{00000000-0005-0000-0000-0000D8130000}"/>
    <cellStyle name="Calculation 9 5 5 11" xfId="5787" xr:uid="{00000000-0005-0000-0000-0000D9130000}"/>
    <cellStyle name="Calculation 9 5 5 11 2" xfId="5788" xr:uid="{00000000-0005-0000-0000-0000DA130000}"/>
    <cellStyle name="Calculation 9 5 5 12" xfId="5789" xr:uid="{00000000-0005-0000-0000-0000DB130000}"/>
    <cellStyle name="Calculation 9 5 5 12 2" xfId="5790" xr:uid="{00000000-0005-0000-0000-0000DC130000}"/>
    <cellStyle name="Calculation 9 5 5 13" xfId="5791" xr:uid="{00000000-0005-0000-0000-0000DD130000}"/>
    <cellStyle name="Calculation 9 5 5 13 2" xfId="5792" xr:uid="{00000000-0005-0000-0000-0000DE130000}"/>
    <cellStyle name="Calculation 9 5 5 14" xfId="5793" xr:uid="{00000000-0005-0000-0000-0000DF130000}"/>
    <cellStyle name="Calculation 9 5 5 14 2" xfId="5794" xr:uid="{00000000-0005-0000-0000-0000E0130000}"/>
    <cellStyle name="Calculation 9 5 5 15" xfId="5795" xr:uid="{00000000-0005-0000-0000-0000E1130000}"/>
    <cellStyle name="Calculation 9 5 5 15 2" xfId="5796" xr:uid="{00000000-0005-0000-0000-0000E2130000}"/>
    <cellStyle name="Calculation 9 5 5 16" xfId="5797" xr:uid="{00000000-0005-0000-0000-0000E3130000}"/>
    <cellStyle name="Calculation 9 5 5 2" xfId="5798" xr:uid="{00000000-0005-0000-0000-0000E4130000}"/>
    <cellStyle name="Calculation 9 5 5 2 2" xfId="5799" xr:uid="{00000000-0005-0000-0000-0000E5130000}"/>
    <cellStyle name="Calculation 9 5 5 3" xfId="5800" xr:uid="{00000000-0005-0000-0000-0000E6130000}"/>
    <cellStyle name="Calculation 9 5 5 3 2" xfId="5801" xr:uid="{00000000-0005-0000-0000-0000E7130000}"/>
    <cellStyle name="Calculation 9 5 5 4" xfId="5802" xr:uid="{00000000-0005-0000-0000-0000E8130000}"/>
    <cellStyle name="Calculation 9 5 5 4 2" xfId="5803" xr:uid="{00000000-0005-0000-0000-0000E9130000}"/>
    <cellStyle name="Calculation 9 5 5 5" xfId="5804" xr:uid="{00000000-0005-0000-0000-0000EA130000}"/>
    <cellStyle name="Calculation 9 5 5 5 2" xfId="5805" xr:uid="{00000000-0005-0000-0000-0000EB130000}"/>
    <cellStyle name="Calculation 9 5 5 6" xfId="5806" xr:uid="{00000000-0005-0000-0000-0000EC130000}"/>
    <cellStyle name="Calculation 9 5 5 6 2" xfId="5807" xr:uid="{00000000-0005-0000-0000-0000ED130000}"/>
    <cellStyle name="Calculation 9 5 5 7" xfId="5808" xr:uid="{00000000-0005-0000-0000-0000EE130000}"/>
    <cellStyle name="Calculation 9 5 5 7 2" xfId="5809" xr:uid="{00000000-0005-0000-0000-0000EF130000}"/>
    <cellStyle name="Calculation 9 5 5 8" xfId="5810" xr:uid="{00000000-0005-0000-0000-0000F0130000}"/>
    <cellStyle name="Calculation 9 5 5 8 2" xfId="5811" xr:uid="{00000000-0005-0000-0000-0000F1130000}"/>
    <cellStyle name="Calculation 9 5 5 9" xfId="5812" xr:uid="{00000000-0005-0000-0000-0000F2130000}"/>
    <cellStyle name="Calculation 9 5 5 9 2" xfId="5813" xr:uid="{00000000-0005-0000-0000-0000F3130000}"/>
    <cellStyle name="Calculation 9 5 6" xfId="5814" xr:uid="{00000000-0005-0000-0000-0000F4130000}"/>
    <cellStyle name="Calculation 9 5 6 10" xfId="5815" xr:uid="{00000000-0005-0000-0000-0000F5130000}"/>
    <cellStyle name="Calculation 9 5 6 10 2" xfId="5816" xr:uid="{00000000-0005-0000-0000-0000F6130000}"/>
    <cellStyle name="Calculation 9 5 6 11" xfId="5817" xr:uid="{00000000-0005-0000-0000-0000F7130000}"/>
    <cellStyle name="Calculation 9 5 6 11 2" xfId="5818" xr:uid="{00000000-0005-0000-0000-0000F8130000}"/>
    <cellStyle name="Calculation 9 5 6 12" xfId="5819" xr:uid="{00000000-0005-0000-0000-0000F9130000}"/>
    <cellStyle name="Calculation 9 5 6 12 2" xfId="5820" xr:uid="{00000000-0005-0000-0000-0000FA130000}"/>
    <cellStyle name="Calculation 9 5 6 13" xfId="5821" xr:uid="{00000000-0005-0000-0000-0000FB130000}"/>
    <cellStyle name="Calculation 9 5 6 13 2" xfId="5822" xr:uid="{00000000-0005-0000-0000-0000FC130000}"/>
    <cellStyle name="Calculation 9 5 6 14" xfId="5823" xr:uid="{00000000-0005-0000-0000-0000FD130000}"/>
    <cellStyle name="Calculation 9 5 6 14 2" xfId="5824" xr:uid="{00000000-0005-0000-0000-0000FE130000}"/>
    <cellStyle name="Calculation 9 5 6 15" xfId="5825" xr:uid="{00000000-0005-0000-0000-0000FF130000}"/>
    <cellStyle name="Calculation 9 5 6 2" xfId="5826" xr:uid="{00000000-0005-0000-0000-000000140000}"/>
    <cellStyle name="Calculation 9 5 6 2 2" xfId="5827" xr:uid="{00000000-0005-0000-0000-000001140000}"/>
    <cellStyle name="Calculation 9 5 6 3" xfId="5828" xr:uid="{00000000-0005-0000-0000-000002140000}"/>
    <cellStyle name="Calculation 9 5 6 3 2" xfId="5829" xr:uid="{00000000-0005-0000-0000-000003140000}"/>
    <cellStyle name="Calculation 9 5 6 4" xfId="5830" xr:uid="{00000000-0005-0000-0000-000004140000}"/>
    <cellStyle name="Calculation 9 5 6 4 2" xfId="5831" xr:uid="{00000000-0005-0000-0000-000005140000}"/>
    <cellStyle name="Calculation 9 5 6 5" xfId="5832" xr:uid="{00000000-0005-0000-0000-000006140000}"/>
    <cellStyle name="Calculation 9 5 6 5 2" xfId="5833" xr:uid="{00000000-0005-0000-0000-000007140000}"/>
    <cellStyle name="Calculation 9 5 6 6" xfId="5834" xr:uid="{00000000-0005-0000-0000-000008140000}"/>
    <cellStyle name="Calculation 9 5 6 6 2" xfId="5835" xr:uid="{00000000-0005-0000-0000-000009140000}"/>
    <cellStyle name="Calculation 9 5 6 7" xfId="5836" xr:uid="{00000000-0005-0000-0000-00000A140000}"/>
    <cellStyle name="Calculation 9 5 6 7 2" xfId="5837" xr:uid="{00000000-0005-0000-0000-00000B140000}"/>
    <cellStyle name="Calculation 9 5 6 8" xfId="5838" xr:uid="{00000000-0005-0000-0000-00000C140000}"/>
    <cellStyle name="Calculation 9 5 6 8 2" xfId="5839" xr:uid="{00000000-0005-0000-0000-00000D140000}"/>
    <cellStyle name="Calculation 9 5 6 9" xfId="5840" xr:uid="{00000000-0005-0000-0000-00000E140000}"/>
    <cellStyle name="Calculation 9 5 6 9 2" xfId="5841" xr:uid="{00000000-0005-0000-0000-00000F140000}"/>
    <cellStyle name="Calculation 9 5 7" xfId="5842" xr:uid="{00000000-0005-0000-0000-000010140000}"/>
    <cellStyle name="Calculation 9 5 7 2" xfId="5843" xr:uid="{00000000-0005-0000-0000-000011140000}"/>
    <cellStyle name="Calculation 9 5 8" xfId="5844" xr:uid="{00000000-0005-0000-0000-000012140000}"/>
    <cellStyle name="Calculation 9 5 8 2" xfId="5845" xr:uid="{00000000-0005-0000-0000-000013140000}"/>
    <cellStyle name="Calculation 9 5 9" xfId="5846" xr:uid="{00000000-0005-0000-0000-000014140000}"/>
    <cellStyle name="Calculation 9 5 9 2" xfId="5847" xr:uid="{00000000-0005-0000-0000-000015140000}"/>
    <cellStyle name="Calculation 9 6" xfId="5848" xr:uid="{00000000-0005-0000-0000-000016140000}"/>
    <cellStyle name="Calculation 9 6 10" xfId="5849" xr:uid="{00000000-0005-0000-0000-000017140000}"/>
    <cellStyle name="Calculation 9 6 10 2" xfId="5850" xr:uid="{00000000-0005-0000-0000-000018140000}"/>
    <cellStyle name="Calculation 9 6 11" xfId="5851" xr:uid="{00000000-0005-0000-0000-000019140000}"/>
    <cellStyle name="Calculation 9 6 11 2" xfId="5852" xr:uid="{00000000-0005-0000-0000-00001A140000}"/>
    <cellStyle name="Calculation 9 6 12" xfId="5853" xr:uid="{00000000-0005-0000-0000-00001B140000}"/>
    <cellStyle name="Calculation 9 6 12 2" xfId="5854" xr:uid="{00000000-0005-0000-0000-00001C140000}"/>
    <cellStyle name="Calculation 9 6 13" xfId="5855" xr:uid="{00000000-0005-0000-0000-00001D140000}"/>
    <cellStyle name="Calculation 9 6 13 2" xfId="5856" xr:uid="{00000000-0005-0000-0000-00001E140000}"/>
    <cellStyle name="Calculation 9 6 14" xfId="5857" xr:uid="{00000000-0005-0000-0000-00001F140000}"/>
    <cellStyle name="Calculation 9 6 14 2" xfId="5858" xr:uid="{00000000-0005-0000-0000-000020140000}"/>
    <cellStyle name="Calculation 9 6 15" xfId="5859" xr:uid="{00000000-0005-0000-0000-000021140000}"/>
    <cellStyle name="Calculation 9 6 15 2" xfId="5860" xr:uid="{00000000-0005-0000-0000-000022140000}"/>
    <cellStyle name="Calculation 9 6 16" xfId="5861" xr:uid="{00000000-0005-0000-0000-000023140000}"/>
    <cellStyle name="Calculation 9 6 16 2" xfId="5862" xr:uid="{00000000-0005-0000-0000-000024140000}"/>
    <cellStyle name="Calculation 9 6 17" xfId="5863" xr:uid="{00000000-0005-0000-0000-000025140000}"/>
    <cellStyle name="Calculation 9 6 17 2" xfId="5864" xr:uid="{00000000-0005-0000-0000-000026140000}"/>
    <cellStyle name="Calculation 9 6 18" xfId="5865" xr:uid="{00000000-0005-0000-0000-000027140000}"/>
    <cellStyle name="Calculation 9 6 18 2" xfId="5866" xr:uid="{00000000-0005-0000-0000-000028140000}"/>
    <cellStyle name="Calculation 9 6 19" xfId="5867" xr:uid="{00000000-0005-0000-0000-000029140000}"/>
    <cellStyle name="Calculation 9 6 2" xfId="5868" xr:uid="{00000000-0005-0000-0000-00002A140000}"/>
    <cellStyle name="Calculation 9 6 2 10" xfId="5869" xr:uid="{00000000-0005-0000-0000-00002B140000}"/>
    <cellStyle name="Calculation 9 6 2 10 2" xfId="5870" xr:uid="{00000000-0005-0000-0000-00002C140000}"/>
    <cellStyle name="Calculation 9 6 2 11" xfId="5871" xr:uid="{00000000-0005-0000-0000-00002D140000}"/>
    <cellStyle name="Calculation 9 6 2 11 2" xfId="5872" xr:uid="{00000000-0005-0000-0000-00002E140000}"/>
    <cellStyle name="Calculation 9 6 2 12" xfId="5873" xr:uid="{00000000-0005-0000-0000-00002F140000}"/>
    <cellStyle name="Calculation 9 6 2 12 2" xfId="5874" xr:uid="{00000000-0005-0000-0000-000030140000}"/>
    <cellStyle name="Calculation 9 6 2 13" xfId="5875" xr:uid="{00000000-0005-0000-0000-000031140000}"/>
    <cellStyle name="Calculation 9 6 2 13 2" xfId="5876" xr:uid="{00000000-0005-0000-0000-000032140000}"/>
    <cellStyle name="Calculation 9 6 2 14" xfId="5877" xr:uid="{00000000-0005-0000-0000-000033140000}"/>
    <cellStyle name="Calculation 9 6 2 14 2" xfId="5878" xr:uid="{00000000-0005-0000-0000-000034140000}"/>
    <cellStyle name="Calculation 9 6 2 15" xfId="5879" xr:uid="{00000000-0005-0000-0000-000035140000}"/>
    <cellStyle name="Calculation 9 6 2 15 2" xfId="5880" xr:uid="{00000000-0005-0000-0000-000036140000}"/>
    <cellStyle name="Calculation 9 6 2 16" xfId="5881" xr:uid="{00000000-0005-0000-0000-000037140000}"/>
    <cellStyle name="Calculation 9 6 2 16 2" xfId="5882" xr:uid="{00000000-0005-0000-0000-000038140000}"/>
    <cellStyle name="Calculation 9 6 2 17" xfId="5883" xr:uid="{00000000-0005-0000-0000-000039140000}"/>
    <cellStyle name="Calculation 9 6 2 17 2" xfId="5884" xr:uid="{00000000-0005-0000-0000-00003A140000}"/>
    <cellStyle name="Calculation 9 6 2 18" xfId="5885" xr:uid="{00000000-0005-0000-0000-00003B140000}"/>
    <cellStyle name="Calculation 9 6 2 2" xfId="5886" xr:uid="{00000000-0005-0000-0000-00003C140000}"/>
    <cellStyle name="Calculation 9 6 2 2 2" xfId="5887" xr:uid="{00000000-0005-0000-0000-00003D140000}"/>
    <cellStyle name="Calculation 9 6 2 3" xfId="5888" xr:uid="{00000000-0005-0000-0000-00003E140000}"/>
    <cellStyle name="Calculation 9 6 2 3 2" xfId="5889" xr:uid="{00000000-0005-0000-0000-00003F140000}"/>
    <cellStyle name="Calculation 9 6 2 4" xfId="5890" xr:uid="{00000000-0005-0000-0000-000040140000}"/>
    <cellStyle name="Calculation 9 6 2 4 2" xfId="5891" xr:uid="{00000000-0005-0000-0000-000041140000}"/>
    <cellStyle name="Calculation 9 6 2 5" xfId="5892" xr:uid="{00000000-0005-0000-0000-000042140000}"/>
    <cellStyle name="Calculation 9 6 2 5 2" xfId="5893" xr:uid="{00000000-0005-0000-0000-000043140000}"/>
    <cellStyle name="Calculation 9 6 2 6" xfId="5894" xr:uid="{00000000-0005-0000-0000-000044140000}"/>
    <cellStyle name="Calculation 9 6 2 6 2" xfId="5895" xr:uid="{00000000-0005-0000-0000-000045140000}"/>
    <cellStyle name="Calculation 9 6 2 7" xfId="5896" xr:uid="{00000000-0005-0000-0000-000046140000}"/>
    <cellStyle name="Calculation 9 6 2 7 2" xfId="5897" xr:uid="{00000000-0005-0000-0000-000047140000}"/>
    <cellStyle name="Calculation 9 6 2 8" xfId="5898" xr:uid="{00000000-0005-0000-0000-000048140000}"/>
    <cellStyle name="Calculation 9 6 2 8 2" xfId="5899" xr:uid="{00000000-0005-0000-0000-000049140000}"/>
    <cellStyle name="Calculation 9 6 2 9" xfId="5900" xr:uid="{00000000-0005-0000-0000-00004A140000}"/>
    <cellStyle name="Calculation 9 6 2 9 2" xfId="5901" xr:uid="{00000000-0005-0000-0000-00004B140000}"/>
    <cellStyle name="Calculation 9 6 3" xfId="5902" xr:uid="{00000000-0005-0000-0000-00004C140000}"/>
    <cellStyle name="Calculation 9 6 3 10" xfId="5903" xr:uid="{00000000-0005-0000-0000-00004D140000}"/>
    <cellStyle name="Calculation 9 6 3 10 2" xfId="5904" xr:uid="{00000000-0005-0000-0000-00004E140000}"/>
    <cellStyle name="Calculation 9 6 3 11" xfId="5905" xr:uid="{00000000-0005-0000-0000-00004F140000}"/>
    <cellStyle name="Calculation 9 6 3 11 2" xfId="5906" xr:uid="{00000000-0005-0000-0000-000050140000}"/>
    <cellStyle name="Calculation 9 6 3 12" xfId="5907" xr:uid="{00000000-0005-0000-0000-000051140000}"/>
    <cellStyle name="Calculation 9 6 3 12 2" xfId="5908" xr:uid="{00000000-0005-0000-0000-000052140000}"/>
    <cellStyle name="Calculation 9 6 3 13" xfId="5909" xr:uid="{00000000-0005-0000-0000-000053140000}"/>
    <cellStyle name="Calculation 9 6 3 13 2" xfId="5910" xr:uid="{00000000-0005-0000-0000-000054140000}"/>
    <cellStyle name="Calculation 9 6 3 14" xfId="5911" xr:uid="{00000000-0005-0000-0000-000055140000}"/>
    <cellStyle name="Calculation 9 6 3 14 2" xfId="5912" xr:uid="{00000000-0005-0000-0000-000056140000}"/>
    <cellStyle name="Calculation 9 6 3 15" xfId="5913" xr:uid="{00000000-0005-0000-0000-000057140000}"/>
    <cellStyle name="Calculation 9 6 3 15 2" xfId="5914" xr:uid="{00000000-0005-0000-0000-000058140000}"/>
    <cellStyle name="Calculation 9 6 3 16" xfId="5915" xr:uid="{00000000-0005-0000-0000-000059140000}"/>
    <cellStyle name="Calculation 9 6 3 2" xfId="5916" xr:uid="{00000000-0005-0000-0000-00005A140000}"/>
    <cellStyle name="Calculation 9 6 3 2 2" xfId="5917" xr:uid="{00000000-0005-0000-0000-00005B140000}"/>
    <cellStyle name="Calculation 9 6 3 3" xfId="5918" xr:uid="{00000000-0005-0000-0000-00005C140000}"/>
    <cellStyle name="Calculation 9 6 3 3 2" xfId="5919" xr:uid="{00000000-0005-0000-0000-00005D140000}"/>
    <cellStyle name="Calculation 9 6 3 4" xfId="5920" xr:uid="{00000000-0005-0000-0000-00005E140000}"/>
    <cellStyle name="Calculation 9 6 3 4 2" xfId="5921" xr:uid="{00000000-0005-0000-0000-00005F140000}"/>
    <cellStyle name="Calculation 9 6 3 5" xfId="5922" xr:uid="{00000000-0005-0000-0000-000060140000}"/>
    <cellStyle name="Calculation 9 6 3 5 2" xfId="5923" xr:uid="{00000000-0005-0000-0000-000061140000}"/>
    <cellStyle name="Calculation 9 6 3 6" xfId="5924" xr:uid="{00000000-0005-0000-0000-000062140000}"/>
    <cellStyle name="Calculation 9 6 3 6 2" xfId="5925" xr:uid="{00000000-0005-0000-0000-000063140000}"/>
    <cellStyle name="Calculation 9 6 3 7" xfId="5926" xr:uid="{00000000-0005-0000-0000-000064140000}"/>
    <cellStyle name="Calculation 9 6 3 7 2" xfId="5927" xr:uid="{00000000-0005-0000-0000-000065140000}"/>
    <cellStyle name="Calculation 9 6 3 8" xfId="5928" xr:uid="{00000000-0005-0000-0000-000066140000}"/>
    <cellStyle name="Calculation 9 6 3 8 2" xfId="5929" xr:uid="{00000000-0005-0000-0000-000067140000}"/>
    <cellStyle name="Calculation 9 6 3 9" xfId="5930" xr:uid="{00000000-0005-0000-0000-000068140000}"/>
    <cellStyle name="Calculation 9 6 3 9 2" xfId="5931" xr:uid="{00000000-0005-0000-0000-000069140000}"/>
    <cellStyle name="Calculation 9 6 4" xfId="5932" xr:uid="{00000000-0005-0000-0000-00006A140000}"/>
    <cellStyle name="Calculation 9 6 4 10" xfId="5933" xr:uid="{00000000-0005-0000-0000-00006B140000}"/>
    <cellStyle name="Calculation 9 6 4 10 2" xfId="5934" xr:uid="{00000000-0005-0000-0000-00006C140000}"/>
    <cellStyle name="Calculation 9 6 4 11" xfId="5935" xr:uid="{00000000-0005-0000-0000-00006D140000}"/>
    <cellStyle name="Calculation 9 6 4 11 2" xfId="5936" xr:uid="{00000000-0005-0000-0000-00006E140000}"/>
    <cellStyle name="Calculation 9 6 4 12" xfId="5937" xr:uid="{00000000-0005-0000-0000-00006F140000}"/>
    <cellStyle name="Calculation 9 6 4 12 2" xfId="5938" xr:uid="{00000000-0005-0000-0000-000070140000}"/>
    <cellStyle name="Calculation 9 6 4 13" xfId="5939" xr:uid="{00000000-0005-0000-0000-000071140000}"/>
    <cellStyle name="Calculation 9 6 4 13 2" xfId="5940" xr:uid="{00000000-0005-0000-0000-000072140000}"/>
    <cellStyle name="Calculation 9 6 4 14" xfId="5941" xr:uid="{00000000-0005-0000-0000-000073140000}"/>
    <cellStyle name="Calculation 9 6 4 14 2" xfId="5942" xr:uid="{00000000-0005-0000-0000-000074140000}"/>
    <cellStyle name="Calculation 9 6 4 15" xfId="5943" xr:uid="{00000000-0005-0000-0000-000075140000}"/>
    <cellStyle name="Calculation 9 6 4 15 2" xfId="5944" xr:uid="{00000000-0005-0000-0000-000076140000}"/>
    <cellStyle name="Calculation 9 6 4 16" xfId="5945" xr:uid="{00000000-0005-0000-0000-000077140000}"/>
    <cellStyle name="Calculation 9 6 4 2" xfId="5946" xr:uid="{00000000-0005-0000-0000-000078140000}"/>
    <cellStyle name="Calculation 9 6 4 2 2" xfId="5947" xr:uid="{00000000-0005-0000-0000-000079140000}"/>
    <cellStyle name="Calculation 9 6 4 3" xfId="5948" xr:uid="{00000000-0005-0000-0000-00007A140000}"/>
    <cellStyle name="Calculation 9 6 4 3 2" xfId="5949" xr:uid="{00000000-0005-0000-0000-00007B140000}"/>
    <cellStyle name="Calculation 9 6 4 4" xfId="5950" xr:uid="{00000000-0005-0000-0000-00007C140000}"/>
    <cellStyle name="Calculation 9 6 4 4 2" xfId="5951" xr:uid="{00000000-0005-0000-0000-00007D140000}"/>
    <cellStyle name="Calculation 9 6 4 5" xfId="5952" xr:uid="{00000000-0005-0000-0000-00007E140000}"/>
    <cellStyle name="Calculation 9 6 4 5 2" xfId="5953" xr:uid="{00000000-0005-0000-0000-00007F140000}"/>
    <cellStyle name="Calculation 9 6 4 6" xfId="5954" xr:uid="{00000000-0005-0000-0000-000080140000}"/>
    <cellStyle name="Calculation 9 6 4 6 2" xfId="5955" xr:uid="{00000000-0005-0000-0000-000081140000}"/>
    <cellStyle name="Calculation 9 6 4 7" xfId="5956" xr:uid="{00000000-0005-0000-0000-000082140000}"/>
    <cellStyle name="Calculation 9 6 4 7 2" xfId="5957" xr:uid="{00000000-0005-0000-0000-000083140000}"/>
    <cellStyle name="Calculation 9 6 4 8" xfId="5958" xr:uid="{00000000-0005-0000-0000-000084140000}"/>
    <cellStyle name="Calculation 9 6 4 8 2" xfId="5959" xr:uid="{00000000-0005-0000-0000-000085140000}"/>
    <cellStyle name="Calculation 9 6 4 9" xfId="5960" xr:uid="{00000000-0005-0000-0000-000086140000}"/>
    <cellStyle name="Calculation 9 6 4 9 2" xfId="5961" xr:uid="{00000000-0005-0000-0000-000087140000}"/>
    <cellStyle name="Calculation 9 6 5" xfId="5962" xr:uid="{00000000-0005-0000-0000-000088140000}"/>
    <cellStyle name="Calculation 9 6 5 10" xfId="5963" xr:uid="{00000000-0005-0000-0000-000089140000}"/>
    <cellStyle name="Calculation 9 6 5 10 2" xfId="5964" xr:uid="{00000000-0005-0000-0000-00008A140000}"/>
    <cellStyle name="Calculation 9 6 5 11" xfId="5965" xr:uid="{00000000-0005-0000-0000-00008B140000}"/>
    <cellStyle name="Calculation 9 6 5 11 2" xfId="5966" xr:uid="{00000000-0005-0000-0000-00008C140000}"/>
    <cellStyle name="Calculation 9 6 5 12" xfId="5967" xr:uid="{00000000-0005-0000-0000-00008D140000}"/>
    <cellStyle name="Calculation 9 6 5 12 2" xfId="5968" xr:uid="{00000000-0005-0000-0000-00008E140000}"/>
    <cellStyle name="Calculation 9 6 5 13" xfId="5969" xr:uid="{00000000-0005-0000-0000-00008F140000}"/>
    <cellStyle name="Calculation 9 6 5 13 2" xfId="5970" xr:uid="{00000000-0005-0000-0000-000090140000}"/>
    <cellStyle name="Calculation 9 6 5 14" xfId="5971" xr:uid="{00000000-0005-0000-0000-000091140000}"/>
    <cellStyle name="Calculation 9 6 5 14 2" xfId="5972" xr:uid="{00000000-0005-0000-0000-000092140000}"/>
    <cellStyle name="Calculation 9 6 5 15" xfId="5973" xr:uid="{00000000-0005-0000-0000-000093140000}"/>
    <cellStyle name="Calculation 9 6 5 2" xfId="5974" xr:uid="{00000000-0005-0000-0000-000094140000}"/>
    <cellStyle name="Calculation 9 6 5 2 2" xfId="5975" xr:uid="{00000000-0005-0000-0000-000095140000}"/>
    <cellStyle name="Calculation 9 6 5 3" xfId="5976" xr:uid="{00000000-0005-0000-0000-000096140000}"/>
    <cellStyle name="Calculation 9 6 5 3 2" xfId="5977" xr:uid="{00000000-0005-0000-0000-000097140000}"/>
    <cellStyle name="Calculation 9 6 5 4" xfId="5978" xr:uid="{00000000-0005-0000-0000-000098140000}"/>
    <cellStyle name="Calculation 9 6 5 4 2" xfId="5979" xr:uid="{00000000-0005-0000-0000-000099140000}"/>
    <cellStyle name="Calculation 9 6 5 5" xfId="5980" xr:uid="{00000000-0005-0000-0000-00009A140000}"/>
    <cellStyle name="Calculation 9 6 5 5 2" xfId="5981" xr:uid="{00000000-0005-0000-0000-00009B140000}"/>
    <cellStyle name="Calculation 9 6 5 6" xfId="5982" xr:uid="{00000000-0005-0000-0000-00009C140000}"/>
    <cellStyle name="Calculation 9 6 5 6 2" xfId="5983" xr:uid="{00000000-0005-0000-0000-00009D140000}"/>
    <cellStyle name="Calculation 9 6 5 7" xfId="5984" xr:uid="{00000000-0005-0000-0000-00009E140000}"/>
    <cellStyle name="Calculation 9 6 5 7 2" xfId="5985" xr:uid="{00000000-0005-0000-0000-00009F140000}"/>
    <cellStyle name="Calculation 9 6 5 8" xfId="5986" xr:uid="{00000000-0005-0000-0000-0000A0140000}"/>
    <cellStyle name="Calculation 9 6 5 8 2" xfId="5987" xr:uid="{00000000-0005-0000-0000-0000A1140000}"/>
    <cellStyle name="Calculation 9 6 5 9" xfId="5988" xr:uid="{00000000-0005-0000-0000-0000A2140000}"/>
    <cellStyle name="Calculation 9 6 5 9 2" xfId="5989" xr:uid="{00000000-0005-0000-0000-0000A3140000}"/>
    <cellStyle name="Calculation 9 6 6" xfId="5990" xr:uid="{00000000-0005-0000-0000-0000A4140000}"/>
    <cellStyle name="Calculation 9 6 6 2" xfId="5991" xr:uid="{00000000-0005-0000-0000-0000A5140000}"/>
    <cellStyle name="Calculation 9 6 7" xfId="5992" xr:uid="{00000000-0005-0000-0000-0000A6140000}"/>
    <cellStyle name="Calculation 9 6 7 2" xfId="5993" xr:uid="{00000000-0005-0000-0000-0000A7140000}"/>
    <cellStyle name="Calculation 9 6 8" xfId="5994" xr:uid="{00000000-0005-0000-0000-0000A8140000}"/>
    <cellStyle name="Calculation 9 6 8 2" xfId="5995" xr:uid="{00000000-0005-0000-0000-0000A9140000}"/>
    <cellStyle name="Calculation 9 6 9" xfId="5996" xr:uid="{00000000-0005-0000-0000-0000AA140000}"/>
    <cellStyle name="Calculation 9 6 9 2" xfId="5997" xr:uid="{00000000-0005-0000-0000-0000AB140000}"/>
    <cellStyle name="Calculation 9 7" xfId="5998" xr:uid="{00000000-0005-0000-0000-0000AC140000}"/>
    <cellStyle name="Calculation 9 7 10" xfId="5999" xr:uid="{00000000-0005-0000-0000-0000AD140000}"/>
    <cellStyle name="Calculation 9 7 10 2" xfId="6000" xr:uid="{00000000-0005-0000-0000-0000AE140000}"/>
    <cellStyle name="Calculation 9 7 11" xfId="6001" xr:uid="{00000000-0005-0000-0000-0000AF140000}"/>
    <cellStyle name="Calculation 9 7 11 2" xfId="6002" xr:uid="{00000000-0005-0000-0000-0000B0140000}"/>
    <cellStyle name="Calculation 9 7 12" xfId="6003" xr:uid="{00000000-0005-0000-0000-0000B1140000}"/>
    <cellStyle name="Calculation 9 7 12 2" xfId="6004" xr:uid="{00000000-0005-0000-0000-0000B2140000}"/>
    <cellStyle name="Calculation 9 7 13" xfId="6005" xr:uid="{00000000-0005-0000-0000-0000B3140000}"/>
    <cellStyle name="Calculation 9 7 13 2" xfId="6006" xr:uid="{00000000-0005-0000-0000-0000B4140000}"/>
    <cellStyle name="Calculation 9 7 14" xfId="6007" xr:uid="{00000000-0005-0000-0000-0000B5140000}"/>
    <cellStyle name="Calculation 9 7 14 2" xfId="6008" xr:uid="{00000000-0005-0000-0000-0000B6140000}"/>
    <cellStyle name="Calculation 9 7 15" xfId="6009" xr:uid="{00000000-0005-0000-0000-0000B7140000}"/>
    <cellStyle name="Calculation 9 7 15 2" xfId="6010" xr:uid="{00000000-0005-0000-0000-0000B8140000}"/>
    <cellStyle name="Calculation 9 7 16" xfId="6011" xr:uid="{00000000-0005-0000-0000-0000B9140000}"/>
    <cellStyle name="Calculation 9 7 16 2" xfId="6012" xr:uid="{00000000-0005-0000-0000-0000BA140000}"/>
    <cellStyle name="Calculation 9 7 17" xfId="6013" xr:uid="{00000000-0005-0000-0000-0000BB140000}"/>
    <cellStyle name="Calculation 9 7 17 2" xfId="6014" xr:uid="{00000000-0005-0000-0000-0000BC140000}"/>
    <cellStyle name="Calculation 9 7 18" xfId="6015" xr:uid="{00000000-0005-0000-0000-0000BD140000}"/>
    <cellStyle name="Calculation 9 7 18 2" xfId="6016" xr:uid="{00000000-0005-0000-0000-0000BE140000}"/>
    <cellStyle name="Calculation 9 7 19" xfId="6017" xr:uid="{00000000-0005-0000-0000-0000BF140000}"/>
    <cellStyle name="Calculation 9 7 2" xfId="6018" xr:uid="{00000000-0005-0000-0000-0000C0140000}"/>
    <cellStyle name="Calculation 9 7 2 10" xfId="6019" xr:uid="{00000000-0005-0000-0000-0000C1140000}"/>
    <cellStyle name="Calculation 9 7 2 10 2" xfId="6020" xr:uid="{00000000-0005-0000-0000-0000C2140000}"/>
    <cellStyle name="Calculation 9 7 2 11" xfId="6021" xr:uid="{00000000-0005-0000-0000-0000C3140000}"/>
    <cellStyle name="Calculation 9 7 2 11 2" xfId="6022" xr:uid="{00000000-0005-0000-0000-0000C4140000}"/>
    <cellStyle name="Calculation 9 7 2 12" xfId="6023" xr:uid="{00000000-0005-0000-0000-0000C5140000}"/>
    <cellStyle name="Calculation 9 7 2 12 2" xfId="6024" xr:uid="{00000000-0005-0000-0000-0000C6140000}"/>
    <cellStyle name="Calculation 9 7 2 13" xfId="6025" xr:uid="{00000000-0005-0000-0000-0000C7140000}"/>
    <cellStyle name="Calculation 9 7 2 13 2" xfId="6026" xr:uid="{00000000-0005-0000-0000-0000C8140000}"/>
    <cellStyle name="Calculation 9 7 2 14" xfId="6027" xr:uid="{00000000-0005-0000-0000-0000C9140000}"/>
    <cellStyle name="Calculation 9 7 2 14 2" xfId="6028" xr:uid="{00000000-0005-0000-0000-0000CA140000}"/>
    <cellStyle name="Calculation 9 7 2 15" xfId="6029" xr:uid="{00000000-0005-0000-0000-0000CB140000}"/>
    <cellStyle name="Calculation 9 7 2 15 2" xfId="6030" xr:uid="{00000000-0005-0000-0000-0000CC140000}"/>
    <cellStyle name="Calculation 9 7 2 16" xfId="6031" xr:uid="{00000000-0005-0000-0000-0000CD140000}"/>
    <cellStyle name="Calculation 9 7 2 16 2" xfId="6032" xr:uid="{00000000-0005-0000-0000-0000CE140000}"/>
    <cellStyle name="Calculation 9 7 2 17" xfId="6033" xr:uid="{00000000-0005-0000-0000-0000CF140000}"/>
    <cellStyle name="Calculation 9 7 2 17 2" xfId="6034" xr:uid="{00000000-0005-0000-0000-0000D0140000}"/>
    <cellStyle name="Calculation 9 7 2 18" xfId="6035" xr:uid="{00000000-0005-0000-0000-0000D1140000}"/>
    <cellStyle name="Calculation 9 7 2 2" xfId="6036" xr:uid="{00000000-0005-0000-0000-0000D2140000}"/>
    <cellStyle name="Calculation 9 7 2 2 2" xfId="6037" xr:uid="{00000000-0005-0000-0000-0000D3140000}"/>
    <cellStyle name="Calculation 9 7 2 3" xfId="6038" xr:uid="{00000000-0005-0000-0000-0000D4140000}"/>
    <cellStyle name="Calculation 9 7 2 3 2" xfId="6039" xr:uid="{00000000-0005-0000-0000-0000D5140000}"/>
    <cellStyle name="Calculation 9 7 2 4" xfId="6040" xr:uid="{00000000-0005-0000-0000-0000D6140000}"/>
    <cellStyle name="Calculation 9 7 2 4 2" xfId="6041" xr:uid="{00000000-0005-0000-0000-0000D7140000}"/>
    <cellStyle name="Calculation 9 7 2 5" xfId="6042" xr:uid="{00000000-0005-0000-0000-0000D8140000}"/>
    <cellStyle name="Calculation 9 7 2 5 2" xfId="6043" xr:uid="{00000000-0005-0000-0000-0000D9140000}"/>
    <cellStyle name="Calculation 9 7 2 6" xfId="6044" xr:uid="{00000000-0005-0000-0000-0000DA140000}"/>
    <cellStyle name="Calculation 9 7 2 6 2" xfId="6045" xr:uid="{00000000-0005-0000-0000-0000DB140000}"/>
    <cellStyle name="Calculation 9 7 2 7" xfId="6046" xr:uid="{00000000-0005-0000-0000-0000DC140000}"/>
    <cellStyle name="Calculation 9 7 2 7 2" xfId="6047" xr:uid="{00000000-0005-0000-0000-0000DD140000}"/>
    <cellStyle name="Calculation 9 7 2 8" xfId="6048" xr:uid="{00000000-0005-0000-0000-0000DE140000}"/>
    <cellStyle name="Calculation 9 7 2 8 2" xfId="6049" xr:uid="{00000000-0005-0000-0000-0000DF140000}"/>
    <cellStyle name="Calculation 9 7 2 9" xfId="6050" xr:uid="{00000000-0005-0000-0000-0000E0140000}"/>
    <cellStyle name="Calculation 9 7 2 9 2" xfId="6051" xr:uid="{00000000-0005-0000-0000-0000E1140000}"/>
    <cellStyle name="Calculation 9 7 3" xfId="6052" xr:uid="{00000000-0005-0000-0000-0000E2140000}"/>
    <cellStyle name="Calculation 9 7 3 10" xfId="6053" xr:uid="{00000000-0005-0000-0000-0000E3140000}"/>
    <cellStyle name="Calculation 9 7 3 10 2" xfId="6054" xr:uid="{00000000-0005-0000-0000-0000E4140000}"/>
    <cellStyle name="Calculation 9 7 3 11" xfId="6055" xr:uid="{00000000-0005-0000-0000-0000E5140000}"/>
    <cellStyle name="Calculation 9 7 3 11 2" xfId="6056" xr:uid="{00000000-0005-0000-0000-0000E6140000}"/>
    <cellStyle name="Calculation 9 7 3 12" xfId="6057" xr:uid="{00000000-0005-0000-0000-0000E7140000}"/>
    <cellStyle name="Calculation 9 7 3 12 2" xfId="6058" xr:uid="{00000000-0005-0000-0000-0000E8140000}"/>
    <cellStyle name="Calculation 9 7 3 13" xfId="6059" xr:uid="{00000000-0005-0000-0000-0000E9140000}"/>
    <cellStyle name="Calculation 9 7 3 13 2" xfId="6060" xr:uid="{00000000-0005-0000-0000-0000EA140000}"/>
    <cellStyle name="Calculation 9 7 3 14" xfId="6061" xr:uid="{00000000-0005-0000-0000-0000EB140000}"/>
    <cellStyle name="Calculation 9 7 3 14 2" xfId="6062" xr:uid="{00000000-0005-0000-0000-0000EC140000}"/>
    <cellStyle name="Calculation 9 7 3 15" xfId="6063" xr:uid="{00000000-0005-0000-0000-0000ED140000}"/>
    <cellStyle name="Calculation 9 7 3 15 2" xfId="6064" xr:uid="{00000000-0005-0000-0000-0000EE140000}"/>
    <cellStyle name="Calculation 9 7 3 16" xfId="6065" xr:uid="{00000000-0005-0000-0000-0000EF140000}"/>
    <cellStyle name="Calculation 9 7 3 2" xfId="6066" xr:uid="{00000000-0005-0000-0000-0000F0140000}"/>
    <cellStyle name="Calculation 9 7 3 2 2" xfId="6067" xr:uid="{00000000-0005-0000-0000-0000F1140000}"/>
    <cellStyle name="Calculation 9 7 3 3" xfId="6068" xr:uid="{00000000-0005-0000-0000-0000F2140000}"/>
    <cellStyle name="Calculation 9 7 3 3 2" xfId="6069" xr:uid="{00000000-0005-0000-0000-0000F3140000}"/>
    <cellStyle name="Calculation 9 7 3 4" xfId="6070" xr:uid="{00000000-0005-0000-0000-0000F4140000}"/>
    <cellStyle name="Calculation 9 7 3 4 2" xfId="6071" xr:uid="{00000000-0005-0000-0000-0000F5140000}"/>
    <cellStyle name="Calculation 9 7 3 5" xfId="6072" xr:uid="{00000000-0005-0000-0000-0000F6140000}"/>
    <cellStyle name="Calculation 9 7 3 5 2" xfId="6073" xr:uid="{00000000-0005-0000-0000-0000F7140000}"/>
    <cellStyle name="Calculation 9 7 3 6" xfId="6074" xr:uid="{00000000-0005-0000-0000-0000F8140000}"/>
    <cellStyle name="Calculation 9 7 3 6 2" xfId="6075" xr:uid="{00000000-0005-0000-0000-0000F9140000}"/>
    <cellStyle name="Calculation 9 7 3 7" xfId="6076" xr:uid="{00000000-0005-0000-0000-0000FA140000}"/>
    <cellStyle name="Calculation 9 7 3 7 2" xfId="6077" xr:uid="{00000000-0005-0000-0000-0000FB140000}"/>
    <cellStyle name="Calculation 9 7 3 8" xfId="6078" xr:uid="{00000000-0005-0000-0000-0000FC140000}"/>
    <cellStyle name="Calculation 9 7 3 8 2" xfId="6079" xr:uid="{00000000-0005-0000-0000-0000FD140000}"/>
    <cellStyle name="Calculation 9 7 3 9" xfId="6080" xr:uid="{00000000-0005-0000-0000-0000FE140000}"/>
    <cellStyle name="Calculation 9 7 3 9 2" xfId="6081" xr:uid="{00000000-0005-0000-0000-0000FF140000}"/>
    <cellStyle name="Calculation 9 7 4" xfId="6082" xr:uid="{00000000-0005-0000-0000-000000150000}"/>
    <cellStyle name="Calculation 9 7 4 10" xfId="6083" xr:uid="{00000000-0005-0000-0000-000001150000}"/>
    <cellStyle name="Calculation 9 7 4 10 2" xfId="6084" xr:uid="{00000000-0005-0000-0000-000002150000}"/>
    <cellStyle name="Calculation 9 7 4 11" xfId="6085" xr:uid="{00000000-0005-0000-0000-000003150000}"/>
    <cellStyle name="Calculation 9 7 4 11 2" xfId="6086" xr:uid="{00000000-0005-0000-0000-000004150000}"/>
    <cellStyle name="Calculation 9 7 4 12" xfId="6087" xr:uid="{00000000-0005-0000-0000-000005150000}"/>
    <cellStyle name="Calculation 9 7 4 12 2" xfId="6088" xr:uid="{00000000-0005-0000-0000-000006150000}"/>
    <cellStyle name="Calculation 9 7 4 13" xfId="6089" xr:uid="{00000000-0005-0000-0000-000007150000}"/>
    <cellStyle name="Calculation 9 7 4 13 2" xfId="6090" xr:uid="{00000000-0005-0000-0000-000008150000}"/>
    <cellStyle name="Calculation 9 7 4 14" xfId="6091" xr:uid="{00000000-0005-0000-0000-000009150000}"/>
    <cellStyle name="Calculation 9 7 4 14 2" xfId="6092" xr:uid="{00000000-0005-0000-0000-00000A150000}"/>
    <cellStyle name="Calculation 9 7 4 15" xfId="6093" xr:uid="{00000000-0005-0000-0000-00000B150000}"/>
    <cellStyle name="Calculation 9 7 4 15 2" xfId="6094" xr:uid="{00000000-0005-0000-0000-00000C150000}"/>
    <cellStyle name="Calculation 9 7 4 16" xfId="6095" xr:uid="{00000000-0005-0000-0000-00000D150000}"/>
    <cellStyle name="Calculation 9 7 4 2" xfId="6096" xr:uid="{00000000-0005-0000-0000-00000E150000}"/>
    <cellStyle name="Calculation 9 7 4 2 2" xfId="6097" xr:uid="{00000000-0005-0000-0000-00000F150000}"/>
    <cellStyle name="Calculation 9 7 4 3" xfId="6098" xr:uid="{00000000-0005-0000-0000-000010150000}"/>
    <cellStyle name="Calculation 9 7 4 3 2" xfId="6099" xr:uid="{00000000-0005-0000-0000-000011150000}"/>
    <cellStyle name="Calculation 9 7 4 4" xfId="6100" xr:uid="{00000000-0005-0000-0000-000012150000}"/>
    <cellStyle name="Calculation 9 7 4 4 2" xfId="6101" xr:uid="{00000000-0005-0000-0000-000013150000}"/>
    <cellStyle name="Calculation 9 7 4 5" xfId="6102" xr:uid="{00000000-0005-0000-0000-000014150000}"/>
    <cellStyle name="Calculation 9 7 4 5 2" xfId="6103" xr:uid="{00000000-0005-0000-0000-000015150000}"/>
    <cellStyle name="Calculation 9 7 4 6" xfId="6104" xr:uid="{00000000-0005-0000-0000-000016150000}"/>
    <cellStyle name="Calculation 9 7 4 6 2" xfId="6105" xr:uid="{00000000-0005-0000-0000-000017150000}"/>
    <cellStyle name="Calculation 9 7 4 7" xfId="6106" xr:uid="{00000000-0005-0000-0000-000018150000}"/>
    <cellStyle name="Calculation 9 7 4 7 2" xfId="6107" xr:uid="{00000000-0005-0000-0000-000019150000}"/>
    <cellStyle name="Calculation 9 7 4 8" xfId="6108" xr:uid="{00000000-0005-0000-0000-00001A150000}"/>
    <cellStyle name="Calculation 9 7 4 8 2" xfId="6109" xr:uid="{00000000-0005-0000-0000-00001B150000}"/>
    <cellStyle name="Calculation 9 7 4 9" xfId="6110" xr:uid="{00000000-0005-0000-0000-00001C150000}"/>
    <cellStyle name="Calculation 9 7 4 9 2" xfId="6111" xr:uid="{00000000-0005-0000-0000-00001D150000}"/>
    <cellStyle name="Calculation 9 7 5" xfId="6112" xr:uid="{00000000-0005-0000-0000-00001E150000}"/>
    <cellStyle name="Calculation 9 7 5 10" xfId="6113" xr:uid="{00000000-0005-0000-0000-00001F150000}"/>
    <cellStyle name="Calculation 9 7 5 10 2" xfId="6114" xr:uid="{00000000-0005-0000-0000-000020150000}"/>
    <cellStyle name="Calculation 9 7 5 11" xfId="6115" xr:uid="{00000000-0005-0000-0000-000021150000}"/>
    <cellStyle name="Calculation 9 7 5 11 2" xfId="6116" xr:uid="{00000000-0005-0000-0000-000022150000}"/>
    <cellStyle name="Calculation 9 7 5 12" xfId="6117" xr:uid="{00000000-0005-0000-0000-000023150000}"/>
    <cellStyle name="Calculation 9 7 5 12 2" xfId="6118" xr:uid="{00000000-0005-0000-0000-000024150000}"/>
    <cellStyle name="Calculation 9 7 5 13" xfId="6119" xr:uid="{00000000-0005-0000-0000-000025150000}"/>
    <cellStyle name="Calculation 9 7 5 13 2" xfId="6120" xr:uid="{00000000-0005-0000-0000-000026150000}"/>
    <cellStyle name="Calculation 9 7 5 14" xfId="6121" xr:uid="{00000000-0005-0000-0000-000027150000}"/>
    <cellStyle name="Calculation 9 7 5 14 2" xfId="6122" xr:uid="{00000000-0005-0000-0000-000028150000}"/>
    <cellStyle name="Calculation 9 7 5 15" xfId="6123" xr:uid="{00000000-0005-0000-0000-000029150000}"/>
    <cellStyle name="Calculation 9 7 5 2" xfId="6124" xr:uid="{00000000-0005-0000-0000-00002A150000}"/>
    <cellStyle name="Calculation 9 7 5 2 2" xfId="6125" xr:uid="{00000000-0005-0000-0000-00002B150000}"/>
    <cellStyle name="Calculation 9 7 5 3" xfId="6126" xr:uid="{00000000-0005-0000-0000-00002C150000}"/>
    <cellStyle name="Calculation 9 7 5 3 2" xfId="6127" xr:uid="{00000000-0005-0000-0000-00002D150000}"/>
    <cellStyle name="Calculation 9 7 5 4" xfId="6128" xr:uid="{00000000-0005-0000-0000-00002E150000}"/>
    <cellStyle name="Calculation 9 7 5 4 2" xfId="6129" xr:uid="{00000000-0005-0000-0000-00002F150000}"/>
    <cellStyle name="Calculation 9 7 5 5" xfId="6130" xr:uid="{00000000-0005-0000-0000-000030150000}"/>
    <cellStyle name="Calculation 9 7 5 5 2" xfId="6131" xr:uid="{00000000-0005-0000-0000-000031150000}"/>
    <cellStyle name="Calculation 9 7 5 6" xfId="6132" xr:uid="{00000000-0005-0000-0000-000032150000}"/>
    <cellStyle name="Calculation 9 7 5 6 2" xfId="6133" xr:uid="{00000000-0005-0000-0000-000033150000}"/>
    <cellStyle name="Calculation 9 7 5 7" xfId="6134" xr:uid="{00000000-0005-0000-0000-000034150000}"/>
    <cellStyle name="Calculation 9 7 5 7 2" xfId="6135" xr:uid="{00000000-0005-0000-0000-000035150000}"/>
    <cellStyle name="Calculation 9 7 5 8" xfId="6136" xr:uid="{00000000-0005-0000-0000-000036150000}"/>
    <cellStyle name="Calculation 9 7 5 8 2" xfId="6137" xr:uid="{00000000-0005-0000-0000-000037150000}"/>
    <cellStyle name="Calculation 9 7 5 9" xfId="6138" xr:uid="{00000000-0005-0000-0000-000038150000}"/>
    <cellStyle name="Calculation 9 7 5 9 2" xfId="6139" xr:uid="{00000000-0005-0000-0000-000039150000}"/>
    <cellStyle name="Calculation 9 7 6" xfId="6140" xr:uid="{00000000-0005-0000-0000-00003A150000}"/>
    <cellStyle name="Calculation 9 7 6 2" xfId="6141" xr:uid="{00000000-0005-0000-0000-00003B150000}"/>
    <cellStyle name="Calculation 9 7 7" xfId="6142" xr:uid="{00000000-0005-0000-0000-00003C150000}"/>
    <cellStyle name="Calculation 9 7 7 2" xfId="6143" xr:uid="{00000000-0005-0000-0000-00003D150000}"/>
    <cellStyle name="Calculation 9 7 8" xfId="6144" xr:uid="{00000000-0005-0000-0000-00003E150000}"/>
    <cellStyle name="Calculation 9 7 8 2" xfId="6145" xr:uid="{00000000-0005-0000-0000-00003F150000}"/>
    <cellStyle name="Calculation 9 7 9" xfId="6146" xr:uid="{00000000-0005-0000-0000-000040150000}"/>
    <cellStyle name="Calculation 9 7 9 2" xfId="6147" xr:uid="{00000000-0005-0000-0000-000041150000}"/>
    <cellStyle name="Calculation 9 8" xfId="6148" xr:uid="{00000000-0005-0000-0000-000042150000}"/>
    <cellStyle name="Calculation 9 8 10" xfId="6149" xr:uid="{00000000-0005-0000-0000-000043150000}"/>
    <cellStyle name="Calculation 9 8 10 2" xfId="6150" xr:uid="{00000000-0005-0000-0000-000044150000}"/>
    <cellStyle name="Calculation 9 8 11" xfId="6151" xr:uid="{00000000-0005-0000-0000-000045150000}"/>
    <cellStyle name="Calculation 9 8 11 2" xfId="6152" xr:uid="{00000000-0005-0000-0000-000046150000}"/>
    <cellStyle name="Calculation 9 8 12" xfId="6153" xr:uid="{00000000-0005-0000-0000-000047150000}"/>
    <cellStyle name="Calculation 9 8 12 2" xfId="6154" xr:uid="{00000000-0005-0000-0000-000048150000}"/>
    <cellStyle name="Calculation 9 8 13" xfId="6155" xr:uid="{00000000-0005-0000-0000-000049150000}"/>
    <cellStyle name="Calculation 9 8 13 2" xfId="6156" xr:uid="{00000000-0005-0000-0000-00004A150000}"/>
    <cellStyle name="Calculation 9 8 14" xfId="6157" xr:uid="{00000000-0005-0000-0000-00004B150000}"/>
    <cellStyle name="Calculation 9 8 14 2" xfId="6158" xr:uid="{00000000-0005-0000-0000-00004C150000}"/>
    <cellStyle name="Calculation 9 8 15" xfId="6159" xr:uid="{00000000-0005-0000-0000-00004D150000}"/>
    <cellStyle name="Calculation 9 8 15 2" xfId="6160" xr:uid="{00000000-0005-0000-0000-00004E150000}"/>
    <cellStyle name="Calculation 9 8 16" xfId="6161" xr:uid="{00000000-0005-0000-0000-00004F150000}"/>
    <cellStyle name="Calculation 9 8 16 2" xfId="6162" xr:uid="{00000000-0005-0000-0000-000050150000}"/>
    <cellStyle name="Calculation 9 8 17" xfId="6163" xr:uid="{00000000-0005-0000-0000-000051150000}"/>
    <cellStyle name="Calculation 9 8 17 2" xfId="6164" xr:uid="{00000000-0005-0000-0000-000052150000}"/>
    <cellStyle name="Calculation 9 8 18" xfId="6165" xr:uid="{00000000-0005-0000-0000-000053150000}"/>
    <cellStyle name="Calculation 9 8 2" xfId="6166" xr:uid="{00000000-0005-0000-0000-000054150000}"/>
    <cellStyle name="Calculation 9 8 2 10" xfId="6167" xr:uid="{00000000-0005-0000-0000-000055150000}"/>
    <cellStyle name="Calculation 9 8 2 10 2" xfId="6168" xr:uid="{00000000-0005-0000-0000-000056150000}"/>
    <cellStyle name="Calculation 9 8 2 11" xfId="6169" xr:uid="{00000000-0005-0000-0000-000057150000}"/>
    <cellStyle name="Calculation 9 8 2 11 2" xfId="6170" xr:uid="{00000000-0005-0000-0000-000058150000}"/>
    <cellStyle name="Calculation 9 8 2 12" xfId="6171" xr:uid="{00000000-0005-0000-0000-000059150000}"/>
    <cellStyle name="Calculation 9 8 2 12 2" xfId="6172" xr:uid="{00000000-0005-0000-0000-00005A150000}"/>
    <cellStyle name="Calculation 9 8 2 13" xfId="6173" xr:uid="{00000000-0005-0000-0000-00005B150000}"/>
    <cellStyle name="Calculation 9 8 2 13 2" xfId="6174" xr:uid="{00000000-0005-0000-0000-00005C150000}"/>
    <cellStyle name="Calculation 9 8 2 14" xfId="6175" xr:uid="{00000000-0005-0000-0000-00005D150000}"/>
    <cellStyle name="Calculation 9 8 2 14 2" xfId="6176" xr:uid="{00000000-0005-0000-0000-00005E150000}"/>
    <cellStyle name="Calculation 9 8 2 15" xfId="6177" xr:uid="{00000000-0005-0000-0000-00005F150000}"/>
    <cellStyle name="Calculation 9 8 2 15 2" xfId="6178" xr:uid="{00000000-0005-0000-0000-000060150000}"/>
    <cellStyle name="Calculation 9 8 2 16" xfId="6179" xr:uid="{00000000-0005-0000-0000-000061150000}"/>
    <cellStyle name="Calculation 9 8 2 16 2" xfId="6180" xr:uid="{00000000-0005-0000-0000-000062150000}"/>
    <cellStyle name="Calculation 9 8 2 17" xfId="6181" xr:uid="{00000000-0005-0000-0000-000063150000}"/>
    <cellStyle name="Calculation 9 8 2 17 2" xfId="6182" xr:uid="{00000000-0005-0000-0000-000064150000}"/>
    <cellStyle name="Calculation 9 8 2 18" xfId="6183" xr:uid="{00000000-0005-0000-0000-000065150000}"/>
    <cellStyle name="Calculation 9 8 2 2" xfId="6184" xr:uid="{00000000-0005-0000-0000-000066150000}"/>
    <cellStyle name="Calculation 9 8 2 2 2" xfId="6185" xr:uid="{00000000-0005-0000-0000-000067150000}"/>
    <cellStyle name="Calculation 9 8 2 3" xfId="6186" xr:uid="{00000000-0005-0000-0000-000068150000}"/>
    <cellStyle name="Calculation 9 8 2 3 2" xfId="6187" xr:uid="{00000000-0005-0000-0000-000069150000}"/>
    <cellStyle name="Calculation 9 8 2 4" xfId="6188" xr:uid="{00000000-0005-0000-0000-00006A150000}"/>
    <cellStyle name="Calculation 9 8 2 4 2" xfId="6189" xr:uid="{00000000-0005-0000-0000-00006B150000}"/>
    <cellStyle name="Calculation 9 8 2 5" xfId="6190" xr:uid="{00000000-0005-0000-0000-00006C150000}"/>
    <cellStyle name="Calculation 9 8 2 5 2" xfId="6191" xr:uid="{00000000-0005-0000-0000-00006D150000}"/>
    <cellStyle name="Calculation 9 8 2 6" xfId="6192" xr:uid="{00000000-0005-0000-0000-00006E150000}"/>
    <cellStyle name="Calculation 9 8 2 6 2" xfId="6193" xr:uid="{00000000-0005-0000-0000-00006F150000}"/>
    <cellStyle name="Calculation 9 8 2 7" xfId="6194" xr:uid="{00000000-0005-0000-0000-000070150000}"/>
    <cellStyle name="Calculation 9 8 2 7 2" xfId="6195" xr:uid="{00000000-0005-0000-0000-000071150000}"/>
    <cellStyle name="Calculation 9 8 2 8" xfId="6196" xr:uid="{00000000-0005-0000-0000-000072150000}"/>
    <cellStyle name="Calculation 9 8 2 8 2" xfId="6197" xr:uid="{00000000-0005-0000-0000-000073150000}"/>
    <cellStyle name="Calculation 9 8 2 9" xfId="6198" xr:uid="{00000000-0005-0000-0000-000074150000}"/>
    <cellStyle name="Calculation 9 8 2 9 2" xfId="6199" xr:uid="{00000000-0005-0000-0000-000075150000}"/>
    <cellStyle name="Calculation 9 8 3" xfId="6200" xr:uid="{00000000-0005-0000-0000-000076150000}"/>
    <cellStyle name="Calculation 9 8 3 10" xfId="6201" xr:uid="{00000000-0005-0000-0000-000077150000}"/>
    <cellStyle name="Calculation 9 8 3 10 2" xfId="6202" xr:uid="{00000000-0005-0000-0000-000078150000}"/>
    <cellStyle name="Calculation 9 8 3 11" xfId="6203" xr:uid="{00000000-0005-0000-0000-000079150000}"/>
    <cellStyle name="Calculation 9 8 3 11 2" xfId="6204" xr:uid="{00000000-0005-0000-0000-00007A150000}"/>
    <cellStyle name="Calculation 9 8 3 12" xfId="6205" xr:uid="{00000000-0005-0000-0000-00007B150000}"/>
    <cellStyle name="Calculation 9 8 3 12 2" xfId="6206" xr:uid="{00000000-0005-0000-0000-00007C150000}"/>
    <cellStyle name="Calculation 9 8 3 13" xfId="6207" xr:uid="{00000000-0005-0000-0000-00007D150000}"/>
    <cellStyle name="Calculation 9 8 3 13 2" xfId="6208" xr:uid="{00000000-0005-0000-0000-00007E150000}"/>
    <cellStyle name="Calculation 9 8 3 14" xfId="6209" xr:uid="{00000000-0005-0000-0000-00007F150000}"/>
    <cellStyle name="Calculation 9 8 3 14 2" xfId="6210" xr:uid="{00000000-0005-0000-0000-000080150000}"/>
    <cellStyle name="Calculation 9 8 3 15" xfId="6211" xr:uid="{00000000-0005-0000-0000-000081150000}"/>
    <cellStyle name="Calculation 9 8 3 15 2" xfId="6212" xr:uid="{00000000-0005-0000-0000-000082150000}"/>
    <cellStyle name="Calculation 9 8 3 16" xfId="6213" xr:uid="{00000000-0005-0000-0000-000083150000}"/>
    <cellStyle name="Calculation 9 8 3 2" xfId="6214" xr:uid="{00000000-0005-0000-0000-000084150000}"/>
    <cellStyle name="Calculation 9 8 3 2 2" xfId="6215" xr:uid="{00000000-0005-0000-0000-000085150000}"/>
    <cellStyle name="Calculation 9 8 3 3" xfId="6216" xr:uid="{00000000-0005-0000-0000-000086150000}"/>
    <cellStyle name="Calculation 9 8 3 3 2" xfId="6217" xr:uid="{00000000-0005-0000-0000-000087150000}"/>
    <cellStyle name="Calculation 9 8 3 4" xfId="6218" xr:uid="{00000000-0005-0000-0000-000088150000}"/>
    <cellStyle name="Calculation 9 8 3 4 2" xfId="6219" xr:uid="{00000000-0005-0000-0000-000089150000}"/>
    <cellStyle name="Calculation 9 8 3 5" xfId="6220" xr:uid="{00000000-0005-0000-0000-00008A150000}"/>
    <cellStyle name="Calculation 9 8 3 5 2" xfId="6221" xr:uid="{00000000-0005-0000-0000-00008B150000}"/>
    <cellStyle name="Calculation 9 8 3 6" xfId="6222" xr:uid="{00000000-0005-0000-0000-00008C150000}"/>
    <cellStyle name="Calculation 9 8 3 6 2" xfId="6223" xr:uid="{00000000-0005-0000-0000-00008D150000}"/>
    <cellStyle name="Calculation 9 8 3 7" xfId="6224" xr:uid="{00000000-0005-0000-0000-00008E150000}"/>
    <cellStyle name="Calculation 9 8 3 7 2" xfId="6225" xr:uid="{00000000-0005-0000-0000-00008F150000}"/>
    <cellStyle name="Calculation 9 8 3 8" xfId="6226" xr:uid="{00000000-0005-0000-0000-000090150000}"/>
    <cellStyle name="Calculation 9 8 3 8 2" xfId="6227" xr:uid="{00000000-0005-0000-0000-000091150000}"/>
    <cellStyle name="Calculation 9 8 3 9" xfId="6228" xr:uid="{00000000-0005-0000-0000-000092150000}"/>
    <cellStyle name="Calculation 9 8 3 9 2" xfId="6229" xr:uid="{00000000-0005-0000-0000-000093150000}"/>
    <cellStyle name="Calculation 9 8 4" xfId="6230" xr:uid="{00000000-0005-0000-0000-000094150000}"/>
    <cellStyle name="Calculation 9 8 4 10" xfId="6231" xr:uid="{00000000-0005-0000-0000-000095150000}"/>
    <cellStyle name="Calculation 9 8 4 10 2" xfId="6232" xr:uid="{00000000-0005-0000-0000-000096150000}"/>
    <cellStyle name="Calculation 9 8 4 11" xfId="6233" xr:uid="{00000000-0005-0000-0000-000097150000}"/>
    <cellStyle name="Calculation 9 8 4 11 2" xfId="6234" xr:uid="{00000000-0005-0000-0000-000098150000}"/>
    <cellStyle name="Calculation 9 8 4 12" xfId="6235" xr:uid="{00000000-0005-0000-0000-000099150000}"/>
    <cellStyle name="Calculation 9 8 4 12 2" xfId="6236" xr:uid="{00000000-0005-0000-0000-00009A150000}"/>
    <cellStyle name="Calculation 9 8 4 13" xfId="6237" xr:uid="{00000000-0005-0000-0000-00009B150000}"/>
    <cellStyle name="Calculation 9 8 4 13 2" xfId="6238" xr:uid="{00000000-0005-0000-0000-00009C150000}"/>
    <cellStyle name="Calculation 9 8 4 14" xfId="6239" xr:uid="{00000000-0005-0000-0000-00009D150000}"/>
    <cellStyle name="Calculation 9 8 4 14 2" xfId="6240" xr:uid="{00000000-0005-0000-0000-00009E150000}"/>
    <cellStyle name="Calculation 9 8 4 15" xfId="6241" xr:uid="{00000000-0005-0000-0000-00009F150000}"/>
    <cellStyle name="Calculation 9 8 4 15 2" xfId="6242" xr:uid="{00000000-0005-0000-0000-0000A0150000}"/>
    <cellStyle name="Calculation 9 8 4 16" xfId="6243" xr:uid="{00000000-0005-0000-0000-0000A1150000}"/>
    <cellStyle name="Calculation 9 8 4 2" xfId="6244" xr:uid="{00000000-0005-0000-0000-0000A2150000}"/>
    <cellStyle name="Calculation 9 8 4 2 2" xfId="6245" xr:uid="{00000000-0005-0000-0000-0000A3150000}"/>
    <cellStyle name="Calculation 9 8 4 3" xfId="6246" xr:uid="{00000000-0005-0000-0000-0000A4150000}"/>
    <cellStyle name="Calculation 9 8 4 3 2" xfId="6247" xr:uid="{00000000-0005-0000-0000-0000A5150000}"/>
    <cellStyle name="Calculation 9 8 4 4" xfId="6248" xr:uid="{00000000-0005-0000-0000-0000A6150000}"/>
    <cellStyle name="Calculation 9 8 4 4 2" xfId="6249" xr:uid="{00000000-0005-0000-0000-0000A7150000}"/>
    <cellStyle name="Calculation 9 8 4 5" xfId="6250" xr:uid="{00000000-0005-0000-0000-0000A8150000}"/>
    <cellStyle name="Calculation 9 8 4 5 2" xfId="6251" xr:uid="{00000000-0005-0000-0000-0000A9150000}"/>
    <cellStyle name="Calculation 9 8 4 6" xfId="6252" xr:uid="{00000000-0005-0000-0000-0000AA150000}"/>
    <cellStyle name="Calculation 9 8 4 6 2" xfId="6253" xr:uid="{00000000-0005-0000-0000-0000AB150000}"/>
    <cellStyle name="Calculation 9 8 4 7" xfId="6254" xr:uid="{00000000-0005-0000-0000-0000AC150000}"/>
    <cellStyle name="Calculation 9 8 4 7 2" xfId="6255" xr:uid="{00000000-0005-0000-0000-0000AD150000}"/>
    <cellStyle name="Calculation 9 8 4 8" xfId="6256" xr:uid="{00000000-0005-0000-0000-0000AE150000}"/>
    <cellStyle name="Calculation 9 8 4 8 2" xfId="6257" xr:uid="{00000000-0005-0000-0000-0000AF150000}"/>
    <cellStyle name="Calculation 9 8 4 9" xfId="6258" xr:uid="{00000000-0005-0000-0000-0000B0150000}"/>
    <cellStyle name="Calculation 9 8 4 9 2" xfId="6259" xr:uid="{00000000-0005-0000-0000-0000B1150000}"/>
    <cellStyle name="Calculation 9 8 5" xfId="6260" xr:uid="{00000000-0005-0000-0000-0000B2150000}"/>
    <cellStyle name="Calculation 9 8 5 10" xfId="6261" xr:uid="{00000000-0005-0000-0000-0000B3150000}"/>
    <cellStyle name="Calculation 9 8 5 10 2" xfId="6262" xr:uid="{00000000-0005-0000-0000-0000B4150000}"/>
    <cellStyle name="Calculation 9 8 5 11" xfId="6263" xr:uid="{00000000-0005-0000-0000-0000B5150000}"/>
    <cellStyle name="Calculation 9 8 5 11 2" xfId="6264" xr:uid="{00000000-0005-0000-0000-0000B6150000}"/>
    <cellStyle name="Calculation 9 8 5 12" xfId="6265" xr:uid="{00000000-0005-0000-0000-0000B7150000}"/>
    <cellStyle name="Calculation 9 8 5 12 2" xfId="6266" xr:uid="{00000000-0005-0000-0000-0000B8150000}"/>
    <cellStyle name="Calculation 9 8 5 13" xfId="6267" xr:uid="{00000000-0005-0000-0000-0000B9150000}"/>
    <cellStyle name="Calculation 9 8 5 13 2" xfId="6268" xr:uid="{00000000-0005-0000-0000-0000BA150000}"/>
    <cellStyle name="Calculation 9 8 5 14" xfId="6269" xr:uid="{00000000-0005-0000-0000-0000BB150000}"/>
    <cellStyle name="Calculation 9 8 5 2" xfId="6270" xr:uid="{00000000-0005-0000-0000-0000BC150000}"/>
    <cellStyle name="Calculation 9 8 5 2 2" xfId="6271" xr:uid="{00000000-0005-0000-0000-0000BD150000}"/>
    <cellStyle name="Calculation 9 8 5 3" xfId="6272" xr:uid="{00000000-0005-0000-0000-0000BE150000}"/>
    <cellStyle name="Calculation 9 8 5 3 2" xfId="6273" xr:uid="{00000000-0005-0000-0000-0000BF150000}"/>
    <cellStyle name="Calculation 9 8 5 4" xfId="6274" xr:uid="{00000000-0005-0000-0000-0000C0150000}"/>
    <cellStyle name="Calculation 9 8 5 4 2" xfId="6275" xr:uid="{00000000-0005-0000-0000-0000C1150000}"/>
    <cellStyle name="Calculation 9 8 5 5" xfId="6276" xr:uid="{00000000-0005-0000-0000-0000C2150000}"/>
    <cellStyle name="Calculation 9 8 5 5 2" xfId="6277" xr:uid="{00000000-0005-0000-0000-0000C3150000}"/>
    <cellStyle name="Calculation 9 8 5 6" xfId="6278" xr:uid="{00000000-0005-0000-0000-0000C4150000}"/>
    <cellStyle name="Calculation 9 8 5 6 2" xfId="6279" xr:uid="{00000000-0005-0000-0000-0000C5150000}"/>
    <cellStyle name="Calculation 9 8 5 7" xfId="6280" xr:uid="{00000000-0005-0000-0000-0000C6150000}"/>
    <cellStyle name="Calculation 9 8 5 7 2" xfId="6281" xr:uid="{00000000-0005-0000-0000-0000C7150000}"/>
    <cellStyle name="Calculation 9 8 5 8" xfId="6282" xr:uid="{00000000-0005-0000-0000-0000C8150000}"/>
    <cellStyle name="Calculation 9 8 5 8 2" xfId="6283" xr:uid="{00000000-0005-0000-0000-0000C9150000}"/>
    <cellStyle name="Calculation 9 8 5 9" xfId="6284" xr:uid="{00000000-0005-0000-0000-0000CA150000}"/>
    <cellStyle name="Calculation 9 8 5 9 2" xfId="6285" xr:uid="{00000000-0005-0000-0000-0000CB150000}"/>
    <cellStyle name="Calculation 9 8 6" xfId="6286" xr:uid="{00000000-0005-0000-0000-0000CC150000}"/>
    <cellStyle name="Calculation 9 8 6 2" xfId="6287" xr:uid="{00000000-0005-0000-0000-0000CD150000}"/>
    <cellStyle name="Calculation 9 8 7" xfId="6288" xr:uid="{00000000-0005-0000-0000-0000CE150000}"/>
    <cellStyle name="Calculation 9 8 7 2" xfId="6289" xr:uid="{00000000-0005-0000-0000-0000CF150000}"/>
    <cellStyle name="Calculation 9 8 8" xfId="6290" xr:uid="{00000000-0005-0000-0000-0000D0150000}"/>
    <cellStyle name="Calculation 9 8 8 2" xfId="6291" xr:uid="{00000000-0005-0000-0000-0000D1150000}"/>
    <cellStyle name="Calculation 9 8 9" xfId="6292" xr:uid="{00000000-0005-0000-0000-0000D2150000}"/>
    <cellStyle name="Calculation 9 8 9 2" xfId="6293" xr:uid="{00000000-0005-0000-0000-0000D3150000}"/>
    <cellStyle name="Calculation 9 9" xfId="6294" xr:uid="{00000000-0005-0000-0000-0000D4150000}"/>
    <cellStyle name="Calculation 9 9 10" xfId="6295" xr:uid="{00000000-0005-0000-0000-0000D5150000}"/>
    <cellStyle name="Calculation 9 9 10 2" xfId="6296" xr:uid="{00000000-0005-0000-0000-0000D6150000}"/>
    <cellStyle name="Calculation 9 9 11" xfId="6297" xr:uid="{00000000-0005-0000-0000-0000D7150000}"/>
    <cellStyle name="Calculation 9 9 11 2" xfId="6298" xr:uid="{00000000-0005-0000-0000-0000D8150000}"/>
    <cellStyle name="Calculation 9 9 12" xfId="6299" xr:uid="{00000000-0005-0000-0000-0000D9150000}"/>
    <cellStyle name="Calculation 9 9 12 2" xfId="6300" xr:uid="{00000000-0005-0000-0000-0000DA150000}"/>
    <cellStyle name="Calculation 9 9 13" xfId="6301" xr:uid="{00000000-0005-0000-0000-0000DB150000}"/>
    <cellStyle name="Calculation 9 9 13 2" xfId="6302" xr:uid="{00000000-0005-0000-0000-0000DC150000}"/>
    <cellStyle name="Calculation 9 9 14" xfId="6303" xr:uid="{00000000-0005-0000-0000-0000DD150000}"/>
    <cellStyle name="Calculation 9 9 14 2" xfId="6304" xr:uid="{00000000-0005-0000-0000-0000DE150000}"/>
    <cellStyle name="Calculation 9 9 15" xfId="6305" xr:uid="{00000000-0005-0000-0000-0000DF150000}"/>
    <cellStyle name="Calculation 9 9 15 2" xfId="6306" xr:uid="{00000000-0005-0000-0000-0000E0150000}"/>
    <cellStyle name="Calculation 9 9 16" xfId="6307" xr:uid="{00000000-0005-0000-0000-0000E1150000}"/>
    <cellStyle name="Calculation 9 9 16 2" xfId="6308" xr:uid="{00000000-0005-0000-0000-0000E2150000}"/>
    <cellStyle name="Calculation 9 9 17" xfId="6309" xr:uid="{00000000-0005-0000-0000-0000E3150000}"/>
    <cellStyle name="Calculation 9 9 17 2" xfId="6310" xr:uid="{00000000-0005-0000-0000-0000E4150000}"/>
    <cellStyle name="Calculation 9 9 18" xfId="6311" xr:uid="{00000000-0005-0000-0000-0000E5150000}"/>
    <cellStyle name="Calculation 9 9 2" xfId="6312" xr:uid="{00000000-0005-0000-0000-0000E6150000}"/>
    <cellStyle name="Calculation 9 9 2 10" xfId="6313" xr:uid="{00000000-0005-0000-0000-0000E7150000}"/>
    <cellStyle name="Calculation 9 9 2 10 2" xfId="6314" xr:uid="{00000000-0005-0000-0000-0000E8150000}"/>
    <cellStyle name="Calculation 9 9 2 11" xfId="6315" xr:uid="{00000000-0005-0000-0000-0000E9150000}"/>
    <cellStyle name="Calculation 9 9 2 11 2" xfId="6316" xr:uid="{00000000-0005-0000-0000-0000EA150000}"/>
    <cellStyle name="Calculation 9 9 2 12" xfId="6317" xr:uid="{00000000-0005-0000-0000-0000EB150000}"/>
    <cellStyle name="Calculation 9 9 2 12 2" xfId="6318" xr:uid="{00000000-0005-0000-0000-0000EC150000}"/>
    <cellStyle name="Calculation 9 9 2 13" xfId="6319" xr:uid="{00000000-0005-0000-0000-0000ED150000}"/>
    <cellStyle name="Calculation 9 9 2 13 2" xfId="6320" xr:uid="{00000000-0005-0000-0000-0000EE150000}"/>
    <cellStyle name="Calculation 9 9 2 14" xfId="6321" xr:uid="{00000000-0005-0000-0000-0000EF150000}"/>
    <cellStyle name="Calculation 9 9 2 14 2" xfId="6322" xr:uid="{00000000-0005-0000-0000-0000F0150000}"/>
    <cellStyle name="Calculation 9 9 2 15" xfId="6323" xr:uid="{00000000-0005-0000-0000-0000F1150000}"/>
    <cellStyle name="Calculation 9 9 2 15 2" xfId="6324" xr:uid="{00000000-0005-0000-0000-0000F2150000}"/>
    <cellStyle name="Calculation 9 9 2 16" xfId="6325" xr:uid="{00000000-0005-0000-0000-0000F3150000}"/>
    <cellStyle name="Calculation 9 9 2 16 2" xfId="6326" xr:uid="{00000000-0005-0000-0000-0000F4150000}"/>
    <cellStyle name="Calculation 9 9 2 17" xfId="6327" xr:uid="{00000000-0005-0000-0000-0000F5150000}"/>
    <cellStyle name="Calculation 9 9 2 17 2" xfId="6328" xr:uid="{00000000-0005-0000-0000-0000F6150000}"/>
    <cellStyle name="Calculation 9 9 2 18" xfId="6329" xr:uid="{00000000-0005-0000-0000-0000F7150000}"/>
    <cellStyle name="Calculation 9 9 2 2" xfId="6330" xr:uid="{00000000-0005-0000-0000-0000F8150000}"/>
    <cellStyle name="Calculation 9 9 2 2 2" xfId="6331" xr:uid="{00000000-0005-0000-0000-0000F9150000}"/>
    <cellStyle name="Calculation 9 9 2 3" xfId="6332" xr:uid="{00000000-0005-0000-0000-0000FA150000}"/>
    <cellStyle name="Calculation 9 9 2 3 2" xfId="6333" xr:uid="{00000000-0005-0000-0000-0000FB150000}"/>
    <cellStyle name="Calculation 9 9 2 4" xfId="6334" xr:uid="{00000000-0005-0000-0000-0000FC150000}"/>
    <cellStyle name="Calculation 9 9 2 4 2" xfId="6335" xr:uid="{00000000-0005-0000-0000-0000FD150000}"/>
    <cellStyle name="Calculation 9 9 2 5" xfId="6336" xr:uid="{00000000-0005-0000-0000-0000FE150000}"/>
    <cellStyle name="Calculation 9 9 2 5 2" xfId="6337" xr:uid="{00000000-0005-0000-0000-0000FF150000}"/>
    <cellStyle name="Calculation 9 9 2 6" xfId="6338" xr:uid="{00000000-0005-0000-0000-000000160000}"/>
    <cellStyle name="Calculation 9 9 2 6 2" xfId="6339" xr:uid="{00000000-0005-0000-0000-000001160000}"/>
    <cellStyle name="Calculation 9 9 2 7" xfId="6340" xr:uid="{00000000-0005-0000-0000-000002160000}"/>
    <cellStyle name="Calculation 9 9 2 7 2" xfId="6341" xr:uid="{00000000-0005-0000-0000-000003160000}"/>
    <cellStyle name="Calculation 9 9 2 8" xfId="6342" xr:uid="{00000000-0005-0000-0000-000004160000}"/>
    <cellStyle name="Calculation 9 9 2 8 2" xfId="6343" xr:uid="{00000000-0005-0000-0000-000005160000}"/>
    <cellStyle name="Calculation 9 9 2 9" xfId="6344" xr:uid="{00000000-0005-0000-0000-000006160000}"/>
    <cellStyle name="Calculation 9 9 2 9 2" xfId="6345" xr:uid="{00000000-0005-0000-0000-000007160000}"/>
    <cellStyle name="Calculation 9 9 3" xfId="6346" xr:uid="{00000000-0005-0000-0000-000008160000}"/>
    <cellStyle name="Calculation 9 9 3 10" xfId="6347" xr:uid="{00000000-0005-0000-0000-000009160000}"/>
    <cellStyle name="Calculation 9 9 3 10 2" xfId="6348" xr:uid="{00000000-0005-0000-0000-00000A160000}"/>
    <cellStyle name="Calculation 9 9 3 11" xfId="6349" xr:uid="{00000000-0005-0000-0000-00000B160000}"/>
    <cellStyle name="Calculation 9 9 3 11 2" xfId="6350" xr:uid="{00000000-0005-0000-0000-00000C160000}"/>
    <cellStyle name="Calculation 9 9 3 12" xfId="6351" xr:uid="{00000000-0005-0000-0000-00000D160000}"/>
    <cellStyle name="Calculation 9 9 3 12 2" xfId="6352" xr:uid="{00000000-0005-0000-0000-00000E160000}"/>
    <cellStyle name="Calculation 9 9 3 13" xfId="6353" xr:uid="{00000000-0005-0000-0000-00000F160000}"/>
    <cellStyle name="Calculation 9 9 3 13 2" xfId="6354" xr:uid="{00000000-0005-0000-0000-000010160000}"/>
    <cellStyle name="Calculation 9 9 3 14" xfId="6355" xr:uid="{00000000-0005-0000-0000-000011160000}"/>
    <cellStyle name="Calculation 9 9 3 14 2" xfId="6356" xr:uid="{00000000-0005-0000-0000-000012160000}"/>
    <cellStyle name="Calculation 9 9 3 15" xfId="6357" xr:uid="{00000000-0005-0000-0000-000013160000}"/>
    <cellStyle name="Calculation 9 9 3 15 2" xfId="6358" xr:uid="{00000000-0005-0000-0000-000014160000}"/>
    <cellStyle name="Calculation 9 9 3 16" xfId="6359" xr:uid="{00000000-0005-0000-0000-000015160000}"/>
    <cellStyle name="Calculation 9 9 3 2" xfId="6360" xr:uid="{00000000-0005-0000-0000-000016160000}"/>
    <cellStyle name="Calculation 9 9 3 2 2" xfId="6361" xr:uid="{00000000-0005-0000-0000-000017160000}"/>
    <cellStyle name="Calculation 9 9 3 3" xfId="6362" xr:uid="{00000000-0005-0000-0000-000018160000}"/>
    <cellStyle name="Calculation 9 9 3 3 2" xfId="6363" xr:uid="{00000000-0005-0000-0000-000019160000}"/>
    <cellStyle name="Calculation 9 9 3 4" xfId="6364" xr:uid="{00000000-0005-0000-0000-00001A160000}"/>
    <cellStyle name="Calculation 9 9 3 4 2" xfId="6365" xr:uid="{00000000-0005-0000-0000-00001B160000}"/>
    <cellStyle name="Calculation 9 9 3 5" xfId="6366" xr:uid="{00000000-0005-0000-0000-00001C160000}"/>
    <cellStyle name="Calculation 9 9 3 5 2" xfId="6367" xr:uid="{00000000-0005-0000-0000-00001D160000}"/>
    <cellStyle name="Calculation 9 9 3 6" xfId="6368" xr:uid="{00000000-0005-0000-0000-00001E160000}"/>
    <cellStyle name="Calculation 9 9 3 6 2" xfId="6369" xr:uid="{00000000-0005-0000-0000-00001F160000}"/>
    <cellStyle name="Calculation 9 9 3 7" xfId="6370" xr:uid="{00000000-0005-0000-0000-000020160000}"/>
    <cellStyle name="Calculation 9 9 3 7 2" xfId="6371" xr:uid="{00000000-0005-0000-0000-000021160000}"/>
    <cellStyle name="Calculation 9 9 3 8" xfId="6372" xr:uid="{00000000-0005-0000-0000-000022160000}"/>
    <cellStyle name="Calculation 9 9 3 8 2" xfId="6373" xr:uid="{00000000-0005-0000-0000-000023160000}"/>
    <cellStyle name="Calculation 9 9 3 9" xfId="6374" xr:uid="{00000000-0005-0000-0000-000024160000}"/>
    <cellStyle name="Calculation 9 9 3 9 2" xfId="6375" xr:uid="{00000000-0005-0000-0000-000025160000}"/>
    <cellStyle name="Calculation 9 9 4" xfId="6376" xr:uid="{00000000-0005-0000-0000-000026160000}"/>
    <cellStyle name="Calculation 9 9 4 10" xfId="6377" xr:uid="{00000000-0005-0000-0000-000027160000}"/>
    <cellStyle name="Calculation 9 9 4 10 2" xfId="6378" xr:uid="{00000000-0005-0000-0000-000028160000}"/>
    <cellStyle name="Calculation 9 9 4 11" xfId="6379" xr:uid="{00000000-0005-0000-0000-000029160000}"/>
    <cellStyle name="Calculation 9 9 4 11 2" xfId="6380" xr:uid="{00000000-0005-0000-0000-00002A160000}"/>
    <cellStyle name="Calculation 9 9 4 12" xfId="6381" xr:uid="{00000000-0005-0000-0000-00002B160000}"/>
    <cellStyle name="Calculation 9 9 4 12 2" xfId="6382" xr:uid="{00000000-0005-0000-0000-00002C160000}"/>
    <cellStyle name="Calculation 9 9 4 13" xfId="6383" xr:uid="{00000000-0005-0000-0000-00002D160000}"/>
    <cellStyle name="Calculation 9 9 4 13 2" xfId="6384" xr:uid="{00000000-0005-0000-0000-00002E160000}"/>
    <cellStyle name="Calculation 9 9 4 14" xfId="6385" xr:uid="{00000000-0005-0000-0000-00002F160000}"/>
    <cellStyle name="Calculation 9 9 4 14 2" xfId="6386" xr:uid="{00000000-0005-0000-0000-000030160000}"/>
    <cellStyle name="Calculation 9 9 4 15" xfId="6387" xr:uid="{00000000-0005-0000-0000-000031160000}"/>
    <cellStyle name="Calculation 9 9 4 15 2" xfId="6388" xr:uid="{00000000-0005-0000-0000-000032160000}"/>
    <cellStyle name="Calculation 9 9 4 16" xfId="6389" xr:uid="{00000000-0005-0000-0000-000033160000}"/>
    <cellStyle name="Calculation 9 9 4 2" xfId="6390" xr:uid="{00000000-0005-0000-0000-000034160000}"/>
    <cellStyle name="Calculation 9 9 4 2 2" xfId="6391" xr:uid="{00000000-0005-0000-0000-000035160000}"/>
    <cellStyle name="Calculation 9 9 4 3" xfId="6392" xr:uid="{00000000-0005-0000-0000-000036160000}"/>
    <cellStyle name="Calculation 9 9 4 3 2" xfId="6393" xr:uid="{00000000-0005-0000-0000-000037160000}"/>
    <cellStyle name="Calculation 9 9 4 4" xfId="6394" xr:uid="{00000000-0005-0000-0000-000038160000}"/>
    <cellStyle name="Calculation 9 9 4 4 2" xfId="6395" xr:uid="{00000000-0005-0000-0000-000039160000}"/>
    <cellStyle name="Calculation 9 9 4 5" xfId="6396" xr:uid="{00000000-0005-0000-0000-00003A160000}"/>
    <cellStyle name="Calculation 9 9 4 5 2" xfId="6397" xr:uid="{00000000-0005-0000-0000-00003B160000}"/>
    <cellStyle name="Calculation 9 9 4 6" xfId="6398" xr:uid="{00000000-0005-0000-0000-00003C160000}"/>
    <cellStyle name="Calculation 9 9 4 6 2" xfId="6399" xr:uid="{00000000-0005-0000-0000-00003D160000}"/>
    <cellStyle name="Calculation 9 9 4 7" xfId="6400" xr:uid="{00000000-0005-0000-0000-00003E160000}"/>
    <cellStyle name="Calculation 9 9 4 7 2" xfId="6401" xr:uid="{00000000-0005-0000-0000-00003F160000}"/>
    <cellStyle name="Calculation 9 9 4 8" xfId="6402" xr:uid="{00000000-0005-0000-0000-000040160000}"/>
    <cellStyle name="Calculation 9 9 4 8 2" xfId="6403" xr:uid="{00000000-0005-0000-0000-000041160000}"/>
    <cellStyle name="Calculation 9 9 4 9" xfId="6404" xr:uid="{00000000-0005-0000-0000-000042160000}"/>
    <cellStyle name="Calculation 9 9 4 9 2" xfId="6405" xr:uid="{00000000-0005-0000-0000-000043160000}"/>
    <cellStyle name="Calculation 9 9 5" xfId="6406" xr:uid="{00000000-0005-0000-0000-000044160000}"/>
    <cellStyle name="Calculation 9 9 5 10" xfId="6407" xr:uid="{00000000-0005-0000-0000-000045160000}"/>
    <cellStyle name="Calculation 9 9 5 10 2" xfId="6408" xr:uid="{00000000-0005-0000-0000-000046160000}"/>
    <cellStyle name="Calculation 9 9 5 11" xfId="6409" xr:uid="{00000000-0005-0000-0000-000047160000}"/>
    <cellStyle name="Calculation 9 9 5 11 2" xfId="6410" xr:uid="{00000000-0005-0000-0000-000048160000}"/>
    <cellStyle name="Calculation 9 9 5 12" xfId="6411" xr:uid="{00000000-0005-0000-0000-000049160000}"/>
    <cellStyle name="Calculation 9 9 5 12 2" xfId="6412" xr:uid="{00000000-0005-0000-0000-00004A160000}"/>
    <cellStyle name="Calculation 9 9 5 13" xfId="6413" xr:uid="{00000000-0005-0000-0000-00004B160000}"/>
    <cellStyle name="Calculation 9 9 5 13 2" xfId="6414" xr:uid="{00000000-0005-0000-0000-00004C160000}"/>
    <cellStyle name="Calculation 9 9 5 14" xfId="6415" xr:uid="{00000000-0005-0000-0000-00004D160000}"/>
    <cellStyle name="Calculation 9 9 5 2" xfId="6416" xr:uid="{00000000-0005-0000-0000-00004E160000}"/>
    <cellStyle name="Calculation 9 9 5 2 2" xfId="6417" xr:uid="{00000000-0005-0000-0000-00004F160000}"/>
    <cellStyle name="Calculation 9 9 5 3" xfId="6418" xr:uid="{00000000-0005-0000-0000-000050160000}"/>
    <cellStyle name="Calculation 9 9 5 3 2" xfId="6419" xr:uid="{00000000-0005-0000-0000-000051160000}"/>
    <cellStyle name="Calculation 9 9 5 4" xfId="6420" xr:uid="{00000000-0005-0000-0000-000052160000}"/>
    <cellStyle name="Calculation 9 9 5 4 2" xfId="6421" xr:uid="{00000000-0005-0000-0000-000053160000}"/>
    <cellStyle name="Calculation 9 9 5 5" xfId="6422" xr:uid="{00000000-0005-0000-0000-000054160000}"/>
    <cellStyle name="Calculation 9 9 5 5 2" xfId="6423" xr:uid="{00000000-0005-0000-0000-000055160000}"/>
    <cellStyle name="Calculation 9 9 5 6" xfId="6424" xr:uid="{00000000-0005-0000-0000-000056160000}"/>
    <cellStyle name="Calculation 9 9 5 6 2" xfId="6425" xr:uid="{00000000-0005-0000-0000-000057160000}"/>
    <cellStyle name="Calculation 9 9 5 7" xfId="6426" xr:uid="{00000000-0005-0000-0000-000058160000}"/>
    <cellStyle name="Calculation 9 9 5 7 2" xfId="6427" xr:uid="{00000000-0005-0000-0000-000059160000}"/>
    <cellStyle name="Calculation 9 9 5 8" xfId="6428" xr:uid="{00000000-0005-0000-0000-00005A160000}"/>
    <cellStyle name="Calculation 9 9 5 8 2" xfId="6429" xr:uid="{00000000-0005-0000-0000-00005B160000}"/>
    <cellStyle name="Calculation 9 9 5 9" xfId="6430" xr:uid="{00000000-0005-0000-0000-00005C160000}"/>
    <cellStyle name="Calculation 9 9 5 9 2" xfId="6431" xr:uid="{00000000-0005-0000-0000-00005D160000}"/>
    <cellStyle name="Calculation 9 9 6" xfId="6432" xr:uid="{00000000-0005-0000-0000-00005E160000}"/>
    <cellStyle name="Calculation 9 9 6 2" xfId="6433" xr:uid="{00000000-0005-0000-0000-00005F160000}"/>
    <cellStyle name="Calculation 9 9 7" xfId="6434" xr:uid="{00000000-0005-0000-0000-000060160000}"/>
    <cellStyle name="Calculation 9 9 7 2" xfId="6435" xr:uid="{00000000-0005-0000-0000-000061160000}"/>
    <cellStyle name="Calculation 9 9 8" xfId="6436" xr:uid="{00000000-0005-0000-0000-000062160000}"/>
    <cellStyle name="Calculation 9 9 8 2" xfId="6437" xr:uid="{00000000-0005-0000-0000-000063160000}"/>
    <cellStyle name="Calculation 9 9 9" xfId="6438" xr:uid="{00000000-0005-0000-0000-000064160000}"/>
    <cellStyle name="Calculation 9 9 9 2" xfId="6439" xr:uid="{00000000-0005-0000-0000-000065160000}"/>
    <cellStyle name="Check Cell 10" xfId="6440" xr:uid="{00000000-0005-0000-0000-000066160000}"/>
    <cellStyle name="Check Cell 2" xfId="179" xr:uid="{00000000-0005-0000-0000-000067160000}"/>
    <cellStyle name="Check Cell 2 2" xfId="180" xr:uid="{00000000-0005-0000-0000-000068160000}"/>
    <cellStyle name="Check Cell 2 3" xfId="6441" xr:uid="{00000000-0005-0000-0000-000069160000}"/>
    <cellStyle name="Check Cell 3" xfId="181" xr:uid="{00000000-0005-0000-0000-00006A160000}"/>
    <cellStyle name="Check Cell 3 2" xfId="6442" xr:uid="{00000000-0005-0000-0000-00006B160000}"/>
    <cellStyle name="Check Cell 4" xfId="182" xr:uid="{00000000-0005-0000-0000-00006C160000}"/>
    <cellStyle name="Check Cell 4 2" xfId="6443" xr:uid="{00000000-0005-0000-0000-00006D160000}"/>
    <cellStyle name="Check Cell 5" xfId="6444" xr:uid="{00000000-0005-0000-0000-00006E160000}"/>
    <cellStyle name="Check Cell 6" xfId="6445" xr:uid="{00000000-0005-0000-0000-00006F160000}"/>
    <cellStyle name="Check Cell 7" xfId="6446" xr:uid="{00000000-0005-0000-0000-000070160000}"/>
    <cellStyle name="Check Cell 8" xfId="6447" xr:uid="{00000000-0005-0000-0000-000071160000}"/>
    <cellStyle name="Check Cell 9" xfId="6448" xr:uid="{00000000-0005-0000-0000-000072160000}"/>
    <cellStyle name="Comma" xfId="1" builtinId="3"/>
    <cellStyle name="Comma 10" xfId="183" xr:uid="{00000000-0005-0000-0000-000074160000}"/>
    <cellStyle name="Comma 10 2" xfId="184" xr:uid="{00000000-0005-0000-0000-000075160000}"/>
    <cellStyle name="Comma 10 2 2" xfId="6450" xr:uid="{00000000-0005-0000-0000-000076160000}"/>
    <cellStyle name="Comma 10 3" xfId="185" xr:uid="{00000000-0005-0000-0000-000077160000}"/>
    <cellStyle name="Comma 10 3 2" xfId="6451" xr:uid="{00000000-0005-0000-0000-000078160000}"/>
    <cellStyle name="Comma 10 4" xfId="6452" xr:uid="{00000000-0005-0000-0000-000079160000}"/>
    <cellStyle name="Comma 10 5" xfId="6449" xr:uid="{00000000-0005-0000-0000-00007A160000}"/>
    <cellStyle name="Comma 11" xfId="186" xr:uid="{00000000-0005-0000-0000-00007B160000}"/>
    <cellStyle name="Comma 11 2" xfId="6453" xr:uid="{00000000-0005-0000-0000-00007C160000}"/>
    <cellStyle name="Comma 12" xfId="847" xr:uid="{00000000-0005-0000-0000-00007D160000}"/>
    <cellStyle name="Comma 12 2" xfId="6454" xr:uid="{00000000-0005-0000-0000-00007E160000}"/>
    <cellStyle name="Comma 13" xfId="6455" xr:uid="{00000000-0005-0000-0000-00007F160000}"/>
    <cellStyle name="Comma 13 2" xfId="6456" xr:uid="{00000000-0005-0000-0000-000080160000}"/>
    <cellStyle name="Comma 14" xfId="6457" xr:uid="{00000000-0005-0000-0000-000081160000}"/>
    <cellStyle name="Comma 15" xfId="6458" xr:uid="{00000000-0005-0000-0000-000082160000}"/>
    <cellStyle name="Comma 16" xfId="6459" xr:uid="{00000000-0005-0000-0000-000083160000}"/>
    <cellStyle name="Comma 17" xfId="6460" xr:uid="{00000000-0005-0000-0000-000084160000}"/>
    <cellStyle name="Comma 18" xfId="850" xr:uid="{00000000-0005-0000-0000-000085160000}"/>
    <cellStyle name="Comma 19" xfId="28175" xr:uid="{00000000-0005-0000-0000-000086160000}"/>
    <cellStyle name="Comma 2" xfId="2" xr:uid="{00000000-0005-0000-0000-000087160000}"/>
    <cellStyle name="Comma 2 2" xfId="3" xr:uid="{00000000-0005-0000-0000-000088160000}"/>
    <cellStyle name="Comma 2 2 2" xfId="188" xr:uid="{00000000-0005-0000-0000-000089160000}"/>
    <cellStyle name="Comma 2 2 2 2" xfId="6463" xr:uid="{00000000-0005-0000-0000-00008A160000}"/>
    <cellStyle name="Comma 2 2 2 3" xfId="6464" xr:uid="{00000000-0005-0000-0000-00008B160000}"/>
    <cellStyle name="Comma 2 2 2 4" xfId="6462" xr:uid="{00000000-0005-0000-0000-00008C160000}"/>
    <cellStyle name="Comma 2 2 3" xfId="187" xr:uid="{00000000-0005-0000-0000-00008D160000}"/>
    <cellStyle name="Comma 2 2 3 2" xfId="6465" xr:uid="{00000000-0005-0000-0000-00008E160000}"/>
    <cellStyle name="Comma 2 2 4" xfId="6466" xr:uid="{00000000-0005-0000-0000-00008F160000}"/>
    <cellStyle name="Comma 2 2 5" xfId="6467" xr:uid="{00000000-0005-0000-0000-000090160000}"/>
    <cellStyle name="Comma 2 3" xfId="4" xr:uid="{00000000-0005-0000-0000-000091160000}"/>
    <cellStyle name="Comma 2 3 2" xfId="190" xr:uid="{00000000-0005-0000-0000-000092160000}"/>
    <cellStyle name="Comma 2 3 3" xfId="191" xr:uid="{00000000-0005-0000-0000-000093160000}"/>
    <cellStyle name="Comma 2 3 4" xfId="192" xr:uid="{00000000-0005-0000-0000-000094160000}"/>
    <cellStyle name="Comma 2 3 5" xfId="189" xr:uid="{00000000-0005-0000-0000-000095160000}"/>
    <cellStyle name="Comma 2 4" xfId="25" xr:uid="{00000000-0005-0000-0000-000096160000}"/>
    <cellStyle name="Comma 2 5" xfId="6461" xr:uid="{00000000-0005-0000-0000-000097160000}"/>
    <cellStyle name="Comma 3" xfId="23" xr:uid="{00000000-0005-0000-0000-000098160000}"/>
    <cellStyle name="Comma 3 10" xfId="6468" xr:uid="{00000000-0005-0000-0000-000099160000}"/>
    <cellStyle name="Comma 3 2" xfId="194" xr:uid="{00000000-0005-0000-0000-00009A160000}"/>
    <cellStyle name="Comma 3 2 2" xfId="6469" xr:uid="{00000000-0005-0000-0000-00009B160000}"/>
    <cellStyle name="Comma 3 3" xfId="195" xr:uid="{00000000-0005-0000-0000-00009C160000}"/>
    <cellStyle name="Comma 3 3 2" xfId="196" xr:uid="{00000000-0005-0000-0000-00009D160000}"/>
    <cellStyle name="Comma 3 3 2 2" xfId="197" xr:uid="{00000000-0005-0000-0000-00009E160000}"/>
    <cellStyle name="Comma 3 3 2 2 2" xfId="198" xr:uid="{00000000-0005-0000-0000-00009F160000}"/>
    <cellStyle name="Comma 3 3 2 3" xfId="199" xr:uid="{00000000-0005-0000-0000-0000A0160000}"/>
    <cellStyle name="Comma 3 3 3" xfId="200" xr:uid="{00000000-0005-0000-0000-0000A1160000}"/>
    <cellStyle name="Comma 3 3 3 2" xfId="201" xr:uid="{00000000-0005-0000-0000-0000A2160000}"/>
    <cellStyle name="Comma 3 3 4" xfId="202" xr:uid="{00000000-0005-0000-0000-0000A3160000}"/>
    <cellStyle name="Comma 3 3 5" xfId="6470" xr:uid="{00000000-0005-0000-0000-0000A4160000}"/>
    <cellStyle name="Comma 3 4" xfId="203" xr:uid="{00000000-0005-0000-0000-0000A5160000}"/>
    <cellStyle name="Comma 3 4 2" xfId="204" xr:uid="{00000000-0005-0000-0000-0000A6160000}"/>
    <cellStyle name="Comma 3 4 2 2" xfId="205" xr:uid="{00000000-0005-0000-0000-0000A7160000}"/>
    <cellStyle name="Comma 3 4 3" xfId="206" xr:uid="{00000000-0005-0000-0000-0000A8160000}"/>
    <cellStyle name="Comma 3 5" xfId="207" xr:uid="{00000000-0005-0000-0000-0000A9160000}"/>
    <cellStyle name="Comma 3 5 2" xfId="208" xr:uid="{00000000-0005-0000-0000-0000AA160000}"/>
    <cellStyle name="Comma 3 5 2 2" xfId="209" xr:uid="{00000000-0005-0000-0000-0000AB160000}"/>
    <cellStyle name="Comma 3 5 3" xfId="210" xr:uid="{00000000-0005-0000-0000-0000AC160000}"/>
    <cellStyle name="Comma 3 6" xfId="211" xr:uid="{00000000-0005-0000-0000-0000AD160000}"/>
    <cellStyle name="Comma 3 6 2" xfId="212" xr:uid="{00000000-0005-0000-0000-0000AE160000}"/>
    <cellStyle name="Comma 3 6 2 2" xfId="213" xr:uid="{00000000-0005-0000-0000-0000AF160000}"/>
    <cellStyle name="Comma 3 6 3" xfId="214" xr:uid="{00000000-0005-0000-0000-0000B0160000}"/>
    <cellStyle name="Comma 3 7" xfId="215" xr:uid="{00000000-0005-0000-0000-0000B1160000}"/>
    <cellStyle name="Comma 3 7 2" xfId="216" xr:uid="{00000000-0005-0000-0000-0000B2160000}"/>
    <cellStyle name="Comma 3 8" xfId="217" xr:uid="{00000000-0005-0000-0000-0000B3160000}"/>
    <cellStyle name="Comma 3 9" xfId="193" xr:uid="{00000000-0005-0000-0000-0000B4160000}"/>
    <cellStyle name="Comma 4" xfId="218" xr:uid="{00000000-0005-0000-0000-0000B5160000}"/>
    <cellStyle name="Comma 4 2" xfId="219" xr:uid="{00000000-0005-0000-0000-0000B6160000}"/>
    <cellStyle name="Comma 4 2 2" xfId="220" xr:uid="{00000000-0005-0000-0000-0000B7160000}"/>
    <cellStyle name="Comma 4 2 2 2" xfId="221" xr:uid="{00000000-0005-0000-0000-0000B8160000}"/>
    <cellStyle name="Comma 4 2 2 2 2" xfId="222" xr:uid="{00000000-0005-0000-0000-0000B9160000}"/>
    <cellStyle name="Comma 4 2 2 3" xfId="223" xr:uid="{00000000-0005-0000-0000-0000BA160000}"/>
    <cellStyle name="Comma 4 2 3" xfId="224" xr:uid="{00000000-0005-0000-0000-0000BB160000}"/>
    <cellStyle name="Comma 4 2 3 2" xfId="225" xr:uid="{00000000-0005-0000-0000-0000BC160000}"/>
    <cellStyle name="Comma 4 2 4" xfId="226" xr:uid="{00000000-0005-0000-0000-0000BD160000}"/>
    <cellStyle name="Comma 4 3" xfId="227" xr:uid="{00000000-0005-0000-0000-0000BE160000}"/>
    <cellStyle name="Comma 4 3 2" xfId="228" xr:uid="{00000000-0005-0000-0000-0000BF160000}"/>
    <cellStyle name="Comma 4 3 2 2" xfId="229" xr:uid="{00000000-0005-0000-0000-0000C0160000}"/>
    <cellStyle name="Comma 4 3 3" xfId="230" xr:uid="{00000000-0005-0000-0000-0000C1160000}"/>
    <cellStyle name="Comma 4 4" xfId="231" xr:uid="{00000000-0005-0000-0000-0000C2160000}"/>
    <cellStyle name="Comma 4 4 2" xfId="232" xr:uid="{00000000-0005-0000-0000-0000C3160000}"/>
    <cellStyle name="Comma 4 4 2 2" xfId="233" xr:uid="{00000000-0005-0000-0000-0000C4160000}"/>
    <cellStyle name="Comma 4 4 3" xfId="234" xr:uid="{00000000-0005-0000-0000-0000C5160000}"/>
    <cellStyle name="Comma 4 5" xfId="235" xr:uid="{00000000-0005-0000-0000-0000C6160000}"/>
    <cellStyle name="Comma 4 5 2" xfId="236" xr:uid="{00000000-0005-0000-0000-0000C7160000}"/>
    <cellStyle name="Comma 4 5 2 2" xfId="237" xr:uid="{00000000-0005-0000-0000-0000C8160000}"/>
    <cellStyle name="Comma 4 5 3" xfId="238" xr:uid="{00000000-0005-0000-0000-0000C9160000}"/>
    <cellStyle name="Comma 4 6" xfId="239" xr:uid="{00000000-0005-0000-0000-0000CA160000}"/>
    <cellStyle name="Comma 4 6 2" xfId="240" xr:uid="{00000000-0005-0000-0000-0000CB160000}"/>
    <cellStyle name="Comma 4 7" xfId="241" xr:uid="{00000000-0005-0000-0000-0000CC160000}"/>
    <cellStyle name="Comma 4 8" xfId="6471" xr:uid="{00000000-0005-0000-0000-0000CD160000}"/>
    <cellStyle name="Comma 5" xfId="242" xr:uid="{00000000-0005-0000-0000-0000CE160000}"/>
    <cellStyle name="Comma 5 2" xfId="243" xr:uid="{00000000-0005-0000-0000-0000CF160000}"/>
    <cellStyle name="Comma 5 2 2" xfId="244" xr:uid="{00000000-0005-0000-0000-0000D0160000}"/>
    <cellStyle name="Comma 5 2 2 2" xfId="245" xr:uid="{00000000-0005-0000-0000-0000D1160000}"/>
    <cellStyle name="Comma 5 2 2 2 2" xfId="246" xr:uid="{00000000-0005-0000-0000-0000D2160000}"/>
    <cellStyle name="Comma 5 2 2 3" xfId="247" xr:uid="{00000000-0005-0000-0000-0000D3160000}"/>
    <cellStyle name="Comma 5 2 3" xfId="248" xr:uid="{00000000-0005-0000-0000-0000D4160000}"/>
    <cellStyle name="Comma 5 2 3 2" xfId="249" xr:uid="{00000000-0005-0000-0000-0000D5160000}"/>
    <cellStyle name="Comma 5 2 4" xfId="250" xr:uid="{00000000-0005-0000-0000-0000D6160000}"/>
    <cellStyle name="Comma 5 2 5" xfId="6473" xr:uid="{00000000-0005-0000-0000-0000D7160000}"/>
    <cellStyle name="Comma 5 3" xfId="251" xr:uid="{00000000-0005-0000-0000-0000D8160000}"/>
    <cellStyle name="Comma 5 3 2" xfId="252" xr:uid="{00000000-0005-0000-0000-0000D9160000}"/>
    <cellStyle name="Comma 5 3 2 2" xfId="253" xr:uid="{00000000-0005-0000-0000-0000DA160000}"/>
    <cellStyle name="Comma 5 3 3" xfId="254" xr:uid="{00000000-0005-0000-0000-0000DB160000}"/>
    <cellStyle name="Comma 5 3 4" xfId="6474" xr:uid="{00000000-0005-0000-0000-0000DC160000}"/>
    <cellStyle name="Comma 5 4" xfId="255" xr:uid="{00000000-0005-0000-0000-0000DD160000}"/>
    <cellStyle name="Comma 5 4 2" xfId="256" xr:uid="{00000000-0005-0000-0000-0000DE160000}"/>
    <cellStyle name="Comma 5 4 2 2" xfId="257" xr:uid="{00000000-0005-0000-0000-0000DF160000}"/>
    <cellStyle name="Comma 5 4 3" xfId="258" xr:uid="{00000000-0005-0000-0000-0000E0160000}"/>
    <cellStyle name="Comma 5 4 4" xfId="6475" xr:uid="{00000000-0005-0000-0000-0000E1160000}"/>
    <cellStyle name="Comma 5 5" xfId="259" xr:uid="{00000000-0005-0000-0000-0000E2160000}"/>
    <cellStyle name="Comma 5 5 2" xfId="260" xr:uid="{00000000-0005-0000-0000-0000E3160000}"/>
    <cellStyle name="Comma 5 5 2 2" xfId="261" xr:uid="{00000000-0005-0000-0000-0000E4160000}"/>
    <cellStyle name="Comma 5 5 3" xfId="262" xr:uid="{00000000-0005-0000-0000-0000E5160000}"/>
    <cellStyle name="Comma 5 6" xfId="263" xr:uid="{00000000-0005-0000-0000-0000E6160000}"/>
    <cellStyle name="Comma 5 6 2" xfId="264" xr:uid="{00000000-0005-0000-0000-0000E7160000}"/>
    <cellStyle name="Comma 5 7" xfId="265" xr:uid="{00000000-0005-0000-0000-0000E8160000}"/>
    <cellStyle name="Comma 5 8" xfId="6472" xr:uid="{00000000-0005-0000-0000-0000E9160000}"/>
    <cellStyle name="Comma 6" xfId="266" xr:uid="{00000000-0005-0000-0000-0000EA160000}"/>
    <cellStyle name="Comma 6 2" xfId="6477" xr:uid="{00000000-0005-0000-0000-0000EB160000}"/>
    <cellStyle name="Comma 6 2 2" xfId="6478" xr:uid="{00000000-0005-0000-0000-0000EC160000}"/>
    <cellStyle name="Comma 6 3" xfId="6479" xr:uid="{00000000-0005-0000-0000-0000ED160000}"/>
    <cellStyle name="Comma 6 4" xfId="6476" xr:uid="{00000000-0005-0000-0000-0000EE160000}"/>
    <cellStyle name="Comma 7" xfId="267" xr:uid="{00000000-0005-0000-0000-0000EF160000}"/>
    <cellStyle name="Comma 7 2" xfId="6481" xr:uid="{00000000-0005-0000-0000-0000F0160000}"/>
    <cellStyle name="Comma 7 3" xfId="6480" xr:uid="{00000000-0005-0000-0000-0000F1160000}"/>
    <cellStyle name="Comma 8" xfId="268" xr:uid="{00000000-0005-0000-0000-0000F2160000}"/>
    <cellStyle name="Comma 8 2" xfId="6483" xr:uid="{00000000-0005-0000-0000-0000F3160000}"/>
    <cellStyle name="Comma 8 3" xfId="6484" xr:uid="{00000000-0005-0000-0000-0000F4160000}"/>
    <cellStyle name="Comma 8 4" xfId="6485" xr:uid="{00000000-0005-0000-0000-0000F5160000}"/>
    <cellStyle name="Comma 8 5" xfId="6482" xr:uid="{00000000-0005-0000-0000-0000F6160000}"/>
    <cellStyle name="Comma 9" xfId="269" xr:uid="{00000000-0005-0000-0000-0000F7160000}"/>
    <cellStyle name="Comma 9 2" xfId="6486" xr:uid="{00000000-0005-0000-0000-0000F8160000}"/>
    <cellStyle name="Comma0" xfId="6487" xr:uid="{00000000-0005-0000-0000-0000F9160000}"/>
    <cellStyle name="Comma1 - Style1" xfId="6488" xr:uid="{00000000-0005-0000-0000-0000FA160000}"/>
    <cellStyle name="Currency" xfId="5" builtinId="4"/>
    <cellStyle name="Currency 10" xfId="270" xr:uid="{00000000-0005-0000-0000-0000FC160000}"/>
    <cellStyle name="Currency 10 2" xfId="6489" xr:uid="{00000000-0005-0000-0000-0000FD160000}"/>
    <cellStyle name="Currency 11" xfId="851" xr:uid="{00000000-0005-0000-0000-0000FE160000}"/>
    <cellStyle name="Currency 12" xfId="28177" xr:uid="{00000000-0005-0000-0000-0000FF160000}"/>
    <cellStyle name="Currency 2" xfId="6" xr:uid="{00000000-0005-0000-0000-000000170000}"/>
    <cellStyle name="Currency 2 10" xfId="271" xr:uid="{00000000-0005-0000-0000-000001170000}"/>
    <cellStyle name="Currency 2 11" xfId="272" xr:uid="{00000000-0005-0000-0000-000002170000}"/>
    <cellStyle name="Currency 2 12" xfId="6490" xr:uid="{00000000-0005-0000-0000-000003170000}"/>
    <cellStyle name="Currency 2 2" xfId="7" xr:uid="{00000000-0005-0000-0000-000004170000}"/>
    <cellStyle name="Currency 2 2 2" xfId="274" xr:uid="{00000000-0005-0000-0000-000005170000}"/>
    <cellStyle name="Currency 2 2 3" xfId="273" xr:uid="{00000000-0005-0000-0000-000006170000}"/>
    <cellStyle name="Currency 2 2 4" xfId="6491" xr:uid="{00000000-0005-0000-0000-000007170000}"/>
    <cellStyle name="Currency 2 3" xfId="8" xr:uid="{00000000-0005-0000-0000-000008170000}"/>
    <cellStyle name="Currency 2 3 2" xfId="276" xr:uid="{00000000-0005-0000-0000-000009170000}"/>
    <cellStyle name="Currency 2 3 3" xfId="275" xr:uid="{00000000-0005-0000-0000-00000A170000}"/>
    <cellStyle name="Currency 2 3 4" xfId="6492" xr:uid="{00000000-0005-0000-0000-00000B170000}"/>
    <cellStyle name="Currency 2 4" xfId="26" xr:uid="{00000000-0005-0000-0000-00000C170000}"/>
    <cellStyle name="Currency 2 4 2" xfId="278" xr:uid="{00000000-0005-0000-0000-00000D170000}"/>
    <cellStyle name="Currency 2 4 2 2" xfId="279" xr:uid="{00000000-0005-0000-0000-00000E170000}"/>
    <cellStyle name="Currency 2 4 2 2 2" xfId="280" xr:uid="{00000000-0005-0000-0000-00000F170000}"/>
    <cellStyle name="Currency 2 4 2 3" xfId="281" xr:uid="{00000000-0005-0000-0000-000010170000}"/>
    <cellStyle name="Currency 2 4 3" xfId="282" xr:uid="{00000000-0005-0000-0000-000011170000}"/>
    <cellStyle name="Currency 2 4 3 2" xfId="283" xr:uid="{00000000-0005-0000-0000-000012170000}"/>
    <cellStyle name="Currency 2 4 4" xfId="284" xr:uid="{00000000-0005-0000-0000-000013170000}"/>
    <cellStyle name="Currency 2 4 5" xfId="277" xr:uid="{00000000-0005-0000-0000-000014170000}"/>
    <cellStyle name="Currency 2 4 6" xfId="6493" xr:uid="{00000000-0005-0000-0000-000015170000}"/>
    <cellStyle name="Currency 2 5" xfId="285" xr:uid="{00000000-0005-0000-0000-000016170000}"/>
    <cellStyle name="Currency 2 5 2" xfId="286" xr:uid="{00000000-0005-0000-0000-000017170000}"/>
    <cellStyle name="Currency 2 5 2 2" xfId="287" xr:uid="{00000000-0005-0000-0000-000018170000}"/>
    <cellStyle name="Currency 2 5 3" xfId="288" xr:uid="{00000000-0005-0000-0000-000019170000}"/>
    <cellStyle name="Currency 2 6" xfId="289" xr:uid="{00000000-0005-0000-0000-00001A170000}"/>
    <cellStyle name="Currency 2 6 2" xfId="290" xr:uid="{00000000-0005-0000-0000-00001B170000}"/>
    <cellStyle name="Currency 2 6 2 2" xfId="291" xr:uid="{00000000-0005-0000-0000-00001C170000}"/>
    <cellStyle name="Currency 2 6 3" xfId="292" xr:uid="{00000000-0005-0000-0000-00001D170000}"/>
    <cellStyle name="Currency 2 7" xfId="293" xr:uid="{00000000-0005-0000-0000-00001E170000}"/>
    <cellStyle name="Currency 2 7 2" xfId="294" xr:uid="{00000000-0005-0000-0000-00001F170000}"/>
    <cellStyle name="Currency 2 7 2 2" xfId="295" xr:uid="{00000000-0005-0000-0000-000020170000}"/>
    <cellStyle name="Currency 2 7 3" xfId="296" xr:uid="{00000000-0005-0000-0000-000021170000}"/>
    <cellStyle name="Currency 2 8" xfId="297" xr:uid="{00000000-0005-0000-0000-000022170000}"/>
    <cellStyle name="Currency 2 8 2" xfId="298" xr:uid="{00000000-0005-0000-0000-000023170000}"/>
    <cellStyle name="Currency 2 9" xfId="299" xr:uid="{00000000-0005-0000-0000-000024170000}"/>
    <cellStyle name="Currency 3" xfId="9" xr:uid="{00000000-0005-0000-0000-000025170000}"/>
    <cellStyle name="Currency 3 2" xfId="300" xr:uid="{00000000-0005-0000-0000-000026170000}"/>
    <cellStyle name="Currency 3 2 2" xfId="6495" xr:uid="{00000000-0005-0000-0000-000027170000}"/>
    <cellStyle name="Currency 3 3" xfId="6496" xr:uid="{00000000-0005-0000-0000-000028170000}"/>
    <cellStyle name="Currency 3 4" xfId="6497" xr:uid="{00000000-0005-0000-0000-000029170000}"/>
    <cellStyle name="Currency 3 5" xfId="6498" xr:uid="{00000000-0005-0000-0000-00002A170000}"/>
    <cellStyle name="Currency 3 6" xfId="6494" xr:uid="{00000000-0005-0000-0000-00002B170000}"/>
    <cellStyle name="Currency 4" xfId="10" xr:uid="{00000000-0005-0000-0000-00002C170000}"/>
    <cellStyle name="Currency 4 10" xfId="6499" xr:uid="{00000000-0005-0000-0000-00002D170000}"/>
    <cellStyle name="Currency 4 2" xfId="302" xr:uid="{00000000-0005-0000-0000-00002E170000}"/>
    <cellStyle name="Currency 4 2 2" xfId="303" xr:uid="{00000000-0005-0000-0000-00002F170000}"/>
    <cellStyle name="Currency 4 2 2 2" xfId="304" xr:uid="{00000000-0005-0000-0000-000030170000}"/>
    <cellStyle name="Currency 4 2 2 2 2" xfId="305" xr:uid="{00000000-0005-0000-0000-000031170000}"/>
    <cellStyle name="Currency 4 2 2 3" xfId="306" xr:uid="{00000000-0005-0000-0000-000032170000}"/>
    <cellStyle name="Currency 4 2 3" xfId="307" xr:uid="{00000000-0005-0000-0000-000033170000}"/>
    <cellStyle name="Currency 4 2 3 2" xfId="308" xr:uid="{00000000-0005-0000-0000-000034170000}"/>
    <cellStyle name="Currency 4 2 4" xfId="309" xr:uid="{00000000-0005-0000-0000-000035170000}"/>
    <cellStyle name="Currency 4 2 5" xfId="6500" xr:uid="{00000000-0005-0000-0000-000036170000}"/>
    <cellStyle name="Currency 4 3" xfId="310" xr:uid="{00000000-0005-0000-0000-000037170000}"/>
    <cellStyle name="Currency 4 3 2" xfId="311" xr:uid="{00000000-0005-0000-0000-000038170000}"/>
    <cellStyle name="Currency 4 3 2 2" xfId="312" xr:uid="{00000000-0005-0000-0000-000039170000}"/>
    <cellStyle name="Currency 4 3 3" xfId="313" xr:uid="{00000000-0005-0000-0000-00003A170000}"/>
    <cellStyle name="Currency 4 4" xfId="314" xr:uid="{00000000-0005-0000-0000-00003B170000}"/>
    <cellStyle name="Currency 4 4 2" xfId="315" xr:uid="{00000000-0005-0000-0000-00003C170000}"/>
    <cellStyle name="Currency 4 4 2 2" xfId="316" xr:uid="{00000000-0005-0000-0000-00003D170000}"/>
    <cellStyle name="Currency 4 4 3" xfId="317" xr:uid="{00000000-0005-0000-0000-00003E170000}"/>
    <cellStyle name="Currency 4 5" xfId="318" xr:uid="{00000000-0005-0000-0000-00003F170000}"/>
    <cellStyle name="Currency 4 5 2" xfId="319" xr:uid="{00000000-0005-0000-0000-000040170000}"/>
    <cellStyle name="Currency 4 5 2 2" xfId="320" xr:uid="{00000000-0005-0000-0000-000041170000}"/>
    <cellStyle name="Currency 4 5 3" xfId="321" xr:uid="{00000000-0005-0000-0000-000042170000}"/>
    <cellStyle name="Currency 4 6" xfId="322" xr:uid="{00000000-0005-0000-0000-000043170000}"/>
    <cellStyle name="Currency 4 6 2" xfId="323" xr:uid="{00000000-0005-0000-0000-000044170000}"/>
    <cellStyle name="Currency 4 7" xfId="324" xr:uid="{00000000-0005-0000-0000-000045170000}"/>
    <cellStyle name="Currency 4 8" xfId="325" xr:uid="{00000000-0005-0000-0000-000046170000}"/>
    <cellStyle name="Currency 4 9" xfId="301" xr:uid="{00000000-0005-0000-0000-000047170000}"/>
    <cellStyle name="Currency 5" xfId="11" xr:uid="{00000000-0005-0000-0000-000048170000}"/>
    <cellStyle name="Currency 5 2" xfId="326" xr:uid="{00000000-0005-0000-0000-000049170000}"/>
    <cellStyle name="Currency 5 2 2" xfId="327" xr:uid="{00000000-0005-0000-0000-00004A170000}"/>
    <cellStyle name="Currency 5 2 2 2" xfId="328" xr:uid="{00000000-0005-0000-0000-00004B170000}"/>
    <cellStyle name="Currency 5 2 2 2 2" xfId="329" xr:uid="{00000000-0005-0000-0000-00004C170000}"/>
    <cellStyle name="Currency 5 2 2 3" xfId="330" xr:uid="{00000000-0005-0000-0000-00004D170000}"/>
    <cellStyle name="Currency 5 2 3" xfId="331" xr:uid="{00000000-0005-0000-0000-00004E170000}"/>
    <cellStyle name="Currency 5 2 3 2" xfId="332" xr:uid="{00000000-0005-0000-0000-00004F170000}"/>
    <cellStyle name="Currency 5 2 4" xfId="333" xr:uid="{00000000-0005-0000-0000-000050170000}"/>
    <cellStyle name="Currency 5 3" xfId="334" xr:uid="{00000000-0005-0000-0000-000051170000}"/>
    <cellStyle name="Currency 5 3 2" xfId="335" xr:uid="{00000000-0005-0000-0000-000052170000}"/>
    <cellStyle name="Currency 5 3 2 2" xfId="336" xr:uid="{00000000-0005-0000-0000-000053170000}"/>
    <cellStyle name="Currency 5 3 3" xfId="337" xr:uid="{00000000-0005-0000-0000-000054170000}"/>
    <cellStyle name="Currency 5 4" xfId="338" xr:uid="{00000000-0005-0000-0000-000055170000}"/>
    <cellStyle name="Currency 5 4 2" xfId="339" xr:uid="{00000000-0005-0000-0000-000056170000}"/>
    <cellStyle name="Currency 5 4 2 2" xfId="340" xr:uid="{00000000-0005-0000-0000-000057170000}"/>
    <cellStyle name="Currency 5 4 3" xfId="341" xr:uid="{00000000-0005-0000-0000-000058170000}"/>
    <cellStyle name="Currency 5 5" xfId="342" xr:uid="{00000000-0005-0000-0000-000059170000}"/>
    <cellStyle name="Currency 5 5 2" xfId="343" xr:uid="{00000000-0005-0000-0000-00005A170000}"/>
    <cellStyle name="Currency 5 5 2 2" xfId="344" xr:uid="{00000000-0005-0000-0000-00005B170000}"/>
    <cellStyle name="Currency 5 5 3" xfId="345" xr:uid="{00000000-0005-0000-0000-00005C170000}"/>
    <cellStyle name="Currency 5 6" xfId="346" xr:uid="{00000000-0005-0000-0000-00005D170000}"/>
    <cellStyle name="Currency 5 6 2" xfId="347" xr:uid="{00000000-0005-0000-0000-00005E170000}"/>
    <cellStyle name="Currency 5 7" xfId="348" xr:uid="{00000000-0005-0000-0000-00005F170000}"/>
    <cellStyle name="Currency 5 8" xfId="349" xr:uid="{00000000-0005-0000-0000-000060170000}"/>
    <cellStyle name="Currency 5 9" xfId="6501" xr:uid="{00000000-0005-0000-0000-000061170000}"/>
    <cellStyle name="Currency 6" xfId="350" xr:uid="{00000000-0005-0000-0000-000062170000}"/>
    <cellStyle name="Currency 6 2" xfId="351" xr:uid="{00000000-0005-0000-0000-000063170000}"/>
    <cellStyle name="Currency 6 3" xfId="6502" xr:uid="{00000000-0005-0000-0000-000064170000}"/>
    <cellStyle name="Currency 7" xfId="352" xr:uid="{00000000-0005-0000-0000-000065170000}"/>
    <cellStyle name="Currency 7 2" xfId="6504" xr:uid="{00000000-0005-0000-0000-000066170000}"/>
    <cellStyle name="Currency 7 3" xfId="6503" xr:uid="{00000000-0005-0000-0000-000067170000}"/>
    <cellStyle name="Currency 8" xfId="353" xr:uid="{00000000-0005-0000-0000-000068170000}"/>
    <cellStyle name="Currency 8 2" xfId="6505" xr:uid="{00000000-0005-0000-0000-000069170000}"/>
    <cellStyle name="Currency 9" xfId="354" xr:uid="{00000000-0005-0000-0000-00006A170000}"/>
    <cellStyle name="Currency 9 2" xfId="355" xr:uid="{00000000-0005-0000-0000-00006B170000}"/>
    <cellStyle name="Currency 9 3" xfId="6506" xr:uid="{00000000-0005-0000-0000-00006C170000}"/>
    <cellStyle name="Currency0" xfId="6507" xr:uid="{00000000-0005-0000-0000-00006D170000}"/>
    <cellStyle name="DRG Table" xfId="356" xr:uid="{00000000-0005-0000-0000-00006E170000}"/>
    <cellStyle name="Explanatory Text 10" xfId="6508" xr:uid="{00000000-0005-0000-0000-00006F170000}"/>
    <cellStyle name="Explanatory Text 2" xfId="357" xr:uid="{00000000-0005-0000-0000-000070170000}"/>
    <cellStyle name="Explanatory Text 2 2" xfId="358" xr:uid="{00000000-0005-0000-0000-000071170000}"/>
    <cellStyle name="Explanatory Text 2 3" xfId="6509" xr:uid="{00000000-0005-0000-0000-000072170000}"/>
    <cellStyle name="Explanatory Text 3" xfId="359" xr:uid="{00000000-0005-0000-0000-000073170000}"/>
    <cellStyle name="Explanatory Text 3 2" xfId="6510" xr:uid="{00000000-0005-0000-0000-000074170000}"/>
    <cellStyle name="Explanatory Text 4" xfId="360" xr:uid="{00000000-0005-0000-0000-000075170000}"/>
    <cellStyle name="Explanatory Text 4 2" xfId="6511" xr:uid="{00000000-0005-0000-0000-000076170000}"/>
    <cellStyle name="Explanatory Text 5" xfId="6512" xr:uid="{00000000-0005-0000-0000-000077170000}"/>
    <cellStyle name="Explanatory Text 6" xfId="6513" xr:uid="{00000000-0005-0000-0000-000078170000}"/>
    <cellStyle name="Explanatory Text 7" xfId="6514" xr:uid="{00000000-0005-0000-0000-000079170000}"/>
    <cellStyle name="Explanatory Text 8" xfId="6515" xr:uid="{00000000-0005-0000-0000-00007A170000}"/>
    <cellStyle name="Explanatory Text 9" xfId="6516" xr:uid="{00000000-0005-0000-0000-00007B170000}"/>
    <cellStyle name="Fixed2 - Style1" xfId="6517" xr:uid="{00000000-0005-0000-0000-00007C170000}"/>
    <cellStyle name="Followed Hyperlink 2" xfId="361" xr:uid="{00000000-0005-0000-0000-00007D170000}"/>
    <cellStyle name="Good 10" xfId="6518" xr:uid="{00000000-0005-0000-0000-00007E170000}"/>
    <cellStyle name="Good 2" xfId="362" xr:uid="{00000000-0005-0000-0000-00007F170000}"/>
    <cellStyle name="Good 2 2" xfId="363" xr:uid="{00000000-0005-0000-0000-000080170000}"/>
    <cellStyle name="Good 2 3" xfId="6519" xr:uid="{00000000-0005-0000-0000-000081170000}"/>
    <cellStyle name="Good 3" xfId="364" xr:uid="{00000000-0005-0000-0000-000082170000}"/>
    <cellStyle name="Good 3 2" xfId="6520" xr:uid="{00000000-0005-0000-0000-000083170000}"/>
    <cellStyle name="Good 4" xfId="365" xr:uid="{00000000-0005-0000-0000-000084170000}"/>
    <cellStyle name="Good 4 2" xfId="6521" xr:uid="{00000000-0005-0000-0000-000085170000}"/>
    <cellStyle name="Good 5" xfId="6522" xr:uid="{00000000-0005-0000-0000-000086170000}"/>
    <cellStyle name="Good 6" xfId="6523" xr:uid="{00000000-0005-0000-0000-000087170000}"/>
    <cellStyle name="Good 7" xfId="6524" xr:uid="{00000000-0005-0000-0000-000088170000}"/>
    <cellStyle name="Good 8" xfId="6525" xr:uid="{00000000-0005-0000-0000-000089170000}"/>
    <cellStyle name="Good 9" xfId="6526" xr:uid="{00000000-0005-0000-0000-00008A170000}"/>
    <cellStyle name="Heading 1 10" xfId="6527" xr:uid="{00000000-0005-0000-0000-00008B170000}"/>
    <cellStyle name="Heading 1 2" xfId="366" xr:uid="{00000000-0005-0000-0000-00008C170000}"/>
    <cellStyle name="Heading 1 2 2" xfId="367" xr:uid="{00000000-0005-0000-0000-00008D170000}"/>
    <cellStyle name="Heading 1 2 3" xfId="6528" xr:uid="{00000000-0005-0000-0000-00008E170000}"/>
    <cellStyle name="Heading 1 3" xfId="368" xr:uid="{00000000-0005-0000-0000-00008F170000}"/>
    <cellStyle name="Heading 1 3 2" xfId="6529" xr:uid="{00000000-0005-0000-0000-000090170000}"/>
    <cellStyle name="Heading 1 4" xfId="369" xr:uid="{00000000-0005-0000-0000-000091170000}"/>
    <cellStyle name="Heading 1 4 2" xfId="6530" xr:uid="{00000000-0005-0000-0000-000092170000}"/>
    <cellStyle name="Heading 1 5" xfId="6531" xr:uid="{00000000-0005-0000-0000-000093170000}"/>
    <cellStyle name="Heading 1 6" xfId="6532" xr:uid="{00000000-0005-0000-0000-000094170000}"/>
    <cellStyle name="Heading 1 7" xfId="6533" xr:uid="{00000000-0005-0000-0000-000095170000}"/>
    <cellStyle name="Heading 1 8" xfId="6534" xr:uid="{00000000-0005-0000-0000-000096170000}"/>
    <cellStyle name="Heading 1 9" xfId="6535" xr:uid="{00000000-0005-0000-0000-000097170000}"/>
    <cellStyle name="Heading 2 10" xfId="6536" xr:uid="{00000000-0005-0000-0000-000098170000}"/>
    <cellStyle name="Heading 2 2" xfId="370" xr:uid="{00000000-0005-0000-0000-000099170000}"/>
    <cellStyle name="Heading 2 2 2" xfId="371" xr:uid="{00000000-0005-0000-0000-00009A170000}"/>
    <cellStyle name="Heading 2 2 3" xfId="6537" xr:uid="{00000000-0005-0000-0000-00009B170000}"/>
    <cellStyle name="Heading 2 3" xfId="372" xr:uid="{00000000-0005-0000-0000-00009C170000}"/>
    <cellStyle name="Heading 2 3 2" xfId="6538" xr:uid="{00000000-0005-0000-0000-00009D170000}"/>
    <cellStyle name="Heading 2 4" xfId="373" xr:uid="{00000000-0005-0000-0000-00009E170000}"/>
    <cellStyle name="Heading 2 4 2" xfId="6539" xr:uid="{00000000-0005-0000-0000-00009F170000}"/>
    <cellStyle name="Heading 2 5" xfId="6540" xr:uid="{00000000-0005-0000-0000-0000A0170000}"/>
    <cellStyle name="Heading 2 6" xfId="6541" xr:uid="{00000000-0005-0000-0000-0000A1170000}"/>
    <cellStyle name="Heading 2 7" xfId="6542" xr:uid="{00000000-0005-0000-0000-0000A2170000}"/>
    <cellStyle name="Heading 2 8" xfId="6543" xr:uid="{00000000-0005-0000-0000-0000A3170000}"/>
    <cellStyle name="Heading 2 9" xfId="6544" xr:uid="{00000000-0005-0000-0000-0000A4170000}"/>
    <cellStyle name="Heading 3 10" xfId="6545" xr:uid="{00000000-0005-0000-0000-0000A5170000}"/>
    <cellStyle name="Heading 3 2" xfId="374" xr:uid="{00000000-0005-0000-0000-0000A6170000}"/>
    <cellStyle name="Heading 3 2 2" xfId="375" xr:uid="{00000000-0005-0000-0000-0000A7170000}"/>
    <cellStyle name="Heading 3 2 3" xfId="6546" xr:uid="{00000000-0005-0000-0000-0000A8170000}"/>
    <cellStyle name="Heading 3 3" xfId="376" xr:uid="{00000000-0005-0000-0000-0000A9170000}"/>
    <cellStyle name="Heading 3 3 2" xfId="6547" xr:uid="{00000000-0005-0000-0000-0000AA170000}"/>
    <cellStyle name="Heading 3 4" xfId="377" xr:uid="{00000000-0005-0000-0000-0000AB170000}"/>
    <cellStyle name="Heading 3 4 2" xfId="6548" xr:uid="{00000000-0005-0000-0000-0000AC170000}"/>
    <cellStyle name="Heading 3 5" xfId="6549" xr:uid="{00000000-0005-0000-0000-0000AD170000}"/>
    <cellStyle name="Heading 3 6" xfId="6550" xr:uid="{00000000-0005-0000-0000-0000AE170000}"/>
    <cellStyle name="Heading 3 7" xfId="6551" xr:uid="{00000000-0005-0000-0000-0000AF170000}"/>
    <cellStyle name="Heading 3 8" xfId="6552" xr:uid="{00000000-0005-0000-0000-0000B0170000}"/>
    <cellStyle name="Heading 3 9" xfId="6553" xr:uid="{00000000-0005-0000-0000-0000B1170000}"/>
    <cellStyle name="Heading 4 10" xfId="6554" xr:uid="{00000000-0005-0000-0000-0000B2170000}"/>
    <cellStyle name="Heading 4 2" xfId="378" xr:uid="{00000000-0005-0000-0000-0000B3170000}"/>
    <cellStyle name="Heading 4 2 2" xfId="379" xr:uid="{00000000-0005-0000-0000-0000B4170000}"/>
    <cellStyle name="Heading 4 2 3" xfId="6555" xr:uid="{00000000-0005-0000-0000-0000B5170000}"/>
    <cellStyle name="Heading 4 3" xfId="380" xr:uid="{00000000-0005-0000-0000-0000B6170000}"/>
    <cellStyle name="Heading 4 3 2" xfId="6556" xr:uid="{00000000-0005-0000-0000-0000B7170000}"/>
    <cellStyle name="Heading 4 4" xfId="381" xr:uid="{00000000-0005-0000-0000-0000B8170000}"/>
    <cellStyle name="Heading 4 4 2" xfId="6557" xr:uid="{00000000-0005-0000-0000-0000B9170000}"/>
    <cellStyle name="Heading 4 5" xfId="6558" xr:uid="{00000000-0005-0000-0000-0000BA170000}"/>
    <cellStyle name="Heading 4 6" xfId="6559" xr:uid="{00000000-0005-0000-0000-0000BB170000}"/>
    <cellStyle name="Heading 4 7" xfId="6560" xr:uid="{00000000-0005-0000-0000-0000BC170000}"/>
    <cellStyle name="Heading 4 8" xfId="6561" xr:uid="{00000000-0005-0000-0000-0000BD170000}"/>
    <cellStyle name="Heading 4 9" xfId="6562" xr:uid="{00000000-0005-0000-0000-0000BE170000}"/>
    <cellStyle name="Hyperlink 2" xfId="382" xr:uid="{00000000-0005-0000-0000-0000BF170000}"/>
    <cellStyle name="Hyperlink 2 2" xfId="383" xr:uid="{00000000-0005-0000-0000-0000C0170000}"/>
    <cellStyle name="Hyperlink 3" xfId="384" xr:uid="{00000000-0005-0000-0000-0000C1170000}"/>
    <cellStyle name="Hyperlink 4" xfId="385" xr:uid="{00000000-0005-0000-0000-0000C2170000}"/>
    <cellStyle name="Hyperlink 6" xfId="6563" xr:uid="{00000000-0005-0000-0000-0000C3170000}"/>
    <cellStyle name="Hyperlink 8" xfId="6564" xr:uid="{00000000-0005-0000-0000-0000C4170000}"/>
    <cellStyle name="Input 10" xfId="6565" xr:uid="{00000000-0005-0000-0000-0000C5170000}"/>
    <cellStyle name="Input 2" xfId="386" xr:uid="{00000000-0005-0000-0000-0000C6170000}"/>
    <cellStyle name="Input 2 2" xfId="387" xr:uid="{00000000-0005-0000-0000-0000C7170000}"/>
    <cellStyle name="Input 2 2 2" xfId="388" xr:uid="{00000000-0005-0000-0000-0000C8170000}"/>
    <cellStyle name="Input 2 2 2 2" xfId="389" xr:uid="{00000000-0005-0000-0000-0000C9170000}"/>
    <cellStyle name="Input 2 2 2 2 2" xfId="390" xr:uid="{00000000-0005-0000-0000-0000CA170000}"/>
    <cellStyle name="Input 2 2 2 2 3" xfId="391" xr:uid="{00000000-0005-0000-0000-0000CB170000}"/>
    <cellStyle name="Input 2 2 2 3" xfId="392" xr:uid="{00000000-0005-0000-0000-0000CC170000}"/>
    <cellStyle name="Input 2 2 2 4" xfId="393" xr:uid="{00000000-0005-0000-0000-0000CD170000}"/>
    <cellStyle name="Input 2 2 3" xfId="394" xr:uid="{00000000-0005-0000-0000-0000CE170000}"/>
    <cellStyle name="Input 2 2 3 2" xfId="395" xr:uid="{00000000-0005-0000-0000-0000CF170000}"/>
    <cellStyle name="Input 2 2 3 3" xfId="396" xr:uid="{00000000-0005-0000-0000-0000D0170000}"/>
    <cellStyle name="Input 2 2 4" xfId="397" xr:uid="{00000000-0005-0000-0000-0000D1170000}"/>
    <cellStyle name="Input 2 2 5" xfId="398" xr:uid="{00000000-0005-0000-0000-0000D2170000}"/>
    <cellStyle name="Input 2 3" xfId="399" xr:uid="{00000000-0005-0000-0000-0000D3170000}"/>
    <cellStyle name="Input 2 3 2" xfId="400" xr:uid="{00000000-0005-0000-0000-0000D4170000}"/>
    <cellStyle name="Input 2 3 2 2" xfId="401" xr:uid="{00000000-0005-0000-0000-0000D5170000}"/>
    <cellStyle name="Input 2 3 2 3" xfId="402" xr:uid="{00000000-0005-0000-0000-0000D6170000}"/>
    <cellStyle name="Input 2 3 3" xfId="403" xr:uid="{00000000-0005-0000-0000-0000D7170000}"/>
    <cellStyle name="Input 2 3 4" xfId="404" xr:uid="{00000000-0005-0000-0000-0000D8170000}"/>
    <cellStyle name="Input 2 4" xfId="405" xr:uid="{00000000-0005-0000-0000-0000D9170000}"/>
    <cellStyle name="Input 2 5" xfId="406" xr:uid="{00000000-0005-0000-0000-0000DA170000}"/>
    <cellStyle name="Input 2 5 2" xfId="407" xr:uid="{00000000-0005-0000-0000-0000DB170000}"/>
    <cellStyle name="Input 2 5 3" xfId="408" xr:uid="{00000000-0005-0000-0000-0000DC170000}"/>
    <cellStyle name="Input 2 6" xfId="409" xr:uid="{00000000-0005-0000-0000-0000DD170000}"/>
    <cellStyle name="Input 2 7" xfId="410" xr:uid="{00000000-0005-0000-0000-0000DE170000}"/>
    <cellStyle name="Input 2 8" xfId="6566" xr:uid="{00000000-0005-0000-0000-0000DF170000}"/>
    <cellStyle name="Input 3" xfId="411" xr:uid="{00000000-0005-0000-0000-0000E0170000}"/>
    <cellStyle name="Input 3 2" xfId="412" xr:uid="{00000000-0005-0000-0000-0000E1170000}"/>
    <cellStyle name="Input 3 2 2" xfId="413" xr:uid="{00000000-0005-0000-0000-0000E2170000}"/>
    <cellStyle name="Input 3 2 2 2" xfId="414" xr:uid="{00000000-0005-0000-0000-0000E3170000}"/>
    <cellStyle name="Input 3 2 2 3" xfId="415" xr:uid="{00000000-0005-0000-0000-0000E4170000}"/>
    <cellStyle name="Input 3 2 3" xfId="416" xr:uid="{00000000-0005-0000-0000-0000E5170000}"/>
    <cellStyle name="Input 3 2 4" xfId="417" xr:uid="{00000000-0005-0000-0000-0000E6170000}"/>
    <cellStyle name="Input 3 3" xfId="418" xr:uid="{00000000-0005-0000-0000-0000E7170000}"/>
    <cellStyle name="Input 3 3 2" xfId="419" xr:uid="{00000000-0005-0000-0000-0000E8170000}"/>
    <cellStyle name="Input 3 3 3" xfId="420" xr:uid="{00000000-0005-0000-0000-0000E9170000}"/>
    <cellStyle name="Input 3 4" xfId="421" xr:uid="{00000000-0005-0000-0000-0000EA170000}"/>
    <cellStyle name="Input 3 5" xfId="422" xr:uid="{00000000-0005-0000-0000-0000EB170000}"/>
    <cellStyle name="Input 3 6" xfId="6567" xr:uid="{00000000-0005-0000-0000-0000EC170000}"/>
    <cellStyle name="Input 4" xfId="423" xr:uid="{00000000-0005-0000-0000-0000ED170000}"/>
    <cellStyle name="Input 4 2" xfId="424" xr:uid="{00000000-0005-0000-0000-0000EE170000}"/>
    <cellStyle name="Input 4 2 2" xfId="425" xr:uid="{00000000-0005-0000-0000-0000EF170000}"/>
    <cellStyle name="Input 4 2 3" xfId="426" xr:uid="{00000000-0005-0000-0000-0000F0170000}"/>
    <cellStyle name="Input 4 3" xfId="427" xr:uid="{00000000-0005-0000-0000-0000F1170000}"/>
    <cellStyle name="Input 4 4" xfId="428" xr:uid="{00000000-0005-0000-0000-0000F2170000}"/>
    <cellStyle name="Input 4 5" xfId="6568" xr:uid="{00000000-0005-0000-0000-0000F3170000}"/>
    <cellStyle name="Input 5" xfId="429" xr:uid="{00000000-0005-0000-0000-0000F4170000}"/>
    <cellStyle name="Input 5 2" xfId="430" xr:uid="{00000000-0005-0000-0000-0000F5170000}"/>
    <cellStyle name="Input 5 3" xfId="431" xr:uid="{00000000-0005-0000-0000-0000F6170000}"/>
    <cellStyle name="Input 5 4" xfId="6569" xr:uid="{00000000-0005-0000-0000-0000F7170000}"/>
    <cellStyle name="Input 6" xfId="6570" xr:uid="{00000000-0005-0000-0000-0000F8170000}"/>
    <cellStyle name="Input 7" xfId="6571" xr:uid="{00000000-0005-0000-0000-0000F9170000}"/>
    <cellStyle name="Input 8" xfId="6572" xr:uid="{00000000-0005-0000-0000-0000FA170000}"/>
    <cellStyle name="Input 8 10" xfId="6573" xr:uid="{00000000-0005-0000-0000-0000FB170000}"/>
    <cellStyle name="Input 8 10 10" xfId="6574" xr:uid="{00000000-0005-0000-0000-0000FC170000}"/>
    <cellStyle name="Input 8 10 10 2" xfId="6575" xr:uid="{00000000-0005-0000-0000-0000FD170000}"/>
    <cellStyle name="Input 8 10 11" xfId="6576" xr:uid="{00000000-0005-0000-0000-0000FE170000}"/>
    <cellStyle name="Input 8 10 11 2" xfId="6577" xr:uid="{00000000-0005-0000-0000-0000FF170000}"/>
    <cellStyle name="Input 8 10 12" xfId="6578" xr:uid="{00000000-0005-0000-0000-000000180000}"/>
    <cellStyle name="Input 8 10 12 2" xfId="6579" xr:uid="{00000000-0005-0000-0000-000001180000}"/>
    <cellStyle name="Input 8 10 13" xfId="6580" xr:uid="{00000000-0005-0000-0000-000002180000}"/>
    <cellStyle name="Input 8 10 13 2" xfId="6581" xr:uid="{00000000-0005-0000-0000-000003180000}"/>
    <cellStyle name="Input 8 10 14" xfId="6582" xr:uid="{00000000-0005-0000-0000-000004180000}"/>
    <cellStyle name="Input 8 10 14 2" xfId="6583" xr:uid="{00000000-0005-0000-0000-000005180000}"/>
    <cellStyle name="Input 8 10 15" xfId="6584" xr:uid="{00000000-0005-0000-0000-000006180000}"/>
    <cellStyle name="Input 8 10 15 2" xfId="6585" xr:uid="{00000000-0005-0000-0000-000007180000}"/>
    <cellStyle name="Input 8 10 16" xfId="6586" xr:uid="{00000000-0005-0000-0000-000008180000}"/>
    <cellStyle name="Input 8 10 16 2" xfId="6587" xr:uid="{00000000-0005-0000-0000-000009180000}"/>
    <cellStyle name="Input 8 10 17" xfId="6588" xr:uid="{00000000-0005-0000-0000-00000A180000}"/>
    <cellStyle name="Input 8 10 17 2" xfId="6589" xr:uid="{00000000-0005-0000-0000-00000B180000}"/>
    <cellStyle name="Input 8 10 18" xfId="6590" xr:uid="{00000000-0005-0000-0000-00000C180000}"/>
    <cellStyle name="Input 8 10 2" xfId="6591" xr:uid="{00000000-0005-0000-0000-00000D180000}"/>
    <cellStyle name="Input 8 10 2 2" xfId="6592" xr:uid="{00000000-0005-0000-0000-00000E180000}"/>
    <cellStyle name="Input 8 10 3" xfId="6593" xr:uid="{00000000-0005-0000-0000-00000F180000}"/>
    <cellStyle name="Input 8 10 3 2" xfId="6594" xr:uid="{00000000-0005-0000-0000-000010180000}"/>
    <cellStyle name="Input 8 10 4" xfId="6595" xr:uid="{00000000-0005-0000-0000-000011180000}"/>
    <cellStyle name="Input 8 10 4 2" xfId="6596" xr:uid="{00000000-0005-0000-0000-000012180000}"/>
    <cellStyle name="Input 8 10 5" xfId="6597" xr:uid="{00000000-0005-0000-0000-000013180000}"/>
    <cellStyle name="Input 8 10 5 2" xfId="6598" xr:uid="{00000000-0005-0000-0000-000014180000}"/>
    <cellStyle name="Input 8 10 6" xfId="6599" xr:uid="{00000000-0005-0000-0000-000015180000}"/>
    <cellStyle name="Input 8 10 6 2" xfId="6600" xr:uid="{00000000-0005-0000-0000-000016180000}"/>
    <cellStyle name="Input 8 10 7" xfId="6601" xr:uid="{00000000-0005-0000-0000-000017180000}"/>
    <cellStyle name="Input 8 10 7 2" xfId="6602" xr:uid="{00000000-0005-0000-0000-000018180000}"/>
    <cellStyle name="Input 8 10 8" xfId="6603" xr:uid="{00000000-0005-0000-0000-000019180000}"/>
    <cellStyle name="Input 8 10 8 2" xfId="6604" xr:uid="{00000000-0005-0000-0000-00001A180000}"/>
    <cellStyle name="Input 8 10 9" xfId="6605" xr:uid="{00000000-0005-0000-0000-00001B180000}"/>
    <cellStyle name="Input 8 10 9 2" xfId="6606" xr:uid="{00000000-0005-0000-0000-00001C180000}"/>
    <cellStyle name="Input 8 11" xfId="6607" xr:uid="{00000000-0005-0000-0000-00001D180000}"/>
    <cellStyle name="Input 8 11 10" xfId="6608" xr:uid="{00000000-0005-0000-0000-00001E180000}"/>
    <cellStyle name="Input 8 11 10 2" xfId="6609" xr:uid="{00000000-0005-0000-0000-00001F180000}"/>
    <cellStyle name="Input 8 11 11" xfId="6610" xr:uid="{00000000-0005-0000-0000-000020180000}"/>
    <cellStyle name="Input 8 11 11 2" xfId="6611" xr:uid="{00000000-0005-0000-0000-000021180000}"/>
    <cellStyle name="Input 8 11 12" xfId="6612" xr:uid="{00000000-0005-0000-0000-000022180000}"/>
    <cellStyle name="Input 8 11 12 2" xfId="6613" xr:uid="{00000000-0005-0000-0000-000023180000}"/>
    <cellStyle name="Input 8 11 13" xfId="6614" xr:uid="{00000000-0005-0000-0000-000024180000}"/>
    <cellStyle name="Input 8 11 13 2" xfId="6615" xr:uid="{00000000-0005-0000-0000-000025180000}"/>
    <cellStyle name="Input 8 11 14" xfId="6616" xr:uid="{00000000-0005-0000-0000-000026180000}"/>
    <cellStyle name="Input 8 11 14 2" xfId="6617" xr:uid="{00000000-0005-0000-0000-000027180000}"/>
    <cellStyle name="Input 8 11 15" xfId="6618" xr:uid="{00000000-0005-0000-0000-000028180000}"/>
    <cellStyle name="Input 8 11 15 2" xfId="6619" xr:uid="{00000000-0005-0000-0000-000029180000}"/>
    <cellStyle name="Input 8 11 16" xfId="6620" xr:uid="{00000000-0005-0000-0000-00002A180000}"/>
    <cellStyle name="Input 8 11 16 2" xfId="6621" xr:uid="{00000000-0005-0000-0000-00002B180000}"/>
    <cellStyle name="Input 8 11 17" xfId="6622" xr:uid="{00000000-0005-0000-0000-00002C180000}"/>
    <cellStyle name="Input 8 11 17 2" xfId="6623" xr:uid="{00000000-0005-0000-0000-00002D180000}"/>
    <cellStyle name="Input 8 11 18" xfId="6624" xr:uid="{00000000-0005-0000-0000-00002E180000}"/>
    <cellStyle name="Input 8 11 2" xfId="6625" xr:uid="{00000000-0005-0000-0000-00002F180000}"/>
    <cellStyle name="Input 8 11 2 2" xfId="6626" xr:uid="{00000000-0005-0000-0000-000030180000}"/>
    <cellStyle name="Input 8 11 3" xfId="6627" xr:uid="{00000000-0005-0000-0000-000031180000}"/>
    <cellStyle name="Input 8 11 3 2" xfId="6628" xr:uid="{00000000-0005-0000-0000-000032180000}"/>
    <cellStyle name="Input 8 11 4" xfId="6629" xr:uid="{00000000-0005-0000-0000-000033180000}"/>
    <cellStyle name="Input 8 11 4 2" xfId="6630" xr:uid="{00000000-0005-0000-0000-000034180000}"/>
    <cellStyle name="Input 8 11 5" xfId="6631" xr:uid="{00000000-0005-0000-0000-000035180000}"/>
    <cellStyle name="Input 8 11 5 2" xfId="6632" xr:uid="{00000000-0005-0000-0000-000036180000}"/>
    <cellStyle name="Input 8 11 6" xfId="6633" xr:uid="{00000000-0005-0000-0000-000037180000}"/>
    <cellStyle name="Input 8 11 6 2" xfId="6634" xr:uid="{00000000-0005-0000-0000-000038180000}"/>
    <cellStyle name="Input 8 11 7" xfId="6635" xr:uid="{00000000-0005-0000-0000-000039180000}"/>
    <cellStyle name="Input 8 11 7 2" xfId="6636" xr:uid="{00000000-0005-0000-0000-00003A180000}"/>
    <cellStyle name="Input 8 11 8" xfId="6637" xr:uid="{00000000-0005-0000-0000-00003B180000}"/>
    <cellStyle name="Input 8 11 8 2" xfId="6638" xr:uid="{00000000-0005-0000-0000-00003C180000}"/>
    <cellStyle name="Input 8 11 9" xfId="6639" xr:uid="{00000000-0005-0000-0000-00003D180000}"/>
    <cellStyle name="Input 8 11 9 2" xfId="6640" xr:uid="{00000000-0005-0000-0000-00003E180000}"/>
    <cellStyle name="Input 8 12" xfId="6641" xr:uid="{00000000-0005-0000-0000-00003F180000}"/>
    <cellStyle name="Input 8 12 10" xfId="6642" xr:uid="{00000000-0005-0000-0000-000040180000}"/>
    <cellStyle name="Input 8 12 10 2" xfId="6643" xr:uid="{00000000-0005-0000-0000-000041180000}"/>
    <cellStyle name="Input 8 12 11" xfId="6644" xr:uid="{00000000-0005-0000-0000-000042180000}"/>
    <cellStyle name="Input 8 12 11 2" xfId="6645" xr:uid="{00000000-0005-0000-0000-000043180000}"/>
    <cellStyle name="Input 8 12 12" xfId="6646" xr:uid="{00000000-0005-0000-0000-000044180000}"/>
    <cellStyle name="Input 8 12 12 2" xfId="6647" xr:uid="{00000000-0005-0000-0000-000045180000}"/>
    <cellStyle name="Input 8 12 13" xfId="6648" xr:uid="{00000000-0005-0000-0000-000046180000}"/>
    <cellStyle name="Input 8 12 13 2" xfId="6649" xr:uid="{00000000-0005-0000-0000-000047180000}"/>
    <cellStyle name="Input 8 12 14" xfId="6650" xr:uid="{00000000-0005-0000-0000-000048180000}"/>
    <cellStyle name="Input 8 12 14 2" xfId="6651" xr:uid="{00000000-0005-0000-0000-000049180000}"/>
    <cellStyle name="Input 8 12 15" xfId="6652" xr:uid="{00000000-0005-0000-0000-00004A180000}"/>
    <cellStyle name="Input 8 12 15 2" xfId="6653" xr:uid="{00000000-0005-0000-0000-00004B180000}"/>
    <cellStyle name="Input 8 12 16" xfId="6654" xr:uid="{00000000-0005-0000-0000-00004C180000}"/>
    <cellStyle name="Input 8 12 2" xfId="6655" xr:uid="{00000000-0005-0000-0000-00004D180000}"/>
    <cellStyle name="Input 8 12 2 2" xfId="6656" xr:uid="{00000000-0005-0000-0000-00004E180000}"/>
    <cellStyle name="Input 8 12 3" xfId="6657" xr:uid="{00000000-0005-0000-0000-00004F180000}"/>
    <cellStyle name="Input 8 12 3 2" xfId="6658" xr:uid="{00000000-0005-0000-0000-000050180000}"/>
    <cellStyle name="Input 8 12 4" xfId="6659" xr:uid="{00000000-0005-0000-0000-000051180000}"/>
    <cellStyle name="Input 8 12 4 2" xfId="6660" xr:uid="{00000000-0005-0000-0000-000052180000}"/>
    <cellStyle name="Input 8 12 5" xfId="6661" xr:uid="{00000000-0005-0000-0000-000053180000}"/>
    <cellStyle name="Input 8 12 5 2" xfId="6662" xr:uid="{00000000-0005-0000-0000-000054180000}"/>
    <cellStyle name="Input 8 12 6" xfId="6663" xr:uid="{00000000-0005-0000-0000-000055180000}"/>
    <cellStyle name="Input 8 12 6 2" xfId="6664" xr:uid="{00000000-0005-0000-0000-000056180000}"/>
    <cellStyle name="Input 8 12 7" xfId="6665" xr:uid="{00000000-0005-0000-0000-000057180000}"/>
    <cellStyle name="Input 8 12 7 2" xfId="6666" xr:uid="{00000000-0005-0000-0000-000058180000}"/>
    <cellStyle name="Input 8 12 8" xfId="6667" xr:uid="{00000000-0005-0000-0000-000059180000}"/>
    <cellStyle name="Input 8 12 8 2" xfId="6668" xr:uid="{00000000-0005-0000-0000-00005A180000}"/>
    <cellStyle name="Input 8 12 9" xfId="6669" xr:uid="{00000000-0005-0000-0000-00005B180000}"/>
    <cellStyle name="Input 8 12 9 2" xfId="6670" xr:uid="{00000000-0005-0000-0000-00005C180000}"/>
    <cellStyle name="Input 8 13" xfId="6671" xr:uid="{00000000-0005-0000-0000-00005D180000}"/>
    <cellStyle name="Input 8 13 10" xfId="6672" xr:uid="{00000000-0005-0000-0000-00005E180000}"/>
    <cellStyle name="Input 8 13 10 2" xfId="6673" xr:uid="{00000000-0005-0000-0000-00005F180000}"/>
    <cellStyle name="Input 8 13 11" xfId="6674" xr:uid="{00000000-0005-0000-0000-000060180000}"/>
    <cellStyle name="Input 8 13 11 2" xfId="6675" xr:uid="{00000000-0005-0000-0000-000061180000}"/>
    <cellStyle name="Input 8 13 12" xfId="6676" xr:uid="{00000000-0005-0000-0000-000062180000}"/>
    <cellStyle name="Input 8 13 12 2" xfId="6677" xr:uid="{00000000-0005-0000-0000-000063180000}"/>
    <cellStyle name="Input 8 13 13" xfId="6678" xr:uid="{00000000-0005-0000-0000-000064180000}"/>
    <cellStyle name="Input 8 13 13 2" xfId="6679" xr:uid="{00000000-0005-0000-0000-000065180000}"/>
    <cellStyle name="Input 8 13 14" xfId="6680" xr:uid="{00000000-0005-0000-0000-000066180000}"/>
    <cellStyle name="Input 8 13 14 2" xfId="6681" xr:uid="{00000000-0005-0000-0000-000067180000}"/>
    <cellStyle name="Input 8 13 15" xfId="6682" xr:uid="{00000000-0005-0000-0000-000068180000}"/>
    <cellStyle name="Input 8 13 15 2" xfId="6683" xr:uid="{00000000-0005-0000-0000-000069180000}"/>
    <cellStyle name="Input 8 13 16" xfId="6684" xr:uid="{00000000-0005-0000-0000-00006A180000}"/>
    <cellStyle name="Input 8 13 2" xfId="6685" xr:uid="{00000000-0005-0000-0000-00006B180000}"/>
    <cellStyle name="Input 8 13 2 2" xfId="6686" xr:uid="{00000000-0005-0000-0000-00006C180000}"/>
    <cellStyle name="Input 8 13 3" xfId="6687" xr:uid="{00000000-0005-0000-0000-00006D180000}"/>
    <cellStyle name="Input 8 13 3 2" xfId="6688" xr:uid="{00000000-0005-0000-0000-00006E180000}"/>
    <cellStyle name="Input 8 13 4" xfId="6689" xr:uid="{00000000-0005-0000-0000-00006F180000}"/>
    <cellStyle name="Input 8 13 4 2" xfId="6690" xr:uid="{00000000-0005-0000-0000-000070180000}"/>
    <cellStyle name="Input 8 13 5" xfId="6691" xr:uid="{00000000-0005-0000-0000-000071180000}"/>
    <cellStyle name="Input 8 13 5 2" xfId="6692" xr:uid="{00000000-0005-0000-0000-000072180000}"/>
    <cellStyle name="Input 8 13 6" xfId="6693" xr:uid="{00000000-0005-0000-0000-000073180000}"/>
    <cellStyle name="Input 8 13 6 2" xfId="6694" xr:uid="{00000000-0005-0000-0000-000074180000}"/>
    <cellStyle name="Input 8 13 7" xfId="6695" xr:uid="{00000000-0005-0000-0000-000075180000}"/>
    <cellStyle name="Input 8 13 7 2" xfId="6696" xr:uid="{00000000-0005-0000-0000-000076180000}"/>
    <cellStyle name="Input 8 13 8" xfId="6697" xr:uid="{00000000-0005-0000-0000-000077180000}"/>
    <cellStyle name="Input 8 13 8 2" xfId="6698" xr:uid="{00000000-0005-0000-0000-000078180000}"/>
    <cellStyle name="Input 8 13 9" xfId="6699" xr:uid="{00000000-0005-0000-0000-000079180000}"/>
    <cellStyle name="Input 8 13 9 2" xfId="6700" xr:uid="{00000000-0005-0000-0000-00007A180000}"/>
    <cellStyle name="Input 8 14" xfId="6701" xr:uid="{00000000-0005-0000-0000-00007B180000}"/>
    <cellStyle name="Input 8 14 10" xfId="6702" xr:uid="{00000000-0005-0000-0000-00007C180000}"/>
    <cellStyle name="Input 8 14 10 2" xfId="6703" xr:uid="{00000000-0005-0000-0000-00007D180000}"/>
    <cellStyle name="Input 8 14 11" xfId="6704" xr:uid="{00000000-0005-0000-0000-00007E180000}"/>
    <cellStyle name="Input 8 14 11 2" xfId="6705" xr:uid="{00000000-0005-0000-0000-00007F180000}"/>
    <cellStyle name="Input 8 14 12" xfId="6706" xr:uid="{00000000-0005-0000-0000-000080180000}"/>
    <cellStyle name="Input 8 14 12 2" xfId="6707" xr:uid="{00000000-0005-0000-0000-000081180000}"/>
    <cellStyle name="Input 8 14 13" xfId="6708" xr:uid="{00000000-0005-0000-0000-000082180000}"/>
    <cellStyle name="Input 8 14 13 2" xfId="6709" xr:uid="{00000000-0005-0000-0000-000083180000}"/>
    <cellStyle name="Input 8 14 14" xfId="6710" xr:uid="{00000000-0005-0000-0000-000084180000}"/>
    <cellStyle name="Input 8 14 14 2" xfId="6711" xr:uid="{00000000-0005-0000-0000-000085180000}"/>
    <cellStyle name="Input 8 14 15" xfId="6712" xr:uid="{00000000-0005-0000-0000-000086180000}"/>
    <cellStyle name="Input 8 14 2" xfId="6713" xr:uid="{00000000-0005-0000-0000-000087180000}"/>
    <cellStyle name="Input 8 14 2 2" xfId="6714" xr:uid="{00000000-0005-0000-0000-000088180000}"/>
    <cellStyle name="Input 8 14 3" xfId="6715" xr:uid="{00000000-0005-0000-0000-000089180000}"/>
    <cellStyle name="Input 8 14 3 2" xfId="6716" xr:uid="{00000000-0005-0000-0000-00008A180000}"/>
    <cellStyle name="Input 8 14 4" xfId="6717" xr:uid="{00000000-0005-0000-0000-00008B180000}"/>
    <cellStyle name="Input 8 14 4 2" xfId="6718" xr:uid="{00000000-0005-0000-0000-00008C180000}"/>
    <cellStyle name="Input 8 14 5" xfId="6719" xr:uid="{00000000-0005-0000-0000-00008D180000}"/>
    <cellStyle name="Input 8 14 5 2" xfId="6720" xr:uid="{00000000-0005-0000-0000-00008E180000}"/>
    <cellStyle name="Input 8 14 6" xfId="6721" xr:uid="{00000000-0005-0000-0000-00008F180000}"/>
    <cellStyle name="Input 8 14 6 2" xfId="6722" xr:uid="{00000000-0005-0000-0000-000090180000}"/>
    <cellStyle name="Input 8 14 7" xfId="6723" xr:uid="{00000000-0005-0000-0000-000091180000}"/>
    <cellStyle name="Input 8 14 7 2" xfId="6724" xr:uid="{00000000-0005-0000-0000-000092180000}"/>
    <cellStyle name="Input 8 14 8" xfId="6725" xr:uid="{00000000-0005-0000-0000-000093180000}"/>
    <cellStyle name="Input 8 14 8 2" xfId="6726" xr:uid="{00000000-0005-0000-0000-000094180000}"/>
    <cellStyle name="Input 8 14 9" xfId="6727" xr:uid="{00000000-0005-0000-0000-000095180000}"/>
    <cellStyle name="Input 8 14 9 2" xfId="6728" xr:uid="{00000000-0005-0000-0000-000096180000}"/>
    <cellStyle name="Input 8 15" xfId="6729" xr:uid="{00000000-0005-0000-0000-000097180000}"/>
    <cellStyle name="Input 8 15 2" xfId="6730" xr:uid="{00000000-0005-0000-0000-000098180000}"/>
    <cellStyle name="Input 8 16" xfId="6731" xr:uid="{00000000-0005-0000-0000-000099180000}"/>
    <cellStyle name="Input 8 16 2" xfId="6732" xr:uid="{00000000-0005-0000-0000-00009A180000}"/>
    <cellStyle name="Input 8 17" xfId="6733" xr:uid="{00000000-0005-0000-0000-00009B180000}"/>
    <cellStyle name="Input 8 17 2" xfId="6734" xr:uid="{00000000-0005-0000-0000-00009C180000}"/>
    <cellStyle name="Input 8 18" xfId="6735" xr:uid="{00000000-0005-0000-0000-00009D180000}"/>
    <cellStyle name="Input 8 18 2" xfId="6736" xr:uid="{00000000-0005-0000-0000-00009E180000}"/>
    <cellStyle name="Input 8 19" xfId="6737" xr:uid="{00000000-0005-0000-0000-00009F180000}"/>
    <cellStyle name="Input 8 19 2" xfId="6738" xr:uid="{00000000-0005-0000-0000-0000A0180000}"/>
    <cellStyle name="Input 8 2" xfId="6739" xr:uid="{00000000-0005-0000-0000-0000A1180000}"/>
    <cellStyle name="Input 8 2 10" xfId="6740" xr:uid="{00000000-0005-0000-0000-0000A2180000}"/>
    <cellStyle name="Input 8 2 10 10" xfId="6741" xr:uid="{00000000-0005-0000-0000-0000A3180000}"/>
    <cellStyle name="Input 8 2 10 10 2" xfId="6742" xr:uid="{00000000-0005-0000-0000-0000A4180000}"/>
    <cellStyle name="Input 8 2 10 11" xfId="6743" xr:uid="{00000000-0005-0000-0000-0000A5180000}"/>
    <cellStyle name="Input 8 2 10 11 2" xfId="6744" xr:uid="{00000000-0005-0000-0000-0000A6180000}"/>
    <cellStyle name="Input 8 2 10 12" xfId="6745" xr:uid="{00000000-0005-0000-0000-0000A7180000}"/>
    <cellStyle name="Input 8 2 10 12 2" xfId="6746" xr:uid="{00000000-0005-0000-0000-0000A8180000}"/>
    <cellStyle name="Input 8 2 10 13" xfId="6747" xr:uid="{00000000-0005-0000-0000-0000A9180000}"/>
    <cellStyle name="Input 8 2 10 13 2" xfId="6748" xr:uid="{00000000-0005-0000-0000-0000AA180000}"/>
    <cellStyle name="Input 8 2 10 14" xfId="6749" xr:uid="{00000000-0005-0000-0000-0000AB180000}"/>
    <cellStyle name="Input 8 2 10 14 2" xfId="6750" xr:uid="{00000000-0005-0000-0000-0000AC180000}"/>
    <cellStyle name="Input 8 2 10 15" xfId="6751" xr:uid="{00000000-0005-0000-0000-0000AD180000}"/>
    <cellStyle name="Input 8 2 10 15 2" xfId="6752" xr:uid="{00000000-0005-0000-0000-0000AE180000}"/>
    <cellStyle name="Input 8 2 10 16" xfId="6753" xr:uid="{00000000-0005-0000-0000-0000AF180000}"/>
    <cellStyle name="Input 8 2 10 16 2" xfId="6754" xr:uid="{00000000-0005-0000-0000-0000B0180000}"/>
    <cellStyle name="Input 8 2 10 17" xfId="6755" xr:uid="{00000000-0005-0000-0000-0000B1180000}"/>
    <cellStyle name="Input 8 2 10 17 2" xfId="6756" xr:uid="{00000000-0005-0000-0000-0000B2180000}"/>
    <cellStyle name="Input 8 2 10 18" xfId="6757" xr:uid="{00000000-0005-0000-0000-0000B3180000}"/>
    <cellStyle name="Input 8 2 10 2" xfId="6758" xr:uid="{00000000-0005-0000-0000-0000B4180000}"/>
    <cellStyle name="Input 8 2 10 2 2" xfId="6759" xr:uid="{00000000-0005-0000-0000-0000B5180000}"/>
    <cellStyle name="Input 8 2 10 3" xfId="6760" xr:uid="{00000000-0005-0000-0000-0000B6180000}"/>
    <cellStyle name="Input 8 2 10 3 2" xfId="6761" xr:uid="{00000000-0005-0000-0000-0000B7180000}"/>
    <cellStyle name="Input 8 2 10 4" xfId="6762" xr:uid="{00000000-0005-0000-0000-0000B8180000}"/>
    <cellStyle name="Input 8 2 10 4 2" xfId="6763" xr:uid="{00000000-0005-0000-0000-0000B9180000}"/>
    <cellStyle name="Input 8 2 10 5" xfId="6764" xr:uid="{00000000-0005-0000-0000-0000BA180000}"/>
    <cellStyle name="Input 8 2 10 5 2" xfId="6765" xr:uid="{00000000-0005-0000-0000-0000BB180000}"/>
    <cellStyle name="Input 8 2 10 6" xfId="6766" xr:uid="{00000000-0005-0000-0000-0000BC180000}"/>
    <cellStyle name="Input 8 2 10 6 2" xfId="6767" xr:uid="{00000000-0005-0000-0000-0000BD180000}"/>
    <cellStyle name="Input 8 2 10 7" xfId="6768" xr:uid="{00000000-0005-0000-0000-0000BE180000}"/>
    <cellStyle name="Input 8 2 10 7 2" xfId="6769" xr:uid="{00000000-0005-0000-0000-0000BF180000}"/>
    <cellStyle name="Input 8 2 10 8" xfId="6770" xr:uid="{00000000-0005-0000-0000-0000C0180000}"/>
    <cellStyle name="Input 8 2 10 8 2" xfId="6771" xr:uid="{00000000-0005-0000-0000-0000C1180000}"/>
    <cellStyle name="Input 8 2 10 9" xfId="6772" xr:uid="{00000000-0005-0000-0000-0000C2180000}"/>
    <cellStyle name="Input 8 2 10 9 2" xfId="6773" xr:uid="{00000000-0005-0000-0000-0000C3180000}"/>
    <cellStyle name="Input 8 2 11" xfId="6774" xr:uid="{00000000-0005-0000-0000-0000C4180000}"/>
    <cellStyle name="Input 8 2 11 10" xfId="6775" xr:uid="{00000000-0005-0000-0000-0000C5180000}"/>
    <cellStyle name="Input 8 2 11 10 2" xfId="6776" xr:uid="{00000000-0005-0000-0000-0000C6180000}"/>
    <cellStyle name="Input 8 2 11 11" xfId="6777" xr:uid="{00000000-0005-0000-0000-0000C7180000}"/>
    <cellStyle name="Input 8 2 11 11 2" xfId="6778" xr:uid="{00000000-0005-0000-0000-0000C8180000}"/>
    <cellStyle name="Input 8 2 11 12" xfId="6779" xr:uid="{00000000-0005-0000-0000-0000C9180000}"/>
    <cellStyle name="Input 8 2 11 12 2" xfId="6780" xr:uid="{00000000-0005-0000-0000-0000CA180000}"/>
    <cellStyle name="Input 8 2 11 13" xfId="6781" xr:uid="{00000000-0005-0000-0000-0000CB180000}"/>
    <cellStyle name="Input 8 2 11 13 2" xfId="6782" xr:uid="{00000000-0005-0000-0000-0000CC180000}"/>
    <cellStyle name="Input 8 2 11 14" xfId="6783" xr:uid="{00000000-0005-0000-0000-0000CD180000}"/>
    <cellStyle name="Input 8 2 11 14 2" xfId="6784" xr:uid="{00000000-0005-0000-0000-0000CE180000}"/>
    <cellStyle name="Input 8 2 11 15" xfId="6785" xr:uid="{00000000-0005-0000-0000-0000CF180000}"/>
    <cellStyle name="Input 8 2 11 15 2" xfId="6786" xr:uid="{00000000-0005-0000-0000-0000D0180000}"/>
    <cellStyle name="Input 8 2 11 16" xfId="6787" xr:uid="{00000000-0005-0000-0000-0000D1180000}"/>
    <cellStyle name="Input 8 2 11 2" xfId="6788" xr:uid="{00000000-0005-0000-0000-0000D2180000}"/>
    <cellStyle name="Input 8 2 11 2 2" xfId="6789" xr:uid="{00000000-0005-0000-0000-0000D3180000}"/>
    <cellStyle name="Input 8 2 11 3" xfId="6790" xr:uid="{00000000-0005-0000-0000-0000D4180000}"/>
    <cellStyle name="Input 8 2 11 3 2" xfId="6791" xr:uid="{00000000-0005-0000-0000-0000D5180000}"/>
    <cellStyle name="Input 8 2 11 4" xfId="6792" xr:uid="{00000000-0005-0000-0000-0000D6180000}"/>
    <cellStyle name="Input 8 2 11 4 2" xfId="6793" xr:uid="{00000000-0005-0000-0000-0000D7180000}"/>
    <cellStyle name="Input 8 2 11 5" xfId="6794" xr:uid="{00000000-0005-0000-0000-0000D8180000}"/>
    <cellStyle name="Input 8 2 11 5 2" xfId="6795" xr:uid="{00000000-0005-0000-0000-0000D9180000}"/>
    <cellStyle name="Input 8 2 11 6" xfId="6796" xr:uid="{00000000-0005-0000-0000-0000DA180000}"/>
    <cellStyle name="Input 8 2 11 6 2" xfId="6797" xr:uid="{00000000-0005-0000-0000-0000DB180000}"/>
    <cellStyle name="Input 8 2 11 7" xfId="6798" xr:uid="{00000000-0005-0000-0000-0000DC180000}"/>
    <cellStyle name="Input 8 2 11 7 2" xfId="6799" xr:uid="{00000000-0005-0000-0000-0000DD180000}"/>
    <cellStyle name="Input 8 2 11 8" xfId="6800" xr:uid="{00000000-0005-0000-0000-0000DE180000}"/>
    <cellStyle name="Input 8 2 11 8 2" xfId="6801" xr:uid="{00000000-0005-0000-0000-0000DF180000}"/>
    <cellStyle name="Input 8 2 11 9" xfId="6802" xr:uid="{00000000-0005-0000-0000-0000E0180000}"/>
    <cellStyle name="Input 8 2 11 9 2" xfId="6803" xr:uid="{00000000-0005-0000-0000-0000E1180000}"/>
    <cellStyle name="Input 8 2 12" xfId="6804" xr:uid="{00000000-0005-0000-0000-0000E2180000}"/>
    <cellStyle name="Input 8 2 12 10" xfId="6805" xr:uid="{00000000-0005-0000-0000-0000E3180000}"/>
    <cellStyle name="Input 8 2 12 10 2" xfId="6806" xr:uid="{00000000-0005-0000-0000-0000E4180000}"/>
    <cellStyle name="Input 8 2 12 11" xfId="6807" xr:uid="{00000000-0005-0000-0000-0000E5180000}"/>
    <cellStyle name="Input 8 2 12 11 2" xfId="6808" xr:uid="{00000000-0005-0000-0000-0000E6180000}"/>
    <cellStyle name="Input 8 2 12 12" xfId="6809" xr:uid="{00000000-0005-0000-0000-0000E7180000}"/>
    <cellStyle name="Input 8 2 12 12 2" xfId="6810" xr:uid="{00000000-0005-0000-0000-0000E8180000}"/>
    <cellStyle name="Input 8 2 12 13" xfId="6811" xr:uid="{00000000-0005-0000-0000-0000E9180000}"/>
    <cellStyle name="Input 8 2 12 13 2" xfId="6812" xr:uid="{00000000-0005-0000-0000-0000EA180000}"/>
    <cellStyle name="Input 8 2 12 14" xfId="6813" xr:uid="{00000000-0005-0000-0000-0000EB180000}"/>
    <cellStyle name="Input 8 2 12 14 2" xfId="6814" xr:uid="{00000000-0005-0000-0000-0000EC180000}"/>
    <cellStyle name="Input 8 2 12 15" xfId="6815" xr:uid="{00000000-0005-0000-0000-0000ED180000}"/>
    <cellStyle name="Input 8 2 12 15 2" xfId="6816" xr:uid="{00000000-0005-0000-0000-0000EE180000}"/>
    <cellStyle name="Input 8 2 12 16" xfId="6817" xr:uid="{00000000-0005-0000-0000-0000EF180000}"/>
    <cellStyle name="Input 8 2 12 2" xfId="6818" xr:uid="{00000000-0005-0000-0000-0000F0180000}"/>
    <cellStyle name="Input 8 2 12 2 2" xfId="6819" xr:uid="{00000000-0005-0000-0000-0000F1180000}"/>
    <cellStyle name="Input 8 2 12 3" xfId="6820" xr:uid="{00000000-0005-0000-0000-0000F2180000}"/>
    <cellStyle name="Input 8 2 12 3 2" xfId="6821" xr:uid="{00000000-0005-0000-0000-0000F3180000}"/>
    <cellStyle name="Input 8 2 12 4" xfId="6822" xr:uid="{00000000-0005-0000-0000-0000F4180000}"/>
    <cellStyle name="Input 8 2 12 4 2" xfId="6823" xr:uid="{00000000-0005-0000-0000-0000F5180000}"/>
    <cellStyle name="Input 8 2 12 5" xfId="6824" xr:uid="{00000000-0005-0000-0000-0000F6180000}"/>
    <cellStyle name="Input 8 2 12 5 2" xfId="6825" xr:uid="{00000000-0005-0000-0000-0000F7180000}"/>
    <cellStyle name="Input 8 2 12 6" xfId="6826" xr:uid="{00000000-0005-0000-0000-0000F8180000}"/>
    <cellStyle name="Input 8 2 12 6 2" xfId="6827" xr:uid="{00000000-0005-0000-0000-0000F9180000}"/>
    <cellStyle name="Input 8 2 12 7" xfId="6828" xr:uid="{00000000-0005-0000-0000-0000FA180000}"/>
    <cellStyle name="Input 8 2 12 7 2" xfId="6829" xr:uid="{00000000-0005-0000-0000-0000FB180000}"/>
    <cellStyle name="Input 8 2 12 8" xfId="6830" xr:uid="{00000000-0005-0000-0000-0000FC180000}"/>
    <cellStyle name="Input 8 2 12 8 2" xfId="6831" xr:uid="{00000000-0005-0000-0000-0000FD180000}"/>
    <cellStyle name="Input 8 2 12 9" xfId="6832" xr:uid="{00000000-0005-0000-0000-0000FE180000}"/>
    <cellStyle name="Input 8 2 12 9 2" xfId="6833" xr:uid="{00000000-0005-0000-0000-0000FF180000}"/>
    <cellStyle name="Input 8 2 13" xfId="6834" xr:uid="{00000000-0005-0000-0000-000000190000}"/>
    <cellStyle name="Input 8 2 13 10" xfId="6835" xr:uid="{00000000-0005-0000-0000-000001190000}"/>
    <cellStyle name="Input 8 2 13 10 2" xfId="6836" xr:uid="{00000000-0005-0000-0000-000002190000}"/>
    <cellStyle name="Input 8 2 13 11" xfId="6837" xr:uid="{00000000-0005-0000-0000-000003190000}"/>
    <cellStyle name="Input 8 2 13 11 2" xfId="6838" xr:uid="{00000000-0005-0000-0000-000004190000}"/>
    <cellStyle name="Input 8 2 13 12" xfId="6839" xr:uid="{00000000-0005-0000-0000-000005190000}"/>
    <cellStyle name="Input 8 2 13 12 2" xfId="6840" xr:uid="{00000000-0005-0000-0000-000006190000}"/>
    <cellStyle name="Input 8 2 13 13" xfId="6841" xr:uid="{00000000-0005-0000-0000-000007190000}"/>
    <cellStyle name="Input 8 2 13 13 2" xfId="6842" xr:uid="{00000000-0005-0000-0000-000008190000}"/>
    <cellStyle name="Input 8 2 13 14" xfId="6843" xr:uid="{00000000-0005-0000-0000-000009190000}"/>
    <cellStyle name="Input 8 2 13 14 2" xfId="6844" xr:uid="{00000000-0005-0000-0000-00000A190000}"/>
    <cellStyle name="Input 8 2 13 15" xfId="6845" xr:uid="{00000000-0005-0000-0000-00000B190000}"/>
    <cellStyle name="Input 8 2 13 2" xfId="6846" xr:uid="{00000000-0005-0000-0000-00000C190000}"/>
    <cellStyle name="Input 8 2 13 2 2" xfId="6847" xr:uid="{00000000-0005-0000-0000-00000D190000}"/>
    <cellStyle name="Input 8 2 13 3" xfId="6848" xr:uid="{00000000-0005-0000-0000-00000E190000}"/>
    <cellStyle name="Input 8 2 13 3 2" xfId="6849" xr:uid="{00000000-0005-0000-0000-00000F190000}"/>
    <cellStyle name="Input 8 2 13 4" xfId="6850" xr:uid="{00000000-0005-0000-0000-000010190000}"/>
    <cellStyle name="Input 8 2 13 4 2" xfId="6851" xr:uid="{00000000-0005-0000-0000-000011190000}"/>
    <cellStyle name="Input 8 2 13 5" xfId="6852" xr:uid="{00000000-0005-0000-0000-000012190000}"/>
    <cellStyle name="Input 8 2 13 5 2" xfId="6853" xr:uid="{00000000-0005-0000-0000-000013190000}"/>
    <cellStyle name="Input 8 2 13 6" xfId="6854" xr:uid="{00000000-0005-0000-0000-000014190000}"/>
    <cellStyle name="Input 8 2 13 6 2" xfId="6855" xr:uid="{00000000-0005-0000-0000-000015190000}"/>
    <cellStyle name="Input 8 2 13 7" xfId="6856" xr:uid="{00000000-0005-0000-0000-000016190000}"/>
    <cellStyle name="Input 8 2 13 7 2" xfId="6857" xr:uid="{00000000-0005-0000-0000-000017190000}"/>
    <cellStyle name="Input 8 2 13 8" xfId="6858" xr:uid="{00000000-0005-0000-0000-000018190000}"/>
    <cellStyle name="Input 8 2 13 8 2" xfId="6859" xr:uid="{00000000-0005-0000-0000-000019190000}"/>
    <cellStyle name="Input 8 2 13 9" xfId="6860" xr:uid="{00000000-0005-0000-0000-00001A190000}"/>
    <cellStyle name="Input 8 2 13 9 2" xfId="6861" xr:uid="{00000000-0005-0000-0000-00001B190000}"/>
    <cellStyle name="Input 8 2 14" xfId="6862" xr:uid="{00000000-0005-0000-0000-00001C190000}"/>
    <cellStyle name="Input 8 2 14 2" xfId="6863" xr:uid="{00000000-0005-0000-0000-00001D190000}"/>
    <cellStyle name="Input 8 2 15" xfId="6864" xr:uid="{00000000-0005-0000-0000-00001E190000}"/>
    <cellStyle name="Input 8 2 15 2" xfId="6865" xr:uid="{00000000-0005-0000-0000-00001F190000}"/>
    <cellStyle name="Input 8 2 16" xfId="6866" xr:uid="{00000000-0005-0000-0000-000020190000}"/>
    <cellStyle name="Input 8 2 16 2" xfId="6867" xr:uid="{00000000-0005-0000-0000-000021190000}"/>
    <cellStyle name="Input 8 2 17" xfId="6868" xr:uid="{00000000-0005-0000-0000-000022190000}"/>
    <cellStyle name="Input 8 2 17 2" xfId="6869" xr:uid="{00000000-0005-0000-0000-000023190000}"/>
    <cellStyle name="Input 8 2 18" xfId="6870" xr:uid="{00000000-0005-0000-0000-000024190000}"/>
    <cellStyle name="Input 8 2 18 2" xfId="6871" xr:uid="{00000000-0005-0000-0000-000025190000}"/>
    <cellStyle name="Input 8 2 19" xfId="6872" xr:uid="{00000000-0005-0000-0000-000026190000}"/>
    <cellStyle name="Input 8 2 19 2" xfId="6873" xr:uid="{00000000-0005-0000-0000-000027190000}"/>
    <cellStyle name="Input 8 2 2" xfId="6874" xr:uid="{00000000-0005-0000-0000-000028190000}"/>
    <cellStyle name="Input 8 2 2 10" xfId="6875" xr:uid="{00000000-0005-0000-0000-000029190000}"/>
    <cellStyle name="Input 8 2 2 10 2" xfId="6876" xr:uid="{00000000-0005-0000-0000-00002A190000}"/>
    <cellStyle name="Input 8 2 2 11" xfId="6877" xr:uid="{00000000-0005-0000-0000-00002B190000}"/>
    <cellStyle name="Input 8 2 2 11 2" xfId="6878" xr:uid="{00000000-0005-0000-0000-00002C190000}"/>
    <cellStyle name="Input 8 2 2 12" xfId="6879" xr:uid="{00000000-0005-0000-0000-00002D190000}"/>
    <cellStyle name="Input 8 2 2 12 2" xfId="6880" xr:uid="{00000000-0005-0000-0000-00002E190000}"/>
    <cellStyle name="Input 8 2 2 13" xfId="6881" xr:uid="{00000000-0005-0000-0000-00002F190000}"/>
    <cellStyle name="Input 8 2 2 13 2" xfId="6882" xr:uid="{00000000-0005-0000-0000-000030190000}"/>
    <cellStyle name="Input 8 2 2 14" xfId="6883" xr:uid="{00000000-0005-0000-0000-000031190000}"/>
    <cellStyle name="Input 8 2 2 14 2" xfId="6884" xr:uid="{00000000-0005-0000-0000-000032190000}"/>
    <cellStyle name="Input 8 2 2 15" xfId="6885" xr:uid="{00000000-0005-0000-0000-000033190000}"/>
    <cellStyle name="Input 8 2 2 15 2" xfId="6886" xr:uid="{00000000-0005-0000-0000-000034190000}"/>
    <cellStyle name="Input 8 2 2 16" xfId="6887" xr:uid="{00000000-0005-0000-0000-000035190000}"/>
    <cellStyle name="Input 8 2 2 16 2" xfId="6888" xr:uid="{00000000-0005-0000-0000-000036190000}"/>
    <cellStyle name="Input 8 2 2 17" xfId="6889" xr:uid="{00000000-0005-0000-0000-000037190000}"/>
    <cellStyle name="Input 8 2 2 17 2" xfId="6890" xr:uid="{00000000-0005-0000-0000-000038190000}"/>
    <cellStyle name="Input 8 2 2 18" xfId="6891" xr:uid="{00000000-0005-0000-0000-000039190000}"/>
    <cellStyle name="Input 8 2 2 18 2" xfId="6892" xr:uid="{00000000-0005-0000-0000-00003A190000}"/>
    <cellStyle name="Input 8 2 2 19" xfId="6893" xr:uid="{00000000-0005-0000-0000-00003B190000}"/>
    <cellStyle name="Input 8 2 2 19 2" xfId="6894" xr:uid="{00000000-0005-0000-0000-00003C190000}"/>
    <cellStyle name="Input 8 2 2 2" xfId="6895" xr:uid="{00000000-0005-0000-0000-00003D190000}"/>
    <cellStyle name="Input 8 2 2 2 10" xfId="6896" xr:uid="{00000000-0005-0000-0000-00003E190000}"/>
    <cellStyle name="Input 8 2 2 2 10 2" xfId="6897" xr:uid="{00000000-0005-0000-0000-00003F190000}"/>
    <cellStyle name="Input 8 2 2 2 11" xfId="6898" xr:uid="{00000000-0005-0000-0000-000040190000}"/>
    <cellStyle name="Input 8 2 2 2 11 2" xfId="6899" xr:uid="{00000000-0005-0000-0000-000041190000}"/>
    <cellStyle name="Input 8 2 2 2 12" xfId="6900" xr:uid="{00000000-0005-0000-0000-000042190000}"/>
    <cellStyle name="Input 8 2 2 2 12 2" xfId="6901" xr:uid="{00000000-0005-0000-0000-000043190000}"/>
    <cellStyle name="Input 8 2 2 2 13" xfId="6902" xr:uid="{00000000-0005-0000-0000-000044190000}"/>
    <cellStyle name="Input 8 2 2 2 13 2" xfId="6903" xr:uid="{00000000-0005-0000-0000-000045190000}"/>
    <cellStyle name="Input 8 2 2 2 14" xfId="6904" xr:uid="{00000000-0005-0000-0000-000046190000}"/>
    <cellStyle name="Input 8 2 2 2 14 2" xfId="6905" xr:uid="{00000000-0005-0000-0000-000047190000}"/>
    <cellStyle name="Input 8 2 2 2 15" xfId="6906" xr:uid="{00000000-0005-0000-0000-000048190000}"/>
    <cellStyle name="Input 8 2 2 2 15 2" xfId="6907" xr:uid="{00000000-0005-0000-0000-000049190000}"/>
    <cellStyle name="Input 8 2 2 2 16" xfId="6908" xr:uid="{00000000-0005-0000-0000-00004A190000}"/>
    <cellStyle name="Input 8 2 2 2 16 2" xfId="6909" xr:uid="{00000000-0005-0000-0000-00004B190000}"/>
    <cellStyle name="Input 8 2 2 2 17" xfId="6910" xr:uid="{00000000-0005-0000-0000-00004C190000}"/>
    <cellStyle name="Input 8 2 2 2 17 2" xfId="6911" xr:uid="{00000000-0005-0000-0000-00004D190000}"/>
    <cellStyle name="Input 8 2 2 2 18" xfId="6912" xr:uid="{00000000-0005-0000-0000-00004E190000}"/>
    <cellStyle name="Input 8 2 2 2 18 2" xfId="6913" xr:uid="{00000000-0005-0000-0000-00004F190000}"/>
    <cellStyle name="Input 8 2 2 2 19" xfId="6914" xr:uid="{00000000-0005-0000-0000-000050190000}"/>
    <cellStyle name="Input 8 2 2 2 2" xfId="6915" xr:uid="{00000000-0005-0000-0000-000051190000}"/>
    <cellStyle name="Input 8 2 2 2 2 2" xfId="6916" xr:uid="{00000000-0005-0000-0000-000052190000}"/>
    <cellStyle name="Input 8 2 2 2 3" xfId="6917" xr:uid="{00000000-0005-0000-0000-000053190000}"/>
    <cellStyle name="Input 8 2 2 2 3 2" xfId="6918" xr:uid="{00000000-0005-0000-0000-000054190000}"/>
    <cellStyle name="Input 8 2 2 2 4" xfId="6919" xr:uid="{00000000-0005-0000-0000-000055190000}"/>
    <cellStyle name="Input 8 2 2 2 4 2" xfId="6920" xr:uid="{00000000-0005-0000-0000-000056190000}"/>
    <cellStyle name="Input 8 2 2 2 5" xfId="6921" xr:uid="{00000000-0005-0000-0000-000057190000}"/>
    <cellStyle name="Input 8 2 2 2 5 2" xfId="6922" xr:uid="{00000000-0005-0000-0000-000058190000}"/>
    <cellStyle name="Input 8 2 2 2 6" xfId="6923" xr:uid="{00000000-0005-0000-0000-000059190000}"/>
    <cellStyle name="Input 8 2 2 2 6 2" xfId="6924" xr:uid="{00000000-0005-0000-0000-00005A190000}"/>
    <cellStyle name="Input 8 2 2 2 7" xfId="6925" xr:uid="{00000000-0005-0000-0000-00005B190000}"/>
    <cellStyle name="Input 8 2 2 2 7 2" xfId="6926" xr:uid="{00000000-0005-0000-0000-00005C190000}"/>
    <cellStyle name="Input 8 2 2 2 8" xfId="6927" xr:uid="{00000000-0005-0000-0000-00005D190000}"/>
    <cellStyle name="Input 8 2 2 2 8 2" xfId="6928" xr:uid="{00000000-0005-0000-0000-00005E190000}"/>
    <cellStyle name="Input 8 2 2 2 9" xfId="6929" xr:uid="{00000000-0005-0000-0000-00005F190000}"/>
    <cellStyle name="Input 8 2 2 2 9 2" xfId="6930" xr:uid="{00000000-0005-0000-0000-000060190000}"/>
    <cellStyle name="Input 8 2 2 20" xfId="6931" xr:uid="{00000000-0005-0000-0000-000061190000}"/>
    <cellStyle name="Input 8 2 2 3" xfId="6932" xr:uid="{00000000-0005-0000-0000-000062190000}"/>
    <cellStyle name="Input 8 2 2 3 10" xfId="6933" xr:uid="{00000000-0005-0000-0000-000063190000}"/>
    <cellStyle name="Input 8 2 2 3 10 2" xfId="6934" xr:uid="{00000000-0005-0000-0000-000064190000}"/>
    <cellStyle name="Input 8 2 2 3 11" xfId="6935" xr:uid="{00000000-0005-0000-0000-000065190000}"/>
    <cellStyle name="Input 8 2 2 3 11 2" xfId="6936" xr:uid="{00000000-0005-0000-0000-000066190000}"/>
    <cellStyle name="Input 8 2 2 3 12" xfId="6937" xr:uid="{00000000-0005-0000-0000-000067190000}"/>
    <cellStyle name="Input 8 2 2 3 12 2" xfId="6938" xr:uid="{00000000-0005-0000-0000-000068190000}"/>
    <cellStyle name="Input 8 2 2 3 13" xfId="6939" xr:uid="{00000000-0005-0000-0000-000069190000}"/>
    <cellStyle name="Input 8 2 2 3 13 2" xfId="6940" xr:uid="{00000000-0005-0000-0000-00006A190000}"/>
    <cellStyle name="Input 8 2 2 3 14" xfId="6941" xr:uid="{00000000-0005-0000-0000-00006B190000}"/>
    <cellStyle name="Input 8 2 2 3 14 2" xfId="6942" xr:uid="{00000000-0005-0000-0000-00006C190000}"/>
    <cellStyle name="Input 8 2 2 3 15" xfId="6943" xr:uid="{00000000-0005-0000-0000-00006D190000}"/>
    <cellStyle name="Input 8 2 2 3 15 2" xfId="6944" xr:uid="{00000000-0005-0000-0000-00006E190000}"/>
    <cellStyle name="Input 8 2 2 3 16" xfId="6945" xr:uid="{00000000-0005-0000-0000-00006F190000}"/>
    <cellStyle name="Input 8 2 2 3 16 2" xfId="6946" xr:uid="{00000000-0005-0000-0000-000070190000}"/>
    <cellStyle name="Input 8 2 2 3 17" xfId="6947" xr:uid="{00000000-0005-0000-0000-000071190000}"/>
    <cellStyle name="Input 8 2 2 3 17 2" xfId="6948" xr:uid="{00000000-0005-0000-0000-000072190000}"/>
    <cellStyle name="Input 8 2 2 3 18" xfId="6949" xr:uid="{00000000-0005-0000-0000-000073190000}"/>
    <cellStyle name="Input 8 2 2 3 18 2" xfId="6950" xr:uid="{00000000-0005-0000-0000-000074190000}"/>
    <cellStyle name="Input 8 2 2 3 19" xfId="6951" xr:uid="{00000000-0005-0000-0000-000075190000}"/>
    <cellStyle name="Input 8 2 2 3 2" xfId="6952" xr:uid="{00000000-0005-0000-0000-000076190000}"/>
    <cellStyle name="Input 8 2 2 3 2 2" xfId="6953" xr:uid="{00000000-0005-0000-0000-000077190000}"/>
    <cellStyle name="Input 8 2 2 3 3" xfId="6954" xr:uid="{00000000-0005-0000-0000-000078190000}"/>
    <cellStyle name="Input 8 2 2 3 3 2" xfId="6955" xr:uid="{00000000-0005-0000-0000-000079190000}"/>
    <cellStyle name="Input 8 2 2 3 4" xfId="6956" xr:uid="{00000000-0005-0000-0000-00007A190000}"/>
    <cellStyle name="Input 8 2 2 3 4 2" xfId="6957" xr:uid="{00000000-0005-0000-0000-00007B190000}"/>
    <cellStyle name="Input 8 2 2 3 5" xfId="6958" xr:uid="{00000000-0005-0000-0000-00007C190000}"/>
    <cellStyle name="Input 8 2 2 3 5 2" xfId="6959" xr:uid="{00000000-0005-0000-0000-00007D190000}"/>
    <cellStyle name="Input 8 2 2 3 6" xfId="6960" xr:uid="{00000000-0005-0000-0000-00007E190000}"/>
    <cellStyle name="Input 8 2 2 3 6 2" xfId="6961" xr:uid="{00000000-0005-0000-0000-00007F190000}"/>
    <cellStyle name="Input 8 2 2 3 7" xfId="6962" xr:uid="{00000000-0005-0000-0000-000080190000}"/>
    <cellStyle name="Input 8 2 2 3 7 2" xfId="6963" xr:uid="{00000000-0005-0000-0000-000081190000}"/>
    <cellStyle name="Input 8 2 2 3 8" xfId="6964" xr:uid="{00000000-0005-0000-0000-000082190000}"/>
    <cellStyle name="Input 8 2 2 3 8 2" xfId="6965" xr:uid="{00000000-0005-0000-0000-000083190000}"/>
    <cellStyle name="Input 8 2 2 3 9" xfId="6966" xr:uid="{00000000-0005-0000-0000-000084190000}"/>
    <cellStyle name="Input 8 2 2 3 9 2" xfId="6967" xr:uid="{00000000-0005-0000-0000-000085190000}"/>
    <cellStyle name="Input 8 2 2 4" xfId="6968" xr:uid="{00000000-0005-0000-0000-000086190000}"/>
    <cellStyle name="Input 8 2 2 4 10" xfId="6969" xr:uid="{00000000-0005-0000-0000-000087190000}"/>
    <cellStyle name="Input 8 2 2 4 10 2" xfId="6970" xr:uid="{00000000-0005-0000-0000-000088190000}"/>
    <cellStyle name="Input 8 2 2 4 11" xfId="6971" xr:uid="{00000000-0005-0000-0000-000089190000}"/>
    <cellStyle name="Input 8 2 2 4 11 2" xfId="6972" xr:uid="{00000000-0005-0000-0000-00008A190000}"/>
    <cellStyle name="Input 8 2 2 4 12" xfId="6973" xr:uid="{00000000-0005-0000-0000-00008B190000}"/>
    <cellStyle name="Input 8 2 2 4 12 2" xfId="6974" xr:uid="{00000000-0005-0000-0000-00008C190000}"/>
    <cellStyle name="Input 8 2 2 4 13" xfId="6975" xr:uid="{00000000-0005-0000-0000-00008D190000}"/>
    <cellStyle name="Input 8 2 2 4 13 2" xfId="6976" xr:uid="{00000000-0005-0000-0000-00008E190000}"/>
    <cellStyle name="Input 8 2 2 4 14" xfId="6977" xr:uid="{00000000-0005-0000-0000-00008F190000}"/>
    <cellStyle name="Input 8 2 2 4 14 2" xfId="6978" xr:uid="{00000000-0005-0000-0000-000090190000}"/>
    <cellStyle name="Input 8 2 2 4 15" xfId="6979" xr:uid="{00000000-0005-0000-0000-000091190000}"/>
    <cellStyle name="Input 8 2 2 4 15 2" xfId="6980" xr:uid="{00000000-0005-0000-0000-000092190000}"/>
    <cellStyle name="Input 8 2 2 4 16" xfId="6981" xr:uid="{00000000-0005-0000-0000-000093190000}"/>
    <cellStyle name="Input 8 2 2 4 2" xfId="6982" xr:uid="{00000000-0005-0000-0000-000094190000}"/>
    <cellStyle name="Input 8 2 2 4 2 2" xfId="6983" xr:uid="{00000000-0005-0000-0000-000095190000}"/>
    <cellStyle name="Input 8 2 2 4 3" xfId="6984" xr:uid="{00000000-0005-0000-0000-000096190000}"/>
    <cellStyle name="Input 8 2 2 4 3 2" xfId="6985" xr:uid="{00000000-0005-0000-0000-000097190000}"/>
    <cellStyle name="Input 8 2 2 4 4" xfId="6986" xr:uid="{00000000-0005-0000-0000-000098190000}"/>
    <cellStyle name="Input 8 2 2 4 4 2" xfId="6987" xr:uid="{00000000-0005-0000-0000-000099190000}"/>
    <cellStyle name="Input 8 2 2 4 5" xfId="6988" xr:uid="{00000000-0005-0000-0000-00009A190000}"/>
    <cellStyle name="Input 8 2 2 4 5 2" xfId="6989" xr:uid="{00000000-0005-0000-0000-00009B190000}"/>
    <cellStyle name="Input 8 2 2 4 6" xfId="6990" xr:uid="{00000000-0005-0000-0000-00009C190000}"/>
    <cellStyle name="Input 8 2 2 4 6 2" xfId="6991" xr:uid="{00000000-0005-0000-0000-00009D190000}"/>
    <cellStyle name="Input 8 2 2 4 7" xfId="6992" xr:uid="{00000000-0005-0000-0000-00009E190000}"/>
    <cellStyle name="Input 8 2 2 4 7 2" xfId="6993" xr:uid="{00000000-0005-0000-0000-00009F190000}"/>
    <cellStyle name="Input 8 2 2 4 8" xfId="6994" xr:uid="{00000000-0005-0000-0000-0000A0190000}"/>
    <cellStyle name="Input 8 2 2 4 8 2" xfId="6995" xr:uid="{00000000-0005-0000-0000-0000A1190000}"/>
    <cellStyle name="Input 8 2 2 4 9" xfId="6996" xr:uid="{00000000-0005-0000-0000-0000A2190000}"/>
    <cellStyle name="Input 8 2 2 4 9 2" xfId="6997" xr:uid="{00000000-0005-0000-0000-0000A3190000}"/>
    <cellStyle name="Input 8 2 2 5" xfId="6998" xr:uid="{00000000-0005-0000-0000-0000A4190000}"/>
    <cellStyle name="Input 8 2 2 5 10" xfId="6999" xr:uid="{00000000-0005-0000-0000-0000A5190000}"/>
    <cellStyle name="Input 8 2 2 5 10 2" xfId="7000" xr:uid="{00000000-0005-0000-0000-0000A6190000}"/>
    <cellStyle name="Input 8 2 2 5 11" xfId="7001" xr:uid="{00000000-0005-0000-0000-0000A7190000}"/>
    <cellStyle name="Input 8 2 2 5 11 2" xfId="7002" xr:uid="{00000000-0005-0000-0000-0000A8190000}"/>
    <cellStyle name="Input 8 2 2 5 12" xfId="7003" xr:uid="{00000000-0005-0000-0000-0000A9190000}"/>
    <cellStyle name="Input 8 2 2 5 12 2" xfId="7004" xr:uid="{00000000-0005-0000-0000-0000AA190000}"/>
    <cellStyle name="Input 8 2 2 5 13" xfId="7005" xr:uid="{00000000-0005-0000-0000-0000AB190000}"/>
    <cellStyle name="Input 8 2 2 5 13 2" xfId="7006" xr:uid="{00000000-0005-0000-0000-0000AC190000}"/>
    <cellStyle name="Input 8 2 2 5 14" xfId="7007" xr:uid="{00000000-0005-0000-0000-0000AD190000}"/>
    <cellStyle name="Input 8 2 2 5 14 2" xfId="7008" xr:uid="{00000000-0005-0000-0000-0000AE190000}"/>
    <cellStyle name="Input 8 2 2 5 15" xfId="7009" xr:uid="{00000000-0005-0000-0000-0000AF190000}"/>
    <cellStyle name="Input 8 2 2 5 15 2" xfId="7010" xr:uid="{00000000-0005-0000-0000-0000B0190000}"/>
    <cellStyle name="Input 8 2 2 5 16" xfId="7011" xr:uid="{00000000-0005-0000-0000-0000B1190000}"/>
    <cellStyle name="Input 8 2 2 5 2" xfId="7012" xr:uid="{00000000-0005-0000-0000-0000B2190000}"/>
    <cellStyle name="Input 8 2 2 5 2 2" xfId="7013" xr:uid="{00000000-0005-0000-0000-0000B3190000}"/>
    <cellStyle name="Input 8 2 2 5 3" xfId="7014" xr:uid="{00000000-0005-0000-0000-0000B4190000}"/>
    <cellStyle name="Input 8 2 2 5 3 2" xfId="7015" xr:uid="{00000000-0005-0000-0000-0000B5190000}"/>
    <cellStyle name="Input 8 2 2 5 4" xfId="7016" xr:uid="{00000000-0005-0000-0000-0000B6190000}"/>
    <cellStyle name="Input 8 2 2 5 4 2" xfId="7017" xr:uid="{00000000-0005-0000-0000-0000B7190000}"/>
    <cellStyle name="Input 8 2 2 5 5" xfId="7018" xr:uid="{00000000-0005-0000-0000-0000B8190000}"/>
    <cellStyle name="Input 8 2 2 5 5 2" xfId="7019" xr:uid="{00000000-0005-0000-0000-0000B9190000}"/>
    <cellStyle name="Input 8 2 2 5 6" xfId="7020" xr:uid="{00000000-0005-0000-0000-0000BA190000}"/>
    <cellStyle name="Input 8 2 2 5 6 2" xfId="7021" xr:uid="{00000000-0005-0000-0000-0000BB190000}"/>
    <cellStyle name="Input 8 2 2 5 7" xfId="7022" xr:uid="{00000000-0005-0000-0000-0000BC190000}"/>
    <cellStyle name="Input 8 2 2 5 7 2" xfId="7023" xr:uid="{00000000-0005-0000-0000-0000BD190000}"/>
    <cellStyle name="Input 8 2 2 5 8" xfId="7024" xr:uid="{00000000-0005-0000-0000-0000BE190000}"/>
    <cellStyle name="Input 8 2 2 5 8 2" xfId="7025" xr:uid="{00000000-0005-0000-0000-0000BF190000}"/>
    <cellStyle name="Input 8 2 2 5 9" xfId="7026" xr:uid="{00000000-0005-0000-0000-0000C0190000}"/>
    <cellStyle name="Input 8 2 2 5 9 2" xfId="7027" xr:uid="{00000000-0005-0000-0000-0000C1190000}"/>
    <cellStyle name="Input 8 2 2 6" xfId="7028" xr:uid="{00000000-0005-0000-0000-0000C2190000}"/>
    <cellStyle name="Input 8 2 2 6 10" xfId="7029" xr:uid="{00000000-0005-0000-0000-0000C3190000}"/>
    <cellStyle name="Input 8 2 2 6 10 2" xfId="7030" xr:uid="{00000000-0005-0000-0000-0000C4190000}"/>
    <cellStyle name="Input 8 2 2 6 11" xfId="7031" xr:uid="{00000000-0005-0000-0000-0000C5190000}"/>
    <cellStyle name="Input 8 2 2 6 11 2" xfId="7032" xr:uid="{00000000-0005-0000-0000-0000C6190000}"/>
    <cellStyle name="Input 8 2 2 6 12" xfId="7033" xr:uid="{00000000-0005-0000-0000-0000C7190000}"/>
    <cellStyle name="Input 8 2 2 6 12 2" xfId="7034" xr:uid="{00000000-0005-0000-0000-0000C8190000}"/>
    <cellStyle name="Input 8 2 2 6 13" xfId="7035" xr:uid="{00000000-0005-0000-0000-0000C9190000}"/>
    <cellStyle name="Input 8 2 2 6 13 2" xfId="7036" xr:uid="{00000000-0005-0000-0000-0000CA190000}"/>
    <cellStyle name="Input 8 2 2 6 14" xfId="7037" xr:uid="{00000000-0005-0000-0000-0000CB190000}"/>
    <cellStyle name="Input 8 2 2 6 14 2" xfId="7038" xr:uid="{00000000-0005-0000-0000-0000CC190000}"/>
    <cellStyle name="Input 8 2 2 6 15" xfId="7039" xr:uid="{00000000-0005-0000-0000-0000CD190000}"/>
    <cellStyle name="Input 8 2 2 6 2" xfId="7040" xr:uid="{00000000-0005-0000-0000-0000CE190000}"/>
    <cellStyle name="Input 8 2 2 6 2 2" xfId="7041" xr:uid="{00000000-0005-0000-0000-0000CF190000}"/>
    <cellStyle name="Input 8 2 2 6 3" xfId="7042" xr:uid="{00000000-0005-0000-0000-0000D0190000}"/>
    <cellStyle name="Input 8 2 2 6 3 2" xfId="7043" xr:uid="{00000000-0005-0000-0000-0000D1190000}"/>
    <cellStyle name="Input 8 2 2 6 4" xfId="7044" xr:uid="{00000000-0005-0000-0000-0000D2190000}"/>
    <cellStyle name="Input 8 2 2 6 4 2" xfId="7045" xr:uid="{00000000-0005-0000-0000-0000D3190000}"/>
    <cellStyle name="Input 8 2 2 6 5" xfId="7046" xr:uid="{00000000-0005-0000-0000-0000D4190000}"/>
    <cellStyle name="Input 8 2 2 6 5 2" xfId="7047" xr:uid="{00000000-0005-0000-0000-0000D5190000}"/>
    <cellStyle name="Input 8 2 2 6 6" xfId="7048" xr:uid="{00000000-0005-0000-0000-0000D6190000}"/>
    <cellStyle name="Input 8 2 2 6 6 2" xfId="7049" xr:uid="{00000000-0005-0000-0000-0000D7190000}"/>
    <cellStyle name="Input 8 2 2 6 7" xfId="7050" xr:uid="{00000000-0005-0000-0000-0000D8190000}"/>
    <cellStyle name="Input 8 2 2 6 7 2" xfId="7051" xr:uid="{00000000-0005-0000-0000-0000D9190000}"/>
    <cellStyle name="Input 8 2 2 6 8" xfId="7052" xr:uid="{00000000-0005-0000-0000-0000DA190000}"/>
    <cellStyle name="Input 8 2 2 6 8 2" xfId="7053" xr:uid="{00000000-0005-0000-0000-0000DB190000}"/>
    <cellStyle name="Input 8 2 2 6 9" xfId="7054" xr:uid="{00000000-0005-0000-0000-0000DC190000}"/>
    <cellStyle name="Input 8 2 2 6 9 2" xfId="7055" xr:uid="{00000000-0005-0000-0000-0000DD190000}"/>
    <cellStyle name="Input 8 2 2 7" xfId="7056" xr:uid="{00000000-0005-0000-0000-0000DE190000}"/>
    <cellStyle name="Input 8 2 2 7 2" xfId="7057" xr:uid="{00000000-0005-0000-0000-0000DF190000}"/>
    <cellStyle name="Input 8 2 2 8" xfId="7058" xr:uid="{00000000-0005-0000-0000-0000E0190000}"/>
    <cellStyle name="Input 8 2 2 8 2" xfId="7059" xr:uid="{00000000-0005-0000-0000-0000E1190000}"/>
    <cellStyle name="Input 8 2 2 9" xfId="7060" xr:uid="{00000000-0005-0000-0000-0000E2190000}"/>
    <cellStyle name="Input 8 2 2 9 2" xfId="7061" xr:uid="{00000000-0005-0000-0000-0000E3190000}"/>
    <cellStyle name="Input 8 2 20" xfId="7062" xr:uid="{00000000-0005-0000-0000-0000E4190000}"/>
    <cellStyle name="Input 8 2 20 2" xfId="7063" xr:uid="{00000000-0005-0000-0000-0000E5190000}"/>
    <cellStyle name="Input 8 2 21" xfId="7064" xr:uid="{00000000-0005-0000-0000-0000E6190000}"/>
    <cellStyle name="Input 8 2 21 2" xfId="7065" xr:uid="{00000000-0005-0000-0000-0000E7190000}"/>
    <cellStyle name="Input 8 2 22" xfId="7066" xr:uid="{00000000-0005-0000-0000-0000E8190000}"/>
    <cellStyle name="Input 8 2 22 2" xfId="7067" xr:uid="{00000000-0005-0000-0000-0000E9190000}"/>
    <cellStyle name="Input 8 2 23" xfId="7068" xr:uid="{00000000-0005-0000-0000-0000EA190000}"/>
    <cellStyle name="Input 8 2 23 2" xfId="7069" xr:uid="{00000000-0005-0000-0000-0000EB190000}"/>
    <cellStyle name="Input 8 2 24" xfId="7070" xr:uid="{00000000-0005-0000-0000-0000EC190000}"/>
    <cellStyle name="Input 8 2 24 2" xfId="7071" xr:uid="{00000000-0005-0000-0000-0000ED190000}"/>
    <cellStyle name="Input 8 2 25" xfId="7072" xr:uid="{00000000-0005-0000-0000-0000EE190000}"/>
    <cellStyle name="Input 8 2 25 2" xfId="7073" xr:uid="{00000000-0005-0000-0000-0000EF190000}"/>
    <cellStyle name="Input 8 2 26" xfId="7074" xr:uid="{00000000-0005-0000-0000-0000F0190000}"/>
    <cellStyle name="Input 8 2 26 2" xfId="7075" xr:uid="{00000000-0005-0000-0000-0000F1190000}"/>
    <cellStyle name="Input 8 2 27" xfId="7076" xr:uid="{00000000-0005-0000-0000-0000F2190000}"/>
    <cellStyle name="Input 8 2 3" xfId="7077" xr:uid="{00000000-0005-0000-0000-0000F3190000}"/>
    <cellStyle name="Input 8 2 3 10" xfId="7078" xr:uid="{00000000-0005-0000-0000-0000F4190000}"/>
    <cellStyle name="Input 8 2 3 10 2" xfId="7079" xr:uid="{00000000-0005-0000-0000-0000F5190000}"/>
    <cellStyle name="Input 8 2 3 11" xfId="7080" xr:uid="{00000000-0005-0000-0000-0000F6190000}"/>
    <cellStyle name="Input 8 2 3 11 2" xfId="7081" xr:uid="{00000000-0005-0000-0000-0000F7190000}"/>
    <cellStyle name="Input 8 2 3 12" xfId="7082" xr:uid="{00000000-0005-0000-0000-0000F8190000}"/>
    <cellStyle name="Input 8 2 3 12 2" xfId="7083" xr:uid="{00000000-0005-0000-0000-0000F9190000}"/>
    <cellStyle name="Input 8 2 3 13" xfId="7084" xr:uid="{00000000-0005-0000-0000-0000FA190000}"/>
    <cellStyle name="Input 8 2 3 13 2" xfId="7085" xr:uid="{00000000-0005-0000-0000-0000FB190000}"/>
    <cellStyle name="Input 8 2 3 14" xfId="7086" xr:uid="{00000000-0005-0000-0000-0000FC190000}"/>
    <cellStyle name="Input 8 2 3 14 2" xfId="7087" xr:uid="{00000000-0005-0000-0000-0000FD190000}"/>
    <cellStyle name="Input 8 2 3 15" xfId="7088" xr:uid="{00000000-0005-0000-0000-0000FE190000}"/>
    <cellStyle name="Input 8 2 3 15 2" xfId="7089" xr:uid="{00000000-0005-0000-0000-0000FF190000}"/>
    <cellStyle name="Input 8 2 3 16" xfId="7090" xr:uid="{00000000-0005-0000-0000-0000001A0000}"/>
    <cellStyle name="Input 8 2 3 16 2" xfId="7091" xr:uid="{00000000-0005-0000-0000-0000011A0000}"/>
    <cellStyle name="Input 8 2 3 17" xfId="7092" xr:uid="{00000000-0005-0000-0000-0000021A0000}"/>
    <cellStyle name="Input 8 2 3 17 2" xfId="7093" xr:uid="{00000000-0005-0000-0000-0000031A0000}"/>
    <cellStyle name="Input 8 2 3 18" xfId="7094" xr:uid="{00000000-0005-0000-0000-0000041A0000}"/>
    <cellStyle name="Input 8 2 3 18 2" xfId="7095" xr:uid="{00000000-0005-0000-0000-0000051A0000}"/>
    <cellStyle name="Input 8 2 3 19" xfId="7096" xr:uid="{00000000-0005-0000-0000-0000061A0000}"/>
    <cellStyle name="Input 8 2 3 19 2" xfId="7097" xr:uid="{00000000-0005-0000-0000-0000071A0000}"/>
    <cellStyle name="Input 8 2 3 2" xfId="7098" xr:uid="{00000000-0005-0000-0000-0000081A0000}"/>
    <cellStyle name="Input 8 2 3 2 10" xfId="7099" xr:uid="{00000000-0005-0000-0000-0000091A0000}"/>
    <cellStyle name="Input 8 2 3 2 10 2" xfId="7100" xr:uid="{00000000-0005-0000-0000-00000A1A0000}"/>
    <cellStyle name="Input 8 2 3 2 11" xfId="7101" xr:uid="{00000000-0005-0000-0000-00000B1A0000}"/>
    <cellStyle name="Input 8 2 3 2 11 2" xfId="7102" xr:uid="{00000000-0005-0000-0000-00000C1A0000}"/>
    <cellStyle name="Input 8 2 3 2 12" xfId="7103" xr:uid="{00000000-0005-0000-0000-00000D1A0000}"/>
    <cellStyle name="Input 8 2 3 2 12 2" xfId="7104" xr:uid="{00000000-0005-0000-0000-00000E1A0000}"/>
    <cellStyle name="Input 8 2 3 2 13" xfId="7105" xr:uid="{00000000-0005-0000-0000-00000F1A0000}"/>
    <cellStyle name="Input 8 2 3 2 13 2" xfId="7106" xr:uid="{00000000-0005-0000-0000-0000101A0000}"/>
    <cellStyle name="Input 8 2 3 2 14" xfId="7107" xr:uid="{00000000-0005-0000-0000-0000111A0000}"/>
    <cellStyle name="Input 8 2 3 2 14 2" xfId="7108" xr:uid="{00000000-0005-0000-0000-0000121A0000}"/>
    <cellStyle name="Input 8 2 3 2 15" xfId="7109" xr:uid="{00000000-0005-0000-0000-0000131A0000}"/>
    <cellStyle name="Input 8 2 3 2 15 2" xfId="7110" xr:uid="{00000000-0005-0000-0000-0000141A0000}"/>
    <cellStyle name="Input 8 2 3 2 16" xfId="7111" xr:uid="{00000000-0005-0000-0000-0000151A0000}"/>
    <cellStyle name="Input 8 2 3 2 16 2" xfId="7112" xr:uid="{00000000-0005-0000-0000-0000161A0000}"/>
    <cellStyle name="Input 8 2 3 2 17" xfId="7113" xr:uid="{00000000-0005-0000-0000-0000171A0000}"/>
    <cellStyle name="Input 8 2 3 2 17 2" xfId="7114" xr:uid="{00000000-0005-0000-0000-0000181A0000}"/>
    <cellStyle name="Input 8 2 3 2 18" xfId="7115" xr:uid="{00000000-0005-0000-0000-0000191A0000}"/>
    <cellStyle name="Input 8 2 3 2 18 2" xfId="7116" xr:uid="{00000000-0005-0000-0000-00001A1A0000}"/>
    <cellStyle name="Input 8 2 3 2 19" xfId="7117" xr:uid="{00000000-0005-0000-0000-00001B1A0000}"/>
    <cellStyle name="Input 8 2 3 2 2" xfId="7118" xr:uid="{00000000-0005-0000-0000-00001C1A0000}"/>
    <cellStyle name="Input 8 2 3 2 2 2" xfId="7119" xr:uid="{00000000-0005-0000-0000-00001D1A0000}"/>
    <cellStyle name="Input 8 2 3 2 3" xfId="7120" xr:uid="{00000000-0005-0000-0000-00001E1A0000}"/>
    <cellStyle name="Input 8 2 3 2 3 2" xfId="7121" xr:uid="{00000000-0005-0000-0000-00001F1A0000}"/>
    <cellStyle name="Input 8 2 3 2 4" xfId="7122" xr:uid="{00000000-0005-0000-0000-0000201A0000}"/>
    <cellStyle name="Input 8 2 3 2 4 2" xfId="7123" xr:uid="{00000000-0005-0000-0000-0000211A0000}"/>
    <cellStyle name="Input 8 2 3 2 5" xfId="7124" xr:uid="{00000000-0005-0000-0000-0000221A0000}"/>
    <cellStyle name="Input 8 2 3 2 5 2" xfId="7125" xr:uid="{00000000-0005-0000-0000-0000231A0000}"/>
    <cellStyle name="Input 8 2 3 2 6" xfId="7126" xr:uid="{00000000-0005-0000-0000-0000241A0000}"/>
    <cellStyle name="Input 8 2 3 2 6 2" xfId="7127" xr:uid="{00000000-0005-0000-0000-0000251A0000}"/>
    <cellStyle name="Input 8 2 3 2 7" xfId="7128" xr:uid="{00000000-0005-0000-0000-0000261A0000}"/>
    <cellStyle name="Input 8 2 3 2 7 2" xfId="7129" xr:uid="{00000000-0005-0000-0000-0000271A0000}"/>
    <cellStyle name="Input 8 2 3 2 8" xfId="7130" xr:uid="{00000000-0005-0000-0000-0000281A0000}"/>
    <cellStyle name="Input 8 2 3 2 8 2" xfId="7131" xr:uid="{00000000-0005-0000-0000-0000291A0000}"/>
    <cellStyle name="Input 8 2 3 2 9" xfId="7132" xr:uid="{00000000-0005-0000-0000-00002A1A0000}"/>
    <cellStyle name="Input 8 2 3 2 9 2" xfId="7133" xr:uid="{00000000-0005-0000-0000-00002B1A0000}"/>
    <cellStyle name="Input 8 2 3 20" xfId="7134" xr:uid="{00000000-0005-0000-0000-00002C1A0000}"/>
    <cellStyle name="Input 8 2 3 3" xfId="7135" xr:uid="{00000000-0005-0000-0000-00002D1A0000}"/>
    <cellStyle name="Input 8 2 3 3 10" xfId="7136" xr:uid="{00000000-0005-0000-0000-00002E1A0000}"/>
    <cellStyle name="Input 8 2 3 3 10 2" xfId="7137" xr:uid="{00000000-0005-0000-0000-00002F1A0000}"/>
    <cellStyle name="Input 8 2 3 3 11" xfId="7138" xr:uid="{00000000-0005-0000-0000-0000301A0000}"/>
    <cellStyle name="Input 8 2 3 3 11 2" xfId="7139" xr:uid="{00000000-0005-0000-0000-0000311A0000}"/>
    <cellStyle name="Input 8 2 3 3 12" xfId="7140" xr:uid="{00000000-0005-0000-0000-0000321A0000}"/>
    <cellStyle name="Input 8 2 3 3 12 2" xfId="7141" xr:uid="{00000000-0005-0000-0000-0000331A0000}"/>
    <cellStyle name="Input 8 2 3 3 13" xfId="7142" xr:uid="{00000000-0005-0000-0000-0000341A0000}"/>
    <cellStyle name="Input 8 2 3 3 13 2" xfId="7143" xr:uid="{00000000-0005-0000-0000-0000351A0000}"/>
    <cellStyle name="Input 8 2 3 3 14" xfId="7144" xr:uid="{00000000-0005-0000-0000-0000361A0000}"/>
    <cellStyle name="Input 8 2 3 3 14 2" xfId="7145" xr:uid="{00000000-0005-0000-0000-0000371A0000}"/>
    <cellStyle name="Input 8 2 3 3 15" xfId="7146" xr:uid="{00000000-0005-0000-0000-0000381A0000}"/>
    <cellStyle name="Input 8 2 3 3 15 2" xfId="7147" xr:uid="{00000000-0005-0000-0000-0000391A0000}"/>
    <cellStyle name="Input 8 2 3 3 16" xfId="7148" xr:uid="{00000000-0005-0000-0000-00003A1A0000}"/>
    <cellStyle name="Input 8 2 3 3 16 2" xfId="7149" xr:uid="{00000000-0005-0000-0000-00003B1A0000}"/>
    <cellStyle name="Input 8 2 3 3 17" xfId="7150" xr:uid="{00000000-0005-0000-0000-00003C1A0000}"/>
    <cellStyle name="Input 8 2 3 3 17 2" xfId="7151" xr:uid="{00000000-0005-0000-0000-00003D1A0000}"/>
    <cellStyle name="Input 8 2 3 3 18" xfId="7152" xr:uid="{00000000-0005-0000-0000-00003E1A0000}"/>
    <cellStyle name="Input 8 2 3 3 18 2" xfId="7153" xr:uid="{00000000-0005-0000-0000-00003F1A0000}"/>
    <cellStyle name="Input 8 2 3 3 19" xfId="7154" xr:uid="{00000000-0005-0000-0000-0000401A0000}"/>
    <cellStyle name="Input 8 2 3 3 2" xfId="7155" xr:uid="{00000000-0005-0000-0000-0000411A0000}"/>
    <cellStyle name="Input 8 2 3 3 2 2" xfId="7156" xr:uid="{00000000-0005-0000-0000-0000421A0000}"/>
    <cellStyle name="Input 8 2 3 3 3" xfId="7157" xr:uid="{00000000-0005-0000-0000-0000431A0000}"/>
    <cellStyle name="Input 8 2 3 3 3 2" xfId="7158" xr:uid="{00000000-0005-0000-0000-0000441A0000}"/>
    <cellStyle name="Input 8 2 3 3 4" xfId="7159" xr:uid="{00000000-0005-0000-0000-0000451A0000}"/>
    <cellStyle name="Input 8 2 3 3 4 2" xfId="7160" xr:uid="{00000000-0005-0000-0000-0000461A0000}"/>
    <cellStyle name="Input 8 2 3 3 5" xfId="7161" xr:uid="{00000000-0005-0000-0000-0000471A0000}"/>
    <cellStyle name="Input 8 2 3 3 5 2" xfId="7162" xr:uid="{00000000-0005-0000-0000-0000481A0000}"/>
    <cellStyle name="Input 8 2 3 3 6" xfId="7163" xr:uid="{00000000-0005-0000-0000-0000491A0000}"/>
    <cellStyle name="Input 8 2 3 3 6 2" xfId="7164" xr:uid="{00000000-0005-0000-0000-00004A1A0000}"/>
    <cellStyle name="Input 8 2 3 3 7" xfId="7165" xr:uid="{00000000-0005-0000-0000-00004B1A0000}"/>
    <cellStyle name="Input 8 2 3 3 7 2" xfId="7166" xr:uid="{00000000-0005-0000-0000-00004C1A0000}"/>
    <cellStyle name="Input 8 2 3 3 8" xfId="7167" xr:uid="{00000000-0005-0000-0000-00004D1A0000}"/>
    <cellStyle name="Input 8 2 3 3 8 2" xfId="7168" xr:uid="{00000000-0005-0000-0000-00004E1A0000}"/>
    <cellStyle name="Input 8 2 3 3 9" xfId="7169" xr:uid="{00000000-0005-0000-0000-00004F1A0000}"/>
    <cellStyle name="Input 8 2 3 3 9 2" xfId="7170" xr:uid="{00000000-0005-0000-0000-0000501A0000}"/>
    <cellStyle name="Input 8 2 3 4" xfId="7171" xr:uid="{00000000-0005-0000-0000-0000511A0000}"/>
    <cellStyle name="Input 8 2 3 4 10" xfId="7172" xr:uid="{00000000-0005-0000-0000-0000521A0000}"/>
    <cellStyle name="Input 8 2 3 4 10 2" xfId="7173" xr:uid="{00000000-0005-0000-0000-0000531A0000}"/>
    <cellStyle name="Input 8 2 3 4 11" xfId="7174" xr:uid="{00000000-0005-0000-0000-0000541A0000}"/>
    <cellStyle name="Input 8 2 3 4 11 2" xfId="7175" xr:uid="{00000000-0005-0000-0000-0000551A0000}"/>
    <cellStyle name="Input 8 2 3 4 12" xfId="7176" xr:uid="{00000000-0005-0000-0000-0000561A0000}"/>
    <cellStyle name="Input 8 2 3 4 12 2" xfId="7177" xr:uid="{00000000-0005-0000-0000-0000571A0000}"/>
    <cellStyle name="Input 8 2 3 4 13" xfId="7178" xr:uid="{00000000-0005-0000-0000-0000581A0000}"/>
    <cellStyle name="Input 8 2 3 4 13 2" xfId="7179" xr:uid="{00000000-0005-0000-0000-0000591A0000}"/>
    <cellStyle name="Input 8 2 3 4 14" xfId="7180" xr:uid="{00000000-0005-0000-0000-00005A1A0000}"/>
    <cellStyle name="Input 8 2 3 4 14 2" xfId="7181" xr:uid="{00000000-0005-0000-0000-00005B1A0000}"/>
    <cellStyle name="Input 8 2 3 4 15" xfId="7182" xr:uid="{00000000-0005-0000-0000-00005C1A0000}"/>
    <cellStyle name="Input 8 2 3 4 15 2" xfId="7183" xr:uid="{00000000-0005-0000-0000-00005D1A0000}"/>
    <cellStyle name="Input 8 2 3 4 16" xfId="7184" xr:uid="{00000000-0005-0000-0000-00005E1A0000}"/>
    <cellStyle name="Input 8 2 3 4 2" xfId="7185" xr:uid="{00000000-0005-0000-0000-00005F1A0000}"/>
    <cellStyle name="Input 8 2 3 4 2 2" xfId="7186" xr:uid="{00000000-0005-0000-0000-0000601A0000}"/>
    <cellStyle name="Input 8 2 3 4 3" xfId="7187" xr:uid="{00000000-0005-0000-0000-0000611A0000}"/>
    <cellStyle name="Input 8 2 3 4 3 2" xfId="7188" xr:uid="{00000000-0005-0000-0000-0000621A0000}"/>
    <cellStyle name="Input 8 2 3 4 4" xfId="7189" xr:uid="{00000000-0005-0000-0000-0000631A0000}"/>
    <cellStyle name="Input 8 2 3 4 4 2" xfId="7190" xr:uid="{00000000-0005-0000-0000-0000641A0000}"/>
    <cellStyle name="Input 8 2 3 4 5" xfId="7191" xr:uid="{00000000-0005-0000-0000-0000651A0000}"/>
    <cellStyle name="Input 8 2 3 4 5 2" xfId="7192" xr:uid="{00000000-0005-0000-0000-0000661A0000}"/>
    <cellStyle name="Input 8 2 3 4 6" xfId="7193" xr:uid="{00000000-0005-0000-0000-0000671A0000}"/>
    <cellStyle name="Input 8 2 3 4 6 2" xfId="7194" xr:uid="{00000000-0005-0000-0000-0000681A0000}"/>
    <cellStyle name="Input 8 2 3 4 7" xfId="7195" xr:uid="{00000000-0005-0000-0000-0000691A0000}"/>
    <cellStyle name="Input 8 2 3 4 7 2" xfId="7196" xr:uid="{00000000-0005-0000-0000-00006A1A0000}"/>
    <cellStyle name="Input 8 2 3 4 8" xfId="7197" xr:uid="{00000000-0005-0000-0000-00006B1A0000}"/>
    <cellStyle name="Input 8 2 3 4 8 2" xfId="7198" xr:uid="{00000000-0005-0000-0000-00006C1A0000}"/>
    <cellStyle name="Input 8 2 3 4 9" xfId="7199" xr:uid="{00000000-0005-0000-0000-00006D1A0000}"/>
    <cellStyle name="Input 8 2 3 4 9 2" xfId="7200" xr:uid="{00000000-0005-0000-0000-00006E1A0000}"/>
    <cellStyle name="Input 8 2 3 5" xfId="7201" xr:uid="{00000000-0005-0000-0000-00006F1A0000}"/>
    <cellStyle name="Input 8 2 3 5 10" xfId="7202" xr:uid="{00000000-0005-0000-0000-0000701A0000}"/>
    <cellStyle name="Input 8 2 3 5 10 2" xfId="7203" xr:uid="{00000000-0005-0000-0000-0000711A0000}"/>
    <cellStyle name="Input 8 2 3 5 11" xfId="7204" xr:uid="{00000000-0005-0000-0000-0000721A0000}"/>
    <cellStyle name="Input 8 2 3 5 11 2" xfId="7205" xr:uid="{00000000-0005-0000-0000-0000731A0000}"/>
    <cellStyle name="Input 8 2 3 5 12" xfId="7206" xr:uid="{00000000-0005-0000-0000-0000741A0000}"/>
    <cellStyle name="Input 8 2 3 5 12 2" xfId="7207" xr:uid="{00000000-0005-0000-0000-0000751A0000}"/>
    <cellStyle name="Input 8 2 3 5 13" xfId="7208" xr:uid="{00000000-0005-0000-0000-0000761A0000}"/>
    <cellStyle name="Input 8 2 3 5 13 2" xfId="7209" xr:uid="{00000000-0005-0000-0000-0000771A0000}"/>
    <cellStyle name="Input 8 2 3 5 14" xfId="7210" xr:uid="{00000000-0005-0000-0000-0000781A0000}"/>
    <cellStyle name="Input 8 2 3 5 14 2" xfId="7211" xr:uid="{00000000-0005-0000-0000-0000791A0000}"/>
    <cellStyle name="Input 8 2 3 5 15" xfId="7212" xr:uid="{00000000-0005-0000-0000-00007A1A0000}"/>
    <cellStyle name="Input 8 2 3 5 15 2" xfId="7213" xr:uid="{00000000-0005-0000-0000-00007B1A0000}"/>
    <cellStyle name="Input 8 2 3 5 16" xfId="7214" xr:uid="{00000000-0005-0000-0000-00007C1A0000}"/>
    <cellStyle name="Input 8 2 3 5 2" xfId="7215" xr:uid="{00000000-0005-0000-0000-00007D1A0000}"/>
    <cellStyle name="Input 8 2 3 5 2 2" xfId="7216" xr:uid="{00000000-0005-0000-0000-00007E1A0000}"/>
    <cellStyle name="Input 8 2 3 5 3" xfId="7217" xr:uid="{00000000-0005-0000-0000-00007F1A0000}"/>
    <cellStyle name="Input 8 2 3 5 3 2" xfId="7218" xr:uid="{00000000-0005-0000-0000-0000801A0000}"/>
    <cellStyle name="Input 8 2 3 5 4" xfId="7219" xr:uid="{00000000-0005-0000-0000-0000811A0000}"/>
    <cellStyle name="Input 8 2 3 5 4 2" xfId="7220" xr:uid="{00000000-0005-0000-0000-0000821A0000}"/>
    <cellStyle name="Input 8 2 3 5 5" xfId="7221" xr:uid="{00000000-0005-0000-0000-0000831A0000}"/>
    <cellStyle name="Input 8 2 3 5 5 2" xfId="7222" xr:uid="{00000000-0005-0000-0000-0000841A0000}"/>
    <cellStyle name="Input 8 2 3 5 6" xfId="7223" xr:uid="{00000000-0005-0000-0000-0000851A0000}"/>
    <cellStyle name="Input 8 2 3 5 6 2" xfId="7224" xr:uid="{00000000-0005-0000-0000-0000861A0000}"/>
    <cellStyle name="Input 8 2 3 5 7" xfId="7225" xr:uid="{00000000-0005-0000-0000-0000871A0000}"/>
    <cellStyle name="Input 8 2 3 5 7 2" xfId="7226" xr:uid="{00000000-0005-0000-0000-0000881A0000}"/>
    <cellStyle name="Input 8 2 3 5 8" xfId="7227" xr:uid="{00000000-0005-0000-0000-0000891A0000}"/>
    <cellStyle name="Input 8 2 3 5 8 2" xfId="7228" xr:uid="{00000000-0005-0000-0000-00008A1A0000}"/>
    <cellStyle name="Input 8 2 3 5 9" xfId="7229" xr:uid="{00000000-0005-0000-0000-00008B1A0000}"/>
    <cellStyle name="Input 8 2 3 5 9 2" xfId="7230" xr:uid="{00000000-0005-0000-0000-00008C1A0000}"/>
    <cellStyle name="Input 8 2 3 6" xfId="7231" xr:uid="{00000000-0005-0000-0000-00008D1A0000}"/>
    <cellStyle name="Input 8 2 3 6 10" xfId="7232" xr:uid="{00000000-0005-0000-0000-00008E1A0000}"/>
    <cellStyle name="Input 8 2 3 6 10 2" xfId="7233" xr:uid="{00000000-0005-0000-0000-00008F1A0000}"/>
    <cellStyle name="Input 8 2 3 6 11" xfId="7234" xr:uid="{00000000-0005-0000-0000-0000901A0000}"/>
    <cellStyle name="Input 8 2 3 6 11 2" xfId="7235" xr:uid="{00000000-0005-0000-0000-0000911A0000}"/>
    <cellStyle name="Input 8 2 3 6 12" xfId="7236" xr:uid="{00000000-0005-0000-0000-0000921A0000}"/>
    <cellStyle name="Input 8 2 3 6 12 2" xfId="7237" xr:uid="{00000000-0005-0000-0000-0000931A0000}"/>
    <cellStyle name="Input 8 2 3 6 13" xfId="7238" xr:uid="{00000000-0005-0000-0000-0000941A0000}"/>
    <cellStyle name="Input 8 2 3 6 13 2" xfId="7239" xr:uid="{00000000-0005-0000-0000-0000951A0000}"/>
    <cellStyle name="Input 8 2 3 6 14" xfId="7240" xr:uid="{00000000-0005-0000-0000-0000961A0000}"/>
    <cellStyle name="Input 8 2 3 6 14 2" xfId="7241" xr:uid="{00000000-0005-0000-0000-0000971A0000}"/>
    <cellStyle name="Input 8 2 3 6 15" xfId="7242" xr:uid="{00000000-0005-0000-0000-0000981A0000}"/>
    <cellStyle name="Input 8 2 3 6 2" xfId="7243" xr:uid="{00000000-0005-0000-0000-0000991A0000}"/>
    <cellStyle name="Input 8 2 3 6 2 2" xfId="7244" xr:uid="{00000000-0005-0000-0000-00009A1A0000}"/>
    <cellStyle name="Input 8 2 3 6 3" xfId="7245" xr:uid="{00000000-0005-0000-0000-00009B1A0000}"/>
    <cellStyle name="Input 8 2 3 6 3 2" xfId="7246" xr:uid="{00000000-0005-0000-0000-00009C1A0000}"/>
    <cellStyle name="Input 8 2 3 6 4" xfId="7247" xr:uid="{00000000-0005-0000-0000-00009D1A0000}"/>
    <cellStyle name="Input 8 2 3 6 4 2" xfId="7248" xr:uid="{00000000-0005-0000-0000-00009E1A0000}"/>
    <cellStyle name="Input 8 2 3 6 5" xfId="7249" xr:uid="{00000000-0005-0000-0000-00009F1A0000}"/>
    <cellStyle name="Input 8 2 3 6 5 2" xfId="7250" xr:uid="{00000000-0005-0000-0000-0000A01A0000}"/>
    <cellStyle name="Input 8 2 3 6 6" xfId="7251" xr:uid="{00000000-0005-0000-0000-0000A11A0000}"/>
    <cellStyle name="Input 8 2 3 6 6 2" xfId="7252" xr:uid="{00000000-0005-0000-0000-0000A21A0000}"/>
    <cellStyle name="Input 8 2 3 6 7" xfId="7253" xr:uid="{00000000-0005-0000-0000-0000A31A0000}"/>
    <cellStyle name="Input 8 2 3 6 7 2" xfId="7254" xr:uid="{00000000-0005-0000-0000-0000A41A0000}"/>
    <cellStyle name="Input 8 2 3 6 8" xfId="7255" xr:uid="{00000000-0005-0000-0000-0000A51A0000}"/>
    <cellStyle name="Input 8 2 3 6 8 2" xfId="7256" xr:uid="{00000000-0005-0000-0000-0000A61A0000}"/>
    <cellStyle name="Input 8 2 3 6 9" xfId="7257" xr:uid="{00000000-0005-0000-0000-0000A71A0000}"/>
    <cellStyle name="Input 8 2 3 6 9 2" xfId="7258" xr:uid="{00000000-0005-0000-0000-0000A81A0000}"/>
    <cellStyle name="Input 8 2 3 7" xfId="7259" xr:uid="{00000000-0005-0000-0000-0000A91A0000}"/>
    <cellStyle name="Input 8 2 3 7 2" xfId="7260" xr:uid="{00000000-0005-0000-0000-0000AA1A0000}"/>
    <cellStyle name="Input 8 2 3 8" xfId="7261" xr:uid="{00000000-0005-0000-0000-0000AB1A0000}"/>
    <cellStyle name="Input 8 2 3 8 2" xfId="7262" xr:uid="{00000000-0005-0000-0000-0000AC1A0000}"/>
    <cellStyle name="Input 8 2 3 9" xfId="7263" xr:uid="{00000000-0005-0000-0000-0000AD1A0000}"/>
    <cellStyle name="Input 8 2 3 9 2" xfId="7264" xr:uid="{00000000-0005-0000-0000-0000AE1A0000}"/>
    <cellStyle name="Input 8 2 4" xfId="7265" xr:uid="{00000000-0005-0000-0000-0000AF1A0000}"/>
    <cellStyle name="Input 8 2 4 10" xfId="7266" xr:uid="{00000000-0005-0000-0000-0000B01A0000}"/>
    <cellStyle name="Input 8 2 4 10 2" xfId="7267" xr:uid="{00000000-0005-0000-0000-0000B11A0000}"/>
    <cellStyle name="Input 8 2 4 11" xfId="7268" xr:uid="{00000000-0005-0000-0000-0000B21A0000}"/>
    <cellStyle name="Input 8 2 4 11 2" xfId="7269" xr:uid="{00000000-0005-0000-0000-0000B31A0000}"/>
    <cellStyle name="Input 8 2 4 12" xfId="7270" xr:uid="{00000000-0005-0000-0000-0000B41A0000}"/>
    <cellStyle name="Input 8 2 4 12 2" xfId="7271" xr:uid="{00000000-0005-0000-0000-0000B51A0000}"/>
    <cellStyle name="Input 8 2 4 13" xfId="7272" xr:uid="{00000000-0005-0000-0000-0000B61A0000}"/>
    <cellStyle name="Input 8 2 4 13 2" xfId="7273" xr:uid="{00000000-0005-0000-0000-0000B71A0000}"/>
    <cellStyle name="Input 8 2 4 14" xfId="7274" xr:uid="{00000000-0005-0000-0000-0000B81A0000}"/>
    <cellStyle name="Input 8 2 4 14 2" xfId="7275" xr:uid="{00000000-0005-0000-0000-0000B91A0000}"/>
    <cellStyle name="Input 8 2 4 15" xfId="7276" xr:uid="{00000000-0005-0000-0000-0000BA1A0000}"/>
    <cellStyle name="Input 8 2 4 15 2" xfId="7277" xr:uid="{00000000-0005-0000-0000-0000BB1A0000}"/>
    <cellStyle name="Input 8 2 4 16" xfId="7278" xr:uid="{00000000-0005-0000-0000-0000BC1A0000}"/>
    <cellStyle name="Input 8 2 4 16 2" xfId="7279" xr:uid="{00000000-0005-0000-0000-0000BD1A0000}"/>
    <cellStyle name="Input 8 2 4 17" xfId="7280" xr:uid="{00000000-0005-0000-0000-0000BE1A0000}"/>
    <cellStyle name="Input 8 2 4 17 2" xfId="7281" xr:uid="{00000000-0005-0000-0000-0000BF1A0000}"/>
    <cellStyle name="Input 8 2 4 18" xfId="7282" xr:uid="{00000000-0005-0000-0000-0000C01A0000}"/>
    <cellStyle name="Input 8 2 4 18 2" xfId="7283" xr:uid="{00000000-0005-0000-0000-0000C11A0000}"/>
    <cellStyle name="Input 8 2 4 19" xfId="7284" xr:uid="{00000000-0005-0000-0000-0000C21A0000}"/>
    <cellStyle name="Input 8 2 4 19 2" xfId="7285" xr:uid="{00000000-0005-0000-0000-0000C31A0000}"/>
    <cellStyle name="Input 8 2 4 2" xfId="7286" xr:uid="{00000000-0005-0000-0000-0000C41A0000}"/>
    <cellStyle name="Input 8 2 4 2 10" xfId="7287" xr:uid="{00000000-0005-0000-0000-0000C51A0000}"/>
    <cellStyle name="Input 8 2 4 2 10 2" xfId="7288" xr:uid="{00000000-0005-0000-0000-0000C61A0000}"/>
    <cellStyle name="Input 8 2 4 2 11" xfId="7289" xr:uid="{00000000-0005-0000-0000-0000C71A0000}"/>
    <cellStyle name="Input 8 2 4 2 11 2" xfId="7290" xr:uid="{00000000-0005-0000-0000-0000C81A0000}"/>
    <cellStyle name="Input 8 2 4 2 12" xfId="7291" xr:uid="{00000000-0005-0000-0000-0000C91A0000}"/>
    <cellStyle name="Input 8 2 4 2 12 2" xfId="7292" xr:uid="{00000000-0005-0000-0000-0000CA1A0000}"/>
    <cellStyle name="Input 8 2 4 2 13" xfId="7293" xr:uid="{00000000-0005-0000-0000-0000CB1A0000}"/>
    <cellStyle name="Input 8 2 4 2 13 2" xfId="7294" xr:uid="{00000000-0005-0000-0000-0000CC1A0000}"/>
    <cellStyle name="Input 8 2 4 2 14" xfId="7295" xr:uid="{00000000-0005-0000-0000-0000CD1A0000}"/>
    <cellStyle name="Input 8 2 4 2 14 2" xfId="7296" xr:uid="{00000000-0005-0000-0000-0000CE1A0000}"/>
    <cellStyle name="Input 8 2 4 2 15" xfId="7297" xr:uid="{00000000-0005-0000-0000-0000CF1A0000}"/>
    <cellStyle name="Input 8 2 4 2 15 2" xfId="7298" xr:uid="{00000000-0005-0000-0000-0000D01A0000}"/>
    <cellStyle name="Input 8 2 4 2 16" xfId="7299" xr:uid="{00000000-0005-0000-0000-0000D11A0000}"/>
    <cellStyle name="Input 8 2 4 2 16 2" xfId="7300" xr:uid="{00000000-0005-0000-0000-0000D21A0000}"/>
    <cellStyle name="Input 8 2 4 2 17" xfId="7301" xr:uid="{00000000-0005-0000-0000-0000D31A0000}"/>
    <cellStyle name="Input 8 2 4 2 17 2" xfId="7302" xr:uid="{00000000-0005-0000-0000-0000D41A0000}"/>
    <cellStyle name="Input 8 2 4 2 18" xfId="7303" xr:uid="{00000000-0005-0000-0000-0000D51A0000}"/>
    <cellStyle name="Input 8 2 4 2 18 2" xfId="7304" xr:uid="{00000000-0005-0000-0000-0000D61A0000}"/>
    <cellStyle name="Input 8 2 4 2 19" xfId="7305" xr:uid="{00000000-0005-0000-0000-0000D71A0000}"/>
    <cellStyle name="Input 8 2 4 2 2" xfId="7306" xr:uid="{00000000-0005-0000-0000-0000D81A0000}"/>
    <cellStyle name="Input 8 2 4 2 2 2" xfId="7307" xr:uid="{00000000-0005-0000-0000-0000D91A0000}"/>
    <cellStyle name="Input 8 2 4 2 3" xfId="7308" xr:uid="{00000000-0005-0000-0000-0000DA1A0000}"/>
    <cellStyle name="Input 8 2 4 2 3 2" xfId="7309" xr:uid="{00000000-0005-0000-0000-0000DB1A0000}"/>
    <cellStyle name="Input 8 2 4 2 4" xfId="7310" xr:uid="{00000000-0005-0000-0000-0000DC1A0000}"/>
    <cellStyle name="Input 8 2 4 2 4 2" xfId="7311" xr:uid="{00000000-0005-0000-0000-0000DD1A0000}"/>
    <cellStyle name="Input 8 2 4 2 5" xfId="7312" xr:uid="{00000000-0005-0000-0000-0000DE1A0000}"/>
    <cellStyle name="Input 8 2 4 2 5 2" xfId="7313" xr:uid="{00000000-0005-0000-0000-0000DF1A0000}"/>
    <cellStyle name="Input 8 2 4 2 6" xfId="7314" xr:uid="{00000000-0005-0000-0000-0000E01A0000}"/>
    <cellStyle name="Input 8 2 4 2 6 2" xfId="7315" xr:uid="{00000000-0005-0000-0000-0000E11A0000}"/>
    <cellStyle name="Input 8 2 4 2 7" xfId="7316" xr:uid="{00000000-0005-0000-0000-0000E21A0000}"/>
    <cellStyle name="Input 8 2 4 2 7 2" xfId="7317" xr:uid="{00000000-0005-0000-0000-0000E31A0000}"/>
    <cellStyle name="Input 8 2 4 2 8" xfId="7318" xr:uid="{00000000-0005-0000-0000-0000E41A0000}"/>
    <cellStyle name="Input 8 2 4 2 8 2" xfId="7319" xr:uid="{00000000-0005-0000-0000-0000E51A0000}"/>
    <cellStyle name="Input 8 2 4 2 9" xfId="7320" xr:uid="{00000000-0005-0000-0000-0000E61A0000}"/>
    <cellStyle name="Input 8 2 4 2 9 2" xfId="7321" xr:uid="{00000000-0005-0000-0000-0000E71A0000}"/>
    <cellStyle name="Input 8 2 4 20" xfId="7322" xr:uid="{00000000-0005-0000-0000-0000E81A0000}"/>
    <cellStyle name="Input 8 2 4 3" xfId="7323" xr:uid="{00000000-0005-0000-0000-0000E91A0000}"/>
    <cellStyle name="Input 8 2 4 3 10" xfId="7324" xr:uid="{00000000-0005-0000-0000-0000EA1A0000}"/>
    <cellStyle name="Input 8 2 4 3 10 2" xfId="7325" xr:uid="{00000000-0005-0000-0000-0000EB1A0000}"/>
    <cellStyle name="Input 8 2 4 3 11" xfId="7326" xr:uid="{00000000-0005-0000-0000-0000EC1A0000}"/>
    <cellStyle name="Input 8 2 4 3 11 2" xfId="7327" xr:uid="{00000000-0005-0000-0000-0000ED1A0000}"/>
    <cellStyle name="Input 8 2 4 3 12" xfId="7328" xr:uid="{00000000-0005-0000-0000-0000EE1A0000}"/>
    <cellStyle name="Input 8 2 4 3 12 2" xfId="7329" xr:uid="{00000000-0005-0000-0000-0000EF1A0000}"/>
    <cellStyle name="Input 8 2 4 3 13" xfId="7330" xr:uid="{00000000-0005-0000-0000-0000F01A0000}"/>
    <cellStyle name="Input 8 2 4 3 13 2" xfId="7331" xr:uid="{00000000-0005-0000-0000-0000F11A0000}"/>
    <cellStyle name="Input 8 2 4 3 14" xfId="7332" xr:uid="{00000000-0005-0000-0000-0000F21A0000}"/>
    <cellStyle name="Input 8 2 4 3 14 2" xfId="7333" xr:uid="{00000000-0005-0000-0000-0000F31A0000}"/>
    <cellStyle name="Input 8 2 4 3 15" xfId="7334" xr:uid="{00000000-0005-0000-0000-0000F41A0000}"/>
    <cellStyle name="Input 8 2 4 3 15 2" xfId="7335" xr:uid="{00000000-0005-0000-0000-0000F51A0000}"/>
    <cellStyle name="Input 8 2 4 3 16" xfId="7336" xr:uid="{00000000-0005-0000-0000-0000F61A0000}"/>
    <cellStyle name="Input 8 2 4 3 16 2" xfId="7337" xr:uid="{00000000-0005-0000-0000-0000F71A0000}"/>
    <cellStyle name="Input 8 2 4 3 17" xfId="7338" xr:uid="{00000000-0005-0000-0000-0000F81A0000}"/>
    <cellStyle name="Input 8 2 4 3 17 2" xfId="7339" xr:uid="{00000000-0005-0000-0000-0000F91A0000}"/>
    <cellStyle name="Input 8 2 4 3 18" xfId="7340" xr:uid="{00000000-0005-0000-0000-0000FA1A0000}"/>
    <cellStyle name="Input 8 2 4 3 2" xfId="7341" xr:uid="{00000000-0005-0000-0000-0000FB1A0000}"/>
    <cellStyle name="Input 8 2 4 3 2 2" xfId="7342" xr:uid="{00000000-0005-0000-0000-0000FC1A0000}"/>
    <cellStyle name="Input 8 2 4 3 3" xfId="7343" xr:uid="{00000000-0005-0000-0000-0000FD1A0000}"/>
    <cellStyle name="Input 8 2 4 3 3 2" xfId="7344" xr:uid="{00000000-0005-0000-0000-0000FE1A0000}"/>
    <cellStyle name="Input 8 2 4 3 4" xfId="7345" xr:uid="{00000000-0005-0000-0000-0000FF1A0000}"/>
    <cellStyle name="Input 8 2 4 3 4 2" xfId="7346" xr:uid="{00000000-0005-0000-0000-0000001B0000}"/>
    <cellStyle name="Input 8 2 4 3 5" xfId="7347" xr:uid="{00000000-0005-0000-0000-0000011B0000}"/>
    <cellStyle name="Input 8 2 4 3 5 2" xfId="7348" xr:uid="{00000000-0005-0000-0000-0000021B0000}"/>
    <cellStyle name="Input 8 2 4 3 6" xfId="7349" xr:uid="{00000000-0005-0000-0000-0000031B0000}"/>
    <cellStyle name="Input 8 2 4 3 6 2" xfId="7350" xr:uid="{00000000-0005-0000-0000-0000041B0000}"/>
    <cellStyle name="Input 8 2 4 3 7" xfId="7351" xr:uid="{00000000-0005-0000-0000-0000051B0000}"/>
    <cellStyle name="Input 8 2 4 3 7 2" xfId="7352" xr:uid="{00000000-0005-0000-0000-0000061B0000}"/>
    <cellStyle name="Input 8 2 4 3 8" xfId="7353" xr:uid="{00000000-0005-0000-0000-0000071B0000}"/>
    <cellStyle name="Input 8 2 4 3 8 2" xfId="7354" xr:uid="{00000000-0005-0000-0000-0000081B0000}"/>
    <cellStyle name="Input 8 2 4 3 9" xfId="7355" xr:uid="{00000000-0005-0000-0000-0000091B0000}"/>
    <cellStyle name="Input 8 2 4 3 9 2" xfId="7356" xr:uid="{00000000-0005-0000-0000-00000A1B0000}"/>
    <cellStyle name="Input 8 2 4 4" xfId="7357" xr:uid="{00000000-0005-0000-0000-00000B1B0000}"/>
    <cellStyle name="Input 8 2 4 4 10" xfId="7358" xr:uid="{00000000-0005-0000-0000-00000C1B0000}"/>
    <cellStyle name="Input 8 2 4 4 10 2" xfId="7359" xr:uid="{00000000-0005-0000-0000-00000D1B0000}"/>
    <cellStyle name="Input 8 2 4 4 11" xfId="7360" xr:uid="{00000000-0005-0000-0000-00000E1B0000}"/>
    <cellStyle name="Input 8 2 4 4 11 2" xfId="7361" xr:uid="{00000000-0005-0000-0000-00000F1B0000}"/>
    <cellStyle name="Input 8 2 4 4 12" xfId="7362" xr:uid="{00000000-0005-0000-0000-0000101B0000}"/>
    <cellStyle name="Input 8 2 4 4 12 2" xfId="7363" xr:uid="{00000000-0005-0000-0000-0000111B0000}"/>
    <cellStyle name="Input 8 2 4 4 13" xfId="7364" xr:uid="{00000000-0005-0000-0000-0000121B0000}"/>
    <cellStyle name="Input 8 2 4 4 13 2" xfId="7365" xr:uid="{00000000-0005-0000-0000-0000131B0000}"/>
    <cellStyle name="Input 8 2 4 4 14" xfId="7366" xr:uid="{00000000-0005-0000-0000-0000141B0000}"/>
    <cellStyle name="Input 8 2 4 4 14 2" xfId="7367" xr:uid="{00000000-0005-0000-0000-0000151B0000}"/>
    <cellStyle name="Input 8 2 4 4 15" xfId="7368" xr:uid="{00000000-0005-0000-0000-0000161B0000}"/>
    <cellStyle name="Input 8 2 4 4 15 2" xfId="7369" xr:uid="{00000000-0005-0000-0000-0000171B0000}"/>
    <cellStyle name="Input 8 2 4 4 16" xfId="7370" xr:uid="{00000000-0005-0000-0000-0000181B0000}"/>
    <cellStyle name="Input 8 2 4 4 2" xfId="7371" xr:uid="{00000000-0005-0000-0000-0000191B0000}"/>
    <cellStyle name="Input 8 2 4 4 2 2" xfId="7372" xr:uid="{00000000-0005-0000-0000-00001A1B0000}"/>
    <cellStyle name="Input 8 2 4 4 3" xfId="7373" xr:uid="{00000000-0005-0000-0000-00001B1B0000}"/>
    <cellStyle name="Input 8 2 4 4 3 2" xfId="7374" xr:uid="{00000000-0005-0000-0000-00001C1B0000}"/>
    <cellStyle name="Input 8 2 4 4 4" xfId="7375" xr:uid="{00000000-0005-0000-0000-00001D1B0000}"/>
    <cellStyle name="Input 8 2 4 4 4 2" xfId="7376" xr:uid="{00000000-0005-0000-0000-00001E1B0000}"/>
    <cellStyle name="Input 8 2 4 4 5" xfId="7377" xr:uid="{00000000-0005-0000-0000-00001F1B0000}"/>
    <cellStyle name="Input 8 2 4 4 5 2" xfId="7378" xr:uid="{00000000-0005-0000-0000-0000201B0000}"/>
    <cellStyle name="Input 8 2 4 4 6" xfId="7379" xr:uid="{00000000-0005-0000-0000-0000211B0000}"/>
    <cellStyle name="Input 8 2 4 4 6 2" xfId="7380" xr:uid="{00000000-0005-0000-0000-0000221B0000}"/>
    <cellStyle name="Input 8 2 4 4 7" xfId="7381" xr:uid="{00000000-0005-0000-0000-0000231B0000}"/>
    <cellStyle name="Input 8 2 4 4 7 2" xfId="7382" xr:uid="{00000000-0005-0000-0000-0000241B0000}"/>
    <cellStyle name="Input 8 2 4 4 8" xfId="7383" xr:uid="{00000000-0005-0000-0000-0000251B0000}"/>
    <cellStyle name="Input 8 2 4 4 8 2" xfId="7384" xr:uid="{00000000-0005-0000-0000-0000261B0000}"/>
    <cellStyle name="Input 8 2 4 4 9" xfId="7385" xr:uid="{00000000-0005-0000-0000-0000271B0000}"/>
    <cellStyle name="Input 8 2 4 4 9 2" xfId="7386" xr:uid="{00000000-0005-0000-0000-0000281B0000}"/>
    <cellStyle name="Input 8 2 4 5" xfId="7387" xr:uid="{00000000-0005-0000-0000-0000291B0000}"/>
    <cellStyle name="Input 8 2 4 5 10" xfId="7388" xr:uid="{00000000-0005-0000-0000-00002A1B0000}"/>
    <cellStyle name="Input 8 2 4 5 10 2" xfId="7389" xr:uid="{00000000-0005-0000-0000-00002B1B0000}"/>
    <cellStyle name="Input 8 2 4 5 11" xfId="7390" xr:uid="{00000000-0005-0000-0000-00002C1B0000}"/>
    <cellStyle name="Input 8 2 4 5 11 2" xfId="7391" xr:uid="{00000000-0005-0000-0000-00002D1B0000}"/>
    <cellStyle name="Input 8 2 4 5 12" xfId="7392" xr:uid="{00000000-0005-0000-0000-00002E1B0000}"/>
    <cellStyle name="Input 8 2 4 5 12 2" xfId="7393" xr:uid="{00000000-0005-0000-0000-00002F1B0000}"/>
    <cellStyle name="Input 8 2 4 5 13" xfId="7394" xr:uid="{00000000-0005-0000-0000-0000301B0000}"/>
    <cellStyle name="Input 8 2 4 5 13 2" xfId="7395" xr:uid="{00000000-0005-0000-0000-0000311B0000}"/>
    <cellStyle name="Input 8 2 4 5 14" xfId="7396" xr:uid="{00000000-0005-0000-0000-0000321B0000}"/>
    <cellStyle name="Input 8 2 4 5 14 2" xfId="7397" xr:uid="{00000000-0005-0000-0000-0000331B0000}"/>
    <cellStyle name="Input 8 2 4 5 15" xfId="7398" xr:uid="{00000000-0005-0000-0000-0000341B0000}"/>
    <cellStyle name="Input 8 2 4 5 15 2" xfId="7399" xr:uid="{00000000-0005-0000-0000-0000351B0000}"/>
    <cellStyle name="Input 8 2 4 5 16" xfId="7400" xr:uid="{00000000-0005-0000-0000-0000361B0000}"/>
    <cellStyle name="Input 8 2 4 5 2" xfId="7401" xr:uid="{00000000-0005-0000-0000-0000371B0000}"/>
    <cellStyle name="Input 8 2 4 5 2 2" xfId="7402" xr:uid="{00000000-0005-0000-0000-0000381B0000}"/>
    <cellStyle name="Input 8 2 4 5 3" xfId="7403" xr:uid="{00000000-0005-0000-0000-0000391B0000}"/>
    <cellStyle name="Input 8 2 4 5 3 2" xfId="7404" xr:uid="{00000000-0005-0000-0000-00003A1B0000}"/>
    <cellStyle name="Input 8 2 4 5 4" xfId="7405" xr:uid="{00000000-0005-0000-0000-00003B1B0000}"/>
    <cellStyle name="Input 8 2 4 5 4 2" xfId="7406" xr:uid="{00000000-0005-0000-0000-00003C1B0000}"/>
    <cellStyle name="Input 8 2 4 5 5" xfId="7407" xr:uid="{00000000-0005-0000-0000-00003D1B0000}"/>
    <cellStyle name="Input 8 2 4 5 5 2" xfId="7408" xr:uid="{00000000-0005-0000-0000-00003E1B0000}"/>
    <cellStyle name="Input 8 2 4 5 6" xfId="7409" xr:uid="{00000000-0005-0000-0000-00003F1B0000}"/>
    <cellStyle name="Input 8 2 4 5 6 2" xfId="7410" xr:uid="{00000000-0005-0000-0000-0000401B0000}"/>
    <cellStyle name="Input 8 2 4 5 7" xfId="7411" xr:uid="{00000000-0005-0000-0000-0000411B0000}"/>
    <cellStyle name="Input 8 2 4 5 7 2" xfId="7412" xr:uid="{00000000-0005-0000-0000-0000421B0000}"/>
    <cellStyle name="Input 8 2 4 5 8" xfId="7413" xr:uid="{00000000-0005-0000-0000-0000431B0000}"/>
    <cellStyle name="Input 8 2 4 5 8 2" xfId="7414" xr:uid="{00000000-0005-0000-0000-0000441B0000}"/>
    <cellStyle name="Input 8 2 4 5 9" xfId="7415" xr:uid="{00000000-0005-0000-0000-0000451B0000}"/>
    <cellStyle name="Input 8 2 4 5 9 2" xfId="7416" xr:uid="{00000000-0005-0000-0000-0000461B0000}"/>
    <cellStyle name="Input 8 2 4 6" xfId="7417" xr:uid="{00000000-0005-0000-0000-0000471B0000}"/>
    <cellStyle name="Input 8 2 4 6 10" xfId="7418" xr:uid="{00000000-0005-0000-0000-0000481B0000}"/>
    <cellStyle name="Input 8 2 4 6 10 2" xfId="7419" xr:uid="{00000000-0005-0000-0000-0000491B0000}"/>
    <cellStyle name="Input 8 2 4 6 11" xfId="7420" xr:uid="{00000000-0005-0000-0000-00004A1B0000}"/>
    <cellStyle name="Input 8 2 4 6 11 2" xfId="7421" xr:uid="{00000000-0005-0000-0000-00004B1B0000}"/>
    <cellStyle name="Input 8 2 4 6 12" xfId="7422" xr:uid="{00000000-0005-0000-0000-00004C1B0000}"/>
    <cellStyle name="Input 8 2 4 6 12 2" xfId="7423" xr:uid="{00000000-0005-0000-0000-00004D1B0000}"/>
    <cellStyle name="Input 8 2 4 6 13" xfId="7424" xr:uid="{00000000-0005-0000-0000-00004E1B0000}"/>
    <cellStyle name="Input 8 2 4 6 13 2" xfId="7425" xr:uid="{00000000-0005-0000-0000-00004F1B0000}"/>
    <cellStyle name="Input 8 2 4 6 14" xfId="7426" xr:uid="{00000000-0005-0000-0000-0000501B0000}"/>
    <cellStyle name="Input 8 2 4 6 14 2" xfId="7427" xr:uid="{00000000-0005-0000-0000-0000511B0000}"/>
    <cellStyle name="Input 8 2 4 6 15" xfId="7428" xr:uid="{00000000-0005-0000-0000-0000521B0000}"/>
    <cellStyle name="Input 8 2 4 6 2" xfId="7429" xr:uid="{00000000-0005-0000-0000-0000531B0000}"/>
    <cellStyle name="Input 8 2 4 6 2 2" xfId="7430" xr:uid="{00000000-0005-0000-0000-0000541B0000}"/>
    <cellStyle name="Input 8 2 4 6 3" xfId="7431" xr:uid="{00000000-0005-0000-0000-0000551B0000}"/>
    <cellStyle name="Input 8 2 4 6 3 2" xfId="7432" xr:uid="{00000000-0005-0000-0000-0000561B0000}"/>
    <cellStyle name="Input 8 2 4 6 4" xfId="7433" xr:uid="{00000000-0005-0000-0000-0000571B0000}"/>
    <cellStyle name="Input 8 2 4 6 4 2" xfId="7434" xr:uid="{00000000-0005-0000-0000-0000581B0000}"/>
    <cellStyle name="Input 8 2 4 6 5" xfId="7435" xr:uid="{00000000-0005-0000-0000-0000591B0000}"/>
    <cellStyle name="Input 8 2 4 6 5 2" xfId="7436" xr:uid="{00000000-0005-0000-0000-00005A1B0000}"/>
    <cellStyle name="Input 8 2 4 6 6" xfId="7437" xr:uid="{00000000-0005-0000-0000-00005B1B0000}"/>
    <cellStyle name="Input 8 2 4 6 6 2" xfId="7438" xr:uid="{00000000-0005-0000-0000-00005C1B0000}"/>
    <cellStyle name="Input 8 2 4 6 7" xfId="7439" xr:uid="{00000000-0005-0000-0000-00005D1B0000}"/>
    <cellStyle name="Input 8 2 4 6 7 2" xfId="7440" xr:uid="{00000000-0005-0000-0000-00005E1B0000}"/>
    <cellStyle name="Input 8 2 4 6 8" xfId="7441" xr:uid="{00000000-0005-0000-0000-00005F1B0000}"/>
    <cellStyle name="Input 8 2 4 6 8 2" xfId="7442" xr:uid="{00000000-0005-0000-0000-0000601B0000}"/>
    <cellStyle name="Input 8 2 4 6 9" xfId="7443" xr:uid="{00000000-0005-0000-0000-0000611B0000}"/>
    <cellStyle name="Input 8 2 4 6 9 2" xfId="7444" xr:uid="{00000000-0005-0000-0000-0000621B0000}"/>
    <cellStyle name="Input 8 2 4 7" xfId="7445" xr:uid="{00000000-0005-0000-0000-0000631B0000}"/>
    <cellStyle name="Input 8 2 4 7 2" xfId="7446" xr:uid="{00000000-0005-0000-0000-0000641B0000}"/>
    <cellStyle name="Input 8 2 4 8" xfId="7447" xr:uid="{00000000-0005-0000-0000-0000651B0000}"/>
    <cellStyle name="Input 8 2 4 8 2" xfId="7448" xr:uid="{00000000-0005-0000-0000-0000661B0000}"/>
    <cellStyle name="Input 8 2 4 9" xfId="7449" xr:uid="{00000000-0005-0000-0000-0000671B0000}"/>
    <cellStyle name="Input 8 2 4 9 2" xfId="7450" xr:uid="{00000000-0005-0000-0000-0000681B0000}"/>
    <cellStyle name="Input 8 2 5" xfId="7451" xr:uid="{00000000-0005-0000-0000-0000691B0000}"/>
    <cellStyle name="Input 8 2 5 10" xfId="7452" xr:uid="{00000000-0005-0000-0000-00006A1B0000}"/>
    <cellStyle name="Input 8 2 5 10 2" xfId="7453" xr:uid="{00000000-0005-0000-0000-00006B1B0000}"/>
    <cellStyle name="Input 8 2 5 11" xfId="7454" xr:uid="{00000000-0005-0000-0000-00006C1B0000}"/>
    <cellStyle name="Input 8 2 5 11 2" xfId="7455" xr:uid="{00000000-0005-0000-0000-00006D1B0000}"/>
    <cellStyle name="Input 8 2 5 12" xfId="7456" xr:uid="{00000000-0005-0000-0000-00006E1B0000}"/>
    <cellStyle name="Input 8 2 5 12 2" xfId="7457" xr:uid="{00000000-0005-0000-0000-00006F1B0000}"/>
    <cellStyle name="Input 8 2 5 13" xfId="7458" xr:uid="{00000000-0005-0000-0000-0000701B0000}"/>
    <cellStyle name="Input 8 2 5 13 2" xfId="7459" xr:uid="{00000000-0005-0000-0000-0000711B0000}"/>
    <cellStyle name="Input 8 2 5 14" xfId="7460" xr:uid="{00000000-0005-0000-0000-0000721B0000}"/>
    <cellStyle name="Input 8 2 5 14 2" xfId="7461" xr:uid="{00000000-0005-0000-0000-0000731B0000}"/>
    <cellStyle name="Input 8 2 5 15" xfId="7462" xr:uid="{00000000-0005-0000-0000-0000741B0000}"/>
    <cellStyle name="Input 8 2 5 15 2" xfId="7463" xr:uid="{00000000-0005-0000-0000-0000751B0000}"/>
    <cellStyle name="Input 8 2 5 16" xfId="7464" xr:uid="{00000000-0005-0000-0000-0000761B0000}"/>
    <cellStyle name="Input 8 2 5 16 2" xfId="7465" xr:uid="{00000000-0005-0000-0000-0000771B0000}"/>
    <cellStyle name="Input 8 2 5 17" xfId="7466" xr:uid="{00000000-0005-0000-0000-0000781B0000}"/>
    <cellStyle name="Input 8 2 5 17 2" xfId="7467" xr:uid="{00000000-0005-0000-0000-0000791B0000}"/>
    <cellStyle name="Input 8 2 5 18" xfId="7468" xr:uid="{00000000-0005-0000-0000-00007A1B0000}"/>
    <cellStyle name="Input 8 2 5 18 2" xfId="7469" xr:uid="{00000000-0005-0000-0000-00007B1B0000}"/>
    <cellStyle name="Input 8 2 5 19" xfId="7470" xr:uid="{00000000-0005-0000-0000-00007C1B0000}"/>
    <cellStyle name="Input 8 2 5 2" xfId="7471" xr:uid="{00000000-0005-0000-0000-00007D1B0000}"/>
    <cellStyle name="Input 8 2 5 2 10" xfId="7472" xr:uid="{00000000-0005-0000-0000-00007E1B0000}"/>
    <cellStyle name="Input 8 2 5 2 10 2" xfId="7473" xr:uid="{00000000-0005-0000-0000-00007F1B0000}"/>
    <cellStyle name="Input 8 2 5 2 11" xfId="7474" xr:uid="{00000000-0005-0000-0000-0000801B0000}"/>
    <cellStyle name="Input 8 2 5 2 11 2" xfId="7475" xr:uid="{00000000-0005-0000-0000-0000811B0000}"/>
    <cellStyle name="Input 8 2 5 2 12" xfId="7476" xr:uid="{00000000-0005-0000-0000-0000821B0000}"/>
    <cellStyle name="Input 8 2 5 2 12 2" xfId="7477" xr:uid="{00000000-0005-0000-0000-0000831B0000}"/>
    <cellStyle name="Input 8 2 5 2 13" xfId="7478" xr:uid="{00000000-0005-0000-0000-0000841B0000}"/>
    <cellStyle name="Input 8 2 5 2 13 2" xfId="7479" xr:uid="{00000000-0005-0000-0000-0000851B0000}"/>
    <cellStyle name="Input 8 2 5 2 14" xfId="7480" xr:uid="{00000000-0005-0000-0000-0000861B0000}"/>
    <cellStyle name="Input 8 2 5 2 14 2" xfId="7481" xr:uid="{00000000-0005-0000-0000-0000871B0000}"/>
    <cellStyle name="Input 8 2 5 2 15" xfId="7482" xr:uid="{00000000-0005-0000-0000-0000881B0000}"/>
    <cellStyle name="Input 8 2 5 2 15 2" xfId="7483" xr:uid="{00000000-0005-0000-0000-0000891B0000}"/>
    <cellStyle name="Input 8 2 5 2 16" xfId="7484" xr:uid="{00000000-0005-0000-0000-00008A1B0000}"/>
    <cellStyle name="Input 8 2 5 2 16 2" xfId="7485" xr:uid="{00000000-0005-0000-0000-00008B1B0000}"/>
    <cellStyle name="Input 8 2 5 2 17" xfId="7486" xr:uid="{00000000-0005-0000-0000-00008C1B0000}"/>
    <cellStyle name="Input 8 2 5 2 17 2" xfId="7487" xr:uid="{00000000-0005-0000-0000-00008D1B0000}"/>
    <cellStyle name="Input 8 2 5 2 18" xfId="7488" xr:uid="{00000000-0005-0000-0000-00008E1B0000}"/>
    <cellStyle name="Input 8 2 5 2 2" xfId="7489" xr:uid="{00000000-0005-0000-0000-00008F1B0000}"/>
    <cellStyle name="Input 8 2 5 2 2 2" xfId="7490" xr:uid="{00000000-0005-0000-0000-0000901B0000}"/>
    <cellStyle name="Input 8 2 5 2 3" xfId="7491" xr:uid="{00000000-0005-0000-0000-0000911B0000}"/>
    <cellStyle name="Input 8 2 5 2 3 2" xfId="7492" xr:uid="{00000000-0005-0000-0000-0000921B0000}"/>
    <cellStyle name="Input 8 2 5 2 4" xfId="7493" xr:uid="{00000000-0005-0000-0000-0000931B0000}"/>
    <cellStyle name="Input 8 2 5 2 4 2" xfId="7494" xr:uid="{00000000-0005-0000-0000-0000941B0000}"/>
    <cellStyle name="Input 8 2 5 2 5" xfId="7495" xr:uid="{00000000-0005-0000-0000-0000951B0000}"/>
    <cellStyle name="Input 8 2 5 2 5 2" xfId="7496" xr:uid="{00000000-0005-0000-0000-0000961B0000}"/>
    <cellStyle name="Input 8 2 5 2 6" xfId="7497" xr:uid="{00000000-0005-0000-0000-0000971B0000}"/>
    <cellStyle name="Input 8 2 5 2 6 2" xfId="7498" xr:uid="{00000000-0005-0000-0000-0000981B0000}"/>
    <cellStyle name="Input 8 2 5 2 7" xfId="7499" xr:uid="{00000000-0005-0000-0000-0000991B0000}"/>
    <cellStyle name="Input 8 2 5 2 7 2" xfId="7500" xr:uid="{00000000-0005-0000-0000-00009A1B0000}"/>
    <cellStyle name="Input 8 2 5 2 8" xfId="7501" xr:uid="{00000000-0005-0000-0000-00009B1B0000}"/>
    <cellStyle name="Input 8 2 5 2 8 2" xfId="7502" xr:uid="{00000000-0005-0000-0000-00009C1B0000}"/>
    <cellStyle name="Input 8 2 5 2 9" xfId="7503" xr:uid="{00000000-0005-0000-0000-00009D1B0000}"/>
    <cellStyle name="Input 8 2 5 2 9 2" xfId="7504" xr:uid="{00000000-0005-0000-0000-00009E1B0000}"/>
    <cellStyle name="Input 8 2 5 3" xfId="7505" xr:uid="{00000000-0005-0000-0000-00009F1B0000}"/>
    <cellStyle name="Input 8 2 5 3 10" xfId="7506" xr:uid="{00000000-0005-0000-0000-0000A01B0000}"/>
    <cellStyle name="Input 8 2 5 3 10 2" xfId="7507" xr:uid="{00000000-0005-0000-0000-0000A11B0000}"/>
    <cellStyle name="Input 8 2 5 3 11" xfId="7508" xr:uid="{00000000-0005-0000-0000-0000A21B0000}"/>
    <cellStyle name="Input 8 2 5 3 11 2" xfId="7509" xr:uid="{00000000-0005-0000-0000-0000A31B0000}"/>
    <cellStyle name="Input 8 2 5 3 12" xfId="7510" xr:uid="{00000000-0005-0000-0000-0000A41B0000}"/>
    <cellStyle name="Input 8 2 5 3 12 2" xfId="7511" xr:uid="{00000000-0005-0000-0000-0000A51B0000}"/>
    <cellStyle name="Input 8 2 5 3 13" xfId="7512" xr:uid="{00000000-0005-0000-0000-0000A61B0000}"/>
    <cellStyle name="Input 8 2 5 3 13 2" xfId="7513" xr:uid="{00000000-0005-0000-0000-0000A71B0000}"/>
    <cellStyle name="Input 8 2 5 3 14" xfId="7514" xr:uid="{00000000-0005-0000-0000-0000A81B0000}"/>
    <cellStyle name="Input 8 2 5 3 14 2" xfId="7515" xr:uid="{00000000-0005-0000-0000-0000A91B0000}"/>
    <cellStyle name="Input 8 2 5 3 15" xfId="7516" xr:uid="{00000000-0005-0000-0000-0000AA1B0000}"/>
    <cellStyle name="Input 8 2 5 3 15 2" xfId="7517" xr:uid="{00000000-0005-0000-0000-0000AB1B0000}"/>
    <cellStyle name="Input 8 2 5 3 16" xfId="7518" xr:uid="{00000000-0005-0000-0000-0000AC1B0000}"/>
    <cellStyle name="Input 8 2 5 3 2" xfId="7519" xr:uid="{00000000-0005-0000-0000-0000AD1B0000}"/>
    <cellStyle name="Input 8 2 5 3 2 2" xfId="7520" xr:uid="{00000000-0005-0000-0000-0000AE1B0000}"/>
    <cellStyle name="Input 8 2 5 3 3" xfId="7521" xr:uid="{00000000-0005-0000-0000-0000AF1B0000}"/>
    <cellStyle name="Input 8 2 5 3 3 2" xfId="7522" xr:uid="{00000000-0005-0000-0000-0000B01B0000}"/>
    <cellStyle name="Input 8 2 5 3 4" xfId="7523" xr:uid="{00000000-0005-0000-0000-0000B11B0000}"/>
    <cellStyle name="Input 8 2 5 3 4 2" xfId="7524" xr:uid="{00000000-0005-0000-0000-0000B21B0000}"/>
    <cellStyle name="Input 8 2 5 3 5" xfId="7525" xr:uid="{00000000-0005-0000-0000-0000B31B0000}"/>
    <cellStyle name="Input 8 2 5 3 5 2" xfId="7526" xr:uid="{00000000-0005-0000-0000-0000B41B0000}"/>
    <cellStyle name="Input 8 2 5 3 6" xfId="7527" xr:uid="{00000000-0005-0000-0000-0000B51B0000}"/>
    <cellStyle name="Input 8 2 5 3 6 2" xfId="7528" xr:uid="{00000000-0005-0000-0000-0000B61B0000}"/>
    <cellStyle name="Input 8 2 5 3 7" xfId="7529" xr:uid="{00000000-0005-0000-0000-0000B71B0000}"/>
    <cellStyle name="Input 8 2 5 3 7 2" xfId="7530" xr:uid="{00000000-0005-0000-0000-0000B81B0000}"/>
    <cellStyle name="Input 8 2 5 3 8" xfId="7531" xr:uid="{00000000-0005-0000-0000-0000B91B0000}"/>
    <cellStyle name="Input 8 2 5 3 8 2" xfId="7532" xr:uid="{00000000-0005-0000-0000-0000BA1B0000}"/>
    <cellStyle name="Input 8 2 5 3 9" xfId="7533" xr:uid="{00000000-0005-0000-0000-0000BB1B0000}"/>
    <cellStyle name="Input 8 2 5 3 9 2" xfId="7534" xr:uid="{00000000-0005-0000-0000-0000BC1B0000}"/>
    <cellStyle name="Input 8 2 5 4" xfId="7535" xr:uid="{00000000-0005-0000-0000-0000BD1B0000}"/>
    <cellStyle name="Input 8 2 5 4 10" xfId="7536" xr:uid="{00000000-0005-0000-0000-0000BE1B0000}"/>
    <cellStyle name="Input 8 2 5 4 10 2" xfId="7537" xr:uid="{00000000-0005-0000-0000-0000BF1B0000}"/>
    <cellStyle name="Input 8 2 5 4 11" xfId="7538" xr:uid="{00000000-0005-0000-0000-0000C01B0000}"/>
    <cellStyle name="Input 8 2 5 4 11 2" xfId="7539" xr:uid="{00000000-0005-0000-0000-0000C11B0000}"/>
    <cellStyle name="Input 8 2 5 4 12" xfId="7540" xr:uid="{00000000-0005-0000-0000-0000C21B0000}"/>
    <cellStyle name="Input 8 2 5 4 12 2" xfId="7541" xr:uid="{00000000-0005-0000-0000-0000C31B0000}"/>
    <cellStyle name="Input 8 2 5 4 13" xfId="7542" xr:uid="{00000000-0005-0000-0000-0000C41B0000}"/>
    <cellStyle name="Input 8 2 5 4 13 2" xfId="7543" xr:uid="{00000000-0005-0000-0000-0000C51B0000}"/>
    <cellStyle name="Input 8 2 5 4 14" xfId="7544" xr:uid="{00000000-0005-0000-0000-0000C61B0000}"/>
    <cellStyle name="Input 8 2 5 4 14 2" xfId="7545" xr:uid="{00000000-0005-0000-0000-0000C71B0000}"/>
    <cellStyle name="Input 8 2 5 4 15" xfId="7546" xr:uid="{00000000-0005-0000-0000-0000C81B0000}"/>
    <cellStyle name="Input 8 2 5 4 15 2" xfId="7547" xr:uid="{00000000-0005-0000-0000-0000C91B0000}"/>
    <cellStyle name="Input 8 2 5 4 16" xfId="7548" xr:uid="{00000000-0005-0000-0000-0000CA1B0000}"/>
    <cellStyle name="Input 8 2 5 4 2" xfId="7549" xr:uid="{00000000-0005-0000-0000-0000CB1B0000}"/>
    <cellStyle name="Input 8 2 5 4 2 2" xfId="7550" xr:uid="{00000000-0005-0000-0000-0000CC1B0000}"/>
    <cellStyle name="Input 8 2 5 4 3" xfId="7551" xr:uid="{00000000-0005-0000-0000-0000CD1B0000}"/>
    <cellStyle name="Input 8 2 5 4 3 2" xfId="7552" xr:uid="{00000000-0005-0000-0000-0000CE1B0000}"/>
    <cellStyle name="Input 8 2 5 4 4" xfId="7553" xr:uid="{00000000-0005-0000-0000-0000CF1B0000}"/>
    <cellStyle name="Input 8 2 5 4 4 2" xfId="7554" xr:uid="{00000000-0005-0000-0000-0000D01B0000}"/>
    <cellStyle name="Input 8 2 5 4 5" xfId="7555" xr:uid="{00000000-0005-0000-0000-0000D11B0000}"/>
    <cellStyle name="Input 8 2 5 4 5 2" xfId="7556" xr:uid="{00000000-0005-0000-0000-0000D21B0000}"/>
    <cellStyle name="Input 8 2 5 4 6" xfId="7557" xr:uid="{00000000-0005-0000-0000-0000D31B0000}"/>
    <cellStyle name="Input 8 2 5 4 6 2" xfId="7558" xr:uid="{00000000-0005-0000-0000-0000D41B0000}"/>
    <cellStyle name="Input 8 2 5 4 7" xfId="7559" xr:uid="{00000000-0005-0000-0000-0000D51B0000}"/>
    <cellStyle name="Input 8 2 5 4 7 2" xfId="7560" xr:uid="{00000000-0005-0000-0000-0000D61B0000}"/>
    <cellStyle name="Input 8 2 5 4 8" xfId="7561" xr:uid="{00000000-0005-0000-0000-0000D71B0000}"/>
    <cellStyle name="Input 8 2 5 4 8 2" xfId="7562" xr:uid="{00000000-0005-0000-0000-0000D81B0000}"/>
    <cellStyle name="Input 8 2 5 4 9" xfId="7563" xr:uid="{00000000-0005-0000-0000-0000D91B0000}"/>
    <cellStyle name="Input 8 2 5 4 9 2" xfId="7564" xr:uid="{00000000-0005-0000-0000-0000DA1B0000}"/>
    <cellStyle name="Input 8 2 5 5" xfId="7565" xr:uid="{00000000-0005-0000-0000-0000DB1B0000}"/>
    <cellStyle name="Input 8 2 5 5 10" xfId="7566" xr:uid="{00000000-0005-0000-0000-0000DC1B0000}"/>
    <cellStyle name="Input 8 2 5 5 10 2" xfId="7567" xr:uid="{00000000-0005-0000-0000-0000DD1B0000}"/>
    <cellStyle name="Input 8 2 5 5 11" xfId="7568" xr:uid="{00000000-0005-0000-0000-0000DE1B0000}"/>
    <cellStyle name="Input 8 2 5 5 11 2" xfId="7569" xr:uid="{00000000-0005-0000-0000-0000DF1B0000}"/>
    <cellStyle name="Input 8 2 5 5 12" xfId="7570" xr:uid="{00000000-0005-0000-0000-0000E01B0000}"/>
    <cellStyle name="Input 8 2 5 5 12 2" xfId="7571" xr:uid="{00000000-0005-0000-0000-0000E11B0000}"/>
    <cellStyle name="Input 8 2 5 5 13" xfId="7572" xr:uid="{00000000-0005-0000-0000-0000E21B0000}"/>
    <cellStyle name="Input 8 2 5 5 13 2" xfId="7573" xr:uid="{00000000-0005-0000-0000-0000E31B0000}"/>
    <cellStyle name="Input 8 2 5 5 14" xfId="7574" xr:uid="{00000000-0005-0000-0000-0000E41B0000}"/>
    <cellStyle name="Input 8 2 5 5 14 2" xfId="7575" xr:uid="{00000000-0005-0000-0000-0000E51B0000}"/>
    <cellStyle name="Input 8 2 5 5 15" xfId="7576" xr:uid="{00000000-0005-0000-0000-0000E61B0000}"/>
    <cellStyle name="Input 8 2 5 5 2" xfId="7577" xr:uid="{00000000-0005-0000-0000-0000E71B0000}"/>
    <cellStyle name="Input 8 2 5 5 2 2" xfId="7578" xr:uid="{00000000-0005-0000-0000-0000E81B0000}"/>
    <cellStyle name="Input 8 2 5 5 3" xfId="7579" xr:uid="{00000000-0005-0000-0000-0000E91B0000}"/>
    <cellStyle name="Input 8 2 5 5 3 2" xfId="7580" xr:uid="{00000000-0005-0000-0000-0000EA1B0000}"/>
    <cellStyle name="Input 8 2 5 5 4" xfId="7581" xr:uid="{00000000-0005-0000-0000-0000EB1B0000}"/>
    <cellStyle name="Input 8 2 5 5 4 2" xfId="7582" xr:uid="{00000000-0005-0000-0000-0000EC1B0000}"/>
    <cellStyle name="Input 8 2 5 5 5" xfId="7583" xr:uid="{00000000-0005-0000-0000-0000ED1B0000}"/>
    <cellStyle name="Input 8 2 5 5 5 2" xfId="7584" xr:uid="{00000000-0005-0000-0000-0000EE1B0000}"/>
    <cellStyle name="Input 8 2 5 5 6" xfId="7585" xr:uid="{00000000-0005-0000-0000-0000EF1B0000}"/>
    <cellStyle name="Input 8 2 5 5 6 2" xfId="7586" xr:uid="{00000000-0005-0000-0000-0000F01B0000}"/>
    <cellStyle name="Input 8 2 5 5 7" xfId="7587" xr:uid="{00000000-0005-0000-0000-0000F11B0000}"/>
    <cellStyle name="Input 8 2 5 5 7 2" xfId="7588" xr:uid="{00000000-0005-0000-0000-0000F21B0000}"/>
    <cellStyle name="Input 8 2 5 5 8" xfId="7589" xr:uid="{00000000-0005-0000-0000-0000F31B0000}"/>
    <cellStyle name="Input 8 2 5 5 8 2" xfId="7590" xr:uid="{00000000-0005-0000-0000-0000F41B0000}"/>
    <cellStyle name="Input 8 2 5 5 9" xfId="7591" xr:uid="{00000000-0005-0000-0000-0000F51B0000}"/>
    <cellStyle name="Input 8 2 5 5 9 2" xfId="7592" xr:uid="{00000000-0005-0000-0000-0000F61B0000}"/>
    <cellStyle name="Input 8 2 5 6" xfId="7593" xr:uid="{00000000-0005-0000-0000-0000F71B0000}"/>
    <cellStyle name="Input 8 2 5 6 2" xfId="7594" xr:uid="{00000000-0005-0000-0000-0000F81B0000}"/>
    <cellStyle name="Input 8 2 5 7" xfId="7595" xr:uid="{00000000-0005-0000-0000-0000F91B0000}"/>
    <cellStyle name="Input 8 2 5 7 2" xfId="7596" xr:uid="{00000000-0005-0000-0000-0000FA1B0000}"/>
    <cellStyle name="Input 8 2 5 8" xfId="7597" xr:uid="{00000000-0005-0000-0000-0000FB1B0000}"/>
    <cellStyle name="Input 8 2 5 8 2" xfId="7598" xr:uid="{00000000-0005-0000-0000-0000FC1B0000}"/>
    <cellStyle name="Input 8 2 5 9" xfId="7599" xr:uid="{00000000-0005-0000-0000-0000FD1B0000}"/>
    <cellStyle name="Input 8 2 5 9 2" xfId="7600" xr:uid="{00000000-0005-0000-0000-0000FE1B0000}"/>
    <cellStyle name="Input 8 2 6" xfId="7601" xr:uid="{00000000-0005-0000-0000-0000FF1B0000}"/>
    <cellStyle name="Input 8 2 6 10" xfId="7602" xr:uid="{00000000-0005-0000-0000-0000001C0000}"/>
    <cellStyle name="Input 8 2 6 10 2" xfId="7603" xr:uid="{00000000-0005-0000-0000-0000011C0000}"/>
    <cellStyle name="Input 8 2 6 11" xfId="7604" xr:uid="{00000000-0005-0000-0000-0000021C0000}"/>
    <cellStyle name="Input 8 2 6 11 2" xfId="7605" xr:uid="{00000000-0005-0000-0000-0000031C0000}"/>
    <cellStyle name="Input 8 2 6 12" xfId="7606" xr:uid="{00000000-0005-0000-0000-0000041C0000}"/>
    <cellStyle name="Input 8 2 6 12 2" xfId="7607" xr:uid="{00000000-0005-0000-0000-0000051C0000}"/>
    <cellStyle name="Input 8 2 6 13" xfId="7608" xr:uid="{00000000-0005-0000-0000-0000061C0000}"/>
    <cellStyle name="Input 8 2 6 13 2" xfId="7609" xr:uid="{00000000-0005-0000-0000-0000071C0000}"/>
    <cellStyle name="Input 8 2 6 14" xfId="7610" xr:uid="{00000000-0005-0000-0000-0000081C0000}"/>
    <cellStyle name="Input 8 2 6 14 2" xfId="7611" xr:uid="{00000000-0005-0000-0000-0000091C0000}"/>
    <cellStyle name="Input 8 2 6 15" xfId="7612" xr:uid="{00000000-0005-0000-0000-00000A1C0000}"/>
    <cellStyle name="Input 8 2 6 15 2" xfId="7613" xr:uid="{00000000-0005-0000-0000-00000B1C0000}"/>
    <cellStyle name="Input 8 2 6 16" xfId="7614" xr:uid="{00000000-0005-0000-0000-00000C1C0000}"/>
    <cellStyle name="Input 8 2 6 16 2" xfId="7615" xr:uid="{00000000-0005-0000-0000-00000D1C0000}"/>
    <cellStyle name="Input 8 2 6 17" xfId="7616" xr:uid="{00000000-0005-0000-0000-00000E1C0000}"/>
    <cellStyle name="Input 8 2 6 17 2" xfId="7617" xr:uid="{00000000-0005-0000-0000-00000F1C0000}"/>
    <cellStyle name="Input 8 2 6 18" xfId="7618" xr:uid="{00000000-0005-0000-0000-0000101C0000}"/>
    <cellStyle name="Input 8 2 6 18 2" xfId="7619" xr:uid="{00000000-0005-0000-0000-0000111C0000}"/>
    <cellStyle name="Input 8 2 6 19" xfId="7620" xr:uid="{00000000-0005-0000-0000-0000121C0000}"/>
    <cellStyle name="Input 8 2 6 2" xfId="7621" xr:uid="{00000000-0005-0000-0000-0000131C0000}"/>
    <cellStyle name="Input 8 2 6 2 10" xfId="7622" xr:uid="{00000000-0005-0000-0000-0000141C0000}"/>
    <cellStyle name="Input 8 2 6 2 10 2" xfId="7623" xr:uid="{00000000-0005-0000-0000-0000151C0000}"/>
    <cellStyle name="Input 8 2 6 2 11" xfId="7624" xr:uid="{00000000-0005-0000-0000-0000161C0000}"/>
    <cellStyle name="Input 8 2 6 2 11 2" xfId="7625" xr:uid="{00000000-0005-0000-0000-0000171C0000}"/>
    <cellStyle name="Input 8 2 6 2 12" xfId="7626" xr:uid="{00000000-0005-0000-0000-0000181C0000}"/>
    <cellStyle name="Input 8 2 6 2 12 2" xfId="7627" xr:uid="{00000000-0005-0000-0000-0000191C0000}"/>
    <cellStyle name="Input 8 2 6 2 13" xfId="7628" xr:uid="{00000000-0005-0000-0000-00001A1C0000}"/>
    <cellStyle name="Input 8 2 6 2 13 2" xfId="7629" xr:uid="{00000000-0005-0000-0000-00001B1C0000}"/>
    <cellStyle name="Input 8 2 6 2 14" xfId="7630" xr:uid="{00000000-0005-0000-0000-00001C1C0000}"/>
    <cellStyle name="Input 8 2 6 2 14 2" xfId="7631" xr:uid="{00000000-0005-0000-0000-00001D1C0000}"/>
    <cellStyle name="Input 8 2 6 2 15" xfId="7632" xr:uid="{00000000-0005-0000-0000-00001E1C0000}"/>
    <cellStyle name="Input 8 2 6 2 15 2" xfId="7633" xr:uid="{00000000-0005-0000-0000-00001F1C0000}"/>
    <cellStyle name="Input 8 2 6 2 16" xfId="7634" xr:uid="{00000000-0005-0000-0000-0000201C0000}"/>
    <cellStyle name="Input 8 2 6 2 16 2" xfId="7635" xr:uid="{00000000-0005-0000-0000-0000211C0000}"/>
    <cellStyle name="Input 8 2 6 2 17" xfId="7636" xr:uid="{00000000-0005-0000-0000-0000221C0000}"/>
    <cellStyle name="Input 8 2 6 2 17 2" xfId="7637" xr:uid="{00000000-0005-0000-0000-0000231C0000}"/>
    <cellStyle name="Input 8 2 6 2 18" xfId="7638" xr:uid="{00000000-0005-0000-0000-0000241C0000}"/>
    <cellStyle name="Input 8 2 6 2 2" xfId="7639" xr:uid="{00000000-0005-0000-0000-0000251C0000}"/>
    <cellStyle name="Input 8 2 6 2 2 2" xfId="7640" xr:uid="{00000000-0005-0000-0000-0000261C0000}"/>
    <cellStyle name="Input 8 2 6 2 3" xfId="7641" xr:uid="{00000000-0005-0000-0000-0000271C0000}"/>
    <cellStyle name="Input 8 2 6 2 3 2" xfId="7642" xr:uid="{00000000-0005-0000-0000-0000281C0000}"/>
    <cellStyle name="Input 8 2 6 2 4" xfId="7643" xr:uid="{00000000-0005-0000-0000-0000291C0000}"/>
    <cellStyle name="Input 8 2 6 2 4 2" xfId="7644" xr:uid="{00000000-0005-0000-0000-00002A1C0000}"/>
    <cellStyle name="Input 8 2 6 2 5" xfId="7645" xr:uid="{00000000-0005-0000-0000-00002B1C0000}"/>
    <cellStyle name="Input 8 2 6 2 5 2" xfId="7646" xr:uid="{00000000-0005-0000-0000-00002C1C0000}"/>
    <cellStyle name="Input 8 2 6 2 6" xfId="7647" xr:uid="{00000000-0005-0000-0000-00002D1C0000}"/>
    <cellStyle name="Input 8 2 6 2 6 2" xfId="7648" xr:uid="{00000000-0005-0000-0000-00002E1C0000}"/>
    <cellStyle name="Input 8 2 6 2 7" xfId="7649" xr:uid="{00000000-0005-0000-0000-00002F1C0000}"/>
    <cellStyle name="Input 8 2 6 2 7 2" xfId="7650" xr:uid="{00000000-0005-0000-0000-0000301C0000}"/>
    <cellStyle name="Input 8 2 6 2 8" xfId="7651" xr:uid="{00000000-0005-0000-0000-0000311C0000}"/>
    <cellStyle name="Input 8 2 6 2 8 2" xfId="7652" xr:uid="{00000000-0005-0000-0000-0000321C0000}"/>
    <cellStyle name="Input 8 2 6 2 9" xfId="7653" xr:uid="{00000000-0005-0000-0000-0000331C0000}"/>
    <cellStyle name="Input 8 2 6 2 9 2" xfId="7654" xr:uid="{00000000-0005-0000-0000-0000341C0000}"/>
    <cellStyle name="Input 8 2 6 3" xfId="7655" xr:uid="{00000000-0005-0000-0000-0000351C0000}"/>
    <cellStyle name="Input 8 2 6 3 10" xfId="7656" xr:uid="{00000000-0005-0000-0000-0000361C0000}"/>
    <cellStyle name="Input 8 2 6 3 10 2" xfId="7657" xr:uid="{00000000-0005-0000-0000-0000371C0000}"/>
    <cellStyle name="Input 8 2 6 3 11" xfId="7658" xr:uid="{00000000-0005-0000-0000-0000381C0000}"/>
    <cellStyle name="Input 8 2 6 3 11 2" xfId="7659" xr:uid="{00000000-0005-0000-0000-0000391C0000}"/>
    <cellStyle name="Input 8 2 6 3 12" xfId="7660" xr:uid="{00000000-0005-0000-0000-00003A1C0000}"/>
    <cellStyle name="Input 8 2 6 3 12 2" xfId="7661" xr:uid="{00000000-0005-0000-0000-00003B1C0000}"/>
    <cellStyle name="Input 8 2 6 3 13" xfId="7662" xr:uid="{00000000-0005-0000-0000-00003C1C0000}"/>
    <cellStyle name="Input 8 2 6 3 13 2" xfId="7663" xr:uid="{00000000-0005-0000-0000-00003D1C0000}"/>
    <cellStyle name="Input 8 2 6 3 14" xfId="7664" xr:uid="{00000000-0005-0000-0000-00003E1C0000}"/>
    <cellStyle name="Input 8 2 6 3 14 2" xfId="7665" xr:uid="{00000000-0005-0000-0000-00003F1C0000}"/>
    <cellStyle name="Input 8 2 6 3 15" xfId="7666" xr:uid="{00000000-0005-0000-0000-0000401C0000}"/>
    <cellStyle name="Input 8 2 6 3 15 2" xfId="7667" xr:uid="{00000000-0005-0000-0000-0000411C0000}"/>
    <cellStyle name="Input 8 2 6 3 16" xfId="7668" xr:uid="{00000000-0005-0000-0000-0000421C0000}"/>
    <cellStyle name="Input 8 2 6 3 2" xfId="7669" xr:uid="{00000000-0005-0000-0000-0000431C0000}"/>
    <cellStyle name="Input 8 2 6 3 2 2" xfId="7670" xr:uid="{00000000-0005-0000-0000-0000441C0000}"/>
    <cellStyle name="Input 8 2 6 3 3" xfId="7671" xr:uid="{00000000-0005-0000-0000-0000451C0000}"/>
    <cellStyle name="Input 8 2 6 3 3 2" xfId="7672" xr:uid="{00000000-0005-0000-0000-0000461C0000}"/>
    <cellStyle name="Input 8 2 6 3 4" xfId="7673" xr:uid="{00000000-0005-0000-0000-0000471C0000}"/>
    <cellStyle name="Input 8 2 6 3 4 2" xfId="7674" xr:uid="{00000000-0005-0000-0000-0000481C0000}"/>
    <cellStyle name="Input 8 2 6 3 5" xfId="7675" xr:uid="{00000000-0005-0000-0000-0000491C0000}"/>
    <cellStyle name="Input 8 2 6 3 5 2" xfId="7676" xr:uid="{00000000-0005-0000-0000-00004A1C0000}"/>
    <cellStyle name="Input 8 2 6 3 6" xfId="7677" xr:uid="{00000000-0005-0000-0000-00004B1C0000}"/>
    <cellStyle name="Input 8 2 6 3 6 2" xfId="7678" xr:uid="{00000000-0005-0000-0000-00004C1C0000}"/>
    <cellStyle name="Input 8 2 6 3 7" xfId="7679" xr:uid="{00000000-0005-0000-0000-00004D1C0000}"/>
    <cellStyle name="Input 8 2 6 3 7 2" xfId="7680" xr:uid="{00000000-0005-0000-0000-00004E1C0000}"/>
    <cellStyle name="Input 8 2 6 3 8" xfId="7681" xr:uid="{00000000-0005-0000-0000-00004F1C0000}"/>
    <cellStyle name="Input 8 2 6 3 8 2" xfId="7682" xr:uid="{00000000-0005-0000-0000-0000501C0000}"/>
    <cellStyle name="Input 8 2 6 3 9" xfId="7683" xr:uid="{00000000-0005-0000-0000-0000511C0000}"/>
    <cellStyle name="Input 8 2 6 3 9 2" xfId="7684" xr:uid="{00000000-0005-0000-0000-0000521C0000}"/>
    <cellStyle name="Input 8 2 6 4" xfId="7685" xr:uid="{00000000-0005-0000-0000-0000531C0000}"/>
    <cellStyle name="Input 8 2 6 4 10" xfId="7686" xr:uid="{00000000-0005-0000-0000-0000541C0000}"/>
    <cellStyle name="Input 8 2 6 4 10 2" xfId="7687" xr:uid="{00000000-0005-0000-0000-0000551C0000}"/>
    <cellStyle name="Input 8 2 6 4 11" xfId="7688" xr:uid="{00000000-0005-0000-0000-0000561C0000}"/>
    <cellStyle name="Input 8 2 6 4 11 2" xfId="7689" xr:uid="{00000000-0005-0000-0000-0000571C0000}"/>
    <cellStyle name="Input 8 2 6 4 12" xfId="7690" xr:uid="{00000000-0005-0000-0000-0000581C0000}"/>
    <cellStyle name="Input 8 2 6 4 12 2" xfId="7691" xr:uid="{00000000-0005-0000-0000-0000591C0000}"/>
    <cellStyle name="Input 8 2 6 4 13" xfId="7692" xr:uid="{00000000-0005-0000-0000-00005A1C0000}"/>
    <cellStyle name="Input 8 2 6 4 13 2" xfId="7693" xr:uid="{00000000-0005-0000-0000-00005B1C0000}"/>
    <cellStyle name="Input 8 2 6 4 14" xfId="7694" xr:uid="{00000000-0005-0000-0000-00005C1C0000}"/>
    <cellStyle name="Input 8 2 6 4 14 2" xfId="7695" xr:uid="{00000000-0005-0000-0000-00005D1C0000}"/>
    <cellStyle name="Input 8 2 6 4 15" xfId="7696" xr:uid="{00000000-0005-0000-0000-00005E1C0000}"/>
    <cellStyle name="Input 8 2 6 4 15 2" xfId="7697" xr:uid="{00000000-0005-0000-0000-00005F1C0000}"/>
    <cellStyle name="Input 8 2 6 4 16" xfId="7698" xr:uid="{00000000-0005-0000-0000-0000601C0000}"/>
    <cellStyle name="Input 8 2 6 4 2" xfId="7699" xr:uid="{00000000-0005-0000-0000-0000611C0000}"/>
    <cellStyle name="Input 8 2 6 4 2 2" xfId="7700" xr:uid="{00000000-0005-0000-0000-0000621C0000}"/>
    <cellStyle name="Input 8 2 6 4 3" xfId="7701" xr:uid="{00000000-0005-0000-0000-0000631C0000}"/>
    <cellStyle name="Input 8 2 6 4 3 2" xfId="7702" xr:uid="{00000000-0005-0000-0000-0000641C0000}"/>
    <cellStyle name="Input 8 2 6 4 4" xfId="7703" xr:uid="{00000000-0005-0000-0000-0000651C0000}"/>
    <cellStyle name="Input 8 2 6 4 4 2" xfId="7704" xr:uid="{00000000-0005-0000-0000-0000661C0000}"/>
    <cellStyle name="Input 8 2 6 4 5" xfId="7705" xr:uid="{00000000-0005-0000-0000-0000671C0000}"/>
    <cellStyle name="Input 8 2 6 4 5 2" xfId="7706" xr:uid="{00000000-0005-0000-0000-0000681C0000}"/>
    <cellStyle name="Input 8 2 6 4 6" xfId="7707" xr:uid="{00000000-0005-0000-0000-0000691C0000}"/>
    <cellStyle name="Input 8 2 6 4 6 2" xfId="7708" xr:uid="{00000000-0005-0000-0000-00006A1C0000}"/>
    <cellStyle name="Input 8 2 6 4 7" xfId="7709" xr:uid="{00000000-0005-0000-0000-00006B1C0000}"/>
    <cellStyle name="Input 8 2 6 4 7 2" xfId="7710" xr:uid="{00000000-0005-0000-0000-00006C1C0000}"/>
    <cellStyle name="Input 8 2 6 4 8" xfId="7711" xr:uid="{00000000-0005-0000-0000-00006D1C0000}"/>
    <cellStyle name="Input 8 2 6 4 8 2" xfId="7712" xr:uid="{00000000-0005-0000-0000-00006E1C0000}"/>
    <cellStyle name="Input 8 2 6 4 9" xfId="7713" xr:uid="{00000000-0005-0000-0000-00006F1C0000}"/>
    <cellStyle name="Input 8 2 6 4 9 2" xfId="7714" xr:uid="{00000000-0005-0000-0000-0000701C0000}"/>
    <cellStyle name="Input 8 2 6 5" xfId="7715" xr:uid="{00000000-0005-0000-0000-0000711C0000}"/>
    <cellStyle name="Input 8 2 6 5 10" xfId="7716" xr:uid="{00000000-0005-0000-0000-0000721C0000}"/>
    <cellStyle name="Input 8 2 6 5 10 2" xfId="7717" xr:uid="{00000000-0005-0000-0000-0000731C0000}"/>
    <cellStyle name="Input 8 2 6 5 11" xfId="7718" xr:uid="{00000000-0005-0000-0000-0000741C0000}"/>
    <cellStyle name="Input 8 2 6 5 11 2" xfId="7719" xr:uid="{00000000-0005-0000-0000-0000751C0000}"/>
    <cellStyle name="Input 8 2 6 5 12" xfId="7720" xr:uid="{00000000-0005-0000-0000-0000761C0000}"/>
    <cellStyle name="Input 8 2 6 5 12 2" xfId="7721" xr:uid="{00000000-0005-0000-0000-0000771C0000}"/>
    <cellStyle name="Input 8 2 6 5 13" xfId="7722" xr:uid="{00000000-0005-0000-0000-0000781C0000}"/>
    <cellStyle name="Input 8 2 6 5 13 2" xfId="7723" xr:uid="{00000000-0005-0000-0000-0000791C0000}"/>
    <cellStyle name="Input 8 2 6 5 14" xfId="7724" xr:uid="{00000000-0005-0000-0000-00007A1C0000}"/>
    <cellStyle name="Input 8 2 6 5 14 2" xfId="7725" xr:uid="{00000000-0005-0000-0000-00007B1C0000}"/>
    <cellStyle name="Input 8 2 6 5 15" xfId="7726" xr:uid="{00000000-0005-0000-0000-00007C1C0000}"/>
    <cellStyle name="Input 8 2 6 5 2" xfId="7727" xr:uid="{00000000-0005-0000-0000-00007D1C0000}"/>
    <cellStyle name="Input 8 2 6 5 2 2" xfId="7728" xr:uid="{00000000-0005-0000-0000-00007E1C0000}"/>
    <cellStyle name="Input 8 2 6 5 3" xfId="7729" xr:uid="{00000000-0005-0000-0000-00007F1C0000}"/>
    <cellStyle name="Input 8 2 6 5 3 2" xfId="7730" xr:uid="{00000000-0005-0000-0000-0000801C0000}"/>
    <cellStyle name="Input 8 2 6 5 4" xfId="7731" xr:uid="{00000000-0005-0000-0000-0000811C0000}"/>
    <cellStyle name="Input 8 2 6 5 4 2" xfId="7732" xr:uid="{00000000-0005-0000-0000-0000821C0000}"/>
    <cellStyle name="Input 8 2 6 5 5" xfId="7733" xr:uid="{00000000-0005-0000-0000-0000831C0000}"/>
    <cellStyle name="Input 8 2 6 5 5 2" xfId="7734" xr:uid="{00000000-0005-0000-0000-0000841C0000}"/>
    <cellStyle name="Input 8 2 6 5 6" xfId="7735" xr:uid="{00000000-0005-0000-0000-0000851C0000}"/>
    <cellStyle name="Input 8 2 6 5 6 2" xfId="7736" xr:uid="{00000000-0005-0000-0000-0000861C0000}"/>
    <cellStyle name="Input 8 2 6 5 7" xfId="7737" xr:uid="{00000000-0005-0000-0000-0000871C0000}"/>
    <cellStyle name="Input 8 2 6 5 7 2" xfId="7738" xr:uid="{00000000-0005-0000-0000-0000881C0000}"/>
    <cellStyle name="Input 8 2 6 5 8" xfId="7739" xr:uid="{00000000-0005-0000-0000-0000891C0000}"/>
    <cellStyle name="Input 8 2 6 5 8 2" xfId="7740" xr:uid="{00000000-0005-0000-0000-00008A1C0000}"/>
    <cellStyle name="Input 8 2 6 5 9" xfId="7741" xr:uid="{00000000-0005-0000-0000-00008B1C0000}"/>
    <cellStyle name="Input 8 2 6 5 9 2" xfId="7742" xr:uid="{00000000-0005-0000-0000-00008C1C0000}"/>
    <cellStyle name="Input 8 2 6 6" xfId="7743" xr:uid="{00000000-0005-0000-0000-00008D1C0000}"/>
    <cellStyle name="Input 8 2 6 6 2" xfId="7744" xr:uid="{00000000-0005-0000-0000-00008E1C0000}"/>
    <cellStyle name="Input 8 2 6 7" xfId="7745" xr:uid="{00000000-0005-0000-0000-00008F1C0000}"/>
    <cellStyle name="Input 8 2 6 7 2" xfId="7746" xr:uid="{00000000-0005-0000-0000-0000901C0000}"/>
    <cellStyle name="Input 8 2 6 8" xfId="7747" xr:uid="{00000000-0005-0000-0000-0000911C0000}"/>
    <cellStyle name="Input 8 2 6 8 2" xfId="7748" xr:uid="{00000000-0005-0000-0000-0000921C0000}"/>
    <cellStyle name="Input 8 2 6 9" xfId="7749" xr:uid="{00000000-0005-0000-0000-0000931C0000}"/>
    <cellStyle name="Input 8 2 6 9 2" xfId="7750" xr:uid="{00000000-0005-0000-0000-0000941C0000}"/>
    <cellStyle name="Input 8 2 7" xfId="7751" xr:uid="{00000000-0005-0000-0000-0000951C0000}"/>
    <cellStyle name="Input 8 2 7 10" xfId="7752" xr:uid="{00000000-0005-0000-0000-0000961C0000}"/>
    <cellStyle name="Input 8 2 7 10 2" xfId="7753" xr:uid="{00000000-0005-0000-0000-0000971C0000}"/>
    <cellStyle name="Input 8 2 7 11" xfId="7754" xr:uid="{00000000-0005-0000-0000-0000981C0000}"/>
    <cellStyle name="Input 8 2 7 11 2" xfId="7755" xr:uid="{00000000-0005-0000-0000-0000991C0000}"/>
    <cellStyle name="Input 8 2 7 12" xfId="7756" xr:uid="{00000000-0005-0000-0000-00009A1C0000}"/>
    <cellStyle name="Input 8 2 7 12 2" xfId="7757" xr:uid="{00000000-0005-0000-0000-00009B1C0000}"/>
    <cellStyle name="Input 8 2 7 13" xfId="7758" xr:uid="{00000000-0005-0000-0000-00009C1C0000}"/>
    <cellStyle name="Input 8 2 7 13 2" xfId="7759" xr:uid="{00000000-0005-0000-0000-00009D1C0000}"/>
    <cellStyle name="Input 8 2 7 14" xfId="7760" xr:uid="{00000000-0005-0000-0000-00009E1C0000}"/>
    <cellStyle name="Input 8 2 7 14 2" xfId="7761" xr:uid="{00000000-0005-0000-0000-00009F1C0000}"/>
    <cellStyle name="Input 8 2 7 15" xfId="7762" xr:uid="{00000000-0005-0000-0000-0000A01C0000}"/>
    <cellStyle name="Input 8 2 7 15 2" xfId="7763" xr:uid="{00000000-0005-0000-0000-0000A11C0000}"/>
    <cellStyle name="Input 8 2 7 16" xfId="7764" xr:uid="{00000000-0005-0000-0000-0000A21C0000}"/>
    <cellStyle name="Input 8 2 7 16 2" xfId="7765" xr:uid="{00000000-0005-0000-0000-0000A31C0000}"/>
    <cellStyle name="Input 8 2 7 17" xfId="7766" xr:uid="{00000000-0005-0000-0000-0000A41C0000}"/>
    <cellStyle name="Input 8 2 7 17 2" xfId="7767" xr:uid="{00000000-0005-0000-0000-0000A51C0000}"/>
    <cellStyle name="Input 8 2 7 18" xfId="7768" xr:uid="{00000000-0005-0000-0000-0000A61C0000}"/>
    <cellStyle name="Input 8 2 7 2" xfId="7769" xr:uid="{00000000-0005-0000-0000-0000A71C0000}"/>
    <cellStyle name="Input 8 2 7 2 10" xfId="7770" xr:uid="{00000000-0005-0000-0000-0000A81C0000}"/>
    <cellStyle name="Input 8 2 7 2 10 2" xfId="7771" xr:uid="{00000000-0005-0000-0000-0000A91C0000}"/>
    <cellStyle name="Input 8 2 7 2 11" xfId="7772" xr:uid="{00000000-0005-0000-0000-0000AA1C0000}"/>
    <cellStyle name="Input 8 2 7 2 11 2" xfId="7773" xr:uid="{00000000-0005-0000-0000-0000AB1C0000}"/>
    <cellStyle name="Input 8 2 7 2 12" xfId="7774" xr:uid="{00000000-0005-0000-0000-0000AC1C0000}"/>
    <cellStyle name="Input 8 2 7 2 12 2" xfId="7775" xr:uid="{00000000-0005-0000-0000-0000AD1C0000}"/>
    <cellStyle name="Input 8 2 7 2 13" xfId="7776" xr:uid="{00000000-0005-0000-0000-0000AE1C0000}"/>
    <cellStyle name="Input 8 2 7 2 13 2" xfId="7777" xr:uid="{00000000-0005-0000-0000-0000AF1C0000}"/>
    <cellStyle name="Input 8 2 7 2 14" xfId="7778" xr:uid="{00000000-0005-0000-0000-0000B01C0000}"/>
    <cellStyle name="Input 8 2 7 2 14 2" xfId="7779" xr:uid="{00000000-0005-0000-0000-0000B11C0000}"/>
    <cellStyle name="Input 8 2 7 2 15" xfId="7780" xr:uid="{00000000-0005-0000-0000-0000B21C0000}"/>
    <cellStyle name="Input 8 2 7 2 15 2" xfId="7781" xr:uid="{00000000-0005-0000-0000-0000B31C0000}"/>
    <cellStyle name="Input 8 2 7 2 16" xfId="7782" xr:uid="{00000000-0005-0000-0000-0000B41C0000}"/>
    <cellStyle name="Input 8 2 7 2 16 2" xfId="7783" xr:uid="{00000000-0005-0000-0000-0000B51C0000}"/>
    <cellStyle name="Input 8 2 7 2 17" xfId="7784" xr:uid="{00000000-0005-0000-0000-0000B61C0000}"/>
    <cellStyle name="Input 8 2 7 2 17 2" xfId="7785" xr:uid="{00000000-0005-0000-0000-0000B71C0000}"/>
    <cellStyle name="Input 8 2 7 2 18" xfId="7786" xr:uid="{00000000-0005-0000-0000-0000B81C0000}"/>
    <cellStyle name="Input 8 2 7 2 2" xfId="7787" xr:uid="{00000000-0005-0000-0000-0000B91C0000}"/>
    <cellStyle name="Input 8 2 7 2 2 2" xfId="7788" xr:uid="{00000000-0005-0000-0000-0000BA1C0000}"/>
    <cellStyle name="Input 8 2 7 2 3" xfId="7789" xr:uid="{00000000-0005-0000-0000-0000BB1C0000}"/>
    <cellStyle name="Input 8 2 7 2 3 2" xfId="7790" xr:uid="{00000000-0005-0000-0000-0000BC1C0000}"/>
    <cellStyle name="Input 8 2 7 2 4" xfId="7791" xr:uid="{00000000-0005-0000-0000-0000BD1C0000}"/>
    <cellStyle name="Input 8 2 7 2 4 2" xfId="7792" xr:uid="{00000000-0005-0000-0000-0000BE1C0000}"/>
    <cellStyle name="Input 8 2 7 2 5" xfId="7793" xr:uid="{00000000-0005-0000-0000-0000BF1C0000}"/>
    <cellStyle name="Input 8 2 7 2 5 2" xfId="7794" xr:uid="{00000000-0005-0000-0000-0000C01C0000}"/>
    <cellStyle name="Input 8 2 7 2 6" xfId="7795" xr:uid="{00000000-0005-0000-0000-0000C11C0000}"/>
    <cellStyle name="Input 8 2 7 2 6 2" xfId="7796" xr:uid="{00000000-0005-0000-0000-0000C21C0000}"/>
    <cellStyle name="Input 8 2 7 2 7" xfId="7797" xr:uid="{00000000-0005-0000-0000-0000C31C0000}"/>
    <cellStyle name="Input 8 2 7 2 7 2" xfId="7798" xr:uid="{00000000-0005-0000-0000-0000C41C0000}"/>
    <cellStyle name="Input 8 2 7 2 8" xfId="7799" xr:uid="{00000000-0005-0000-0000-0000C51C0000}"/>
    <cellStyle name="Input 8 2 7 2 8 2" xfId="7800" xr:uid="{00000000-0005-0000-0000-0000C61C0000}"/>
    <cellStyle name="Input 8 2 7 2 9" xfId="7801" xr:uid="{00000000-0005-0000-0000-0000C71C0000}"/>
    <cellStyle name="Input 8 2 7 2 9 2" xfId="7802" xr:uid="{00000000-0005-0000-0000-0000C81C0000}"/>
    <cellStyle name="Input 8 2 7 3" xfId="7803" xr:uid="{00000000-0005-0000-0000-0000C91C0000}"/>
    <cellStyle name="Input 8 2 7 3 10" xfId="7804" xr:uid="{00000000-0005-0000-0000-0000CA1C0000}"/>
    <cellStyle name="Input 8 2 7 3 10 2" xfId="7805" xr:uid="{00000000-0005-0000-0000-0000CB1C0000}"/>
    <cellStyle name="Input 8 2 7 3 11" xfId="7806" xr:uid="{00000000-0005-0000-0000-0000CC1C0000}"/>
    <cellStyle name="Input 8 2 7 3 11 2" xfId="7807" xr:uid="{00000000-0005-0000-0000-0000CD1C0000}"/>
    <cellStyle name="Input 8 2 7 3 12" xfId="7808" xr:uid="{00000000-0005-0000-0000-0000CE1C0000}"/>
    <cellStyle name="Input 8 2 7 3 12 2" xfId="7809" xr:uid="{00000000-0005-0000-0000-0000CF1C0000}"/>
    <cellStyle name="Input 8 2 7 3 13" xfId="7810" xr:uid="{00000000-0005-0000-0000-0000D01C0000}"/>
    <cellStyle name="Input 8 2 7 3 13 2" xfId="7811" xr:uid="{00000000-0005-0000-0000-0000D11C0000}"/>
    <cellStyle name="Input 8 2 7 3 14" xfId="7812" xr:uid="{00000000-0005-0000-0000-0000D21C0000}"/>
    <cellStyle name="Input 8 2 7 3 14 2" xfId="7813" xr:uid="{00000000-0005-0000-0000-0000D31C0000}"/>
    <cellStyle name="Input 8 2 7 3 15" xfId="7814" xr:uid="{00000000-0005-0000-0000-0000D41C0000}"/>
    <cellStyle name="Input 8 2 7 3 15 2" xfId="7815" xr:uid="{00000000-0005-0000-0000-0000D51C0000}"/>
    <cellStyle name="Input 8 2 7 3 16" xfId="7816" xr:uid="{00000000-0005-0000-0000-0000D61C0000}"/>
    <cellStyle name="Input 8 2 7 3 2" xfId="7817" xr:uid="{00000000-0005-0000-0000-0000D71C0000}"/>
    <cellStyle name="Input 8 2 7 3 2 2" xfId="7818" xr:uid="{00000000-0005-0000-0000-0000D81C0000}"/>
    <cellStyle name="Input 8 2 7 3 3" xfId="7819" xr:uid="{00000000-0005-0000-0000-0000D91C0000}"/>
    <cellStyle name="Input 8 2 7 3 3 2" xfId="7820" xr:uid="{00000000-0005-0000-0000-0000DA1C0000}"/>
    <cellStyle name="Input 8 2 7 3 4" xfId="7821" xr:uid="{00000000-0005-0000-0000-0000DB1C0000}"/>
    <cellStyle name="Input 8 2 7 3 4 2" xfId="7822" xr:uid="{00000000-0005-0000-0000-0000DC1C0000}"/>
    <cellStyle name="Input 8 2 7 3 5" xfId="7823" xr:uid="{00000000-0005-0000-0000-0000DD1C0000}"/>
    <cellStyle name="Input 8 2 7 3 5 2" xfId="7824" xr:uid="{00000000-0005-0000-0000-0000DE1C0000}"/>
    <cellStyle name="Input 8 2 7 3 6" xfId="7825" xr:uid="{00000000-0005-0000-0000-0000DF1C0000}"/>
    <cellStyle name="Input 8 2 7 3 6 2" xfId="7826" xr:uid="{00000000-0005-0000-0000-0000E01C0000}"/>
    <cellStyle name="Input 8 2 7 3 7" xfId="7827" xr:uid="{00000000-0005-0000-0000-0000E11C0000}"/>
    <cellStyle name="Input 8 2 7 3 7 2" xfId="7828" xr:uid="{00000000-0005-0000-0000-0000E21C0000}"/>
    <cellStyle name="Input 8 2 7 3 8" xfId="7829" xr:uid="{00000000-0005-0000-0000-0000E31C0000}"/>
    <cellStyle name="Input 8 2 7 3 8 2" xfId="7830" xr:uid="{00000000-0005-0000-0000-0000E41C0000}"/>
    <cellStyle name="Input 8 2 7 3 9" xfId="7831" xr:uid="{00000000-0005-0000-0000-0000E51C0000}"/>
    <cellStyle name="Input 8 2 7 3 9 2" xfId="7832" xr:uid="{00000000-0005-0000-0000-0000E61C0000}"/>
    <cellStyle name="Input 8 2 7 4" xfId="7833" xr:uid="{00000000-0005-0000-0000-0000E71C0000}"/>
    <cellStyle name="Input 8 2 7 4 10" xfId="7834" xr:uid="{00000000-0005-0000-0000-0000E81C0000}"/>
    <cellStyle name="Input 8 2 7 4 10 2" xfId="7835" xr:uid="{00000000-0005-0000-0000-0000E91C0000}"/>
    <cellStyle name="Input 8 2 7 4 11" xfId="7836" xr:uid="{00000000-0005-0000-0000-0000EA1C0000}"/>
    <cellStyle name="Input 8 2 7 4 11 2" xfId="7837" xr:uid="{00000000-0005-0000-0000-0000EB1C0000}"/>
    <cellStyle name="Input 8 2 7 4 12" xfId="7838" xr:uid="{00000000-0005-0000-0000-0000EC1C0000}"/>
    <cellStyle name="Input 8 2 7 4 12 2" xfId="7839" xr:uid="{00000000-0005-0000-0000-0000ED1C0000}"/>
    <cellStyle name="Input 8 2 7 4 13" xfId="7840" xr:uid="{00000000-0005-0000-0000-0000EE1C0000}"/>
    <cellStyle name="Input 8 2 7 4 13 2" xfId="7841" xr:uid="{00000000-0005-0000-0000-0000EF1C0000}"/>
    <cellStyle name="Input 8 2 7 4 14" xfId="7842" xr:uid="{00000000-0005-0000-0000-0000F01C0000}"/>
    <cellStyle name="Input 8 2 7 4 14 2" xfId="7843" xr:uid="{00000000-0005-0000-0000-0000F11C0000}"/>
    <cellStyle name="Input 8 2 7 4 15" xfId="7844" xr:uid="{00000000-0005-0000-0000-0000F21C0000}"/>
    <cellStyle name="Input 8 2 7 4 15 2" xfId="7845" xr:uid="{00000000-0005-0000-0000-0000F31C0000}"/>
    <cellStyle name="Input 8 2 7 4 16" xfId="7846" xr:uid="{00000000-0005-0000-0000-0000F41C0000}"/>
    <cellStyle name="Input 8 2 7 4 2" xfId="7847" xr:uid="{00000000-0005-0000-0000-0000F51C0000}"/>
    <cellStyle name="Input 8 2 7 4 2 2" xfId="7848" xr:uid="{00000000-0005-0000-0000-0000F61C0000}"/>
    <cellStyle name="Input 8 2 7 4 3" xfId="7849" xr:uid="{00000000-0005-0000-0000-0000F71C0000}"/>
    <cellStyle name="Input 8 2 7 4 3 2" xfId="7850" xr:uid="{00000000-0005-0000-0000-0000F81C0000}"/>
    <cellStyle name="Input 8 2 7 4 4" xfId="7851" xr:uid="{00000000-0005-0000-0000-0000F91C0000}"/>
    <cellStyle name="Input 8 2 7 4 4 2" xfId="7852" xr:uid="{00000000-0005-0000-0000-0000FA1C0000}"/>
    <cellStyle name="Input 8 2 7 4 5" xfId="7853" xr:uid="{00000000-0005-0000-0000-0000FB1C0000}"/>
    <cellStyle name="Input 8 2 7 4 5 2" xfId="7854" xr:uid="{00000000-0005-0000-0000-0000FC1C0000}"/>
    <cellStyle name="Input 8 2 7 4 6" xfId="7855" xr:uid="{00000000-0005-0000-0000-0000FD1C0000}"/>
    <cellStyle name="Input 8 2 7 4 6 2" xfId="7856" xr:uid="{00000000-0005-0000-0000-0000FE1C0000}"/>
    <cellStyle name="Input 8 2 7 4 7" xfId="7857" xr:uid="{00000000-0005-0000-0000-0000FF1C0000}"/>
    <cellStyle name="Input 8 2 7 4 7 2" xfId="7858" xr:uid="{00000000-0005-0000-0000-0000001D0000}"/>
    <cellStyle name="Input 8 2 7 4 8" xfId="7859" xr:uid="{00000000-0005-0000-0000-0000011D0000}"/>
    <cellStyle name="Input 8 2 7 4 8 2" xfId="7860" xr:uid="{00000000-0005-0000-0000-0000021D0000}"/>
    <cellStyle name="Input 8 2 7 4 9" xfId="7861" xr:uid="{00000000-0005-0000-0000-0000031D0000}"/>
    <cellStyle name="Input 8 2 7 4 9 2" xfId="7862" xr:uid="{00000000-0005-0000-0000-0000041D0000}"/>
    <cellStyle name="Input 8 2 7 5" xfId="7863" xr:uid="{00000000-0005-0000-0000-0000051D0000}"/>
    <cellStyle name="Input 8 2 7 5 10" xfId="7864" xr:uid="{00000000-0005-0000-0000-0000061D0000}"/>
    <cellStyle name="Input 8 2 7 5 10 2" xfId="7865" xr:uid="{00000000-0005-0000-0000-0000071D0000}"/>
    <cellStyle name="Input 8 2 7 5 11" xfId="7866" xr:uid="{00000000-0005-0000-0000-0000081D0000}"/>
    <cellStyle name="Input 8 2 7 5 11 2" xfId="7867" xr:uid="{00000000-0005-0000-0000-0000091D0000}"/>
    <cellStyle name="Input 8 2 7 5 12" xfId="7868" xr:uid="{00000000-0005-0000-0000-00000A1D0000}"/>
    <cellStyle name="Input 8 2 7 5 12 2" xfId="7869" xr:uid="{00000000-0005-0000-0000-00000B1D0000}"/>
    <cellStyle name="Input 8 2 7 5 13" xfId="7870" xr:uid="{00000000-0005-0000-0000-00000C1D0000}"/>
    <cellStyle name="Input 8 2 7 5 13 2" xfId="7871" xr:uid="{00000000-0005-0000-0000-00000D1D0000}"/>
    <cellStyle name="Input 8 2 7 5 14" xfId="7872" xr:uid="{00000000-0005-0000-0000-00000E1D0000}"/>
    <cellStyle name="Input 8 2 7 5 2" xfId="7873" xr:uid="{00000000-0005-0000-0000-00000F1D0000}"/>
    <cellStyle name="Input 8 2 7 5 2 2" xfId="7874" xr:uid="{00000000-0005-0000-0000-0000101D0000}"/>
    <cellStyle name="Input 8 2 7 5 3" xfId="7875" xr:uid="{00000000-0005-0000-0000-0000111D0000}"/>
    <cellStyle name="Input 8 2 7 5 3 2" xfId="7876" xr:uid="{00000000-0005-0000-0000-0000121D0000}"/>
    <cellStyle name="Input 8 2 7 5 4" xfId="7877" xr:uid="{00000000-0005-0000-0000-0000131D0000}"/>
    <cellStyle name="Input 8 2 7 5 4 2" xfId="7878" xr:uid="{00000000-0005-0000-0000-0000141D0000}"/>
    <cellStyle name="Input 8 2 7 5 5" xfId="7879" xr:uid="{00000000-0005-0000-0000-0000151D0000}"/>
    <cellStyle name="Input 8 2 7 5 5 2" xfId="7880" xr:uid="{00000000-0005-0000-0000-0000161D0000}"/>
    <cellStyle name="Input 8 2 7 5 6" xfId="7881" xr:uid="{00000000-0005-0000-0000-0000171D0000}"/>
    <cellStyle name="Input 8 2 7 5 6 2" xfId="7882" xr:uid="{00000000-0005-0000-0000-0000181D0000}"/>
    <cellStyle name="Input 8 2 7 5 7" xfId="7883" xr:uid="{00000000-0005-0000-0000-0000191D0000}"/>
    <cellStyle name="Input 8 2 7 5 7 2" xfId="7884" xr:uid="{00000000-0005-0000-0000-00001A1D0000}"/>
    <cellStyle name="Input 8 2 7 5 8" xfId="7885" xr:uid="{00000000-0005-0000-0000-00001B1D0000}"/>
    <cellStyle name="Input 8 2 7 5 8 2" xfId="7886" xr:uid="{00000000-0005-0000-0000-00001C1D0000}"/>
    <cellStyle name="Input 8 2 7 5 9" xfId="7887" xr:uid="{00000000-0005-0000-0000-00001D1D0000}"/>
    <cellStyle name="Input 8 2 7 5 9 2" xfId="7888" xr:uid="{00000000-0005-0000-0000-00001E1D0000}"/>
    <cellStyle name="Input 8 2 7 6" xfId="7889" xr:uid="{00000000-0005-0000-0000-00001F1D0000}"/>
    <cellStyle name="Input 8 2 7 6 2" xfId="7890" xr:uid="{00000000-0005-0000-0000-0000201D0000}"/>
    <cellStyle name="Input 8 2 7 7" xfId="7891" xr:uid="{00000000-0005-0000-0000-0000211D0000}"/>
    <cellStyle name="Input 8 2 7 7 2" xfId="7892" xr:uid="{00000000-0005-0000-0000-0000221D0000}"/>
    <cellStyle name="Input 8 2 7 8" xfId="7893" xr:uid="{00000000-0005-0000-0000-0000231D0000}"/>
    <cellStyle name="Input 8 2 7 8 2" xfId="7894" xr:uid="{00000000-0005-0000-0000-0000241D0000}"/>
    <cellStyle name="Input 8 2 7 9" xfId="7895" xr:uid="{00000000-0005-0000-0000-0000251D0000}"/>
    <cellStyle name="Input 8 2 7 9 2" xfId="7896" xr:uid="{00000000-0005-0000-0000-0000261D0000}"/>
    <cellStyle name="Input 8 2 8" xfId="7897" xr:uid="{00000000-0005-0000-0000-0000271D0000}"/>
    <cellStyle name="Input 8 2 8 10" xfId="7898" xr:uid="{00000000-0005-0000-0000-0000281D0000}"/>
    <cellStyle name="Input 8 2 8 10 2" xfId="7899" xr:uid="{00000000-0005-0000-0000-0000291D0000}"/>
    <cellStyle name="Input 8 2 8 11" xfId="7900" xr:uid="{00000000-0005-0000-0000-00002A1D0000}"/>
    <cellStyle name="Input 8 2 8 11 2" xfId="7901" xr:uid="{00000000-0005-0000-0000-00002B1D0000}"/>
    <cellStyle name="Input 8 2 8 12" xfId="7902" xr:uid="{00000000-0005-0000-0000-00002C1D0000}"/>
    <cellStyle name="Input 8 2 8 12 2" xfId="7903" xr:uid="{00000000-0005-0000-0000-00002D1D0000}"/>
    <cellStyle name="Input 8 2 8 13" xfId="7904" xr:uid="{00000000-0005-0000-0000-00002E1D0000}"/>
    <cellStyle name="Input 8 2 8 13 2" xfId="7905" xr:uid="{00000000-0005-0000-0000-00002F1D0000}"/>
    <cellStyle name="Input 8 2 8 14" xfId="7906" xr:uid="{00000000-0005-0000-0000-0000301D0000}"/>
    <cellStyle name="Input 8 2 8 14 2" xfId="7907" xr:uid="{00000000-0005-0000-0000-0000311D0000}"/>
    <cellStyle name="Input 8 2 8 15" xfId="7908" xr:uid="{00000000-0005-0000-0000-0000321D0000}"/>
    <cellStyle name="Input 8 2 8 15 2" xfId="7909" xr:uid="{00000000-0005-0000-0000-0000331D0000}"/>
    <cellStyle name="Input 8 2 8 16" xfId="7910" xr:uid="{00000000-0005-0000-0000-0000341D0000}"/>
    <cellStyle name="Input 8 2 8 16 2" xfId="7911" xr:uid="{00000000-0005-0000-0000-0000351D0000}"/>
    <cellStyle name="Input 8 2 8 17" xfId="7912" xr:uid="{00000000-0005-0000-0000-0000361D0000}"/>
    <cellStyle name="Input 8 2 8 17 2" xfId="7913" xr:uid="{00000000-0005-0000-0000-0000371D0000}"/>
    <cellStyle name="Input 8 2 8 18" xfId="7914" xr:uid="{00000000-0005-0000-0000-0000381D0000}"/>
    <cellStyle name="Input 8 2 8 2" xfId="7915" xr:uid="{00000000-0005-0000-0000-0000391D0000}"/>
    <cellStyle name="Input 8 2 8 2 10" xfId="7916" xr:uid="{00000000-0005-0000-0000-00003A1D0000}"/>
    <cellStyle name="Input 8 2 8 2 10 2" xfId="7917" xr:uid="{00000000-0005-0000-0000-00003B1D0000}"/>
    <cellStyle name="Input 8 2 8 2 11" xfId="7918" xr:uid="{00000000-0005-0000-0000-00003C1D0000}"/>
    <cellStyle name="Input 8 2 8 2 11 2" xfId="7919" xr:uid="{00000000-0005-0000-0000-00003D1D0000}"/>
    <cellStyle name="Input 8 2 8 2 12" xfId="7920" xr:uid="{00000000-0005-0000-0000-00003E1D0000}"/>
    <cellStyle name="Input 8 2 8 2 12 2" xfId="7921" xr:uid="{00000000-0005-0000-0000-00003F1D0000}"/>
    <cellStyle name="Input 8 2 8 2 13" xfId="7922" xr:uid="{00000000-0005-0000-0000-0000401D0000}"/>
    <cellStyle name="Input 8 2 8 2 13 2" xfId="7923" xr:uid="{00000000-0005-0000-0000-0000411D0000}"/>
    <cellStyle name="Input 8 2 8 2 14" xfId="7924" xr:uid="{00000000-0005-0000-0000-0000421D0000}"/>
    <cellStyle name="Input 8 2 8 2 14 2" xfId="7925" xr:uid="{00000000-0005-0000-0000-0000431D0000}"/>
    <cellStyle name="Input 8 2 8 2 15" xfId="7926" xr:uid="{00000000-0005-0000-0000-0000441D0000}"/>
    <cellStyle name="Input 8 2 8 2 15 2" xfId="7927" xr:uid="{00000000-0005-0000-0000-0000451D0000}"/>
    <cellStyle name="Input 8 2 8 2 16" xfId="7928" xr:uid="{00000000-0005-0000-0000-0000461D0000}"/>
    <cellStyle name="Input 8 2 8 2 16 2" xfId="7929" xr:uid="{00000000-0005-0000-0000-0000471D0000}"/>
    <cellStyle name="Input 8 2 8 2 17" xfId="7930" xr:uid="{00000000-0005-0000-0000-0000481D0000}"/>
    <cellStyle name="Input 8 2 8 2 17 2" xfId="7931" xr:uid="{00000000-0005-0000-0000-0000491D0000}"/>
    <cellStyle name="Input 8 2 8 2 18" xfId="7932" xr:uid="{00000000-0005-0000-0000-00004A1D0000}"/>
    <cellStyle name="Input 8 2 8 2 2" xfId="7933" xr:uid="{00000000-0005-0000-0000-00004B1D0000}"/>
    <cellStyle name="Input 8 2 8 2 2 2" xfId="7934" xr:uid="{00000000-0005-0000-0000-00004C1D0000}"/>
    <cellStyle name="Input 8 2 8 2 3" xfId="7935" xr:uid="{00000000-0005-0000-0000-00004D1D0000}"/>
    <cellStyle name="Input 8 2 8 2 3 2" xfId="7936" xr:uid="{00000000-0005-0000-0000-00004E1D0000}"/>
    <cellStyle name="Input 8 2 8 2 4" xfId="7937" xr:uid="{00000000-0005-0000-0000-00004F1D0000}"/>
    <cellStyle name="Input 8 2 8 2 4 2" xfId="7938" xr:uid="{00000000-0005-0000-0000-0000501D0000}"/>
    <cellStyle name="Input 8 2 8 2 5" xfId="7939" xr:uid="{00000000-0005-0000-0000-0000511D0000}"/>
    <cellStyle name="Input 8 2 8 2 5 2" xfId="7940" xr:uid="{00000000-0005-0000-0000-0000521D0000}"/>
    <cellStyle name="Input 8 2 8 2 6" xfId="7941" xr:uid="{00000000-0005-0000-0000-0000531D0000}"/>
    <cellStyle name="Input 8 2 8 2 6 2" xfId="7942" xr:uid="{00000000-0005-0000-0000-0000541D0000}"/>
    <cellStyle name="Input 8 2 8 2 7" xfId="7943" xr:uid="{00000000-0005-0000-0000-0000551D0000}"/>
    <cellStyle name="Input 8 2 8 2 7 2" xfId="7944" xr:uid="{00000000-0005-0000-0000-0000561D0000}"/>
    <cellStyle name="Input 8 2 8 2 8" xfId="7945" xr:uid="{00000000-0005-0000-0000-0000571D0000}"/>
    <cellStyle name="Input 8 2 8 2 8 2" xfId="7946" xr:uid="{00000000-0005-0000-0000-0000581D0000}"/>
    <cellStyle name="Input 8 2 8 2 9" xfId="7947" xr:uid="{00000000-0005-0000-0000-0000591D0000}"/>
    <cellStyle name="Input 8 2 8 2 9 2" xfId="7948" xr:uid="{00000000-0005-0000-0000-00005A1D0000}"/>
    <cellStyle name="Input 8 2 8 3" xfId="7949" xr:uid="{00000000-0005-0000-0000-00005B1D0000}"/>
    <cellStyle name="Input 8 2 8 3 10" xfId="7950" xr:uid="{00000000-0005-0000-0000-00005C1D0000}"/>
    <cellStyle name="Input 8 2 8 3 10 2" xfId="7951" xr:uid="{00000000-0005-0000-0000-00005D1D0000}"/>
    <cellStyle name="Input 8 2 8 3 11" xfId="7952" xr:uid="{00000000-0005-0000-0000-00005E1D0000}"/>
    <cellStyle name="Input 8 2 8 3 11 2" xfId="7953" xr:uid="{00000000-0005-0000-0000-00005F1D0000}"/>
    <cellStyle name="Input 8 2 8 3 12" xfId="7954" xr:uid="{00000000-0005-0000-0000-0000601D0000}"/>
    <cellStyle name="Input 8 2 8 3 12 2" xfId="7955" xr:uid="{00000000-0005-0000-0000-0000611D0000}"/>
    <cellStyle name="Input 8 2 8 3 13" xfId="7956" xr:uid="{00000000-0005-0000-0000-0000621D0000}"/>
    <cellStyle name="Input 8 2 8 3 13 2" xfId="7957" xr:uid="{00000000-0005-0000-0000-0000631D0000}"/>
    <cellStyle name="Input 8 2 8 3 14" xfId="7958" xr:uid="{00000000-0005-0000-0000-0000641D0000}"/>
    <cellStyle name="Input 8 2 8 3 14 2" xfId="7959" xr:uid="{00000000-0005-0000-0000-0000651D0000}"/>
    <cellStyle name="Input 8 2 8 3 15" xfId="7960" xr:uid="{00000000-0005-0000-0000-0000661D0000}"/>
    <cellStyle name="Input 8 2 8 3 15 2" xfId="7961" xr:uid="{00000000-0005-0000-0000-0000671D0000}"/>
    <cellStyle name="Input 8 2 8 3 16" xfId="7962" xr:uid="{00000000-0005-0000-0000-0000681D0000}"/>
    <cellStyle name="Input 8 2 8 3 2" xfId="7963" xr:uid="{00000000-0005-0000-0000-0000691D0000}"/>
    <cellStyle name="Input 8 2 8 3 2 2" xfId="7964" xr:uid="{00000000-0005-0000-0000-00006A1D0000}"/>
    <cellStyle name="Input 8 2 8 3 3" xfId="7965" xr:uid="{00000000-0005-0000-0000-00006B1D0000}"/>
    <cellStyle name="Input 8 2 8 3 3 2" xfId="7966" xr:uid="{00000000-0005-0000-0000-00006C1D0000}"/>
    <cellStyle name="Input 8 2 8 3 4" xfId="7967" xr:uid="{00000000-0005-0000-0000-00006D1D0000}"/>
    <cellStyle name="Input 8 2 8 3 4 2" xfId="7968" xr:uid="{00000000-0005-0000-0000-00006E1D0000}"/>
    <cellStyle name="Input 8 2 8 3 5" xfId="7969" xr:uid="{00000000-0005-0000-0000-00006F1D0000}"/>
    <cellStyle name="Input 8 2 8 3 5 2" xfId="7970" xr:uid="{00000000-0005-0000-0000-0000701D0000}"/>
    <cellStyle name="Input 8 2 8 3 6" xfId="7971" xr:uid="{00000000-0005-0000-0000-0000711D0000}"/>
    <cellStyle name="Input 8 2 8 3 6 2" xfId="7972" xr:uid="{00000000-0005-0000-0000-0000721D0000}"/>
    <cellStyle name="Input 8 2 8 3 7" xfId="7973" xr:uid="{00000000-0005-0000-0000-0000731D0000}"/>
    <cellStyle name="Input 8 2 8 3 7 2" xfId="7974" xr:uid="{00000000-0005-0000-0000-0000741D0000}"/>
    <cellStyle name="Input 8 2 8 3 8" xfId="7975" xr:uid="{00000000-0005-0000-0000-0000751D0000}"/>
    <cellStyle name="Input 8 2 8 3 8 2" xfId="7976" xr:uid="{00000000-0005-0000-0000-0000761D0000}"/>
    <cellStyle name="Input 8 2 8 3 9" xfId="7977" xr:uid="{00000000-0005-0000-0000-0000771D0000}"/>
    <cellStyle name="Input 8 2 8 3 9 2" xfId="7978" xr:uid="{00000000-0005-0000-0000-0000781D0000}"/>
    <cellStyle name="Input 8 2 8 4" xfId="7979" xr:uid="{00000000-0005-0000-0000-0000791D0000}"/>
    <cellStyle name="Input 8 2 8 4 10" xfId="7980" xr:uid="{00000000-0005-0000-0000-00007A1D0000}"/>
    <cellStyle name="Input 8 2 8 4 10 2" xfId="7981" xr:uid="{00000000-0005-0000-0000-00007B1D0000}"/>
    <cellStyle name="Input 8 2 8 4 11" xfId="7982" xr:uid="{00000000-0005-0000-0000-00007C1D0000}"/>
    <cellStyle name="Input 8 2 8 4 11 2" xfId="7983" xr:uid="{00000000-0005-0000-0000-00007D1D0000}"/>
    <cellStyle name="Input 8 2 8 4 12" xfId="7984" xr:uid="{00000000-0005-0000-0000-00007E1D0000}"/>
    <cellStyle name="Input 8 2 8 4 12 2" xfId="7985" xr:uid="{00000000-0005-0000-0000-00007F1D0000}"/>
    <cellStyle name="Input 8 2 8 4 13" xfId="7986" xr:uid="{00000000-0005-0000-0000-0000801D0000}"/>
    <cellStyle name="Input 8 2 8 4 13 2" xfId="7987" xr:uid="{00000000-0005-0000-0000-0000811D0000}"/>
    <cellStyle name="Input 8 2 8 4 14" xfId="7988" xr:uid="{00000000-0005-0000-0000-0000821D0000}"/>
    <cellStyle name="Input 8 2 8 4 14 2" xfId="7989" xr:uid="{00000000-0005-0000-0000-0000831D0000}"/>
    <cellStyle name="Input 8 2 8 4 15" xfId="7990" xr:uid="{00000000-0005-0000-0000-0000841D0000}"/>
    <cellStyle name="Input 8 2 8 4 15 2" xfId="7991" xr:uid="{00000000-0005-0000-0000-0000851D0000}"/>
    <cellStyle name="Input 8 2 8 4 16" xfId="7992" xr:uid="{00000000-0005-0000-0000-0000861D0000}"/>
    <cellStyle name="Input 8 2 8 4 2" xfId="7993" xr:uid="{00000000-0005-0000-0000-0000871D0000}"/>
    <cellStyle name="Input 8 2 8 4 2 2" xfId="7994" xr:uid="{00000000-0005-0000-0000-0000881D0000}"/>
    <cellStyle name="Input 8 2 8 4 3" xfId="7995" xr:uid="{00000000-0005-0000-0000-0000891D0000}"/>
    <cellStyle name="Input 8 2 8 4 3 2" xfId="7996" xr:uid="{00000000-0005-0000-0000-00008A1D0000}"/>
    <cellStyle name="Input 8 2 8 4 4" xfId="7997" xr:uid="{00000000-0005-0000-0000-00008B1D0000}"/>
    <cellStyle name="Input 8 2 8 4 4 2" xfId="7998" xr:uid="{00000000-0005-0000-0000-00008C1D0000}"/>
    <cellStyle name="Input 8 2 8 4 5" xfId="7999" xr:uid="{00000000-0005-0000-0000-00008D1D0000}"/>
    <cellStyle name="Input 8 2 8 4 5 2" xfId="8000" xr:uid="{00000000-0005-0000-0000-00008E1D0000}"/>
    <cellStyle name="Input 8 2 8 4 6" xfId="8001" xr:uid="{00000000-0005-0000-0000-00008F1D0000}"/>
    <cellStyle name="Input 8 2 8 4 6 2" xfId="8002" xr:uid="{00000000-0005-0000-0000-0000901D0000}"/>
    <cellStyle name="Input 8 2 8 4 7" xfId="8003" xr:uid="{00000000-0005-0000-0000-0000911D0000}"/>
    <cellStyle name="Input 8 2 8 4 7 2" xfId="8004" xr:uid="{00000000-0005-0000-0000-0000921D0000}"/>
    <cellStyle name="Input 8 2 8 4 8" xfId="8005" xr:uid="{00000000-0005-0000-0000-0000931D0000}"/>
    <cellStyle name="Input 8 2 8 4 8 2" xfId="8006" xr:uid="{00000000-0005-0000-0000-0000941D0000}"/>
    <cellStyle name="Input 8 2 8 4 9" xfId="8007" xr:uid="{00000000-0005-0000-0000-0000951D0000}"/>
    <cellStyle name="Input 8 2 8 4 9 2" xfId="8008" xr:uid="{00000000-0005-0000-0000-0000961D0000}"/>
    <cellStyle name="Input 8 2 8 5" xfId="8009" xr:uid="{00000000-0005-0000-0000-0000971D0000}"/>
    <cellStyle name="Input 8 2 8 5 10" xfId="8010" xr:uid="{00000000-0005-0000-0000-0000981D0000}"/>
    <cellStyle name="Input 8 2 8 5 10 2" xfId="8011" xr:uid="{00000000-0005-0000-0000-0000991D0000}"/>
    <cellStyle name="Input 8 2 8 5 11" xfId="8012" xr:uid="{00000000-0005-0000-0000-00009A1D0000}"/>
    <cellStyle name="Input 8 2 8 5 11 2" xfId="8013" xr:uid="{00000000-0005-0000-0000-00009B1D0000}"/>
    <cellStyle name="Input 8 2 8 5 12" xfId="8014" xr:uid="{00000000-0005-0000-0000-00009C1D0000}"/>
    <cellStyle name="Input 8 2 8 5 12 2" xfId="8015" xr:uid="{00000000-0005-0000-0000-00009D1D0000}"/>
    <cellStyle name="Input 8 2 8 5 13" xfId="8016" xr:uid="{00000000-0005-0000-0000-00009E1D0000}"/>
    <cellStyle name="Input 8 2 8 5 13 2" xfId="8017" xr:uid="{00000000-0005-0000-0000-00009F1D0000}"/>
    <cellStyle name="Input 8 2 8 5 14" xfId="8018" xr:uid="{00000000-0005-0000-0000-0000A01D0000}"/>
    <cellStyle name="Input 8 2 8 5 2" xfId="8019" xr:uid="{00000000-0005-0000-0000-0000A11D0000}"/>
    <cellStyle name="Input 8 2 8 5 2 2" xfId="8020" xr:uid="{00000000-0005-0000-0000-0000A21D0000}"/>
    <cellStyle name="Input 8 2 8 5 3" xfId="8021" xr:uid="{00000000-0005-0000-0000-0000A31D0000}"/>
    <cellStyle name="Input 8 2 8 5 3 2" xfId="8022" xr:uid="{00000000-0005-0000-0000-0000A41D0000}"/>
    <cellStyle name="Input 8 2 8 5 4" xfId="8023" xr:uid="{00000000-0005-0000-0000-0000A51D0000}"/>
    <cellStyle name="Input 8 2 8 5 4 2" xfId="8024" xr:uid="{00000000-0005-0000-0000-0000A61D0000}"/>
    <cellStyle name="Input 8 2 8 5 5" xfId="8025" xr:uid="{00000000-0005-0000-0000-0000A71D0000}"/>
    <cellStyle name="Input 8 2 8 5 5 2" xfId="8026" xr:uid="{00000000-0005-0000-0000-0000A81D0000}"/>
    <cellStyle name="Input 8 2 8 5 6" xfId="8027" xr:uid="{00000000-0005-0000-0000-0000A91D0000}"/>
    <cellStyle name="Input 8 2 8 5 6 2" xfId="8028" xr:uid="{00000000-0005-0000-0000-0000AA1D0000}"/>
    <cellStyle name="Input 8 2 8 5 7" xfId="8029" xr:uid="{00000000-0005-0000-0000-0000AB1D0000}"/>
    <cellStyle name="Input 8 2 8 5 7 2" xfId="8030" xr:uid="{00000000-0005-0000-0000-0000AC1D0000}"/>
    <cellStyle name="Input 8 2 8 5 8" xfId="8031" xr:uid="{00000000-0005-0000-0000-0000AD1D0000}"/>
    <cellStyle name="Input 8 2 8 5 8 2" xfId="8032" xr:uid="{00000000-0005-0000-0000-0000AE1D0000}"/>
    <cellStyle name="Input 8 2 8 5 9" xfId="8033" xr:uid="{00000000-0005-0000-0000-0000AF1D0000}"/>
    <cellStyle name="Input 8 2 8 5 9 2" xfId="8034" xr:uid="{00000000-0005-0000-0000-0000B01D0000}"/>
    <cellStyle name="Input 8 2 8 6" xfId="8035" xr:uid="{00000000-0005-0000-0000-0000B11D0000}"/>
    <cellStyle name="Input 8 2 8 6 2" xfId="8036" xr:uid="{00000000-0005-0000-0000-0000B21D0000}"/>
    <cellStyle name="Input 8 2 8 7" xfId="8037" xr:uid="{00000000-0005-0000-0000-0000B31D0000}"/>
    <cellStyle name="Input 8 2 8 7 2" xfId="8038" xr:uid="{00000000-0005-0000-0000-0000B41D0000}"/>
    <cellStyle name="Input 8 2 8 8" xfId="8039" xr:uid="{00000000-0005-0000-0000-0000B51D0000}"/>
    <cellStyle name="Input 8 2 8 8 2" xfId="8040" xr:uid="{00000000-0005-0000-0000-0000B61D0000}"/>
    <cellStyle name="Input 8 2 8 9" xfId="8041" xr:uid="{00000000-0005-0000-0000-0000B71D0000}"/>
    <cellStyle name="Input 8 2 8 9 2" xfId="8042" xr:uid="{00000000-0005-0000-0000-0000B81D0000}"/>
    <cellStyle name="Input 8 2 9" xfId="8043" xr:uid="{00000000-0005-0000-0000-0000B91D0000}"/>
    <cellStyle name="Input 8 2 9 10" xfId="8044" xr:uid="{00000000-0005-0000-0000-0000BA1D0000}"/>
    <cellStyle name="Input 8 2 9 10 2" xfId="8045" xr:uid="{00000000-0005-0000-0000-0000BB1D0000}"/>
    <cellStyle name="Input 8 2 9 11" xfId="8046" xr:uid="{00000000-0005-0000-0000-0000BC1D0000}"/>
    <cellStyle name="Input 8 2 9 11 2" xfId="8047" xr:uid="{00000000-0005-0000-0000-0000BD1D0000}"/>
    <cellStyle name="Input 8 2 9 12" xfId="8048" xr:uid="{00000000-0005-0000-0000-0000BE1D0000}"/>
    <cellStyle name="Input 8 2 9 12 2" xfId="8049" xr:uid="{00000000-0005-0000-0000-0000BF1D0000}"/>
    <cellStyle name="Input 8 2 9 13" xfId="8050" xr:uid="{00000000-0005-0000-0000-0000C01D0000}"/>
    <cellStyle name="Input 8 2 9 13 2" xfId="8051" xr:uid="{00000000-0005-0000-0000-0000C11D0000}"/>
    <cellStyle name="Input 8 2 9 14" xfId="8052" xr:uid="{00000000-0005-0000-0000-0000C21D0000}"/>
    <cellStyle name="Input 8 2 9 14 2" xfId="8053" xr:uid="{00000000-0005-0000-0000-0000C31D0000}"/>
    <cellStyle name="Input 8 2 9 15" xfId="8054" xr:uid="{00000000-0005-0000-0000-0000C41D0000}"/>
    <cellStyle name="Input 8 2 9 15 2" xfId="8055" xr:uid="{00000000-0005-0000-0000-0000C51D0000}"/>
    <cellStyle name="Input 8 2 9 16" xfId="8056" xr:uid="{00000000-0005-0000-0000-0000C61D0000}"/>
    <cellStyle name="Input 8 2 9 16 2" xfId="8057" xr:uid="{00000000-0005-0000-0000-0000C71D0000}"/>
    <cellStyle name="Input 8 2 9 17" xfId="8058" xr:uid="{00000000-0005-0000-0000-0000C81D0000}"/>
    <cellStyle name="Input 8 2 9 17 2" xfId="8059" xr:uid="{00000000-0005-0000-0000-0000C91D0000}"/>
    <cellStyle name="Input 8 2 9 18" xfId="8060" xr:uid="{00000000-0005-0000-0000-0000CA1D0000}"/>
    <cellStyle name="Input 8 2 9 2" xfId="8061" xr:uid="{00000000-0005-0000-0000-0000CB1D0000}"/>
    <cellStyle name="Input 8 2 9 2 2" xfId="8062" xr:uid="{00000000-0005-0000-0000-0000CC1D0000}"/>
    <cellStyle name="Input 8 2 9 3" xfId="8063" xr:uid="{00000000-0005-0000-0000-0000CD1D0000}"/>
    <cellStyle name="Input 8 2 9 3 2" xfId="8064" xr:uid="{00000000-0005-0000-0000-0000CE1D0000}"/>
    <cellStyle name="Input 8 2 9 4" xfId="8065" xr:uid="{00000000-0005-0000-0000-0000CF1D0000}"/>
    <cellStyle name="Input 8 2 9 4 2" xfId="8066" xr:uid="{00000000-0005-0000-0000-0000D01D0000}"/>
    <cellStyle name="Input 8 2 9 5" xfId="8067" xr:uid="{00000000-0005-0000-0000-0000D11D0000}"/>
    <cellStyle name="Input 8 2 9 5 2" xfId="8068" xr:uid="{00000000-0005-0000-0000-0000D21D0000}"/>
    <cellStyle name="Input 8 2 9 6" xfId="8069" xr:uid="{00000000-0005-0000-0000-0000D31D0000}"/>
    <cellStyle name="Input 8 2 9 6 2" xfId="8070" xr:uid="{00000000-0005-0000-0000-0000D41D0000}"/>
    <cellStyle name="Input 8 2 9 7" xfId="8071" xr:uid="{00000000-0005-0000-0000-0000D51D0000}"/>
    <cellStyle name="Input 8 2 9 7 2" xfId="8072" xr:uid="{00000000-0005-0000-0000-0000D61D0000}"/>
    <cellStyle name="Input 8 2 9 8" xfId="8073" xr:uid="{00000000-0005-0000-0000-0000D71D0000}"/>
    <cellStyle name="Input 8 2 9 8 2" xfId="8074" xr:uid="{00000000-0005-0000-0000-0000D81D0000}"/>
    <cellStyle name="Input 8 2 9 9" xfId="8075" xr:uid="{00000000-0005-0000-0000-0000D91D0000}"/>
    <cellStyle name="Input 8 2 9 9 2" xfId="8076" xr:uid="{00000000-0005-0000-0000-0000DA1D0000}"/>
    <cellStyle name="Input 8 20" xfId="8077" xr:uid="{00000000-0005-0000-0000-0000DB1D0000}"/>
    <cellStyle name="Input 8 20 2" xfId="8078" xr:uid="{00000000-0005-0000-0000-0000DC1D0000}"/>
    <cellStyle name="Input 8 21" xfId="8079" xr:uid="{00000000-0005-0000-0000-0000DD1D0000}"/>
    <cellStyle name="Input 8 21 2" xfId="8080" xr:uid="{00000000-0005-0000-0000-0000DE1D0000}"/>
    <cellStyle name="Input 8 22" xfId="8081" xr:uid="{00000000-0005-0000-0000-0000DF1D0000}"/>
    <cellStyle name="Input 8 22 2" xfId="8082" xr:uid="{00000000-0005-0000-0000-0000E01D0000}"/>
    <cellStyle name="Input 8 23" xfId="8083" xr:uid="{00000000-0005-0000-0000-0000E11D0000}"/>
    <cellStyle name="Input 8 23 2" xfId="8084" xr:uid="{00000000-0005-0000-0000-0000E21D0000}"/>
    <cellStyle name="Input 8 24" xfId="8085" xr:uid="{00000000-0005-0000-0000-0000E31D0000}"/>
    <cellStyle name="Input 8 24 2" xfId="8086" xr:uid="{00000000-0005-0000-0000-0000E41D0000}"/>
    <cellStyle name="Input 8 25" xfId="8087" xr:uid="{00000000-0005-0000-0000-0000E51D0000}"/>
    <cellStyle name="Input 8 25 2" xfId="8088" xr:uid="{00000000-0005-0000-0000-0000E61D0000}"/>
    <cellStyle name="Input 8 26" xfId="8089" xr:uid="{00000000-0005-0000-0000-0000E71D0000}"/>
    <cellStyle name="Input 8 26 2" xfId="8090" xr:uid="{00000000-0005-0000-0000-0000E81D0000}"/>
    <cellStyle name="Input 8 27" xfId="8091" xr:uid="{00000000-0005-0000-0000-0000E91D0000}"/>
    <cellStyle name="Input 8 27 2" xfId="8092" xr:uid="{00000000-0005-0000-0000-0000EA1D0000}"/>
    <cellStyle name="Input 8 28" xfId="8093" xr:uid="{00000000-0005-0000-0000-0000EB1D0000}"/>
    <cellStyle name="Input 8 3" xfId="8094" xr:uid="{00000000-0005-0000-0000-0000EC1D0000}"/>
    <cellStyle name="Input 8 3 10" xfId="8095" xr:uid="{00000000-0005-0000-0000-0000ED1D0000}"/>
    <cellStyle name="Input 8 3 10 2" xfId="8096" xr:uid="{00000000-0005-0000-0000-0000EE1D0000}"/>
    <cellStyle name="Input 8 3 11" xfId="8097" xr:uid="{00000000-0005-0000-0000-0000EF1D0000}"/>
    <cellStyle name="Input 8 3 11 2" xfId="8098" xr:uid="{00000000-0005-0000-0000-0000F01D0000}"/>
    <cellStyle name="Input 8 3 12" xfId="8099" xr:uid="{00000000-0005-0000-0000-0000F11D0000}"/>
    <cellStyle name="Input 8 3 12 2" xfId="8100" xr:uid="{00000000-0005-0000-0000-0000F21D0000}"/>
    <cellStyle name="Input 8 3 13" xfId="8101" xr:uid="{00000000-0005-0000-0000-0000F31D0000}"/>
    <cellStyle name="Input 8 3 13 2" xfId="8102" xr:uid="{00000000-0005-0000-0000-0000F41D0000}"/>
    <cellStyle name="Input 8 3 14" xfId="8103" xr:uid="{00000000-0005-0000-0000-0000F51D0000}"/>
    <cellStyle name="Input 8 3 14 2" xfId="8104" xr:uid="{00000000-0005-0000-0000-0000F61D0000}"/>
    <cellStyle name="Input 8 3 15" xfId="8105" xr:uid="{00000000-0005-0000-0000-0000F71D0000}"/>
    <cellStyle name="Input 8 3 15 2" xfId="8106" xr:uid="{00000000-0005-0000-0000-0000F81D0000}"/>
    <cellStyle name="Input 8 3 16" xfId="8107" xr:uid="{00000000-0005-0000-0000-0000F91D0000}"/>
    <cellStyle name="Input 8 3 16 2" xfId="8108" xr:uid="{00000000-0005-0000-0000-0000FA1D0000}"/>
    <cellStyle name="Input 8 3 17" xfId="8109" xr:uid="{00000000-0005-0000-0000-0000FB1D0000}"/>
    <cellStyle name="Input 8 3 17 2" xfId="8110" xr:uid="{00000000-0005-0000-0000-0000FC1D0000}"/>
    <cellStyle name="Input 8 3 18" xfId="8111" xr:uid="{00000000-0005-0000-0000-0000FD1D0000}"/>
    <cellStyle name="Input 8 3 18 2" xfId="8112" xr:uid="{00000000-0005-0000-0000-0000FE1D0000}"/>
    <cellStyle name="Input 8 3 19" xfId="8113" xr:uid="{00000000-0005-0000-0000-0000FF1D0000}"/>
    <cellStyle name="Input 8 3 19 2" xfId="8114" xr:uid="{00000000-0005-0000-0000-0000001E0000}"/>
    <cellStyle name="Input 8 3 2" xfId="8115" xr:uid="{00000000-0005-0000-0000-0000011E0000}"/>
    <cellStyle name="Input 8 3 2 10" xfId="8116" xr:uid="{00000000-0005-0000-0000-0000021E0000}"/>
    <cellStyle name="Input 8 3 2 10 2" xfId="8117" xr:uid="{00000000-0005-0000-0000-0000031E0000}"/>
    <cellStyle name="Input 8 3 2 11" xfId="8118" xr:uid="{00000000-0005-0000-0000-0000041E0000}"/>
    <cellStyle name="Input 8 3 2 11 2" xfId="8119" xr:uid="{00000000-0005-0000-0000-0000051E0000}"/>
    <cellStyle name="Input 8 3 2 12" xfId="8120" xr:uid="{00000000-0005-0000-0000-0000061E0000}"/>
    <cellStyle name="Input 8 3 2 12 2" xfId="8121" xr:uid="{00000000-0005-0000-0000-0000071E0000}"/>
    <cellStyle name="Input 8 3 2 13" xfId="8122" xr:uid="{00000000-0005-0000-0000-0000081E0000}"/>
    <cellStyle name="Input 8 3 2 13 2" xfId="8123" xr:uid="{00000000-0005-0000-0000-0000091E0000}"/>
    <cellStyle name="Input 8 3 2 14" xfId="8124" xr:uid="{00000000-0005-0000-0000-00000A1E0000}"/>
    <cellStyle name="Input 8 3 2 14 2" xfId="8125" xr:uid="{00000000-0005-0000-0000-00000B1E0000}"/>
    <cellStyle name="Input 8 3 2 15" xfId="8126" xr:uid="{00000000-0005-0000-0000-00000C1E0000}"/>
    <cellStyle name="Input 8 3 2 15 2" xfId="8127" xr:uid="{00000000-0005-0000-0000-00000D1E0000}"/>
    <cellStyle name="Input 8 3 2 16" xfId="8128" xr:uid="{00000000-0005-0000-0000-00000E1E0000}"/>
    <cellStyle name="Input 8 3 2 16 2" xfId="8129" xr:uid="{00000000-0005-0000-0000-00000F1E0000}"/>
    <cellStyle name="Input 8 3 2 17" xfId="8130" xr:uid="{00000000-0005-0000-0000-0000101E0000}"/>
    <cellStyle name="Input 8 3 2 17 2" xfId="8131" xr:uid="{00000000-0005-0000-0000-0000111E0000}"/>
    <cellStyle name="Input 8 3 2 18" xfId="8132" xr:uid="{00000000-0005-0000-0000-0000121E0000}"/>
    <cellStyle name="Input 8 3 2 18 2" xfId="8133" xr:uid="{00000000-0005-0000-0000-0000131E0000}"/>
    <cellStyle name="Input 8 3 2 19" xfId="8134" xr:uid="{00000000-0005-0000-0000-0000141E0000}"/>
    <cellStyle name="Input 8 3 2 2" xfId="8135" xr:uid="{00000000-0005-0000-0000-0000151E0000}"/>
    <cellStyle name="Input 8 3 2 2 2" xfId="8136" xr:uid="{00000000-0005-0000-0000-0000161E0000}"/>
    <cellStyle name="Input 8 3 2 3" xfId="8137" xr:uid="{00000000-0005-0000-0000-0000171E0000}"/>
    <cellStyle name="Input 8 3 2 3 2" xfId="8138" xr:uid="{00000000-0005-0000-0000-0000181E0000}"/>
    <cellStyle name="Input 8 3 2 4" xfId="8139" xr:uid="{00000000-0005-0000-0000-0000191E0000}"/>
    <cellStyle name="Input 8 3 2 4 2" xfId="8140" xr:uid="{00000000-0005-0000-0000-00001A1E0000}"/>
    <cellStyle name="Input 8 3 2 5" xfId="8141" xr:uid="{00000000-0005-0000-0000-00001B1E0000}"/>
    <cellStyle name="Input 8 3 2 5 2" xfId="8142" xr:uid="{00000000-0005-0000-0000-00001C1E0000}"/>
    <cellStyle name="Input 8 3 2 6" xfId="8143" xr:uid="{00000000-0005-0000-0000-00001D1E0000}"/>
    <cellStyle name="Input 8 3 2 6 2" xfId="8144" xr:uid="{00000000-0005-0000-0000-00001E1E0000}"/>
    <cellStyle name="Input 8 3 2 7" xfId="8145" xr:uid="{00000000-0005-0000-0000-00001F1E0000}"/>
    <cellStyle name="Input 8 3 2 7 2" xfId="8146" xr:uid="{00000000-0005-0000-0000-0000201E0000}"/>
    <cellStyle name="Input 8 3 2 8" xfId="8147" xr:uid="{00000000-0005-0000-0000-0000211E0000}"/>
    <cellStyle name="Input 8 3 2 8 2" xfId="8148" xr:uid="{00000000-0005-0000-0000-0000221E0000}"/>
    <cellStyle name="Input 8 3 2 9" xfId="8149" xr:uid="{00000000-0005-0000-0000-0000231E0000}"/>
    <cellStyle name="Input 8 3 2 9 2" xfId="8150" xr:uid="{00000000-0005-0000-0000-0000241E0000}"/>
    <cellStyle name="Input 8 3 20" xfId="8151" xr:uid="{00000000-0005-0000-0000-0000251E0000}"/>
    <cellStyle name="Input 8 3 3" xfId="8152" xr:uid="{00000000-0005-0000-0000-0000261E0000}"/>
    <cellStyle name="Input 8 3 3 10" xfId="8153" xr:uid="{00000000-0005-0000-0000-0000271E0000}"/>
    <cellStyle name="Input 8 3 3 10 2" xfId="8154" xr:uid="{00000000-0005-0000-0000-0000281E0000}"/>
    <cellStyle name="Input 8 3 3 11" xfId="8155" xr:uid="{00000000-0005-0000-0000-0000291E0000}"/>
    <cellStyle name="Input 8 3 3 11 2" xfId="8156" xr:uid="{00000000-0005-0000-0000-00002A1E0000}"/>
    <cellStyle name="Input 8 3 3 12" xfId="8157" xr:uid="{00000000-0005-0000-0000-00002B1E0000}"/>
    <cellStyle name="Input 8 3 3 12 2" xfId="8158" xr:uid="{00000000-0005-0000-0000-00002C1E0000}"/>
    <cellStyle name="Input 8 3 3 13" xfId="8159" xr:uid="{00000000-0005-0000-0000-00002D1E0000}"/>
    <cellStyle name="Input 8 3 3 13 2" xfId="8160" xr:uid="{00000000-0005-0000-0000-00002E1E0000}"/>
    <cellStyle name="Input 8 3 3 14" xfId="8161" xr:uid="{00000000-0005-0000-0000-00002F1E0000}"/>
    <cellStyle name="Input 8 3 3 14 2" xfId="8162" xr:uid="{00000000-0005-0000-0000-0000301E0000}"/>
    <cellStyle name="Input 8 3 3 15" xfId="8163" xr:uid="{00000000-0005-0000-0000-0000311E0000}"/>
    <cellStyle name="Input 8 3 3 15 2" xfId="8164" xr:uid="{00000000-0005-0000-0000-0000321E0000}"/>
    <cellStyle name="Input 8 3 3 16" xfId="8165" xr:uid="{00000000-0005-0000-0000-0000331E0000}"/>
    <cellStyle name="Input 8 3 3 16 2" xfId="8166" xr:uid="{00000000-0005-0000-0000-0000341E0000}"/>
    <cellStyle name="Input 8 3 3 17" xfId="8167" xr:uid="{00000000-0005-0000-0000-0000351E0000}"/>
    <cellStyle name="Input 8 3 3 17 2" xfId="8168" xr:uid="{00000000-0005-0000-0000-0000361E0000}"/>
    <cellStyle name="Input 8 3 3 18" xfId="8169" xr:uid="{00000000-0005-0000-0000-0000371E0000}"/>
    <cellStyle name="Input 8 3 3 18 2" xfId="8170" xr:uid="{00000000-0005-0000-0000-0000381E0000}"/>
    <cellStyle name="Input 8 3 3 19" xfId="8171" xr:uid="{00000000-0005-0000-0000-0000391E0000}"/>
    <cellStyle name="Input 8 3 3 2" xfId="8172" xr:uid="{00000000-0005-0000-0000-00003A1E0000}"/>
    <cellStyle name="Input 8 3 3 2 2" xfId="8173" xr:uid="{00000000-0005-0000-0000-00003B1E0000}"/>
    <cellStyle name="Input 8 3 3 3" xfId="8174" xr:uid="{00000000-0005-0000-0000-00003C1E0000}"/>
    <cellStyle name="Input 8 3 3 3 2" xfId="8175" xr:uid="{00000000-0005-0000-0000-00003D1E0000}"/>
    <cellStyle name="Input 8 3 3 4" xfId="8176" xr:uid="{00000000-0005-0000-0000-00003E1E0000}"/>
    <cellStyle name="Input 8 3 3 4 2" xfId="8177" xr:uid="{00000000-0005-0000-0000-00003F1E0000}"/>
    <cellStyle name="Input 8 3 3 5" xfId="8178" xr:uid="{00000000-0005-0000-0000-0000401E0000}"/>
    <cellStyle name="Input 8 3 3 5 2" xfId="8179" xr:uid="{00000000-0005-0000-0000-0000411E0000}"/>
    <cellStyle name="Input 8 3 3 6" xfId="8180" xr:uid="{00000000-0005-0000-0000-0000421E0000}"/>
    <cellStyle name="Input 8 3 3 6 2" xfId="8181" xr:uid="{00000000-0005-0000-0000-0000431E0000}"/>
    <cellStyle name="Input 8 3 3 7" xfId="8182" xr:uid="{00000000-0005-0000-0000-0000441E0000}"/>
    <cellStyle name="Input 8 3 3 7 2" xfId="8183" xr:uid="{00000000-0005-0000-0000-0000451E0000}"/>
    <cellStyle name="Input 8 3 3 8" xfId="8184" xr:uid="{00000000-0005-0000-0000-0000461E0000}"/>
    <cellStyle name="Input 8 3 3 8 2" xfId="8185" xr:uid="{00000000-0005-0000-0000-0000471E0000}"/>
    <cellStyle name="Input 8 3 3 9" xfId="8186" xr:uid="{00000000-0005-0000-0000-0000481E0000}"/>
    <cellStyle name="Input 8 3 3 9 2" xfId="8187" xr:uid="{00000000-0005-0000-0000-0000491E0000}"/>
    <cellStyle name="Input 8 3 4" xfId="8188" xr:uid="{00000000-0005-0000-0000-00004A1E0000}"/>
    <cellStyle name="Input 8 3 4 10" xfId="8189" xr:uid="{00000000-0005-0000-0000-00004B1E0000}"/>
    <cellStyle name="Input 8 3 4 10 2" xfId="8190" xr:uid="{00000000-0005-0000-0000-00004C1E0000}"/>
    <cellStyle name="Input 8 3 4 11" xfId="8191" xr:uid="{00000000-0005-0000-0000-00004D1E0000}"/>
    <cellStyle name="Input 8 3 4 11 2" xfId="8192" xr:uid="{00000000-0005-0000-0000-00004E1E0000}"/>
    <cellStyle name="Input 8 3 4 12" xfId="8193" xr:uid="{00000000-0005-0000-0000-00004F1E0000}"/>
    <cellStyle name="Input 8 3 4 12 2" xfId="8194" xr:uid="{00000000-0005-0000-0000-0000501E0000}"/>
    <cellStyle name="Input 8 3 4 13" xfId="8195" xr:uid="{00000000-0005-0000-0000-0000511E0000}"/>
    <cellStyle name="Input 8 3 4 13 2" xfId="8196" xr:uid="{00000000-0005-0000-0000-0000521E0000}"/>
    <cellStyle name="Input 8 3 4 14" xfId="8197" xr:uid="{00000000-0005-0000-0000-0000531E0000}"/>
    <cellStyle name="Input 8 3 4 14 2" xfId="8198" xr:uid="{00000000-0005-0000-0000-0000541E0000}"/>
    <cellStyle name="Input 8 3 4 15" xfId="8199" xr:uid="{00000000-0005-0000-0000-0000551E0000}"/>
    <cellStyle name="Input 8 3 4 15 2" xfId="8200" xr:uid="{00000000-0005-0000-0000-0000561E0000}"/>
    <cellStyle name="Input 8 3 4 16" xfId="8201" xr:uid="{00000000-0005-0000-0000-0000571E0000}"/>
    <cellStyle name="Input 8 3 4 2" xfId="8202" xr:uid="{00000000-0005-0000-0000-0000581E0000}"/>
    <cellStyle name="Input 8 3 4 2 2" xfId="8203" xr:uid="{00000000-0005-0000-0000-0000591E0000}"/>
    <cellStyle name="Input 8 3 4 3" xfId="8204" xr:uid="{00000000-0005-0000-0000-00005A1E0000}"/>
    <cellStyle name="Input 8 3 4 3 2" xfId="8205" xr:uid="{00000000-0005-0000-0000-00005B1E0000}"/>
    <cellStyle name="Input 8 3 4 4" xfId="8206" xr:uid="{00000000-0005-0000-0000-00005C1E0000}"/>
    <cellStyle name="Input 8 3 4 4 2" xfId="8207" xr:uid="{00000000-0005-0000-0000-00005D1E0000}"/>
    <cellStyle name="Input 8 3 4 5" xfId="8208" xr:uid="{00000000-0005-0000-0000-00005E1E0000}"/>
    <cellStyle name="Input 8 3 4 5 2" xfId="8209" xr:uid="{00000000-0005-0000-0000-00005F1E0000}"/>
    <cellStyle name="Input 8 3 4 6" xfId="8210" xr:uid="{00000000-0005-0000-0000-0000601E0000}"/>
    <cellStyle name="Input 8 3 4 6 2" xfId="8211" xr:uid="{00000000-0005-0000-0000-0000611E0000}"/>
    <cellStyle name="Input 8 3 4 7" xfId="8212" xr:uid="{00000000-0005-0000-0000-0000621E0000}"/>
    <cellStyle name="Input 8 3 4 7 2" xfId="8213" xr:uid="{00000000-0005-0000-0000-0000631E0000}"/>
    <cellStyle name="Input 8 3 4 8" xfId="8214" xr:uid="{00000000-0005-0000-0000-0000641E0000}"/>
    <cellStyle name="Input 8 3 4 8 2" xfId="8215" xr:uid="{00000000-0005-0000-0000-0000651E0000}"/>
    <cellStyle name="Input 8 3 4 9" xfId="8216" xr:uid="{00000000-0005-0000-0000-0000661E0000}"/>
    <cellStyle name="Input 8 3 4 9 2" xfId="8217" xr:uid="{00000000-0005-0000-0000-0000671E0000}"/>
    <cellStyle name="Input 8 3 5" xfId="8218" xr:uid="{00000000-0005-0000-0000-0000681E0000}"/>
    <cellStyle name="Input 8 3 5 10" xfId="8219" xr:uid="{00000000-0005-0000-0000-0000691E0000}"/>
    <cellStyle name="Input 8 3 5 10 2" xfId="8220" xr:uid="{00000000-0005-0000-0000-00006A1E0000}"/>
    <cellStyle name="Input 8 3 5 11" xfId="8221" xr:uid="{00000000-0005-0000-0000-00006B1E0000}"/>
    <cellStyle name="Input 8 3 5 11 2" xfId="8222" xr:uid="{00000000-0005-0000-0000-00006C1E0000}"/>
    <cellStyle name="Input 8 3 5 12" xfId="8223" xr:uid="{00000000-0005-0000-0000-00006D1E0000}"/>
    <cellStyle name="Input 8 3 5 12 2" xfId="8224" xr:uid="{00000000-0005-0000-0000-00006E1E0000}"/>
    <cellStyle name="Input 8 3 5 13" xfId="8225" xr:uid="{00000000-0005-0000-0000-00006F1E0000}"/>
    <cellStyle name="Input 8 3 5 13 2" xfId="8226" xr:uid="{00000000-0005-0000-0000-0000701E0000}"/>
    <cellStyle name="Input 8 3 5 14" xfId="8227" xr:uid="{00000000-0005-0000-0000-0000711E0000}"/>
    <cellStyle name="Input 8 3 5 14 2" xfId="8228" xr:uid="{00000000-0005-0000-0000-0000721E0000}"/>
    <cellStyle name="Input 8 3 5 15" xfId="8229" xr:uid="{00000000-0005-0000-0000-0000731E0000}"/>
    <cellStyle name="Input 8 3 5 15 2" xfId="8230" xr:uid="{00000000-0005-0000-0000-0000741E0000}"/>
    <cellStyle name="Input 8 3 5 16" xfId="8231" xr:uid="{00000000-0005-0000-0000-0000751E0000}"/>
    <cellStyle name="Input 8 3 5 2" xfId="8232" xr:uid="{00000000-0005-0000-0000-0000761E0000}"/>
    <cellStyle name="Input 8 3 5 2 2" xfId="8233" xr:uid="{00000000-0005-0000-0000-0000771E0000}"/>
    <cellStyle name="Input 8 3 5 3" xfId="8234" xr:uid="{00000000-0005-0000-0000-0000781E0000}"/>
    <cellStyle name="Input 8 3 5 3 2" xfId="8235" xr:uid="{00000000-0005-0000-0000-0000791E0000}"/>
    <cellStyle name="Input 8 3 5 4" xfId="8236" xr:uid="{00000000-0005-0000-0000-00007A1E0000}"/>
    <cellStyle name="Input 8 3 5 4 2" xfId="8237" xr:uid="{00000000-0005-0000-0000-00007B1E0000}"/>
    <cellStyle name="Input 8 3 5 5" xfId="8238" xr:uid="{00000000-0005-0000-0000-00007C1E0000}"/>
    <cellStyle name="Input 8 3 5 5 2" xfId="8239" xr:uid="{00000000-0005-0000-0000-00007D1E0000}"/>
    <cellStyle name="Input 8 3 5 6" xfId="8240" xr:uid="{00000000-0005-0000-0000-00007E1E0000}"/>
    <cellStyle name="Input 8 3 5 6 2" xfId="8241" xr:uid="{00000000-0005-0000-0000-00007F1E0000}"/>
    <cellStyle name="Input 8 3 5 7" xfId="8242" xr:uid="{00000000-0005-0000-0000-0000801E0000}"/>
    <cellStyle name="Input 8 3 5 7 2" xfId="8243" xr:uid="{00000000-0005-0000-0000-0000811E0000}"/>
    <cellStyle name="Input 8 3 5 8" xfId="8244" xr:uid="{00000000-0005-0000-0000-0000821E0000}"/>
    <cellStyle name="Input 8 3 5 8 2" xfId="8245" xr:uid="{00000000-0005-0000-0000-0000831E0000}"/>
    <cellStyle name="Input 8 3 5 9" xfId="8246" xr:uid="{00000000-0005-0000-0000-0000841E0000}"/>
    <cellStyle name="Input 8 3 5 9 2" xfId="8247" xr:uid="{00000000-0005-0000-0000-0000851E0000}"/>
    <cellStyle name="Input 8 3 6" xfId="8248" xr:uid="{00000000-0005-0000-0000-0000861E0000}"/>
    <cellStyle name="Input 8 3 6 10" xfId="8249" xr:uid="{00000000-0005-0000-0000-0000871E0000}"/>
    <cellStyle name="Input 8 3 6 10 2" xfId="8250" xr:uid="{00000000-0005-0000-0000-0000881E0000}"/>
    <cellStyle name="Input 8 3 6 11" xfId="8251" xr:uid="{00000000-0005-0000-0000-0000891E0000}"/>
    <cellStyle name="Input 8 3 6 11 2" xfId="8252" xr:uid="{00000000-0005-0000-0000-00008A1E0000}"/>
    <cellStyle name="Input 8 3 6 12" xfId="8253" xr:uid="{00000000-0005-0000-0000-00008B1E0000}"/>
    <cellStyle name="Input 8 3 6 12 2" xfId="8254" xr:uid="{00000000-0005-0000-0000-00008C1E0000}"/>
    <cellStyle name="Input 8 3 6 13" xfId="8255" xr:uid="{00000000-0005-0000-0000-00008D1E0000}"/>
    <cellStyle name="Input 8 3 6 13 2" xfId="8256" xr:uid="{00000000-0005-0000-0000-00008E1E0000}"/>
    <cellStyle name="Input 8 3 6 14" xfId="8257" xr:uid="{00000000-0005-0000-0000-00008F1E0000}"/>
    <cellStyle name="Input 8 3 6 14 2" xfId="8258" xr:uid="{00000000-0005-0000-0000-0000901E0000}"/>
    <cellStyle name="Input 8 3 6 15" xfId="8259" xr:uid="{00000000-0005-0000-0000-0000911E0000}"/>
    <cellStyle name="Input 8 3 6 2" xfId="8260" xr:uid="{00000000-0005-0000-0000-0000921E0000}"/>
    <cellStyle name="Input 8 3 6 2 2" xfId="8261" xr:uid="{00000000-0005-0000-0000-0000931E0000}"/>
    <cellStyle name="Input 8 3 6 3" xfId="8262" xr:uid="{00000000-0005-0000-0000-0000941E0000}"/>
    <cellStyle name="Input 8 3 6 3 2" xfId="8263" xr:uid="{00000000-0005-0000-0000-0000951E0000}"/>
    <cellStyle name="Input 8 3 6 4" xfId="8264" xr:uid="{00000000-0005-0000-0000-0000961E0000}"/>
    <cellStyle name="Input 8 3 6 4 2" xfId="8265" xr:uid="{00000000-0005-0000-0000-0000971E0000}"/>
    <cellStyle name="Input 8 3 6 5" xfId="8266" xr:uid="{00000000-0005-0000-0000-0000981E0000}"/>
    <cellStyle name="Input 8 3 6 5 2" xfId="8267" xr:uid="{00000000-0005-0000-0000-0000991E0000}"/>
    <cellStyle name="Input 8 3 6 6" xfId="8268" xr:uid="{00000000-0005-0000-0000-00009A1E0000}"/>
    <cellStyle name="Input 8 3 6 6 2" xfId="8269" xr:uid="{00000000-0005-0000-0000-00009B1E0000}"/>
    <cellStyle name="Input 8 3 6 7" xfId="8270" xr:uid="{00000000-0005-0000-0000-00009C1E0000}"/>
    <cellStyle name="Input 8 3 6 7 2" xfId="8271" xr:uid="{00000000-0005-0000-0000-00009D1E0000}"/>
    <cellStyle name="Input 8 3 6 8" xfId="8272" xr:uid="{00000000-0005-0000-0000-00009E1E0000}"/>
    <cellStyle name="Input 8 3 6 8 2" xfId="8273" xr:uid="{00000000-0005-0000-0000-00009F1E0000}"/>
    <cellStyle name="Input 8 3 6 9" xfId="8274" xr:uid="{00000000-0005-0000-0000-0000A01E0000}"/>
    <cellStyle name="Input 8 3 6 9 2" xfId="8275" xr:uid="{00000000-0005-0000-0000-0000A11E0000}"/>
    <cellStyle name="Input 8 3 7" xfId="8276" xr:uid="{00000000-0005-0000-0000-0000A21E0000}"/>
    <cellStyle name="Input 8 3 7 2" xfId="8277" xr:uid="{00000000-0005-0000-0000-0000A31E0000}"/>
    <cellStyle name="Input 8 3 8" xfId="8278" xr:uid="{00000000-0005-0000-0000-0000A41E0000}"/>
    <cellStyle name="Input 8 3 8 2" xfId="8279" xr:uid="{00000000-0005-0000-0000-0000A51E0000}"/>
    <cellStyle name="Input 8 3 9" xfId="8280" xr:uid="{00000000-0005-0000-0000-0000A61E0000}"/>
    <cellStyle name="Input 8 3 9 2" xfId="8281" xr:uid="{00000000-0005-0000-0000-0000A71E0000}"/>
    <cellStyle name="Input 8 4" xfId="8282" xr:uid="{00000000-0005-0000-0000-0000A81E0000}"/>
    <cellStyle name="Input 8 4 10" xfId="8283" xr:uid="{00000000-0005-0000-0000-0000A91E0000}"/>
    <cellStyle name="Input 8 4 10 2" xfId="8284" xr:uid="{00000000-0005-0000-0000-0000AA1E0000}"/>
    <cellStyle name="Input 8 4 11" xfId="8285" xr:uid="{00000000-0005-0000-0000-0000AB1E0000}"/>
    <cellStyle name="Input 8 4 11 2" xfId="8286" xr:uid="{00000000-0005-0000-0000-0000AC1E0000}"/>
    <cellStyle name="Input 8 4 12" xfId="8287" xr:uid="{00000000-0005-0000-0000-0000AD1E0000}"/>
    <cellStyle name="Input 8 4 12 2" xfId="8288" xr:uid="{00000000-0005-0000-0000-0000AE1E0000}"/>
    <cellStyle name="Input 8 4 13" xfId="8289" xr:uid="{00000000-0005-0000-0000-0000AF1E0000}"/>
    <cellStyle name="Input 8 4 13 2" xfId="8290" xr:uid="{00000000-0005-0000-0000-0000B01E0000}"/>
    <cellStyle name="Input 8 4 14" xfId="8291" xr:uid="{00000000-0005-0000-0000-0000B11E0000}"/>
    <cellStyle name="Input 8 4 14 2" xfId="8292" xr:uid="{00000000-0005-0000-0000-0000B21E0000}"/>
    <cellStyle name="Input 8 4 15" xfId="8293" xr:uid="{00000000-0005-0000-0000-0000B31E0000}"/>
    <cellStyle name="Input 8 4 15 2" xfId="8294" xr:uid="{00000000-0005-0000-0000-0000B41E0000}"/>
    <cellStyle name="Input 8 4 16" xfId="8295" xr:uid="{00000000-0005-0000-0000-0000B51E0000}"/>
    <cellStyle name="Input 8 4 16 2" xfId="8296" xr:uid="{00000000-0005-0000-0000-0000B61E0000}"/>
    <cellStyle name="Input 8 4 17" xfId="8297" xr:uid="{00000000-0005-0000-0000-0000B71E0000}"/>
    <cellStyle name="Input 8 4 17 2" xfId="8298" xr:uid="{00000000-0005-0000-0000-0000B81E0000}"/>
    <cellStyle name="Input 8 4 18" xfId="8299" xr:uid="{00000000-0005-0000-0000-0000B91E0000}"/>
    <cellStyle name="Input 8 4 18 2" xfId="8300" xr:uid="{00000000-0005-0000-0000-0000BA1E0000}"/>
    <cellStyle name="Input 8 4 19" xfId="8301" xr:uid="{00000000-0005-0000-0000-0000BB1E0000}"/>
    <cellStyle name="Input 8 4 19 2" xfId="8302" xr:uid="{00000000-0005-0000-0000-0000BC1E0000}"/>
    <cellStyle name="Input 8 4 2" xfId="8303" xr:uid="{00000000-0005-0000-0000-0000BD1E0000}"/>
    <cellStyle name="Input 8 4 2 10" xfId="8304" xr:uid="{00000000-0005-0000-0000-0000BE1E0000}"/>
    <cellStyle name="Input 8 4 2 10 2" xfId="8305" xr:uid="{00000000-0005-0000-0000-0000BF1E0000}"/>
    <cellStyle name="Input 8 4 2 11" xfId="8306" xr:uid="{00000000-0005-0000-0000-0000C01E0000}"/>
    <cellStyle name="Input 8 4 2 11 2" xfId="8307" xr:uid="{00000000-0005-0000-0000-0000C11E0000}"/>
    <cellStyle name="Input 8 4 2 12" xfId="8308" xr:uid="{00000000-0005-0000-0000-0000C21E0000}"/>
    <cellStyle name="Input 8 4 2 12 2" xfId="8309" xr:uid="{00000000-0005-0000-0000-0000C31E0000}"/>
    <cellStyle name="Input 8 4 2 13" xfId="8310" xr:uid="{00000000-0005-0000-0000-0000C41E0000}"/>
    <cellStyle name="Input 8 4 2 13 2" xfId="8311" xr:uid="{00000000-0005-0000-0000-0000C51E0000}"/>
    <cellStyle name="Input 8 4 2 14" xfId="8312" xr:uid="{00000000-0005-0000-0000-0000C61E0000}"/>
    <cellStyle name="Input 8 4 2 14 2" xfId="8313" xr:uid="{00000000-0005-0000-0000-0000C71E0000}"/>
    <cellStyle name="Input 8 4 2 15" xfId="8314" xr:uid="{00000000-0005-0000-0000-0000C81E0000}"/>
    <cellStyle name="Input 8 4 2 15 2" xfId="8315" xr:uid="{00000000-0005-0000-0000-0000C91E0000}"/>
    <cellStyle name="Input 8 4 2 16" xfId="8316" xr:uid="{00000000-0005-0000-0000-0000CA1E0000}"/>
    <cellStyle name="Input 8 4 2 16 2" xfId="8317" xr:uid="{00000000-0005-0000-0000-0000CB1E0000}"/>
    <cellStyle name="Input 8 4 2 17" xfId="8318" xr:uid="{00000000-0005-0000-0000-0000CC1E0000}"/>
    <cellStyle name="Input 8 4 2 17 2" xfId="8319" xr:uid="{00000000-0005-0000-0000-0000CD1E0000}"/>
    <cellStyle name="Input 8 4 2 18" xfId="8320" xr:uid="{00000000-0005-0000-0000-0000CE1E0000}"/>
    <cellStyle name="Input 8 4 2 18 2" xfId="8321" xr:uid="{00000000-0005-0000-0000-0000CF1E0000}"/>
    <cellStyle name="Input 8 4 2 19" xfId="8322" xr:uid="{00000000-0005-0000-0000-0000D01E0000}"/>
    <cellStyle name="Input 8 4 2 2" xfId="8323" xr:uid="{00000000-0005-0000-0000-0000D11E0000}"/>
    <cellStyle name="Input 8 4 2 2 2" xfId="8324" xr:uid="{00000000-0005-0000-0000-0000D21E0000}"/>
    <cellStyle name="Input 8 4 2 3" xfId="8325" xr:uid="{00000000-0005-0000-0000-0000D31E0000}"/>
    <cellStyle name="Input 8 4 2 3 2" xfId="8326" xr:uid="{00000000-0005-0000-0000-0000D41E0000}"/>
    <cellStyle name="Input 8 4 2 4" xfId="8327" xr:uid="{00000000-0005-0000-0000-0000D51E0000}"/>
    <cellStyle name="Input 8 4 2 4 2" xfId="8328" xr:uid="{00000000-0005-0000-0000-0000D61E0000}"/>
    <cellStyle name="Input 8 4 2 5" xfId="8329" xr:uid="{00000000-0005-0000-0000-0000D71E0000}"/>
    <cellStyle name="Input 8 4 2 5 2" xfId="8330" xr:uid="{00000000-0005-0000-0000-0000D81E0000}"/>
    <cellStyle name="Input 8 4 2 6" xfId="8331" xr:uid="{00000000-0005-0000-0000-0000D91E0000}"/>
    <cellStyle name="Input 8 4 2 6 2" xfId="8332" xr:uid="{00000000-0005-0000-0000-0000DA1E0000}"/>
    <cellStyle name="Input 8 4 2 7" xfId="8333" xr:uid="{00000000-0005-0000-0000-0000DB1E0000}"/>
    <cellStyle name="Input 8 4 2 7 2" xfId="8334" xr:uid="{00000000-0005-0000-0000-0000DC1E0000}"/>
    <cellStyle name="Input 8 4 2 8" xfId="8335" xr:uid="{00000000-0005-0000-0000-0000DD1E0000}"/>
    <cellStyle name="Input 8 4 2 8 2" xfId="8336" xr:uid="{00000000-0005-0000-0000-0000DE1E0000}"/>
    <cellStyle name="Input 8 4 2 9" xfId="8337" xr:uid="{00000000-0005-0000-0000-0000DF1E0000}"/>
    <cellStyle name="Input 8 4 2 9 2" xfId="8338" xr:uid="{00000000-0005-0000-0000-0000E01E0000}"/>
    <cellStyle name="Input 8 4 20" xfId="8339" xr:uid="{00000000-0005-0000-0000-0000E11E0000}"/>
    <cellStyle name="Input 8 4 3" xfId="8340" xr:uid="{00000000-0005-0000-0000-0000E21E0000}"/>
    <cellStyle name="Input 8 4 3 10" xfId="8341" xr:uid="{00000000-0005-0000-0000-0000E31E0000}"/>
    <cellStyle name="Input 8 4 3 10 2" xfId="8342" xr:uid="{00000000-0005-0000-0000-0000E41E0000}"/>
    <cellStyle name="Input 8 4 3 11" xfId="8343" xr:uid="{00000000-0005-0000-0000-0000E51E0000}"/>
    <cellStyle name="Input 8 4 3 11 2" xfId="8344" xr:uid="{00000000-0005-0000-0000-0000E61E0000}"/>
    <cellStyle name="Input 8 4 3 12" xfId="8345" xr:uid="{00000000-0005-0000-0000-0000E71E0000}"/>
    <cellStyle name="Input 8 4 3 12 2" xfId="8346" xr:uid="{00000000-0005-0000-0000-0000E81E0000}"/>
    <cellStyle name="Input 8 4 3 13" xfId="8347" xr:uid="{00000000-0005-0000-0000-0000E91E0000}"/>
    <cellStyle name="Input 8 4 3 13 2" xfId="8348" xr:uid="{00000000-0005-0000-0000-0000EA1E0000}"/>
    <cellStyle name="Input 8 4 3 14" xfId="8349" xr:uid="{00000000-0005-0000-0000-0000EB1E0000}"/>
    <cellStyle name="Input 8 4 3 14 2" xfId="8350" xr:uid="{00000000-0005-0000-0000-0000EC1E0000}"/>
    <cellStyle name="Input 8 4 3 15" xfId="8351" xr:uid="{00000000-0005-0000-0000-0000ED1E0000}"/>
    <cellStyle name="Input 8 4 3 15 2" xfId="8352" xr:uid="{00000000-0005-0000-0000-0000EE1E0000}"/>
    <cellStyle name="Input 8 4 3 16" xfId="8353" xr:uid="{00000000-0005-0000-0000-0000EF1E0000}"/>
    <cellStyle name="Input 8 4 3 16 2" xfId="8354" xr:uid="{00000000-0005-0000-0000-0000F01E0000}"/>
    <cellStyle name="Input 8 4 3 17" xfId="8355" xr:uid="{00000000-0005-0000-0000-0000F11E0000}"/>
    <cellStyle name="Input 8 4 3 17 2" xfId="8356" xr:uid="{00000000-0005-0000-0000-0000F21E0000}"/>
    <cellStyle name="Input 8 4 3 18" xfId="8357" xr:uid="{00000000-0005-0000-0000-0000F31E0000}"/>
    <cellStyle name="Input 8 4 3 18 2" xfId="8358" xr:uid="{00000000-0005-0000-0000-0000F41E0000}"/>
    <cellStyle name="Input 8 4 3 19" xfId="8359" xr:uid="{00000000-0005-0000-0000-0000F51E0000}"/>
    <cellStyle name="Input 8 4 3 2" xfId="8360" xr:uid="{00000000-0005-0000-0000-0000F61E0000}"/>
    <cellStyle name="Input 8 4 3 2 2" xfId="8361" xr:uid="{00000000-0005-0000-0000-0000F71E0000}"/>
    <cellStyle name="Input 8 4 3 3" xfId="8362" xr:uid="{00000000-0005-0000-0000-0000F81E0000}"/>
    <cellStyle name="Input 8 4 3 3 2" xfId="8363" xr:uid="{00000000-0005-0000-0000-0000F91E0000}"/>
    <cellStyle name="Input 8 4 3 4" xfId="8364" xr:uid="{00000000-0005-0000-0000-0000FA1E0000}"/>
    <cellStyle name="Input 8 4 3 4 2" xfId="8365" xr:uid="{00000000-0005-0000-0000-0000FB1E0000}"/>
    <cellStyle name="Input 8 4 3 5" xfId="8366" xr:uid="{00000000-0005-0000-0000-0000FC1E0000}"/>
    <cellStyle name="Input 8 4 3 5 2" xfId="8367" xr:uid="{00000000-0005-0000-0000-0000FD1E0000}"/>
    <cellStyle name="Input 8 4 3 6" xfId="8368" xr:uid="{00000000-0005-0000-0000-0000FE1E0000}"/>
    <cellStyle name="Input 8 4 3 6 2" xfId="8369" xr:uid="{00000000-0005-0000-0000-0000FF1E0000}"/>
    <cellStyle name="Input 8 4 3 7" xfId="8370" xr:uid="{00000000-0005-0000-0000-0000001F0000}"/>
    <cellStyle name="Input 8 4 3 7 2" xfId="8371" xr:uid="{00000000-0005-0000-0000-0000011F0000}"/>
    <cellStyle name="Input 8 4 3 8" xfId="8372" xr:uid="{00000000-0005-0000-0000-0000021F0000}"/>
    <cellStyle name="Input 8 4 3 8 2" xfId="8373" xr:uid="{00000000-0005-0000-0000-0000031F0000}"/>
    <cellStyle name="Input 8 4 3 9" xfId="8374" xr:uid="{00000000-0005-0000-0000-0000041F0000}"/>
    <cellStyle name="Input 8 4 3 9 2" xfId="8375" xr:uid="{00000000-0005-0000-0000-0000051F0000}"/>
    <cellStyle name="Input 8 4 4" xfId="8376" xr:uid="{00000000-0005-0000-0000-0000061F0000}"/>
    <cellStyle name="Input 8 4 4 10" xfId="8377" xr:uid="{00000000-0005-0000-0000-0000071F0000}"/>
    <cellStyle name="Input 8 4 4 10 2" xfId="8378" xr:uid="{00000000-0005-0000-0000-0000081F0000}"/>
    <cellStyle name="Input 8 4 4 11" xfId="8379" xr:uid="{00000000-0005-0000-0000-0000091F0000}"/>
    <cellStyle name="Input 8 4 4 11 2" xfId="8380" xr:uid="{00000000-0005-0000-0000-00000A1F0000}"/>
    <cellStyle name="Input 8 4 4 12" xfId="8381" xr:uid="{00000000-0005-0000-0000-00000B1F0000}"/>
    <cellStyle name="Input 8 4 4 12 2" xfId="8382" xr:uid="{00000000-0005-0000-0000-00000C1F0000}"/>
    <cellStyle name="Input 8 4 4 13" xfId="8383" xr:uid="{00000000-0005-0000-0000-00000D1F0000}"/>
    <cellStyle name="Input 8 4 4 13 2" xfId="8384" xr:uid="{00000000-0005-0000-0000-00000E1F0000}"/>
    <cellStyle name="Input 8 4 4 14" xfId="8385" xr:uid="{00000000-0005-0000-0000-00000F1F0000}"/>
    <cellStyle name="Input 8 4 4 14 2" xfId="8386" xr:uid="{00000000-0005-0000-0000-0000101F0000}"/>
    <cellStyle name="Input 8 4 4 15" xfId="8387" xr:uid="{00000000-0005-0000-0000-0000111F0000}"/>
    <cellStyle name="Input 8 4 4 15 2" xfId="8388" xr:uid="{00000000-0005-0000-0000-0000121F0000}"/>
    <cellStyle name="Input 8 4 4 16" xfId="8389" xr:uid="{00000000-0005-0000-0000-0000131F0000}"/>
    <cellStyle name="Input 8 4 4 2" xfId="8390" xr:uid="{00000000-0005-0000-0000-0000141F0000}"/>
    <cellStyle name="Input 8 4 4 2 2" xfId="8391" xr:uid="{00000000-0005-0000-0000-0000151F0000}"/>
    <cellStyle name="Input 8 4 4 3" xfId="8392" xr:uid="{00000000-0005-0000-0000-0000161F0000}"/>
    <cellStyle name="Input 8 4 4 3 2" xfId="8393" xr:uid="{00000000-0005-0000-0000-0000171F0000}"/>
    <cellStyle name="Input 8 4 4 4" xfId="8394" xr:uid="{00000000-0005-0000-0000-0000181F0000}"/>
    <cellStyle name="Input 8 4 4 4 2" xfId="8395" xr:uid="{00000000-0005-0000-0000-0000191F0000}"/>
    <cellStyle name="Input 8 4 4 5" xfId="8396" xr:uid="{00000000-0005-0000-0000-00001A1F0000}"/>
    <cellStyle name="Input 8 4 4 5 2" xfId="8397" xr:uid="{00000000-0005-0000-0000-00001B1F0000}"/>
    <cellStyle name="Input 8 4 4 6" xfId="8398" xr:uid="{00000000-0005-0000-0000-00001C1F0000}"/>
    <cellStyle name="Input 8 4 4 6 2" xfId="8399" xr:uid="{00000000-0005-0000-0000-00001D1F0000}"/>
    <cellStyle name="Input 8 4 4 7" xfId="8400" xr:uid="{00000000-0005-0000-0000-00001E1F0000}"/>
    <cellStyle name="Input 8 4 4 7 2" xfId="8401" xr:uid="{00000000-0005-0000-0000-00001F1F0000}"/>
    <cellStyle name="Input 8 4 4 8" xfId="8402" xr:uid="{00000000-0005-0000-0000-0000201F0000}"/>
    <cellStyle name="Input 8 4 4 8 2" xfId="8403" xr:uid="{00000000-0005-0000-0000-0000211F0000}"/>
    <cellStyle name="Input 8 4 4 9" xfId="8404" xr:uid="{00000000-0005-0000-0000-0000221F0000}"/>
    <cellStyle name="Input 8 4 4 9 2" xfId="8405" xr:uid="{00000000-0005-0000-0000-0000231F0000}"/>
    <cellStyle name="Input 8 4 5" xfId="8406" xr:uid="{00000000-0005-0000-0000-0000241F0000}"/>
    <cellStyle name="Input 8 4 5 10" xfId="8407" xr:uid="{00000000-0005-0000-0000-0000251F0000}"/>
    <cellStyle name="Input 8 4 5 10 2" xfId="8408" xr:uid="{00000000-0005-0000-0000-0000261F0000}"/>
    <cellStyle name="Input 8 4 5 11" xfId="8409" xr:uid="{00000000-0005-0000-0000-0000271F0000}"/>
    <cellStyle name="Input 8 4 5 11 2" xfId="8410" xr:uid="{00000000-0005-0000-0000-0000281F0000}"/>
    <cellStyle name="Input 8 4 5 12" xfId="8411" xr:uid="{00000000-0005-0000-0000-0000291F0000}"/>
    <cellStyle name="Input 8 4 5 12 2" xfId="8412" xr:uid="{00000000-0005-0000-0000-00002A1F0000}"/>
    <cellStyle name="Input 8 4 5 13" xfId="8413" xr:uid="{00000000-0005-0000-0000-00002B1F0000}"/>
    <cellStyle name="Input 8 4 5 13 2" xfId="8414" xr:uid="{00000000-0005-0000-0000-00002C1F0000}"/>
    <cellStyle name="Input 8 4 5 14" xfId="8415" xr:uid="{00000000-0005-0000-0000-00002D1F0000}"/>
    <cellStyle name="Input 8 4 5 14 2" xfId="8416" xr:uid="{00000000-0005-0000-0000-00002E1F0000}"/>
    <cellStyle name="Input 8 4 5 15" xfId="8417" xr:uid="{00000000-0005-0000-0000-00002F1F0000}"/>
    <cellStyle name="Input 8 4 5 15 2" xfId="8418" xr:uid="{00000000-0005-0000-0000-0000301F0000}"/>
    <cellStyle name="Input 8 4 5 16" xfId="8419" xr:uid="{00000000-0005-0000-0000-0000311F0000}"/>
    <cellStyle name="Input 8 4 5 2" xfId="8420" xr:uid="{00000000-0005-0000-0000-0000321F0000}"/>
    <cellStyle name="Input 8 4 5 2 2" xfId="8421" xr:uid="{00000000-0005-0000-0000-0000331F0000}"/>
    <cellStyle name="Input 8 4 5 3" xfId="8422" xr:uid="{00000000-0005-0000-0000-0000341F0000}"/>
    <cellStyle name="Input 8 4 5 3 2" xfId="8423" xr:uid="{00000000-0005-0000-0000-0000351F0000}"/>
    <cellStyle name="Input 8 4 5 4" xfId="8424" xr:uid="{00000000-0005-0000-0000-0000361F0000}"/>
    <cellStyle name="Input 8 4 5 4 2" xfId="8425" xr:uid="{00000000-0005-0000-0000-0000371F0000}"/>
    <cellStyle name="Input 8 4 5 5" xfId="8426" xr:uid="{00000000-0005-0000-0000-0000381F0000}"/>
    <cellStyle name="Input 8 4 5 5 2" xfId="8427" xr:uid="{00000000-0005-0000-0000-0000391F0000}"/>
    <cellStyle name="Input 8 4 5 6" xfId="8428" xr:uid="{00000000-0005-0000-0000-00003A1F0000}"/>
    <cellStyle name="Input 8 4 5 6 2" xfId="8429" xr:uid="{00000000-0005-0000-0000-00003B1F0000}"/>
    <cellStyle name="Input 8 4 5 7" xfId="8430" xr:uid="{00000000-0005-0000-0000-00003C1F0000}"/>
    <cellStyle name="Input 8 4 5 7 2" xfId="8431" xr:uid="{00000000-0005-0000-0000-00003D1F0000}"/>
    <cellStyle name="Input 8 4 5 8" xfId="8432" xr:uid="{00000000-0005-0000-0000-00003E1F0000}"/>
    <cellStyle name="Input 8 4 5 8 2" xfId="8433" xr:uid="{00000000-0005-0000-0000-00003F1F0000}"/>
    <cellStyle name="Input 8 4 5 9" xfId="8434" xr:uid="{00000000-0005-0000-0000-0000401F0000}"/>
    <cellStyle name="Input 8 4 5 9 2" xfId="8435" xr:uid="{00000000-0005-0000-0000-0000411F0000}"/>
    <cellStyle name="Input 8 4 6" xfId="8436" xr:uid="{00000000-0005-0000-0000-0000421F0000}"/>
    <cellStyle name="Input 8 4 6 10" xfId="8437" xr:uid="{00000000-0005-0000-0000-0000431F0000}"/>
    <cellStyle name="Input 8 4 6 10 2" xfId="8438" xr:uid="{00000000-0005-0000-0000-0000441F0000}"/>
    <cellStyle name="Input 8 4 6 11" xfId="8439" xr:uid="{00000000-0005-0000-0000-0000451F0000}"/>
    <cellStyle name="Input 8 4 6 11 2" xfId="8440" xr:uid="{00000000-0005-0000-0000-0000461F0000}"/>
    <cellStyle name="Input 8 4 6 12" xfId="8441" xr:uid="{00000000-0005-0000-0000-0000471F0000}"/>
    <cellStyle name="Input 8 4 6 12 2" xfId="8442" xr:uid="{00000000-0005-0000-0000-0000481F0000}"/>
    <cellStyle name="Input 8 4 6 13" xfId="8443" xr:uid="{00000000-0005-0000-0000-0000491F0000}"/>
    <cellStyle name="Input 8 4 6 13 2" xfId="8444" xr:uid="{00000000-0005-0000-0000-00004A1F0000}"/>
    <cellStyle name="Input 8 4 6 14" xfId="8445" xr:uid="{00000000-0005-0000-0000-00004B1F0000}"/>
    <cellStyle name="Input 8 4 6 14 2" xfId="8446" xr:uid="{00000000-0005-0000-0000-00004C1F0000}"/>
    <cellStyle name="Input 8 4 6 15" xfId="8447" xr:uid="{00000000-0005-0000-0000-00004D1F0000}"/>
    <cellStyle name="Input 8 4 6 2" xfId="8448" xr:uid="{00000000-0005-0000-0000-00004E1F0000}"/>
    <cellStyle name="Input 8 4 6 2 2" xfId="8449" xr:uid="{00000000-0005-0000-0000-00004F1F0000}"/>
    <cellStyle name="Input 8 4 6 3" xfId="8450" xr:uid="{00000000-0005-0000-0000-0000501F0000}"/>
    <cellStyle name="Input 8 4 6 3 2" xfId="8451" xr:uid="{00000000-0005-0000-0000-0000511F0000}"/>
    <cellStyle name="Input 8 4 6 4" xfId="8452" xr:uid="{00000000-0005-0000-0000-0000521F0000}"/>
    <cellStyle name="Input 8 4 6 4 2" xfId="8453" xr:uid="{00000000-0005-0000-0000-0000531F0000}"/>
    <cellStyle name="Input 8 4 6 5" xfId="8454" xr:uid="{00000000-0005-0000-0000-0000541F0000}"/>
    <cellStyle name="Input 8 4 6 5 2" xfId="8455" xr:uid="{00000000-0005-0000-0000-0000551F0000}"/>
    <cellStyle name="Input 8 4 6 6" xfId="8456" xr:uid="{00000000-0005-0000-0000-0000561F0000}"/>
    <cellStyle name="Input 8 4 6 6 2" xfId="8457" xr:uid="{00000000-0005-0000-0000-0000571F0000}"/>
    <cellStyle name="Input 8 4 6 7" xfId="8458" xr:uid="{00000000-0005-0000-0000-0000581F0000}"/>
    <cellStyle name="Input 8 4 6 7 2" xfId="8459" xr:uid="{00000000-0005-0000-0000-0000591F0000}"/>
    <cellStyle name="Input 8 4 6 8" xfId="8460" xr:uid="{00000000-0005-0000-0000-00005A1F0000}"/>
    <cellStyle name="Input 8 4 6 8 2" xfId="8461" xr:uid="{00000000-0005-0000-0000-00005B1F0000}"/>
    <cellStyle name="Input 8 4 6 9" xfId="8462" xr:uid="{00000000-0005-0000-0000-00005C1F0000}"/>
    <cellStyle name="Input 8 4 6 9 2" xfId="8463" xr:uid="{00000000-0005-0000-0000-00005D1F0000}"/>
    <cellStyle name="Input 8 4 7" xfId="8464" xr:uid="{00000000-0005-0000-0000-00005E1F0000}"/>
    <cellStyle name="Input 8 4 7 2" xfId="8465" xr:uid="{00000000-0005-0000-0000-00005F1F0000}"/>
    <cellStyle name="Input 8 4 8" xfId="8466" xr:uid="{00000000-0005-0000-0000-0000601F0000}"/>
    <cellStyle name="Input 8 4 8 2" xfId="8467" xr:uid="{00000000-0005-0000-0000-0000611F0000}"/>
    <cellStyle name="Input 8 4 9" xfId="8468" xr:uid="{00000000-0005-0000-0000-0000621F0000}"/>
    <cellStyle name="Input 8 4 9 2" xfId="8469" xr:uid="{00000000-0005-0000-0000-0000631F0000}"/>
    <cellStyle name="Input 8 5" xfId="8470" xr:uid="{00000000-0005-0000-0000-0000641F0000}"/>
    <cellStyle name="Input 8 5 10" xfId="8471" xr:uid="{00000000-0005-0000-0000-0000651F0000}"/>
    <cellStyle name="Input 8 5 10 2" xfId="8472" xr:uid="{00000000-0005-0000-0000-0000661F0000}"/>
    <cellStyle name="Input 8 5 11" xfId="8473" xr:uid="{00000000-0005-0000-0000-0000671F0000}"/>
    <cellStyle name="Input 8 5 11 2" xfId="8474" xr:uid="{00000000-0005-0000-0000-0000681F0000}"/>
    <cellStyle name="Input 8 5 12" xfId="8475" xr:uid="{00000000-0005-0000-0000-0000691F0000}"/>
    <cellStyle name="Input 8 5 12 2" xfId="8476" xr:uid="{00000000-0005-0000-0000-00006A1F0000}"/>
    <cellStyle name="Input 8 5 13" xfId="8477" xr:uid="{00000000-0005-0000-0000-00006B1F0000}"/>
    <cellStyle name="Input 8 5 13 2" xfId="8478" xr:uid="{00000000-0005-0000-0000-00006C1F0000}"/>
    <cellStyle name="Input 8 5 14" xfId="8479" xr:uid="{00000000-0005-0000-0000-00006D1F0000}"/>
    <cellStyle name="Input 8 5 14 2" xfId="8480" xr:uid="{00000000-0005-0000-0000-00006E1F0000}"/>
    <cellStyle name="Input 8 5 15" xfId="8481" xr:uid="{00000000-0005-0000-0000-00006F1F0000}"/>
    <cellStyle name="Input 8 5 15 2" xfId="8482" xr:uid="{00000000-0005-0000-0000-0000701F0000}"/>
    <cellStyle name="Input 8 5 16" xfId="8483" xr:uid="{00000000-0005-0000-0000-0000711F0000}"/>
    <cellStyle name="Input 8 5 16 2" xfId="8484" xr:uid="{00000000-0005-0000-0000-0000721F0000}"/>
    <cellStyle name="Input 8 5 17" xfId="8485" xr:uid="{00000000-0005-0000-0000-0000731F0000}"/>
    <cellStyle name="Input 8 5 17 2" xfId="8486" xr:uid="{00000000-0005-0000-0000-0000741F0000}"/>
    <cellStyle name="Input 8 5 18" xfId="8487" xr:uid="{00000000-0005-0000-0000-0000751F0000}"/>
    <cellStyle name="Input 8 5 18 2" xfId="8488" xr:uid="{00000000-0005-0000-0000-0000761F0000}"/>
    <cellStyle name="Input 8 5 19" xfId="8489" xr:uid="{00000000-0005-0000-0000-0000771F0000}"/>
    <cellStyle name="Input 8 5 19 2" xfId="8490" xr:uid="{00000000-0005-0000-0000-0000781F0000}"/>
    <cellStyle name="Input 8 5 2" xfId="8491" xr:uid="{00000000-0005-0000-0000-0000791F0000}"/>
    <cellStyle name="Input 8 5 2 10" xfId="8492" xr:uid="{00000000-0005-0000-0000-00007A1F0000}"/>
    <cellStyle name="Input 8 5 2 10 2" xfId="8493" xr:uid="{00000000-0005-0000-0000-00007B1F0000}"/>
    <cellStyle name="Input 8 5 2 11" xfId="8494" xr:uid="{00000000-0005-0000-0000-00007C1F0000}"/>
    <cellStyle name="Input 8 5 2 11 2" xfId="8495" xr:uid="{00000000-0005-0000-0000-00007D1F0000}"/>
    <cellStyle name="Input 8 5 2 12" xfId="8496" xr:uid="{00000000-0005-0000-0000-00007E1F0000}"/>
    <cellStyle name="Input 8 5 2 12 2" xfId="8497" xr:uid="{00000000-0005-0000-0000-00007F1F0000}"/>
    <cellStyle name="Input 8 5 2 13" xfId="8498" xr:uid="{00000000-0005-0000-0000-0000801F0000}"/>
    <cellStyle name="Input 8 5 2 13 2" xfId="8499" xr:uid="{00000000-0005-0000-0000-0000811F0000}"/>
    <cellStyle name="Input 8 5 2 14" xfId="8500" xr:uid="{00000000-0005-0000-0000-0000821F0000}"/>
    <cellStyle name="Input 8 5 2 14 2" xfId="8501" xr:uid="{00000000-0005-0000-0000-0000831F0000}"/>
    <cellStyle name="Input 8 5 2 15" xfId="8502" xr:uid="{00000000-0005-0000-0000-0000841F0000}"/>
    <cellStyle name="Input 8 5 2 15 2" xfId="8503" xr:uid="{00000000-0005-0000-0000-0000851F0000}"/>
    <cellStyle name="Input 8 5 2 16" xfId="8504" xr:uid="{00000000-0005-0000-0000-0000861F0000}"/>
    <cellStyle name="Input 8 5 2 16 2" xfId="8505" xr:uid="{00000000-0005-0000-0000-0000871F0000}"/>
    <cellStyle name="Input 8 5 2 17" xfId="8506" xr:uid="{00000000-0005-0000-0000-0000881F0000}"/>
    <cellStyle name="Input 8 5 2 17 2" xfId="8507" xr:uid="{00000000-0005-0000-0000-0000891F0000}"/>
    <cellStyle name="Input 8 5 2 18" xfId="8508" xr:uid="{00000000-0005-0000-0000-00008A1F0000}"/>
    <cellStyle name="Input 8 5 2 18 2" xfId="8509" xr:uid="{00000000-0005-0000-0000-00008B1F0000}"/>
    <cellStyle name="Input 8 5 2 19" xfId="8510" xr:uid="{00000000-0005-0000-0000-00008C1F0000}"/>
    <cellStyle name="Input 8 5 2 2" xfId="8511" xr:uid="{00000000-0005-0000-0000-00008D1F0000}"/>
    <cellStyle name="Input 8 5 2 2 2" xfId="8512" xr:uid="{00000000-0005-0000-0000-00008E1F0000}"/>
    <cellStyle name="Input 8 5 2 3" xfId="8513" xr:uid="{00000000-0005-0000-0000-00008F1F0000}"/>
    <cellStyle name="Input 8 5 2 3 2" xfId="8514" xr:uid="{00000000-0005-0000-0000-0000901F0000}"/>
    <cellStyle name="Input 8 5 2 4" xfId="8515" xr:uid="{00000000-0005-0000-0000-0000911F0000}"/>
    <cellStyle name="Input 8 5 2 4 2" xfId="8516" xr:uid="{00000000-0005-0000-0000-0000921F0000}"/>
    <cellStyle name="Input 8 5 2 5" xfId="8517" xr:uid="{00000000-0005-0000-0000-0000931F0000}"/>
    <cellStyle name="Input 8 5 2 5 2" xfId="8518" xr:uid="{00000000-0005-0000-0000-0000941F0000}"/>
    <cellStyle name="Input 8 5 2 6" xfId="8519" xr:uid="{00000000-0005-0000-0000-0000951F0000}"/>
    <cellStyle name="Input 8 5 2 6 2" xfId="8520" xr:uid="{00000000-0005-0000-0000-0000961F0000}"/>
    <cellStyle name="Input 8 5 2 7" xfId="8521" xr:uid="{00000000-0005-0000-0000-0000971F0000}"/>
    <cellStyle name="Input 8 5 2 7 2" xfId="8522" xr:uid="{00000000-0005-0000-0000-0000981F0000}"/>
    <cellStyle name="Input 8 5 2 8" xfId="8523" xr:uid="{00000000-0005-0000-0000-0000991F0000}"/>
    <cellStyle name="Input 8 5 2 8 2" xfId="8524" xr:uid="{00000000-0005-0000-0000-00009A1F0000}"/>
    <cellStyle name="Input 8 5 2 9" xfId="8525" xr:uid="{00000000-0005-0000-0000-00009B1F0000}"/>
    <cellStyle name="Input 8 5 2 9 2" xfId="8526" xr:uid="{00000000-0005-0000-0000-00009C1F0000}"/>
    <cellStyle name="Input 8 5 20" xfId="8527" xr:uid="{00000000-0005-0000-0000-00009D1F0000}"/>
    <cellStyle name="Input 8 5 3" xfId="8528" xr:uid="{00000000-0005-0000-0000-00009E1F0000}"/>
    <cellStyle name="Input 8 5 3 10" xfId="8529" xr:uid="{00000000-0005-0000-0000-00009F1F0000}"/>
    <cellStyle name="Input 8 5 3 10 2" xfId="8530" xr:uid="{00000000-0005-0000-0000-0000A01F0000}"/>
    <cellStyle name="Input 8 5 3 11" xfId="8531" xr:uid="{00000000-0005-0000-0000-0000A11F0000}"/>
    <cellStyle name="Input 8 5 3 11 2" xfId="8532" xr:uid="{00000000-0005-0000-0000-0000A21F0000}"/>
    <cellStyle name="Input 8 5 3 12" xfId="8533" xr:uid="{00000000-0005-0000-0000-0000A31F0000}"/>
    <cellStyle name="Input 8 5 3 12 2" xfId="8534" xr:uid="{00000000-0005-0000-0000-0000A41F0000}"/>
    <cellStyle name="Input 8 5 3 13" xfId="8535" xr:uid="{00000000-0005-0000-0000-0000A51F0000}"/>
    <cellStyle name="Input 8 5 3 13 2" xfId="8536" xr:uid="{00000000-0005-0000-0000-0000A61F0000}"/>
    <cellStyle name="Input 8 5 3 14" xfId="8537" xr:uid="{00000000-0005-0000-0000-0000A71F0000}"/>
    <cellStyle name="Input 8 5 3 14 2" xfId="8538" xr:uid="{00000000-0005-0000-0000-0000A81F0000}"/>
    <cellStyle name="Input 8 5 3 15" xfId="8539" xr:uid="{00000000-0005-0000-0000-0000A91F0000}"/>
    <cellStyle name="Input 8 5 3 15 2" xfId="8540" xr:uid="{00000000-0005-0000-0000-0000AA1F0000}"/>
    <cellStyle name="Input 8 5 3 16" xfId="8541" xr:uid="{00000000-0005-0000-0000-0000AB1F0000}"/>
    <cellStyle name="Input 8 5 3 16 2" xfId="8542" xr:uid="{00000000-0005-0000-0000-0000AC1F0000}"/>
    <cellStyle name="Input 8 5 3 17" xfId="8543" xr:uid="{00000000-0005-0000-0000-0000AD1F0000}"/>
    <cellStyle name="Input 8 5 3 17 2" xfId="8544" xr:uid="{00000000-0005-0000-0000-0000AE1F0000}"/>
    <cellStyle name="Input 8 5 3 18" xfId="8545" xr:uid="{00000000-0005-0000-0000-0000AF1F0000}"/>
    <cellStyle name="Input 8 5 3 2" xfId="8546" xr:uid="{00000000-0005-0000-0000-0000B01F0000}"/>
    <cellStyle name="Input 8 5 3 2 2" xfId="8547" xr:uid="{00000000-0005-0000-0000-0000B11F0000}"/>
    <cellStyle name="Input 8 5 3 3" xfId="8548" xr:uid="{00000000-0005-0000-0000-0000B21F0000}"/>
    <cellStyle name="Input 8 5 3 3 2" xfId="8549" xr:uid="{00000000-0005-0000-0000-0000B31F0000}"/>
    <cellStyle name="Input 8 5 3 4" xfId="8550" xr:uid="{00000000-0005-0000-0000-0000B41F0000}"/>
    <cellStyle name="Input 8 5 3 4 2" xfId="8551" xr:uid="{00000000-0005-0000-0000-0000B51F0000}"/>
    <cellStyle name="Input 8 5 3 5" xfId="8552" xr:uid="{00000000-0005-0000-0000-0000B61F0000}"/>
    <cellStyle name="Input 8 5 3 5 2" xfId="8553" xr:uid="{00000000-0005-0000-0000-0000B71F0000}"/>
    <cellStyle name="Input 8 5 3 6" xfId="8554" xr:uid="{00000000-0005-0000-0000-0000B81F0000}"/>
    <cellStyle name="Input 8 5 3 6 2" xfId="8555" xr:uid="{00000000-0005-0000-0000-0000B91F0000}"/>
    <cellStyle name="Input 8 5 3 7" xfId="8556" xr:uid="{00000000-0005-0000-0000-0000BA1F0000}"/>
    <cellStyle name="Input 8 5 3 7 2" xfId="8557" xr:uid="{00000000-0005-0000-0000-0000BB1F0000}"/>
    <cellStyle name="Input 8 5 3 8" xfId="8558" xr:uid="{00000000-0005-0000-0000-0000BC1F0000}"/>
    <cellStyle name="Input 8 5 3 8 2" xfId="8559" xr:uid="{00000000-0005-0000-0000-0000BD1F0000}"/>
    <cellStyle name="Input 8 5 3 9" xfId="8560" xr:uid="{00000000-0005-0000-0000-0000BE1F0000}"/>
    <cellStyle name="Input 8 5 3 9 2" xfId="8561" xr:uid="{00000000-0005-0000-0000-0000BF1F0000}"/>
    <cellStyle name="Input 8 5 4" xfId="8562" xr:uid="{00000000-0005-0000-0000-0000C01F0000}"/>
    <cellStyle name="Input 8 5 4 10" xfId="8563" xr:uid="{00000000-0005-0000-0000-0000C11F0000}"/>
    <cellStyle name="Input 8 5 4 10 2" xfId="8564" xr:uid="{00000000-0005-0000-0000-0000C21F0000}"/>
    <cellStyle name="Input 8 5 4 11" xfId="8565" xr:uid="{00000000-0005-0000-0000-0000C31F0000}"/>
    <cellStyle name="Input 8 5 4 11 2" xfId="8566" xr:uid="{00000000-0005-0000-0000-0000C41F0000}"/>
    <cellStyle name="Input 8 5 4 12" xfId="8567" xr:uid="{00000000-0005-0000-0000-0000C51F0000}"/>
    <cellStyle name="Input 8 5 4 12 2" xfId="8568" xr:uid="{00000000-0005-0000-0000-0000C61F0000}"/>
    <cellStyle name="Input 8 5 4 13" xfId="8569" xr:uid="{00000000-0005-0000-0000-0000C71F0000}"/>
    <cellStyle name="Input 8 5 4 13 2" xfId="8570" xr:uid="{00000000-0005-0000-0000-0000C81F0000}"/>
    <cellStyle name="Input 8 5 4 14" xfId="8571" xr:uid="{00000000-0005-0000-0000-0000C91F0000}"/>
    <cellStyle name="Input 8 5 4 14 2" xfId="8572" xr:uid="{00000000-0005-0000-0000-0000CA1F0000}"/>
    <cellStyle name="Input 8 5 4 15" xfId="8573" xr:uid="{00000000-0005-0000-0000-0000CB1F0000}"/>
    <cellStyle name="Input 8 5 4 15 2" xfId="8574" xr:uid="{00000000-0005-0000-0000-0000CC1F0000}"/>
    <cellStyle name="Input 8 5 4 16" xfId="8575" xr:uid="{00000000-0005-0000-0000-0000CD1F0000}"/>
    <cellStyle name="Input 8 5 4 2" xfId="8576" xr:uid="{00000000-0005-0000-0000-0000CE1F0000}"/>
    <cellStyle name="Input 8 5 4 2 2" xfId="8577" xr:uid="{00000000-0005-0000-0000-0000CF1F0000}"/>
    <cellStyle name="Input 8 5 4 3" xfId="8578" xr:uid="{00000000-0005-0000-0000-0000D01F0000}"/>
    <cellStyle name="Input 8 5 4 3 2" xfId="8579" xr:uid="{00000000-0005-0000-0000-0000D11F0000}"/>
    <cellStyle name="Input 8 5 4 4" xfId="8580" xr:uid="{00000000-0005-0000-0000-0000D21F0000}"/>
    <cellStyle name="Input 8 5 4 4 2" xfId="8581" xr:uid="{00000000-0005-0000-0000-0000D31F0000}"/>
    <cellStyle name="Input 8 5 4 5" xfId="8582" xr:uid="{00000000-0005-0000-0000-0000D41F0000}"/>
    <cellStyle name="Input 8 5 4 5 2" xfId="8583" xr:uid="{00000000-0005-0000-0000-0000D51F0000}"/>
    <cellStyle name="Input 8 5 4 6" xfId="8584" xr:uid="{00000000-0005-0000-0000-0000D61F0000}"/>
    <cellStyle name="Input 8 5 4 6 2" xfId="8585" xr:uid="{00000000-0005-0000-0000-0000D71F0000}"/>
    <cellStyle name="Input 8 5 4 7" xfId="8586" xr:uid="{00000000-0005-0000-0000-0000D81F0000}"/>
    <cellStyle name="Input 8 5 4 7 2" xfId="8587" xr:uid="{00000000-0005-0000-0000-0000D91F0000}"/>
    <cellStyle name="Input 8 5 4 8" xfId="8588" xr:uid="{00000000-0005-0000-0000-0000DA1F0000}"/>
    <cellStyle name="Input 8 5 4 8 2" xfId="8589" xr:uid="{00000000-0005-0000-0000-0000DB1F0000}"/>
    <cellStyle name="Input 8 5 4 9" xfId="8590" xr:uid="{00000000-0005-0000-0000-0000DC1F0000}"/>
    <cellStyle name="Input 8 5 4 9 2" xfId="8591" xr:uid="{00000000-0005-0000-0000-0000DD1F0000}"/>
    <cellStyle name="Input 8 5 5" xfId="8592" xr:uid="{00000000-0005-0000-0000-0000DE1F0000}"/>
    <cellStyle name="Input 8 5 5 10" xfId="8593" xr:uid="{00000000-0005-0000-0000-0000DF1F0000}"/>
    <cellStyle name="Input 8 5 5 10 2" xfId="8594" xr:uid="{00000000-0005-0000-0000-0000E01F0000}"/>
    <cellStyle name="Input 8 5 5 11" xfId="8595" xr:uid="{00000000-0005-0000-0000-0000E11F0000}"/>
    <cellStyle name="Input 8 5 5 11 2" xfId="8596" xr:uid="{00000000-0005-0000-0000-0000E21F0000}"/>
    <cellStyle name="Input 8 5 5 12" xfId="8597" xr:uid="{00000000-0005-0000-0000-0000E31F0000}"/>
    <cellStyle name="Input 8 5 5 12 2" xfId="8598" xr:uid="{00000000-0005-0000-0000-0000E41F0000}"/>
    <cellStyle name="Input 8 5 5 13" xfId="8599" xr:uid="{00000000-0005-0000-0000-0000E51F0000}"/>
    <cellStyle name="Input 8 5 5 13 2" xfId="8600" xr:uid="{00000000-0005-0000-0000-0000E61F0000}"/>
    <cellStyle name="Input 8 5 5 14" xfId="8601" xr:uid="{00000000-0005-0000-0000-0000E71F0000}"/>
    <cellStyle name="Input 8 5 5 14 2" xfId="8602" xr:uid="{00000000-0005-0000-0000-0000E81F0000}"/>
    <cellStyle name="Input 8 5 5 15" xfId="8603" xr:uid="{00000000-0005-0000-0000-0000E91F0000}"/>
    <cellStyle name="Input 8 5 5 15 2" xfId="8604" xr:uid="{00000000-0005-0000-0000-0000EA1F0000}"/>
    <cellStyle name="Input 8 5 5 16" xfId="8605" xr:uid="{00000000-0005-0000-0000-0000EB1F0000}"/>
    <cellStyle name="Input 8 5 5 2" xfId="8606" xr:uid="{00000000-0005-0000-0000-0000EC1F0000}"/>
    <cellStyle name="Input 8 5 5 2 2" xfId="8607" xr:uid="{00000000-0005-0000-0000-0000ED1F0000}"/>
    <cellStyle name="Input 8 5 5 3" xfId="8608" xr:uid="{00000000-0005-0000-0000-0000EE1F0000}"/>
    <cellStyle name="Input 8 5 5 3 2" xfId="8609" xr:uid="{00000000-0005-0000-0000-0000EF1F0000}"/>
    <cellStyle name="Input 8 5 5 4" xfId="8610" xr:uid="{00000000-0005-0000-0000-0000F01F0000}"/>
    <cellStyle name="Input 8 5 5 4 2" xfId="8611" xr:uid="{00000000-0005-0000-0000-0000F11F0000}"/>
    <cellStyle name="Input 8 5 5 5" xfId="8612" xr:uid="{00000000-0005-0000-0000-0000F21F0000}"/>
    <cellStyle name="Input 8 5 5 5 2" xfId="8613" xr:uid="{00000000-0005-0000-0000-0000F31F0000}"/>
    <cellStyle name="Input 8 5 5 6" xfId="8614" xr:uid="{00000000-0005-0000-0000-0000F41F0000}"/>
    <cellStyle name="Input 8 5 5 6 2" xfId="8615" xr:uid="{00000000-0005-0000-0000-0000F51F0000}"/>
    <cellStyle name="Input 8 5 5 7" xfId="8616" xr:uid="{00000000-0005-0000-0000-0000F61F0000}"/>
    <cellStyle name="Input 8 5 5 7 2" xfId="8617" xr:uid="{00000000-0005-0000-0000-0000F71F0000}"/>
    <cellStyle name="Input 8 5 5 8" xfId="8618" xr:uid="{00000000-0005-0000-0000-0000F81F0000}"/>
    <cellStyle name="Input 8 5 5 8 2" xfId="8619" xr:uid="{00000000-0005-0000-0000-0000F91F0000}"/>
    <cellStyle name="Input 8 5 5 9" xfId="8620" xr:uid="{00000000-0005-0000-0000-0000FA1F0000}"/>
    <cellStyle name="Input 8 5 5 9 2" xfId="8621" xr:uid="{00000000-0005-0000-0000-0000FB1F0000}"/>
    <cellStyle name="Input 8 5 6" xfId="8622" xr:uid="{00000000-0005-0000-0000-0000FC1F0000}"/>
    <cellStyle name="Input 8 5 6 10" xfId="8623" xr:uid="{00000000-0005-0000-0000-0000FD1F0000}"/>
    <cellStyle name="Input 8 5 6 10 2" xfId="8624" xr:uid="{00000000-0005-0000-0000-0000FE1F0000}"/>
    <cellStyle name="Input 8 5 6 11" xfId="8625" xr:uid="{00000000-0005-0000-0000-0000FF1F0000}"/>
    <cellStyle name="Input 8 5 6 11 2" xfId="8626" xr:uid="{00000000-0005-0000-0000-000000200000}"/>
    <cellStyle name="Input 8 5 6 12" xfId="8627" xr:uid="{00000000-0005-0000-0000-000001200000}"/>
    <cellStyle name="Input 8 5 6 12 2" xfId="8628" xr:uid="{00000000-0005-0000-0000-000002200000}"/>
    <cellStyle name="Input 8 5 6 13" xfId="8629" xr:uid="{00000000-0005-0000-0000-000003200000}"/>
    <cellStyle name="Input 8 5 6 13 2" xfId="8630" xr:uid="{00000000-0005-0000-0000-000004200000}"/>
    <cellStyle name="Input 8 5 6 14" xfId="8631" xr:uid="{00000000-0005-0000-0000-000005200000}"/>
    <cellStyle name="Input 8 5 6 14 2" xfId="8632" xr:uid="{00000000-0005-0000-0000-000006200000}"/>
    <cellStyle name="Input 8 5 6 15" xfId="8633" xr:uid="{00000000-0005-0000-0000-000007200000}"/>
    <cellStyle name="Input 8 5 6 2" xfId="8634" xr:uid="{00000000-0005-0000-0000-000008200000}"/>
    <cellStyle name="Input 8 5 6 2 2" xfId="8635" xr:uid="{00000000-0005-0000-0000-000009200000}"/>
    <cellStyle name="Input 8 5 6 3" xfId="8636" xr:uid="{00000000-0005-0000-0000-00000A200000}"/>
    <cellStyle name="Input 8 5 6 3 2" xfId="8637" xr:uid="{00000000-0005-0000-0000-00000B200000}"/>
    <cellStyle name="Input 8 5 6 4" xfId="8638" xr:uid="{00000000-0005-0000-0000-00000C200000}"/>
    <cellStyle name="Input 8 5 6 4 2" xfId="8639" xr:uid="{00000000-0005-0000-0000-00000D200000}"/>
    <cellStyle name="Input 8 5 6 5" xfId="8640" xr:uid="{00000000-0005-0000-0000-00000E200000}"/>
    <cellStyle name="Input 8 5 6 5 2" xfId="8641" xr:uid="{00000000-0005-0000-0000-00000F200000}"/>
    <cellStyle name="Input 8 5 6 6" xfId="8642" xr:uid="{00000000-0005-0000-0000-000010200000}"/>
    <cellStyle name="Input 8 5 6 6 2" xfId="8643" xr:uid="{00000000-0005-0000-0000-000011200000}"/>
    <cellStyle name="Input 8 5 6 7" xfId="8644" xr:uid="{00000000-0005-0000-0000-000012200000}"/>
    <cellStyle name="Input 8 5 6 7 2" xfId="8645" xr:uid="{00000000-0005-0000-0000-000013200000}"/>
    <cellStyle name="Input 8 5 6 8" xfId="8646" xr:uid="{00000000-0005-0000-0000-000014200000}"/>
    <cellStyle name="Input 8 5 6 8 2" xfId="8647" xr:uid="{00000000-0005-0000-0000-000015200000}"/>
    <cellStyle name="Input 8 5 6 9" xfId="8648" xr:uid="{00000000-0005-0000-0000-000016200000}"/>
    <cellStyle name="Input 8 5 6 9 2" xfId="8649" xr:uid="{00000000-0005-0000-0000-000017200000}"/>
    <cellStyle name="Input 8 5 7" xfId="8650" xr:uid="{00000000-0005-0000-0000-000018200000}"/>
    <cellStyle name="Input 8 5 7 2" xfId="8651" xr:uid="{00000000-0005-0000-0000-000019200000}"/>
    <cellStyle name="Input 8 5 8" xfId="8652" xr:uid="{00000000-0005-0000-0000-00001A200000}"/>
    <cellStyle name="Input 8 5 8 2" xfId="8653" xr:uid="{00000000-0005-0000-0000-00001B200000}"/>
    <cellStyle name="Input 8 5 9" xfId="8654" xr:uid="{00000000-0005-0000-0000-00001C200000}"/>
    <cellStyle name="Input 8 5 9 2" xfId="8655" xr:uid="{00000000-0005-0000-0000-00001D200000}"/>
    <cellStyle name="Input 8 6" xfId="8656" xr:uid="{00000000-0005-0000-0000-00001E200000}"/>
    <cellStyle name="Input 8 6 10" xfId="8657" xr:uid="{00000000-0005-0000-0000-00001F200000}"/>
    <cellStyle name="Input 8 6 10 2" xfId="8658" xr:uid="{00000000-0005-0000-0000-000020200000}"/>
    <cellStyle name="Input 8 6 11" xfId="8659" xr:uid="{00000000-0005-0000-0000-000021200000}"/>
    <cellStyle name="Input 8 6 11 2" xfId="8660" xr:uid="{00000000-0005-0000-0000-000022200000}"/>
    <cellStyle name="Input 8 6 12" xfId="8661" xr:uid="{00000000-0005-0000-0000-000023200000}"/>
    <cellStyle name="Input 8 6 12 2" xfId="8662" xr:uid="{00000000-0005-0000-0000-000024200000}"/>
    <cellStyle name="Input 8 6 13" xfId="8663" xr:uid="{00000000-0005-0000-0000-000025200000}"/>
    <cellStyle name="Input 8 6 13 2" xfId="8664" xr:uid="{00000000-0005-0000-0000-000026200000}"/>
    <cellStyle name="Input 8 6 14" xfId="8665" xr:uid="{00000000-0005-0000-0000-000027200000}"/>
    <cellStyle name="Input 8 6 14 2" xfId="8666" xr:uid="{00000000-0005-0000-0000-000028200000}"/>
    <cellStyle name="Input 8 6 15" xfId="8667" xr:uid="{00000000-0005-0000-0000-000029200000}"/>
    <cellStyle name="Input 8 6 15 2" xfId="8668" xr:uid="{00000000-0005-0000-0000-00002A200000}"/>
    <cellStyle name="Input 8 6 16" xfId="8669" xr:uid="{00000000-0005-0000-0000-00002B200000}"/>
    <cellStyle name="Input 8 6 16 2" xfId="8670" xr:uid="{00000000-0005-0000-0000-00002C200000}"/>
    <cellStyle name="Input 8 6 17" xfId="8671" xr:uid="{00000000-0005-0000-0000-00002D200000}"/>
    <cellStyle name="Input 8 6 17 2" xfId="8672" xr:uid="{00000000-0005-0000-0000-00002E200000}"/>
    <cellStyle name="Input 8 6 18" xfId="8673" xr:uid="{00000000-0005-0000-0000-00002F200000}"/>
    <cellStyle name="Input 8 6 18 2" xfId="8674" xr:uid="{00000000-0005-0000-0000-000030200000}"/>
    <cellStyle name="Input 8 6 19" xfId="8675" xr:uid="{00000000-0005-0000-0000-000031200000}"/>
    <cellStyle name="Input 8 6 2" xfId="8676" xr:uid="{00000000-0005-0000-0000-000032200000}"/>
    <cellStyle name="Input 8 6 2 10" xfId="8677" xr:uid="{00000000-0005-0000-0000-000033200000}"/>
    <cellStyle name="Input 8 6 2 10 2" xfId="8678" xr:uid="{00000000-0005-0000-0000-000034200000}"/>
    <cellStyle name="Input 8 6 2 11" xfId="8679" xr:uid="{00000000-0005-0000-0000-000035200000}"/>
    <cellStyle name="Input 8 6 2 11 2" xfId="8680" xr:uid="{00000000-0005-0000-0000-000036200000}"/>
    <cellStyle name="Input 8 6 2 12" xfId="8681" xr:uid="{00000000-0005-0000-0000-000037200000}"/>
    <cellStyle name="Input 8 6 2 12 2" xfId="8682" xr:uid="{00000000-0005-0000-0000-000038200000}"/>
    <cellStyle name="Input 8 6 2 13" xfId="8683" xr:uid="{00000000-0005-0000-0000-000039200000}"/>
    <cellStyle name="Input 8 6 2 13 2" xfId="8684" xr:uid="{00000000-0005-0000-0000-00003A200000}"/>
    <cellStyle name="Input 8 6 2 14" xfId="8685" xr:uid="{00000000-0005-0000-0000-00003B200000}"/>
    <cellStyle name="Input 8 6 2 14 2" xfId="8686" xr:uid="{00000000-0005-0000-0000-00003C200000}"/>
    <cellStyle name="Input 8 6 2 15" xfId="8687" xr:uid="{00000000-0005-0000-0000-00003D200000}"/>
    <cellStyle name="Input 8 6 2 15 2" xfId="8688" xr:uid="{00000000-0005-0000-0000-00003E200000}"/>
    <cellStyle name="Input 8 6 2 16" xfId="8689" xr:uid="{00000000-0005-0000-0000-00003F200000}"/>
    <cellStyle name="Input 8 6 2 16 2" xfId="8690" xr:uid="{00000000-0005-0000-0000-000040200000}"/>
    <cellStyle name="Input 8 6 2 17" xfId="8691" xr:uid="{00000000-0005-0000-0000-000041200000}"/>
    <cellStyle name="Input 8 6 2 17 2" xfId="8692" xr:uid="{00000000-0005-0000-0000-000042200000}"/>
    <cellStyle name="Input 8 6 2 18" xfId="8693" xr:uid="{00000000-0005-0000-0000-000043200000}"/>
    <cellStyle name="Input 8 6 2 2" xfId="8694" xr:uid="{00000000-0005-0000-0000-000044200000}"/>
    <cellStyle name="Input 8 6 2 2 2" xfId="8695" xr:uid="{00000000-0005-0000-0000-000045200000}"/>
    <cellStyle name="Input 8 6 2 3" xfId="8696" xr:uid="{00000000-0005-0000-0000-000046200000}"/>
    <cellStyle name="Input 8 6 2 3 2" xfId="8697" xr:uid="{00000000-0005-0000-0000-000047200000}"/>
    <cellStyle name="Input 8 6 2 4" xfId="8698" xr:uid="{00000000-0005-0000-0000-000048200000}"/>
    <cellStyle name="Input 8 6 2 4 2" xfId="8699" xr:uid="{00000000-0005-0000-0000-000049200000}"/>
    <cellStyle name="Input 8 6 2 5" xfId="8700" xr:uid="{00000000-0005-0000-0000-00004A200000}"/>
    <cellStyle name="Input 8 6 2 5 2" xfId="8701" xr:uid="{00000000-0005-0000-0000-00004B200000}"/>
    <cellStyle name="Input 8 6 2 6" xfId="8702" xr:uid="{00000000-0005-0000-0000-00004C200000}"/>
    <cellStyle name="Input 8 6 2 6 2" xfId="8703" xr:uid="{00000000-0005-0000-0000-00004D200000}"/>
    <cellStyle name="Input 8 6 2 7" xfId="8704" xr:uid="{00000000-0005-0000-0000-00004E200000}"/>
    <cellStyle name="Input 8 6 2 7 2" xfId="8705" xr:uid="{00000000-0005-0000-0000-00004F200000}"/>
    <cellStyle name="Input 8 6 2 8" xfId="8706" xr:uid="{00000000-0005-0000-0000-000050200000}"/>
    <cellStyle name="Input 8 6 2 8 2" xfId="8707" xr:uid="{00000000-0005-0000-0000-000051200000}"/>
    <cellStyle name="Input 8 6 2 9" xfId="8708" xr:uid="{00000000-0005-0000-0000-000052200000}"/>
    <cellStyle name="Input 8 6 2 9 2" xfId="8709" xr:uid="{00000000-0005-0000-0000-000053200000}"/>
    <cellStyle name="Input 8 6 3" xfId="8710" xr:uid="{00000000-0005-0000-0000-000054200000}"/>
    <cellStyle name="Input 8 6 3 10" xfId="8711" xr:uid="{00000000-0005-0000-0000-000055200000}"/>
    <cellStyle name="Input 8 6 3 10 2" xfId="8712" xr:uid="{00000000-0005-0000-0000-000056200000}"/>
    <cellStyle name="Input 8 6 3 11" xfId="8713" xr:uid="{00000000-0005-0000-0000-000057200000}"/>
    <cellStyle name="Input 8 6 3 11 2" xfId="8714" xr:uid="{00000000-0005-0000-0000-000058200000}"/>
    <cellStyle name="Input 8 6 3 12" xfId="8715" xr:uid="{00000000-0005-0000-0000-000059200000}"/>
    <cellStyle name="Input 8 6 3 12 2" xfId="8716" xr:uid="{00000000-0005-0000-0000-00005A200000}"/>
    <cellStyle name="Input 8 6 3 13" xfId="8717" xr:uid="{00000000-0005-0000-0000-00005B200000}"/>
    <cellStyle name="Input 8 6 3 13 2" xfId="8718" xr:uid="{00000000-0005-0000-0000-00005C200000}"/>
    <cellStyle name="Input 8 6 3 14" xfId="8719" xr:uid="{00000000-0005-0000-0000-00005D200000}"/>
    <cellStyle name="Input 8 6 3 14 2" xfId="8720" xr:uid="{00000000-0005-0000-0000-00005E200000}"/>
    <cellStyle name="Input 8 6 3 15" xfId="8721" xr:uid="{00000000-0005-0000-0000-00005F200000}"/>
    <cellStyle name="Input 8 6 3 15 2" xfId="8722" xr:uid="{00000000-0005-0000-0000-000060200000}"/>
    <cellStyle name="Input 8 6 3 16" xfId="8723" xr:uid="{00000000-0005-0000-0000-000061200000}"/>
    <cellStyle name="Input 8 6 3 2" xfId="8724" xr:uid="{00000000-0005-0000-0000-000062200000}"/>
    <cellStyle name="Input 8 6 3 2 2" xfId="8725" xr:uid="{00000000-0005-0000-0000-000063200000}"/>
    <cellStyle name="Input 8 6 3 3" xfId="8726" xr:uid="{00000000-0005-0000-0000-000064200000}"/>
    <cellStyle name="Input 8 6 3 3 2" xfId="8727" xr:uid="{00000000-0005-0000-0000-000065200000}"/>
    <cellStyle name="Input 8 6 3 4" xfId="8728" xr:uid="{00000000-0005-0000-0000-000066200000}"/>
    <cellStyle name="Input 8 6 3 4 2" xfId="8729" xr:uid="{00000000-0005-0000-0000-000067200000}"/>
    <cellStyle name="Input 8 6 3 5" xfId="8730" xr:uid="{00000000-0005-0000-0000-000068200000}"/>
    <cellStyle name="Input 8 6 3 5 2" xfId="8731" xr:uid="{00000000-0005-0000-0000-000069200000}"/>
    <cellStyle name="Input 8 6 3 6" xfId="8732" xr:uid="{00000000-0005-0000-0000-00006A200000}"/>
    <cellStyle name="Input 8 6 3 6 2" xfId="8733" xr:uid="{00000000-0005-0000-0000-00006B200000}"/>
    <cellStyle name="Input 8 6 3 7" xfId="8734" xr:uid="{00000000-0005-0000-0000-00006C200000}"/>
    <cellStyle name="Input 8 6 3 7 2" xfId="8735" xr:uid="{00000000-0005-0000-0000-00006D200000}"/>
    <cellStyle name="Input 8 6 3 8" xfId="8736" xr:uid="{00000000-0005-0000-0000-00006E200000}"/>
    <cellStyle name="Input 8 6 3 8 2" xfId="8737" xr:uid="{00000000-0005-0000-0000-00006F200000}"/>
    <cellStyle name="Input 8 6 3 9" xfId="8738" xr:uid="{00000000-0005-0000-0000-000070200000}"/>
    <cellStyle name="Input 8 6 3 9 2" xfId="8739" xr:uid="{00000000-0005-0000-0000-000071200000}"/>
    <cellStyle name="Input 8 6 4" xfId="8740" xr:uid="{00000000-0005-0000-0000-000072200000}"/>
    <cellStyle name="Input 8 6 4 10" xfId="8741" xr:uid="{00000000-0005-0000-0000-000073200000}"/>
    <cellStyle name="Input 8 6 4 10 2" xfId="8742" xr:uid="{00000000-0005-0000-0000-000074200000}"/>
    <cellStyle name="Input 8 6 4 11" xfId="8743" xr:uid="{00000000-0005-0000-0000-000075200000}"/>
    <cellStyle name="Input 8 6 4 11 2" xfId="8744" xr:uid="{00000000-0005-0000-0000-000076200000}"/>
    <cellStyle name="Input 8 6 4 12" xfId="8745" xr:uid="{00000000-0005-0000-0000-000077200000}"/>
    <cellStyle name="Input 8 6 4 12 2" xfId="8746" xr:uid="{00000000-0005-0000-0000-000078200000}"/>
    <cellStyle name="Input 8 6 4 13" xfId="8747" xr:uid="{00000000-0005-0000-0000-000079200000}"/>
    <cellStyle name="Input 8 6 4 13 2" xfId="8748" xr:uid="{00000000-0005-0000-0000-00007A200000}"/>
    <cellStyle name="Input 8 6 4 14" xfId="8749" xr:uid="{00000000-0005-0000-0000-00007B200000}"/>
    <cellStyle name="Input 8 6 4 14 2" xfId="8750" xr:uid="{00000000-0005-0000-0000-00007C200000}"/>
    <cellStyle name="Input 8 6 4 15" xfId="8751" xr:uid="{00000000-0005-0000-0000-00007D200000}"/>
    <cellStyle name="Input 8 6 4 15 2" xfId="8752" xr:uid="{00000000-0005-0000-0000-00007E200000}"/>
    <cellStyle name="Input 8 6 4 16" xfId="8753" xr:uid="{00000000-0005-0000-0000-00007F200000}"/>
    <cellStyle name="Input 8 6 4 2" xfId="8754" xr:uid="{00000000-0005-0000-0000-000080200000}"/>
    <cellStyle name="Input 8 6 4 2 2" xfId="8755" xr:uid="{00000000-0005-0000-0000-000081200000}"/>
    <cellStyle name="Input 8 6 4 3" xfId="8756" xr:uid="{00000000-0005-0000-0000-000082200000}"/>
    <cellStyle name="Input 8 6 4 3 2" xfId="8757" xr:uid="{00000000-0005-0000-0000-000083200000}"/>
    <cellStyle name="Input 8 6 4 4" xfId="8758" xr:uid="{00000000-0005-0000-0000-000084200000}"/>
    <cellStyle name="Input 8 6 4 4 2" xfId="8759" xr:uid="{00000000-0005-0000-0000-000085200000}"/>
    <cellStyle name="Input 8 6 4 5" xfId="8760" xr:uid="{00000000-0005-0000-0000-000086200000}"/>
    <cellStyle name="Input 8 6 4 5 2" xfId="8761" xr:uid="{00000000-0005-0000-0000-000087200000}"/>
    <cellStyle name="Input 8 6 4 6" xfId="8762" xr:uid="{00000000-0005-0000-0000-000088200000}"/>
    <cellStyle name="Input 8 6 4 6 2" xfId="8763" xr:uid="{00000000-0005-0000-0000-000089200000}"/>
    <cellStyle name="Input 8 6 4 7" xfId="8764" xr:uid="{00000000-0005-0000-0000-00008A200000}"/>
    <cellStyle name="Input 8 6 4 7 2" xfId="8765" xr:uid="{00000000-0005-0000-0000-00008B200000}"/>
    <cellStyle name="Input 8 6 4 8" xfId="8766" xr:uid="{00000000-0005-0000-0000-00008C200000}"/>
    <cellStyle name="Input 8 6 4 8 2" xfId="8767" xr:uid="{00000000-0005-0000-0000-00008D200000}"/>
    <cellStyle name="Input 8 6 4 9" xfId="8768" xr:uid="{00000000-0005-0000-0000-00008E200000}"/>
    <cellStyle name="Input 8 6 4 9 2" xfId="8769" xr:uid="{00000000-0005-0000-0000-00008F200000}"/>
    <cellStyle name="Input 8 6 5" xfId="8770" xr:uid="{00000000-0005-0000-0000-000090200000}"/>
    <cellStyle name="Input 8 6 5 10" xfId="8771" xr:uid="{00000000-0005-0000-0000-000091200000}"/>
    <cellStyle name="Input 8 6 5 10 2" xfId="8772" xr:uid="{00000000-0005-0000-0000-000092200000}"/>
    <cellStyle name="Input 8 6 5 11" xfId="8773" xr:uid="{00000000-0005-0000-0000-000093200000}"/>
    <cellStyle name="Input 8 6 5 11 2" xfId="8774" xr:uid="{00000000-0005-0000-0000-000094200000}"/>
    <cellStyle name="Input 8 6 5 12" xfId="8775" xr:uid="{00000000-0005-0000-0000-000095200000}"/>
    <cellStyle name="Input 8 6 5 12 2" xfId="8776" xr:uid="{00000000-0005-0000-0000-000096200000}"/>
    <cellStyle name="Input 8 6 5 13" xfId="8777" xr:uid="{00000000-0005-0000-0000-000097200000}"/>
    <cellStyle name="Input 8 6 5 13 2" xfId="8778" xr:uid="{00000000-0005-0000-0000-000098200000}"/>
    <cellStyle name="Input 8 6 5 14" xfId="8779" xr:uid="{00000000-0005-0000-0000-000099200000}"/>
    <cellStyle name="Input 8 6 5 14 2" xfId="8780" xr:uid="{00000000-0005-0000-0000-00009A200000}"/>
    <cellStyle name="Input 8 6 5 15" xfId="8781" xr:uid="{00000000-0005-0000-0000-00009B200000}"/>
    <cellStyle name="Input 8 6 5 2" xfId="8782" xr:uid="{00000000-0005-0000-0000-00009C200000}"/>
    <cellStyle name="Input 8 6 5 2 2" xfId="8783" xr:uid="{00000000-0005-0000-0000-00009D200000}"/>
    <cellStyle name="Input 8 6 5 3" xfId="8784" xr:uid="{00000000-0005-0000-0000-00009E200000}"/>
    <cellStyle name="Input 8 6 5 3 2" xfId="8785" xr:uid="{00000000-0005-0000-0000-00009F200000}"/>
    <cellStyle name="Input 8 6 5 4" xfId="8786" xr:uid="{00000000-0005-0000-0000-0000A0200000}"/>
    <cellStyle name="Input 8 6 5 4 2" xfId="8787" xr:uid="{00000000-0005-0000-0000-0000A1200000}"/>
    <cellStyle name="Input 8 6 5 5" xfId="8788" xr:uid="{00000000-0005-0000-0000-0000A2200000}"/>
    <cellStyle name="Input 8 6 5 5 2" xfId="8789" xr:uid="{00000000-0005-0000-0000-0000A3200000}"/>
    <cellStyle name="Input 8 6 5 6" xfId="8790" xr:uid="{00000000-0005-0000-0000-0000A4200000}"/>
    <cellStyle name="Input 8 6 5 6 2" xfId="8791" xr:uid="{00000000-0005-0000-0000-0000A5200000}"/>
    <cellStyle name="Input 8 6 5 7" xfId="8792" xr:uid="{00000000-0005-0000-0000-0000A6200000}"/>
    <cellStyle name="Input 8 6 5 7 2" xfId="8793" xr:uid="{00000000-0005-0000-0000-0000A7200000}"/>
    <cellStyle name="Input 8 6 5 8" xfId="8794" xr:uid="{00000000-0005-0000-0000-0000A8200000}"/>
    <cellStyle name="Input 8 6 5 8 2" xfId="8795" xr:uid="{00000000-0005-0000-0000-0000A9200000}"/>
    <cellStyle name="Input 8 6 5 9" xfId="8796" xr:uid="{00000000-0005-0000-0000-0000AA200000}"/>
    <cellStyle name="Input 8 6 5 9 2" xfId="8797" xr:uid="{00000000-0005-0000-0000-0000AB200000}"/>
    <cellStyle name="Input 8 6 6" xfId="8798" xr:uid="{00000000-0005-0000-0000-0000AC200000}"/>
    <cellStyle name="Input 8 6 6 2" xfId="8799" xr:uid="{00000000-0005-0000-0000-0000AD200000}"/>
    <cellStyle name="Input 8 6 7" xfId="8800" xr:uid="{00000000-0005-0000-0000-0000AE200000}"/>
    <cellStyle name="Input 8 6 7 2" xfId="8801" xr:uid="{00000000-0005-0000-0000-0000AF200000}"/>
    <cellStyle name="Input 8 6 8" xfId="8802" xr:uid="{00000000-0005-0000-0000-0000B0200000}"/>
    <cellStyle name="Input 8 6 8 2" xfId="8803" xr:uid="{00000000-0005-0000-0000-0000B1200000}"/>
    <cellStyle name="Input 8 6 9" xfId="8804" xr:uid="{00000000-0005-0000-0000-0000B2200000}"/>
    <cellStyle name="Input 8 6 9 2" xfId="8805" xr:uid="{00000000-0005-0000-0000-0000B3200000}"/>
    <cellStyle name="Input 8 7" xfId="8806" xr:uid="{00000000-0005-0000-0000-0000B4200000}"/>
    <cellStyle name="Input 8 7 10" xfId="8807" xr:uid="{00000000-0005-0000-0000-0000B5200000}"/>
    <cellStyle name="Input 8 7 10 2" xfId="8808" xr:uid="{00000000-0005-0000-0000-0000B6200000}"/>
    <cellStyle name="Input 8 7 11" xfId="8809" xr:uid="{00000000-0005-0000-0000-0000B7200000}"/>
    <cellStyle name="Input 8 7 11 2" xfId="8810" xr:uid="{00000000-0005-0000-0000-0000B8200000}"/>
    <cellStyle name="Input 8 7 12" xfId="8811" xr:uid="{00000000-0005-0000-0000-0000B9200000}"/>
    <cellStyle name="Input 8 7 12 2" xfId="8812" xr:uid="{00000000-0005-0000-0000-0000BA200000}"/>
    <cellStyle name="Input 8 7 13" xfId="8813" xr:uid="{00000000-0005-0000-0000-0000BB200000}"/>
    <cellStyle name="Input 8 7 13 2" xfId="8814" xr:uid="{00000000-0005-0000-0000-0000BC200000}"/>
    <cellStyle name="Input 8 7 14" xfId="8815" xr:uid="{00000000-0005-0000-0000-0000BD200000}"/>
    <cellStyle name="Input 8 7 14 2" xfId="8816" xr:uid="{00000000-0005-0000-0000-0000BE200000}"/>
    <cellStyle name="Input 8 7 15" xfId="8817" xr:uid="{00000000-0005-0000-0000-0000BF200000}"/>
    <cellStyle name="Input 8 7 15 2" xfId="8818" xr:uid="{00000000-0005-0000-0000-0000C0200000}"/>
    <cellStyle name="Input 8 7 16" xfId="8819" xr:uid="{00000000-0005-0000-0000-0000C1200000}"/>
    <cellStyle name="Input 8 7 16 2" xfId="8820" xr:uid="{00000000-0005-0000-0000-0000C2200000}"/>
    <cellStyle name="Input 8 7 17" xfId="8821" xr:uid="{00000000-0005-0000-0000-0000C3200000}"/>
    <cellStyle name="Input 8 7 17 2" xfId="8822" xr:uid="{00000000-0005-0000-0000-0000C4200000}"/>
    <cellStyle name="Input 8 7 18" xfId="8823" xr:uid="{00000000-0005-0000-0000-0000C5200000}"/>
    <cellStyle name="Input 8 7 18 2" xfId="8824" xr:uid="{00000000-0005-0000-0000-0000C6200000}"/>
    <cellStyle name="Input 8 7 19" xfId="8825" xr:uid="{00000000-0005-0000-0000-0000C7200000}"/>
    <cellStyle name="Input 8 7 2" xfId="8826" xr:uid="{00000000-0005-0000-0000-0000C8200000}"/>
    <cellStyle name="Input 8 7 2 10" xfId="8827" xr:uid="{00000000-0005-0000-0000-0000C9200000}"/>
    <cellStyle name="Input 8 7 2 10 2" xfId="8828" xr:uid="{00000000-0005-0000-0000-0000CA200000}"/>
    <cellStyle name="Input 8 7 2 11" xfId="8829" xr:uid="{00000000-0005-0000-0000-0000CB200000}"/>
    <cellStyle name="Input 8 7 2 11 2" xfId="8830" xr:uid="{00000000-0005-0000-0000-0000CC200000}"/>
    <cellStyle name="Input 8 7 2 12" xfId="8831" xr:uid="{00000000-0005-0000-0000-0000CD200000}"/>
    <cellStyle name="Input 8 7 2 12 2" xfId="8832" xr:uid="{00000000-0005-0000-0000-0000CE200000}"/>
    <cellStyle name="Input 8 7 2 13" xfId="8833" xr:uid="{00000000-0005-0000-0000-0000CF200000}"/>
    <cellStyle name="Input 8 7 2 13 2" xfId="8834" xr:uid="{00000000-0005-0000-0000-0000D0200000}"/>
    <cellStyle name="Input 8 7 2 14" xfId="8835" xr:uid="{00000000-0005-0000-0000-0000D1200000}"/>
    <cellStyle name="Input 8 7 2 14 2" xfId="8836" xr:uid="{00000000-0005-0000-0000-0000D2200000}"/>
    <cellStyle name="Input 8 7 2 15" xfId="8837" xr:uid="{00000000-0005-0000-0000-0000D3200000}"/>
    <cellStyle name="Input 8 7 2 15 2" xfId="8838" xr:uid="{00000000-0005-0000-0000-0000D4200000}"/>
    <cellStyle name="Input 8 7 2 16" xfId="8839" xr:uid="{00000000-0005-0000-0000-0000D5200000}"/>
    <cellStyle name="Input 8 7 2 16 2" xfId="8840" xr:uid="{00000000-0005-0000-0000-0000D6200000}"/>
    <cellStyle name="Input 8 7 2 17" xfId="8841" xr:uid="{00000000-0005-0000-0000-0000D7200000}"/>
    <cellStyle name="Input 8 7 2 17 2" xfId="8842" xr:uid="{00000000-0005-0000-0000-0000D8200000}"/>
    <cellStyle name="Input 8 7 2 18" xfId="8843" xr:uid="{00000000-0005-0000-0000-0000D9200000}"/>
    <cellStyle name="Input 8 7 2 2" xfId="8844" xr:uid="{00000000-0005-0000-0000-0000DA200000}"/>
    <cellStyle name="Input 8 7 2 2 2" xfId="8845" xr:uid="{00000000-0005-0000-0000-0000DB200000}"/>
    <cellStyle name="Input 8 7 2 3" xfId="8846" xr:uid="{00000000-0005-0000-0000-0000DC200000}"/>
    <cellStyle name="Input 8 7 2 3 2" xfId="8847" xr:uid="{00000000-0005-0000-0000-0000DD200000}"/>
    <cellStyle name="Input 8 7 2 4" xfId="8848" xr:uid="{00000000-0005-0000-0000-0000DE200000}"/>
    <cellStyle name="Input 8 7 2 4 2" xfId="8849" xr:uid="{00000000-0005-0000-0000-0000DF200000}"/>
    <cellStyle name="Input 8 7 2 5" xfId="8850" xr:uid="{00000000-0005-0000-0000-0000E0200000}"/>
    <cellStyle name="Input 8 7 2 5 2" xfId="8851" xr:uid="{00000000-0005-0000-0000-0000E1200000}"/>
    <cellStyle name="Input 8 7 2 6" xfId="8852" xr:uid="{00000000-0005-0000-0000-0000E2200000}"/>
    <cellStyle name="Input 8 7 2 6 2" xfId="8853" xr:uid="{00000000-0005-0000-0000-0000E3200000}"/>
    <cellStyle name="Input 8 7 2 7" xfId="8854" xr:uid="{00000000-0005-0000-0000-0000E4200000}"/>
    <cellStyle name="Input 8 7 2 7 2" xfId="8855" xr:uid="{00000000-0005-0000-0000-0000E5200000}"/>
    <cellStyle name="Input 8 7 2 8" xfId="8856" xr:uid="{00000000-0005-0000-0000-0000E6200000}"/>
    <cellStyle name="Input 8 7 2 8 2" xfId="8857" xr:uid="{00000000-0005-0000-0000-0000E7200000}"/>
    <cellStyle name="Input 8 7 2 9" xfId="8858" xr:uid="{00000000-0005-0000-0000-0000E8200000}"/>
    <cellStyle name="Input 8 7 2 9 2" xfId="8859" xr:uid="{00000000-0005-0000-0000-0000E9200000}"/>
    <cellStyle name="Input 8 7 3" xfId="8860" xr:uid="{00000000-0005-0000-0000-0000EA200000}"/>
    <cellStyle name="Input 8 7 3 10" xfId="8861" xr:uid="{00000000-0005-0000-0000-0000EB200000}"/>
    <cellStyle name="Input 8 7 3 10 2" xfId="8862" xr:uid="{00000000-0005-0000-0000-0000EC200000}"/>
    <cellStyle name="Input 8 7 3 11" xfId="8863" xr:uid="{00000000-0005-0000-0000-0000ED200000}"/>
    <cellStyle name="Input 8 7 3 11 2" xfId="8864" xr:uid="{00000000-0005-0000-0000-0000EE200000}"/>
    <cellStyle name="Input 8 7 3 12" xfId="8865" xr:uid="{00000000-0005-0000-0000-0000EF200000}"/>
    <cellStyle name="Input 8 7 3 12 2" xfId="8866" xr:uid="{00000000-0005-0000-0000-0000F0200000}"/>
    <cellStyle name="Input 8 7 3 13" xfId="8867" xr:uid="{00000000-0005-0000-0000-0000F1200000}"/>
    <cellStyle name="Input 8 7 3 13 2" xfId="8868" xr:uid="{00000000-0005-0000-0000-0000F2200000}"/>
    <cellStyle name="Input 8 7 3 14" xfId="8869" xr:uid="{00000000-0005-0000-0000-0000F3200000}"/>
    <cellStyle name="Input 8 7 3 14 2" xfId="8870" xr:uid="{00000000-0005-0000-0000-0000F4200000}"/>
    <cellStyle name="Input 8 7 3 15" xfId="8871" xr:uid="{00000000-0005-0000-0000-0000F5200000}"/>
    <cellStyle name="Input 8 7 3 15 2" xfId="8872" xr:uid="{00000000-0005-0000-0000-0000F6200000}"/>
    <cellStyle name="Input 8 7 3 16" xfId="8873" xr:uid="{00000000-0005-0000-0000-0000F7200000}"/>
    <cellStyle name="Input 8 7 3 2" xfId="8874" xr:uid="{00000000-0005-0000-0000-0000F8200000}"/>
    <cellStyle name="Input 8 7 3 2 2" xfId="8875" xr:uid="{00000000-0005-0000-0000-0000F9200000}"/>
    <cellStyle name="Input 8 7 3 3" xfId="8876" xr:uid="{00000000-0005-0000-0000-0000FA200000}"/>
    <cellStyle name="Input 8 7 3 3 2" xfId="8877" xr:uid="{00000000-0005-0000-0000-0000FB200000}"/>
    <cellStyle name="Input 8 7 3 4" xfId="8878" xr:uid="{00000000-0005-0000-0000-0000FC200000}"/>
    <cellStyle name="Input 8 7 3 4 2" xfId="8879" xr:uid="{00000000-0005-0000-0000-0000FD200000}"/>
    <cellStyle name="Input 8 7 3 5" xfId="8880" xr:uid="{00000000-0005-0000-0000-0000FE200000}"/>
    <cellStyle name="Input 8 7 3 5 2" xfId="8881" xr:uid="{00000000-0005-0000-0000-0000FF200000}"/>
    <cellStyle name="Input 8 7 3 6" xfId="8882" xr:uid="{00000000-0005-0000-0000-000000210000}"/>
    <cellStyle name="Input 8 7 3 6 2" xfId="8883" xr:uid="{00000000-0005-0000-0000-000001210000}"/>
    <cellStyle name="Input 8 7 3 7" xfId="8884" xr:uid="{00000000-0005-0000-0000-000002210000}"/>
    <cellStyle name="Input 8 7 3 7 2" xfId="8885" xr:uid="{00000000-0005-0000-0000-000003210000}"/>
    <cellStyle name="Input 8 7 3 8" xfId="8886" xr:uid="{00000000-0005-0000-0000-000004210000}"/>
    <cellStyle name="Input 8 7 3 8 2" xfId="8887" xr:uid="{00000000-0005-0000-0000-000005210000}"/>
    <cellStyle name="Input 8 7 3 9" xfId="8888" xr:uid="{00000000-0005-0000-0000-000006210000}"/>
    <cellStyle name="Input 8 7 3 9 2" xfId="8889" xr:uid="{00000000-0005-0000-0000-000007210000}"/>
    <cellStyle name="Input 8 7 4" xfId="8890" xr:uid="{00000000-0005-0000-0000-000008210000}"/>
    <cellStyle name="Input 8 7 4 10" xfId="8891" xr:uid="{00000000-0005-0000-0000-000009210000}"/>
    <cellStyle name="Input 8 7 4 10 2" xfId="8892" xr:uid="{00000000-0005-0000-0000-00000A210000}"/>
    <cellStyle name="Input 8 7 4 11" xfId="8893" xr:uid="{00000000-0005-0000-0000-00000B210000}"/>
    <cellStyle name="Input 8 7 4 11 2" xfId="8894" xr:uid="{00000000-0005-0000-0000-00000C210000}"/>
    <cellStyle name="Input 8 7 4 12" xfId="8895" xr:uid="{00000000-0005-0000-0000-00000D210000}"/>
    <cellStyle name="Input 8 7 4 12 2" xfId="8896" xr:uid="{00000000-0005-0000-0000-00000E210000}"/>
    <cellStyle name="Input 8 7 4 13" xfId="8897" xr:uid="{00000000-0005-0000-0000-00000F210000}"/>
    <cellStyle name="Input 8 7 4 13 2" xfId="8898" xr:uid="{00000000-0005-0000-0000-000010210000}"/>
    <cellStyle name="Input 8 7 4 14" xfId="8899" xr:uid="{00000000-0005-0000-0000-000011210000}"/>
    <cellStyle name="Input 8 7 4 14 2" xfId="8900" xr:uid="{00000000-0005-0000-0000-000012210000}"/>
    <cellStyle name="Input 8 7 4 15" xfId="8901" xr:uid="{00000000-0005-0000-0000-000013210000}"/>
    <cellStyle name="Input 8 7 4 15 2" xfId="8902" xr:uid="{00000000-0005-0000-0000-000014210000}"/>
    <cellStyle name="Input 8 7 4 16" xfId="8903" xr:uid="{00000000-0005-0000-0000-000015210000}"/>
    <cellStyle name="Input 8 7 4 2" xfId="8904" xr:uid="{00000000-0005-0000-0000-000016210000}"/>
    <cellStyle name="Input 8 7 4 2 2" xfId="8905" xr:uid="{00000000-0005-0000-0000-000017210000}"/>
    <cellStyle name="Input 8 7 4 3" xfId="8906" xr:uid="{00000000-0005-0000-0000-000018210000}"/>
    <cellStyle name="Input 8 7 4 3 2" xfId="8907" xr:uid="{00000000-0005-0000-0000-000019210000}"/>
    <cellStyle name="Input 8 7 4 4" xfId="8908" xr:uid="{00000000-0005-0000-0000-00001A210000}"/>
    <cellStyle name="Input 8 7 4 4 2" xfId="8909" xr:uid="{00000000-0005-0000-0000-00001B210000}"/>
    <cellStyle name="Input 8 7 4 5" xfId="8910" xr:uid="{00000000-0005-0000-0000-00001C210000}"/>
    <cellStyle name="Input 8 7 4 5 2" xfId="8911" xr:uid="{00000000-0005-0000-0000-00001D210000}"/>
    <cellStyle name="Input 8 7 4 6" xfId="8912" xr:uid="{00000000-0005-0000-0000-00001E210000}"/>
    <cellStyle name="Input 8 7 4 6 2" xfId="8913" xr:uid="{00000000-0005-0000-0000-00001F210000}"/>
    <cellStyle name="Input 8 7 4 7" xfId="8914" xr:uid="{00000000-0005-0000-0000-000020210000}"/>
    <cellStyle name="Input 8 7 4 7 2" xfId="8915" xr:uid="{00000000-0005-0000-0000-000021210000}"/>
    <cellStyle name="Input 8 7 4 8" xfId="8916" xr:uid="{00000000-0005-0000-0000-000022210000}"/>
    <cellStyle name="Input 8 7 4 8 2" xfId="8917" xr:uid="{00000000-0005-0000-0000-000023210000}"/>
    <cellStyle name="Input 8 7 4 9" xfId="8918" xr:uid="{00000000-0005-0000-0000-000024210000}"/>
    <cellStyle name="Input 8 7 4 9 2" xfId="8919" xr:uid="{00000000-0005-0000-0000-000025210000}"/>
    <cellStyle name="Input 8 7 5" xfId="8920" xr:uid="{00000000-0005-0000-0000-000026210000}"/>
    <cellStyle name="Input 8 7 5 10" xfId="8921" xr:uid="{00000000-0005-0000-0000-000027210000}"/>
    <cellStyle name="Input 8 7 5 10 2" xfId="8922" xr:uid="{00000000-0005-0000-0000-000028210000}"/>
    <cellStyle name="Input 8 7 5 11" xfId="8923" xr:uid="{00000000-0005-0000-0000-000029210000}"/>
    <cellStyle name="Input 8 7 5 11 2" xfId="8924" xr:uid="{00000000-0005-0000-0000-00002A210000}"/>
    <cellStyle name="Input 8 7 5 12" xfId="8925" xr:uid="{00000000-0005-0000-0000-00002B210000}"/>
    <cellStyle name="Input 8 7 5 12 2" xfId="8926" xr:uid="{00000000-0005-0000-0000-00002C210000}"/>
    <cellStyle name="Input 8 7 5 13" xfId="8927" xr:uid="{00000000-0005-0000-0000-00002D210000}"/>
    <cellStyle name="Input 8 7 5 13 2" xfId="8928" xr:uid="{00000000-0005-0000-0000-00002E210000}"/>
    <cellStyle name="Input 8 7 5 14" xfId="8929" xr:uid="{00000000-0005-0000-0000-00002F210000}"/>
    <cellStyle name="Input 8 7 5 14 2" xfId="8930" xr:uid="{00000000-0005-0000-0000-000030210000}"/>
    <cellStyle name="Input 8 7 5 15" xfId="8931" xr:uid="{00000000-0005-0000-0000-000031210000}"/>
    <cellStyle name="Input 8 7 5 2" xfId="8932" xr:uid="{00000000-0005-0000-0000-000032210000}"/>
    <cellStyle name="Input 8 7 5 2 2" xfId="8933" xr:uid="{00000000-0005-0000-0000-000033210000}"/>
    <cellStyle name="Input 8 7 5 3" xfId="8934" xr:uid="{00000000-0005-0000-0000-000034210000}"/>
    <cellStyle name="Input 8 7 5 3 2" xfId="8935" xr:uid="{00000000-0005-0000-0000-000035210000}"/>
    <cellStyle name="Input 8 7 5 4" xfId="8936" xr:uid="{00000000-0005-0000-0000-000036210000}"/>
    <cellStyle name="Input 8 7 5 4 2" xfId="8937" xr:uid="{00000000-0005-0000-0000-000037210000}"/>
    <cellStyle name="Input 8 7 5 5" xfId="8938" xr:uid="{00000000-0005-0000-0000-000038210000}"/>
    <cellStyle name="Input 8 7 5 5 2" xfId="8939" xr:uid="{00000000-0005-0000-0000-000039210000}"/>
    <cellStyle name="Input 8 7 5 6" xfId="8940" xr:uid="{00000000-0005-0000-0000-00003A210000}"/>
    <cellStyle name="Input 8 7 5 6 2" xfId="8941" xr:uid="{00000000-0005-0000-0000-00003B210000}"/>
    <cellStyle name="Input 8 7 5 7" xfId="8942" xr:uid="{00000000-0005-0000-0000-00003C210000}"/>
    <cellStyle name="Input 8 7 5 7 2" xfId="8943" xr:uid="{00000000-0005-0000-0000-00003D210000}"/>
    <cellStyle name="Input 8 7 5 8" xfId="8944" xr:uid="{00000000-0005-0000-0000-00003E210000}"/>
    <cellStyle name="Input 8 7 5 8 2" xfId="8945" xr:uid="{00000000-0005-0000-0000-00003F210000}"/>
    <cellStyle name="Input 8 7 5 9" xfId="8946" xr:uid="{00000000-0005-0000-0000-000040210000}"/>
    <cellStyle name="Input 8 7 5 9 2" xfId="8947" xr:uid="{00000000-0005-0000-0000-000041210000}"/>
    <cellStyle name="Input 8 7 6" xfId="8948" xr:uid="{00000000-0005-0000-0000-000042210000}"/>
    <cellStyle name="Input 8 7 6 2" xfId="8949" xr:uid="{00000000-0005-0000-0000-000043210000}"/>
    <cellStyle name="Input 8 7 7" xfId="8950" xr:uid="{00000000-0005-0000-0000-000044210000}"/>
    <cellStyle name="Input 8 7 7 2" xfId="8951" xr:uid="{00000000-0005-0000-0000-000045210000}"/>
    <cellStyle name="Input 8 7 8" xfId="8952" xr:uid="{00000000-0005-0000-0000-000046210000}"/>
    <cellStyle name="Input 8 7 8 2" xfId="8953" xr:uid="{00000000-0005-0000-0000-000047210000}"/>
    <cellStyle name="Input 8 7 9" xfId="8954" xr:uid="{00000000-0005-0000-0000-000048210000}"/>
    <cellStyle name="Input 8 7 9 2" xfId="8955" xr:uid="{00000000-0005-0000-0000-000049210000}"/>
    <cellStyle name="Input 8 8" xfId="8956" xr:uid="{00000000-0005-0000-0000-00004A210000}"/>
    <cellStyle name="Input 8 8 10" xfId="8957" xr:uid="{00000000-0005-0000-0000-00004B210000}"/>
    <cellStyle name="Input 8 8 10 2" xfId="8958" xr:uid="{00000000-0005-0000-0000-00004C210000}"/>
    <cellStyle name="Input 8 8 11" xfId="8959" xr:uid="{00000000-0005-0000-0000-00004D210000}"/>
    <cellStyle name="Input 8 8 11 2" xfId="8960" xr:uid="{00000000-0005-0000-0000-00004E210000}"/>
    <cellStyle name="Input 8 8 12" xfId="8961" xr:uid="{00000000-0005-0000-0000-00004F210000}"/>
    <cellStyle name="Input 8 8 12 2" xfId="8962" xr:uid="{00000000-0005-0000-0000-000050210000}"/>
    <cellStyle name="Input 8 8 13" xfId="8963" xr:uid="{00000000-0005-0000-0000-000051210000}"/>
    <cellStyle name="Input 8 8 13 2" xfId="8964" xr:uid="{00000000-0005-0000-0000-000052210000}"/>
    <cellStyle name="Input 8 8 14" xfId="8965" xr:uid="{00000000-0005-0000-0000-000053210000}"/>
    <cellStyle name="Input 8 8 14 2" xfId="8966" xr:uid="{00000000-0005-0000-0000-000054210000}"/>
    <cellStyle name="Input 8 8 15" xfId="8967" xr:uid="{00000000-0005-0000-0000-000055210000}"/>
    <cellStyle name="Input 8 8 15 2" xfId="8968" xr:uid="{00000000-0005-0000-0000-000056210000}"/>
    <cellStyle name="Input 8 8 16" xfId="8969" xr:uid="{00000000-0005-0000-0000-000057210000}"/>
    <cellStyle name="Input 8 8 16 2" xfId="8970" xr:uid="{00000000-0005-0000-0000-000058210000}"/>
    <cellStyle name="Input 8 8 17" xfId="8971" xr:uid="{00000000-0005-0000-0000-000059210000}"/>
    <cellStyle name="Input 8 8 17 2" xfId="8972" xr:uid="{00000000-0005-0000-0000-00005A210000}"/>
    <cellStyle name="Input 8 8 18" xfId="8973" xr:uid="{00000000-0005-0000-0000-00005B210000}"/>
    <cellStyle name="Input 8 8 2" xfId="8974" xr:uid="{00000000-0005-0000-0000-00005C210000}"/>
    <cellStyle name="Input 8 8 2 10" xfId="8975" xr:uid="{00000000-0005-0000-0000-00005D210000}"/>
    <cellStyle name="Input 8 8 2 10 2" xfId="8976" xr:uid="{00000000-0005-0000-0000-00005E210000}"/>
    <cellStyle name="Input 8 8 2 11" xfId="8977" xr:uid="{00000000-0005-0000-0000-00005F210000}"/>
    <cellStyle name="Input 8 8 2 11 2" xfId="8978" xr:uid="{00000000-0005-0000-0000-000060210000}"/>
    <cellStyle name="Input 8 8 2 12" xfId="8979" xr:uid="{00000000-0005-0000-0000-000061210000}"/>
    <cellStyle name="Input 8 8 2 12 2" xfId="8980" xr:uid="{00000000-0005-0000-0000-000062210000}"/>
    <cellStyle name="Input 8 8 2 13" xfId="8981" xr:uid="{00000000-0005-0000-0000-000063210000}"/>
    <cellStyle name="Input 8 8 2 13 2" xfId="8982" xr:uid="{00000000-0005-0000-0000-000064210000}"/>
    <cellStyle name="Input 8 8 2 14" xfId="8983" xr:uid="{00000000-0005-0000-0000-000065210000}"/>
    <cellStyle name="Input 8 8 2 14 2" xfId="8984" xr:uid="{00000000-0005-0000-0000-000066210000}"/>
    <cellStyle name="Input 8 8 2 15" xfId="8985" xr:uid="{00000000-0005-0000-0000-000067210000}"/>
    <cellStyle name="Input 8 8 2 15 2" xfId="8986" xr:uid="{00000000-0005-0000-0000-000068210000}"/>
    <cellStyle name="Input 8 8 2 16" xfId="8987" xr:uid="{00000000-0005-0000-0000-000069210000}"/>
    <cellStyle name="Input 8 8 2 16 2" xfId="8988" xr:uid="{00000000-0005-0000-0000-00006A210000}"/>
    <cellStyle name="Input 8 8 2 17" xfId="8989" xr:uid="{00000000-0005-0000-0000-00006B210000}"/>
    <cellStyle name="Input 8 8 2 17 2" xfId="8990" xr:uid="{00000000-0005-0000-0000-00006C210000}"/>
    <cellStyle name="Input 8 8 2 18" xfId="8991" xr:uid="{00000000-0005-0000-0000-00006D210000}"/>
    <cellStyle name="Input 8 8 2 2" xfId="8992" xr:uid="{00000000-0005-0000-0000-00006E210000}"/>
    <cellStyle name="Input 8 8 2 2 2" xfId="8993" xr:uid="{00000000-0005-0000-0000-00006F210000}"/>
    <cellStyle name="Input 8 8 2 3" xfId="8994" xr:uid="{00000000-0005-0000-0000-000070210000}"/>
    <cellStyle name="Input 8 8 2 3 2" xfId="8995" xr:uid="{00000000-0005-0000-0000-000071210000}"/>
    <cellStyle name="Input 8 8 2 4" xfId="8996" xr:uid="{00000000-0005-0000-0000-000072210000}"/>
    <cellStyle name="Input 8 8 2 4 2" xfId="8997" xr:uid="{00000000-0005-0000-0000-000073210000}"/>
    <cellStyle name="Input 8 8 2 5" xfId="8998" xr:uid="{00000000-0005-0000-0000-000074210000}"/>
    <cellStyle name="Input 8 8 2 5 2" xfId="8999" xr:uid="{00000000-0005-0000-0000-000075210000}"/>
    <cellStyle name="Input 8 8 2 6" xfId="9000" xr:uid="{00000000-0005-0000-0000-000076210000}"/>
    <cellStyle name="Input 8 8 2 6 2" xfId="9001" xr:uid="{00000000-0005-0000-0000-000077210000}"/>
    <cellStyle name="Input 8 8 2 7" xfId="9002" xr:uid="{00000000-0005-0000-0000-000078210000}"/>
    <cellStyle name="Input 8 8 2 7 2" xfId="9003" xr:uid="{00000000-0005-0000-0000-000079210000}"/>
    <cellStyle name="Input 8 8 2 8" xfId="9004" xr:uid="{00000000-0005-0000-0000-00007A210000}"/>
    <cellStyle name="Input 8 8 2 8 2" xfId="9005" xr:uid="{00000000-0005-0000-0000-00007B210000}"/>
    <cellStyle name="Input 8 8 2 9" xfId="9006" xr:uid="{00000000-0005-0000-0000-00007C210000}"/>
    <cellStyle name="Input 8 8 2 9 2" xfId="9007" xr:uid="{00000000-0005-0000-0000-00007D210000}"/>
    <cellStyle name="Input 8 8 3" xfId="9008" xr:uid="{00000000-0005-0000-0000-00007E210000}"/>
    <cellStyle name="Input 8 8 3 10" xfId="9009" xr:uid="{00000000-0005-0000-0000-00007F210000}"/>
    <cellStyle name="Input 8 8 3 10 2" xfId="9010" xr:uid="{00000000-0005-0000-0000-000080210000}"/>
    <cellStyle name="Input 8 8 3 11" xfId="9011" xr:uid="{00000000-0005-0000-0000-000081210000}"/>
    <cellStyle name="Input 8 8 3 11 2" xfId="9012" xr:uid="{00000000-0005-0000-0000-000082210000}"/>
    <cellStyle name="Input 8 8 3 12" xfId="9013" xr:uid="{00000000-0005-0000-0000-000083210000}"/>
    <cellStyle name="Input 8 8 3 12 2" xfId="9014" xr:uid="{00000000-0005-0000-0000-000084210000}"/>
    <cellStyle name="Input 8 8 3 13" xfId="9015" xr:uid="{00000000-0005-0000-0000-000085210000}"/>
    <cellStyle name="Input 8 8 3 13 2" xfId="9016" xr:uid="{00000000-0005-0000-0000-000086210000}"/>
    <cellStyle name="Input 8 8 3 14" xfId="9017" xr:uid="{00000000-0005-0000-0000-000087210000}"/>
    <cellStyle name="Input 8 8 3 14 2" xfId="9018" xr:uid="{00000000-0005-0000-0000-000088210000}"/>
    <cellStyle name="Input 8 8 3 15" xfId="9019" xr:uid="{00000000-0005-0000-0000-000089210000}"/>
    <cellStyle name="Input 8 8 3 15 2" xfId="9020" xr:uid="{00000000-0005-0000-0000-00008A210000}"/>
    <cellStyle name="Input 8 8 3 16" xfId="9021" xr:uid="{00000000-0005-0000-0000-00008B210000}"/>
    <cellStyle name="Input 8 8 3 2" xfId="9022" xr:uid="{00000000-0005-0000-0000-00008C210000}"/>
    <cellStyle name="Input 8 8 3 2 2" xfId="9023" xr:uid="{00000000-0005-0000-0000-00008D210000}"/>
    <cellStyle name="Input 8 8 3 3" xfId="9024" xr:uid="{00000000-0005-0000-0000-00008E210000}"/>
    <cellStyle name="Input 8 8 3 3 2" xfId="9025" xr:uid="{00000000-0005-0000-0000-00008F210000}"/>
    <cellStyle name="Input 8 8 3 4" xfId="9026" xr:uid="{00000000-0005-0000-0000-000090210000}"/>
    <cellStyle name="Input 8 8 3 4 2" xfId="9027" xr:uid="{00000000-0005-0000-0000-000091210000}"/>
    <cellStyle name="Input 8 8 3 5" xfId="9028" xr:uid="{00000000-0005-0000-0000-000092210000}"/>
    <cellStyle name="Input 8 8 3 5 2" xfId="9029" xr:uid="{00000000-0005-0000-0000-000093210000}"/>
    <cellStyle name="Input 8 8 3 6" xfId="9030" xr:uid="{00000000-0005-0000-0000-000094210000}"/>
    <cellStyle name="Input 8 8 3 6 2" xfId="9031" xr:uid="{00000000-0005-0000-0000-000095210000}"/>
    <cellStyle name="Input 8 8 3 7" xfId="9032" xr:uid="{00000000-0005-0000-0000-000096210000}"/>
    <cellStyle name="Input 8 8 3 7 2" xfId="9033" xr:uid="{00000000-0005-0000-0000-000097210000}"/>
    <cellStyle name="Input 8 8 3 8" xfId="9034" xr:uid="{00000000-0005-0000-0000-000098210000}"/>
    <cellStyle name="Input 8 8 3 8 2" xfId="9035" xr:uid="{00000000-0005-0000-0000-000099210000}"/>
    <cellStyle name="Input 8 8 3 9" xfId="9036" xr:uid="{00000000-0005-0000-0000-00009A210000}"/>
    <cellStyle name="Input 8 8 3 9 2" xfId="9037" xr:uid="{00000000-0005-0000-0000-00009B210000}"/>
    <cellStyle name="Input 8 8 4" xfId="9038" xr:uid="{00000000-0005-0000-0000-00009C210000}"/>
    <cellStyle name="Input 8 8 4 10" xfId="9039" xr:uid="{00000000-0005-0000-0000-00009D210000}"/>
    <cellStyle name="Input 8 8 4 10 2" xfId="9040" xr:uid="{00000000-0005-0000-0000-00009E210000}"/>
    <cellStyle name="Input 8 8 4 11" xfId="9041" xr:uid="{00000000-0005-0000-0000-00009F210000}"/>
    <cellStyle name="Input 8 8 4 11 2" xfId="9042" xr:uid="{00000000-0005-0000-0000-0000A0210000}"/>
    <cellStyle name="Input 8 8 4 12" xfId="9043" xr:uid="{00000000-0005-0000-0000-0000A1210000}"/>
    <cellStyle name="Input 8 8 4 12 2" xfId="9044" xr:uid="{00000000-0005-0000-0000-0000A2210000}"/>
    <cellStyle name="Input 8 8 4 13" xfId="9045" xr:uid="{00000000-0005-0000-0000-0000A3210000}"/>
    <cellStyle name="Input 8 8 4 13 2" xfId="9046" xr:uid="{00000000-0005-0000-0000-0000A4210000}"/>
    <cellStyle name="Input 8 8 4 14" xfId="9047" xr:uid="{00000000-0005-0000-0000-0000A5210000}"/>
    <cellStyle name="Input 8 8 4 14 2" xfId="9048" xr:uid="{00000000-0005-0000-0000-0000A6210000}"/>
    <cellStyle name="Input 8 8 4 15" xfId="9049" xr:uid="{00000000-0005-0000-0000-0000A7210000}"/>
    <cellStyle name="Input 8 8 4 15 2" xfId="9050" xr:uid="{00000000-0005-0000-0000-0000A8210000}"/>
    <cellStyle name="Input 8 8 4 16" xfId="9051" xr:uid="{00000000-0005-0000-0000-0000A9210000}"/>
    <cellStyle name="Input 8 8 4 2" xfId="9052" xr:uid="{00000000-0005-0000-0000-0000AA210000}"/>
    <cellStyle name="Input 8 8 4 2 2" xfId="9053" xr:uid="{00000000-0005-0000-0000-0000AB210000}"/>
    <cellStyle name="Input 8 8 4 3" xfId="9054" xr:uid="{00000000-0005-0000-0000-0000AC210000}"/>
    <cellStyle name="Input 8 8 4 3 2" xfId="9055" xr:uid="{00000000-0005-0000-0000-0000AD210000}"/>
    <cellStyle name="Input 8 8 4 4" xfId="9056" xr:uid="{00000000-0005-0000-0000-0000AE210000}"/>
    <cellStyle name="Input 8 8 4 4 2" xfId="9057" xr:uid="{00000000-0005-0000-0000-0000AF210000}"/>
    <cellStyle name="Input 8 8 4 5" xfId="9058" xr:uid="{00000000-0005-0000-0000-0000B0210000}"/>
    <cellStyle name="Input 8 8 4 5 2" xfId="9059" xr:uid="{00000000-0005-0000-0000-0000B1210000}"/>
    <cellStyle name="Input 8 8 4 6" xfId="9060" xr:uid="{00000000-0005-0000-0000-0000B2210000}"/>
    <cellStyle name="Input 8 8 4 6 2" xfId="9061" xr:uid="{00000000-0005-0000-0000-0000B3210000}"/>
    <cellStyle name="Input 8 8 4 7" xfId="9062" xr:uid="{00000000-0005-0000-0000-0000B4210000}"/>
    <cellStyle name="Input 8 8 4 7 2" xfId="9063" xr:uid="{00000000-0005-0000-0000-0000B5210000}"/>
    <cellStyle name="Input 8 8 4 8" xfId="9064" xr:uid="{00000000-0005-0000-0000-0000B6210000}"/>
    <cellStyle name="Input 8 8 4 8 2" xfId="9065" xr:uid="{00000000-0005-0000-0000-0000B7210000}"/>
    <cellStyle name="Input 8 8 4 9" xfId="9066" xr:uid="{00000000-0005-0000-0000-0000B8210000}"/>
    <cellStyle name="Input 8 8 4 9 2" xfId="9067" xr:uid="{00000000-0005-0000-0000-0000B9210000}"/>
    <cellStyle name="Input 8 8 5" xfId="9068" xr:uid="{00000000-0005-0000-0000-0000BA210000}"/>
    <cellStyle name="Input 8 8 5 10" xfId="9069" xr:uid="{00000000-0005-0000-0000-0000BB210000}"/>
    <cellStyle name="Input 8 8 5 10 2" xfId="9070" xr:uid="{00000000-0005-0000-0000-0000BC210000}"/>
    <cellStyle name="Input 8 8 5 11" xfId="9071" xr:uid="{00000000-0005-0000-0000-0000BD210000}"/>
    <cellStyle name="Input 8 8 5 11 2" xfId="9072" xr:uid="{00000000-0005-0000-0000-0000BE210000}"/>
    <cellStyle name="Input 8 8 5 12" xfId="9073" xr:uid="{00000000-0005-0000-0000-0000BF210000}"/>
    <cellStyle name="Input 8 8 5 12 2" xfId="9074" xr:uid="{00000000-0005-0000-0000-0000C0210000}"/>
    <cellStyle name="Input 8 8 5 13" xfId="9075" xr:uid="{00000000-0005-0000-0000-0000C1210000}"/>
    <cellStyle name="Input 8 8 5 13 2" xfId="9076" xr:uid="{00000000-0005-0000-0000-0000C2210000}"/>
    <cellStyle name="Input 8 8 5 14" xfId="9077" xr:uid="{00000000-0005-0000-0000-0000C3210000}"/>
    <cellStyle name="Input 8 8 5 2" xfId="9078" xr:uid="{00000000-0005-0000-0000-0000C4210000}"/>
    <cellStyle name="Input 8 8 5 2 2" xfId="9079" xr:uid="{00000000-0005-0000-0000-0000C5210000}"/>
    <cellStyle name="Input 8 8 5 3" xfId="9080" xr:uid="{00000000-0005-0000-0000-0000C6210000}"/>
    <cellStyle name="Input 8 8 5 3 2" xfId="9081" xr:uid="{00000000-0005-0000-0000-0000C7210000}"/>
    <cellStyle name="Input 8 8 5 4" xfId="9082" xr:uid="{00000000-0005-0000-0000-0000C8210000}"/>
    <cellStyle name="Input 8 8 5 4 2" xfId="9083" xr:uid="{00000000-0005-0000-0000-0000C9210000}"/>
    <cellStyle name="Input 8 8 5 5" xfId="9084" xr:uid="{00000000-0005-0000-0000-0000CA210000}"/>
    <cellStyle name="Input 8 8 5 5 2" xfId="9085" xr:uid="{00000000-0005-0000-0000-0000CB210000}"/>
    <cellStyle name="Input 8 8 5 6" xfId="9086" xr:uid="{00000000-0005-0000-0000-0000CC210000}"/>
    <cellStyle name="Input 8 8 5 6 2" xfId="9087" xr:uid="{00000000-0005-0000-0000-0000CD210000}"/>
    <cellStyle name="Input 8 8 5 7" xfId="9088" xr:uid="{00000000-0005-0000-0000-0000CE210000}"/>
    <cellStyle name="Input 8 8 5 7 2" xfId="9089" xr:uid="{00000000-0005-0000-0000-0000CF210000}"/>
    <cellStyle name="Input 8 8 5 8" xfId="9090" xr:uid="{00000000-0005-0000-0000-0000D0210000}"/>
    <cellStyle name="Input 8 8 5 8 2" xfId="9091" xr:uid="{00000000-0005-0000-0000-0000D1210000}"/>
    <cellStyle name="Input 8 8 5 9" xfId="9092" xr:uid="{00000000-0005-0000-0000-0000D2210000}"/>
    <cellStyle name="Input 8 8 5 9 2" xfId="9093" xr:uid="{00000000-0005-0000-0000-0000D3210000}"/>
    <cellStyle name="Input 8 8 6" xfId="9094" xr:uid="{00000000-0005-0000-0000-0000D4210000}"/>
    <cellStyle name="Input 8 8 6 2" xfId="9095" xr:uid="{00000000-0005-0000-0000-0000D5210000}"/>
    <cellStyle name="Input 8 8 7" xfId="9096" xr:uid="{00000000-0005-0000-0000-0000D6210000}"/>
    <cellStyle name="Input 8 8 7 2" xfId="9097" xr:uid="{00000000-0005-0000-0000-0000D7210000}"/>
    <cellStyle name="Input 8 8 8" xfId="9098" xr:uid="{00000000-0005-0000-0000-0000D8210000}"/>
    <cellStyle name="Input 8 8 8 2" xfId="9099" xr:uid="{00000000-0005-0000-0000-0000D9210000}"/>
    <cellStyle name="Input 8 8 9" xfId="9100" xr:uid="{00000000-0005-0000-0000-0000DA210000}"/>
    <cellStyle name="Input 8 8 9 2" xfId="9101" xr:uid="{00000000-0005-0000-0000-0000DB210000}"/>
    <cellStyle name="Input 8 9" xfId="9102" xr:uid="{00000000-0005-0000-0000-0000DC210000}"/>
    <cellStyle name="Input 8 9 10" xfId="9103" xr:uid="{00000000-0005-0000-0000-0000DD210000}"/>
    <cellStyle name="Input 8 9 10 2" xfId="9104" xr:uid="{00000000-0005-0000-0000-0000DE210000}"/>
    <cellStyle name="Input 8 9 11" xfId="9105" xr:uid="{00000000-0005-0000-0000-0000DF210000}"/>
    <cellStyle name="Input 8 9 11 2" xfId="9106" xr:uid="{00000000-0005-0000-0000-0000E0210000}"/>
    <cellStyle name="Input 8 9 12" xfId="9107" xr:uid="{00000000-0005-0000-0000-0000E1210000}"/>
    <cellStyle name="Input 8 9 12 2" xfId="9108" xr:uid="{00000000-0005-0000-0000-0000E2210000}"/>
    <cellStyle name="Input 8 9 13" xfId="9109" xr:uid="{00000000-0005-0000-0000-0000E3210000}"/>
    <cellStyle name="Input 8 9 13 2" xfId="9110" xr:uid="{00000000-0005-0000-0000-0000E4210000}"/>
    <cellStyle name="Input 8 9 14" xfId="9111" xr:uid="{00000000-0005-0000-0000-0000E5210000}"/>
    <cellStyle name="Input 8 9 14 2" xfId="9112" xr:uid="{00000000-0005-0000-0000-0000E6210000}"/>
    <cellStyle name="Input 8 9 15" xfId="9113" xr:uid="{00000000-0005-0000-0000-0000E7210000}"/>
    <cellStyle name="Input 8 9 15 2" xfId="9114" xr:uid="{00000000-0005-0000-0000-0000E8210000}"/>
    <cellStyle name="Input 8 9 16" xfId="9115" xr:uid="{00000000-0005-0000-0000-0000E9210000}"/>
    <cellStyle name="Input 8 9 16 2" xfId="9116" xr:uid="{00000000-0005-0000-0000-0000EA210000}"/>
    <cellStyle name="Input 8 9 17" xfId="9117" xr:uid="{00000000-0005-0000-0000-0000EB210000}"/>
    <cellStyle name="Input 8 9 17 2" xfId="9118" xr:uid="{00000000-0005-0000-0000-0000EC210000}"/>
    <cellStyle name="Input 8 9 18" xfId="9119" xr:uid="{00000000-0005-0000-0000-0000ED210000}"/>
    <cellStyle name="Input 8 9 2" xfId="9120" xr:uid="{00000000-0005-0000-0000-0000EE210000}"/>
    <cellStyle name="Input 8 9 2 10" xfId="9121" xr:uid="{00000000-0005-0000-0000-0000EF210000}"/>
    <cellStyle name="Input 8 9 2 10 2" xfId="9122" xr:uid="{00000000-0005-0000-0000-0000F0210000}"/>
    <cellStyle name="Input 8 9 2 11" xfId="9123" xr:uid="{00000000-0005-0000-0000-0000F1210000}"/>
    <cellStyle name="Input 8 9 2 11 2" xfId="9124" xr:uid="{00000000-0005-0000-0000-0000F2210000}"/>
    <cellStyle name="Input 8 9 2 12" xfId="9125" xr:uid="{00000000-0005-0000-0000-0000F3210000}"/>
    <cellStyle name="Input 8 9 2 12 2" xfId="9126" xr:uid="{00000000-0005-0000-0000-0000F4210000}"/>
    <cellStyle name="Input 8 9 2 13" xfId="9127" xr:uid="{00000000-0005-0000-0000-0000F5210000}"/>
    <cellStyle name="Input 8 9 2 13 2" xfId="9128" xr:uid="{00000000-0005-0000-0000-0000F6210000}"/>
    <cellStyle name="Input 8 9 2 14" xfId="9129" xr:uid="{00000000-0005-0000-0000-0000F7210000}"/>
    <cellStyle name="Input 8 9 2 14 2" xfId="9130" xr:uid="{00000000-0005-0000-0000-0000F8210000}"/>
    <cellStyle name="Input 8 9 2 15" xfId="9131" xr:uid="{00000000-0005-0000-0000-0000F9210000}"/>
    <cellStyle name="Input 8 9 2 15 2" xfId="9132" xr:uid="{00000000-0005-0000-0000-0000FA210000}"/>
    <cellStyle name="Input 8 9 2 16" xfId="9133" xr:uid="{00000000-0005-0000-0000-0000FB210000}"/>
    <cellStyle name="Input 8 9 2 16 2" xfId="9134" xr:uid="{00000000-0005-0000-0000-0000FC210000}"/>
    <cellStyle name="Input 8 9 2 17" xfId="9135" xr:uid="{00000000-0005-0000-0000-0000FD210000}"/>
    <cellStyle name="Input 8 9 2 17 2" xfId="9136" xr:uid="{00000000-0005-0000-0000-0000FE210000}"/>
    <cellStyle name="Input 8 9 2 18" xfId="9137" xr:uid="{00000000-0005-0000-0000-0000FF210000}"/>
    <cellStyle name="Input 8 9 2 2" xfId="9138" xr:uid="{00000000-0005-0000-0000-000000220000}"/>
    <cellStyle name="Input 8 9 2 2 2" xfId="9139" xr:uid="{00000000-0005-0000-0000-000001220000}"/>
    <cellStyle name="Input 8 9 2 3" xfId="9140" xr:uid="{00000000-0005-0000-0000-000002220000}"/>
    <cellStyle name="Input 8 9 2 3 2" xfId="9141" xr:uid="{00000000-0005-0000-0000-000003220000}"/>
    <cellStyle name="Input 8 9 2 4" xfId="9142" xr:uid="{00000000-0005-0000-0000-000004220000}"/>
    <cellStyle name="Input 8 9 2 4 2" xfId="9143" xr:uid="{00000000-0005-0000-0000-000005220000}"/>
    <cellStyle name="Input 8 9 2 5" xfId="9144" xr:uid="{00000000-0005-0000-0000-000006220000}"/>
    <cellStyle name="Input 8 9 2 5 2" xfId="9145" xr:uid="{00000000-0005-0000-0000-000007220000}"/>
    <cellStyle name="Input 8 9 2 6" xfId="9146" xr:uid="{00000000-0005-0000-0000-000008220000}"/>
    <cellStyle name="Input 8 9 2 6 2" xfId="9147" xr:uid="{00000000-0005-0000-0000-000009220000}"/>
    <cellStyle name="Input 8 9 2 7" xfId="9148" xr:uid="{00000000-0005-0000-0000-00000A220000}"/>
    <cellStyle name="Input 8 9 2 7 2" xfId="9149" xr:uid="{00000000-0005-0000-0000-00000B220000}"/>
    <cellStyle name="Input 8 9 2 8" xfId="9150" xr:uid="{00000000-0005-0000-0000-00000C220000}"/>
    <cellStyle name="Input 8 9 2 8 2" xfId="9151" xr:uid="{00000000-0005-0000-0000-00000D220000}"/>
    <cellStyle name="Input 8 9 2 9" xfId="9152" xr:uid="{00000000-0005-0000-0000-00000E220000}"/>
    <cellStyle name="Input 8 9 2 9 2" xfId="9153" xr:uid="{00000000-0005-0000-0000-00000F220000}"/>
    <cellStyle name="Input 8 9 3" xfId="9154" xr:uid="{00000000-0005-0000-0000-000010220000}"/>
    <cellStyle name="Input 8 9 3 10" xfId="9155" xr:uid="{00000000-0005-0000-0000-000011220000}"/>
    <cellStyle name="Input 8 9 3 10 2" xfId="9156" xr:uid="{00000000-0005-0000-0000-000012220000}"/>
    <cellStyle name="Input 8 9 3 11" xfId="9157" xr:uid="{00000000-0005-0000-0000-000013220000}"/>
    <cellStyle name="Input 8 9 3 11 2" xfId="9158" xr:uid="{00000000-0005-0000-0000-000014220000}"/>
    <cellStyle name="Input 8 9 3 12" xfId="9159" xr:uid="{00000000-0005-0000-0000-000015220000}"/>
    <cellStyle name="Input 8 9 3 12 2" xfId="9160" xr:uid="{00000000-0005-0000-0000-000016220000}"/>
    <cellStyle name="Input 8 9 3 13" xfId="9161" xr:uid="{00000000-0005-0000-0000-000017220000}"/>
    <cellStyle name="Input 8 9 3 13 2" xfId="9162" xr:uid="{00000000-0005-0000-0000-000018220000}"/>
    <cellStyle name="Input 8 9 3 14" xfId="9163" xr:uid="{00000000-0005-0000-0000-000019220000}"/>
    <cellStyle name="Input 8 9 3 14 2" xfId="9164" xr:uid="{00000000-0005-0000-0000-00001A220000}"/>
    <cellStyle name="Input 8 9 3 15" xfId="9165" xr:uid="{00000000-0005-0000-0000-00001B220000}"/>
    <cellStyle name="Input 8 9 3 15 2" xfId="9166" xr:uid="{00000000-0005-0000-0000-00001C220000}"/>
    <cellStyle name="Input 8 9 3 16" xfId="9167" xr:uid="{00000000-0005-0000-0000-00001D220000}"/>
    <cellStyle name="Input 8 9 3 2" xfId="9168" xr:uid="{00000000-0005-0000-0000-00001E220000}"/>
    <cellStyle name="Input 8 9 3 2 2" xfId="9169" xr:uid="{00000000-0005-0000-0000-00001F220000}"/>
    <cellStyle name="Input 8 9 3 3" xfId="9170" xr:uid="{00000000-0005-0000-0000-000020220000}"/>
    <cellStyle name="Input 8 9 3 3 2" xfId="9171" xr:uid="{00000000-0005-0000-0000-000021220000}"/>
    <cellStyle name="Input 8 9 3 4" xfId="9172" xr:uid="{00000000-0005-0000-0000-000022220000}"/>
    <cellStyle name="Input 8 9 3 4 2" xfId="9173" xr:uid="{00000000-0005-0000-0000-000023220000}"/>
    <cellStyle name="Input 8 9 3 5" xfId="9174" xr:uid="{00000000-0005-0000-0000-000024220000}"/>
    <cellStyle name="Input 8 9 3 5 2" xfId="9175" xr:uid="{00000000-0005-0000-0000-000025220000}"/>
    <cellStyle name="Input 8 9 3 6" xfId="9176" xr:uid="{00000000-0005-0000-0000-000026220000}"/>
    <cellStyle name="Input 8 9 3 6 2" xfId="9177" xr:uid="{00000000-0005-0000-0000-000027220000}"/>
    <cellStyle name="Input 8 9 3 7" xfId="9178" xr:uid="{00000000-0005-0000-0000-000028220000}"/>
    <cellStyle name="Input 8 9 3 7 2" xfId="9179" xr:uid="{00000000-0005-0000-0000-000029220000}"/>
    <cellStyle name="Input 8 9 3 8" xfId="9180" xr:uid="{00000000-0005-0000-0000-00002A220000}"/>
    <cellStyle name="Input 8 9 3 8 2" xfId="9181" xr:uid="{00000000-0005-0000-0000-00002B220000}"/>
    <cellStyle name="Input 8 9 3 9" xfId="9182" xr:uid="{00000000-0005-0000-0000-00002C220000}"/>
    <cellStyle name="Input 8 9 3 9 2" xfId="9183" xr:uid="{00000000-0005-0000-0000-00002D220000}"/>
    <cellStyle name="Input 8 9 4" xfId="9184" xr:uid="{00000000-0005-0000-0000-00002E220000}"/>
    <cellStyle name="Input 8 9 4 10" xfId="9185" xr:uid="{00000000-0005-0000-0000-00002F220000}"/>
    <cellStyle name="Input 8 9 4 10 2" xfId="9186" xr:uid="{00000000-0005-0000-0000-000030220000}"/>
    <cellStyle name="Input 8 9 4 11" xfId="9187" xr:uid="{00000000-0005-0000-0000-000031220000}"/>
    <cellStyle name="Input 8 9 4 11 2" xfId="9188" xr:uid="{00000000-0005-0000-0000-000032220000}"/>
    <cellStyle name="Input 8 9 4 12" xfId="9189" xr:uid="{00000000-0005-0000-0000-000033220000}"/>
    <cellStyle name="Input 8 9 4 12 2" xfId="9190" xr:uid="{00000000-0005-0000-0000-000034220000}"/>
    <cellStyle name="Input 8 9 4 13" xfId="9191" xr:uid="{00000000-0005-0000-0000-000035220000}"/>
    <cellStyle name="Input 8 9 4 13 2" xfId="9192" xr:uid="{00000000-0005-0000-0000-000036220000}"/>
    <cellStyle name="Input 8 9 4 14" xfId="9193" xr:uid="{00000000-0005-0000-0000-000037220000}"/>
    <cellStyle name="Input 8 9 4 14 2" xfId="9194" xr:uid="{00000000-0005-0000-0000-000038220000}"/>
    <cellStyle name="Input 8 9 4 15" xfId="9195" xr:uid="{00000000-0005-0000-0000-000039220000}"/>
    <cellStyle name="Input 8 9 4 15 2" xfId="9196" xr:uid="{00000000-0005-0000-0000-00003A220000}"/>
    <cellStyle name="Input 8 9 4 16" xfId="9197" xr:uid="{00000000-0005-0000-0000-00003B220000}"/>
    <cellStyle name="Input 8 9 4 2" xfId="9198" xr:uid="{00000000-0005-0000-0000-00003C220000}"/>
    <cellStyle name="Input 8 9 4 2 2" xfId="9199" xr:uid="{00000000-0005-0000-0000-00003D220000}"/>
    <cellStyle name="Input 8 9 4 3" xfId="9200" xr:uid="{00000000-0005-0000-0000-00003E220000}"/>
    <cellStyle name="Input 8 9 4 3 2" xfId="9201" xr:uid="{00000000-0005-0000-0000-00003F220000}"/>
    <cellStyle name="Input 8 9 4 4" xfId="9202" xr:uid="{00000000-0005-0000-0000-000040220000}"/>
    <cellStyle name="Input 8 9 4 4 2" xfId="9203" xr:uid="{00000000-0005-0000-0000-000041220000}"/>
    <cellStyle name="Input 8 9 4 5" xfId="9204" xr:uid="{00000000-0005-0000-0000-000042220000}"/>
    <cellStyle name="Input 8 9 4 5 2" xfId="9205" xr:uid="{00000000-0005-0000-0000-000043220000}"/>
    <cellStyle name="Input 8 9 4 6" xfId="9206" xr:uid="{00000000-0005-0000-0000-000044220000}"/>
    <cellStyle name="Input 8 9 4 6 2" xfId="9207" xr:uid="{00000000-0005-0000-0000-000045220000}"/>
    <cellStyle name="Input 8 9 4 7" xfId="9208" xr:uid="{00000000-0005-0000-0000-000046220000}"/>
    <cellStyle name="Input 8 9 4 7 2" xfId="9209" xr:uid="{00000000-0005-0000-0000-000047220000}"/>
    <cellStyle name="Input 8 9 4 8" xfId="9210" xr:uid="{00000000-0005-0000-0000-000048220000}"/>
    <cellStyle name="Input 8 9 4 8 2" xfId="9211" xr:uid="{00000000-0005-0000-0000-000049220000}"/>
    <cellStyle name="Input 8 9 4 9" xfId="9212" xr:uid="{00000000-0005-0000-0000-00004A220000}"/>
    <cellStyle name="Input 8 9 4 9 2" xfId="9213" xr:uid="{00000000-0005-0000-0000-00004B220000}"/>
    <cellStyle name="Input 8 9 5" xfId="9214" xr:uid="{00000000-0005-0000-0000-00004C220000}"/>
    <cellStyle name="Input 8 9 5 10" xfId="9215" xr:uid="{00000000-0005-0000-0000-00004D220000}"/>
    <cellStyle name="Input 8 9 5 10 2" xfId="9216" xr:uid="{00000000-0005-0000-0000-00004E220000}"/>
    <cellStyle name="Input 8 9 5 11" xfId="9217" xr:uid="{00000000-0005-0000-0000-00004F220000}"/>
    <cellStyle name="Input 8 9 5 11 2" xfId="9218" xr:uid="{00000000-0005-0000-0000-000050220000}"/>
    <cellStyle name="Input 8 9 5 12" xfId="9219" xr:uid="{00000000-0005-0000-0000-000051220000}"/>
    <cellStyle name="Input 8 9 5 12 2" xfId="9220" xr:uid="{00000000-0005-0000-0000-000052220000}"/>
    <cellStyle name="Input 8 9 5 13" xfId="9221" xr:uid="{00000000-0005-0000-0000-000053220000}"/>
    <cellStyle name="Input 8 9 5 13 2" xfId="9222" xr:uid="{00000000-0005-0000-0000-000054220000}"/>
    <cellStyle name="Input 8 9 5 14" xfId="9223" xr:uid="{00000000-0005-0000-0000-000055220000}"/>
    <cellStyle name="Input 8 9 5 2" xfId="9224" xr:uid="{00000000-0005-0000-0000-000056220000}"/>
    <cellStyle name="Input 8 9 5 2 2" xfId="9225" xr:uid="{00000000-0005-0000-0000-000057220000}"/>
    <cellStyle name="Input 8 9 5 3" xfId="9226" xr:uid="{00000000-0005-0000-0000-000058220000}"/>
    <cellStyle name="Input 8 9 5 3 2" xfId="9227" xr:uid="{00000000-0005-0000-0000-000059220000}"/>
    <cellStyle name="Input 8 9 5 4" xfId="9228" xr:uid="{00000000-0005-0000-0000-00005A220000}"/>
    <cellStyle name="Input 8 9 5 4 2" xfId="9229" xr:uid="{00000000-0005-0000-0000-00005B220000}"/>
    <cellStyle name="Input 8 9 5 5" xfId="9230" xr:uid="{00000000-0005-0000-0000-00005C220000}"/>
    <cellStyle name="Input 8 9 5 5 2" xfId="9231" xr:uid="{00000000-0005-0000-0000-00005D220000}"/>
    <cellStyle name="Input 8 9 5 6" xfId="9232" xr:uid="{00000000-0005-0000-0000-00005E220000}"/>
    <cellStyle name="Input 8 9 5 6 2" xfId="9233" xr:uid="{00000000-0005-0000-0000-00005F220000}"/>
    <cellStyle name="Input 8 9 5 7" xfId="9234" xr:uid="{00000000-0005-0000-0000-000060220000}"/>
    <cellStyle name="Input 8 9 5 7 2" xfId="9235" xr:uid="{00000000-0005-0000-0000-000061220000}"/>
    <cellStyle name="Input 8 9 5 8" xfId="9236" xr:uid="{00000000-0005-0000-0000-000062220000}"/>
    <cellStyle name="Input 8 9 5 8 2" xfId="9237" xr:uid="{00000000-0005-0000-0000-000063220000}"/>
    <cellStyle name="Input 8 9 5 9" xfId="9238" xr:uid="{00000000-0005-0000-0000-000064220000}"/>
    <cellStyle name="Input 8 9 5 9 2" xfId="9239" xr:uid="{00000000-0005-0000-0000-000065220000}"/>
    <cellStyle name="Input 8 9 6" xfId="9240" xr:uid="{00000000-0005-0000-0000-000066220000}"/>
    <cellStyle name="Input 8 9 6 2" xfId="9241" xr:uid="{00000000-0005-0000-0000-000067220000}"/>
    <cellStyle name="Input 8 9 7" xfId="9242" xr:uid="{00000000-0005-0000-0000-000068220000}"/>
    <cellStyle name="Input 8 9 7 2" xfId="9243" xr:uid="{00000000-0005-0000-0000-000069220000}"/>
    <cellStyle name="Input 8 9 8" xfId="9244" xr:uid="{00000000-0005-0000-0000-00006A220000}"/>
    <cellStyle name="Input 8 9 8 2" xfId="9245" xr:uid="{00000000-0005-0000-0000-00006B220000}"/>
    <cellStyle name="Input 8 9 9" xfId="9246" xr:uid="{00000000-0005-0000-0000-00006C220000}"/>
    <cellStyle name="Input 8 9 9 2" xfId="9247" xr:uid="{00000000-0005-0000-0000-00006D220000}"/>
    <cellStyle name="Input 9" xfId="9248" xr:uid="{00000000-0005-0000-0000-00006E220000}"/>
    <cellStyle name="Input 9 10" xfId="9249" xr:uid="{00000000-0005-0000-0000-00006F220000}"/>
    <cellStyle name="Input 9 10 10" xfId="9250" xr:uid="{00000000-0005-0000-0000-000070220000}"/>
    <cellStyle name="Input 9 10 10 2" xfId="9251" xr:uid="{00000000-0005-0000-0000-000071220000}"/>
    <cellStyle name="Input 9 10 11" xfId="9252" xr:uid="{00000000-0005-0000-0000-000072220000}"/>
    <cellStyle name="Input 9 10 11 2" xfId="9253" xr:uid="{00000000-0005-0000-0000-000073220000}"/>
    <cellStyle name="Input 9 10 12" xfId="9254" xr:uid="{00000000-0005-0000-0000-000074220000}"/>
    <cellStyle name="Input 9 10 12 2" xfId="9255" xr:uid="{00000000-0005-0000-0000-000075220000}"/>
    <cellStyle name="Input 9 10 13" xfId="9256" xr:uid="{00000000-0005-0000-0000-000076220000}"/>
    <cellStyle name="Input 9 10 13 2" xfId="9257" xr:uid="{00000000-0005-0000-0000-000077220000}"/>
    <cellStyle name="Input 9 10 14" xfId="9258" xr:uid="{00000000-0005-0000-0000-000078220000}"/>
    <cellStyle name="Input 9 10 14 2" xfId="9259" xr:uid="{00000000-0005-0000-0000-000079220000}"/>
    <cellStyle name="Input 9 10 15" xfId="9260" xr:uid="{00000000-0005-0000-0000-00007A220000}"/>
    <cellStyle name="Input 9 10 15 2" xfId="9261" xr:uid="{00000000-0005-0000-0000-00007B220000}"/>
    <cellStyle name="Input 9 10 16" xfId="9262" xr:uid="{00000000-0005-0000-0000-00007C220000}"/>
    <cellStyle name="Input 9 10 16 2" xfId="9263" xr:uid="{00000000-0005-0000-0000-00007D220000}"/>
    <cellStyle name="Input 9 10 17" xfId="9264" xr:uid="{00000000-0005-0000-0000-00007E220000}"/>
    <cellStyle name="Input 9 10 17 2" xfId="9265" xr:uid="{00000000-0005-0000-0000-00007F220000}"/>
    <cellStyle name="Input 9 10 18" xfId="9266" xr:uid="{00000000-0005-0000-0000-000080220000}"/>
    <cellStyle name="Input 9 10 2" xfId="9267" xr:uid="{00000000-0005-0000-0000-000081220000}"/>
    <cellStyle name="Input 9 10 2 2" xfId="9268" xr:uid="{00000000-0005-0000-0000-000082220000}"/>
    <cellStyle name="Input 9 10 3" xfId="9269" xr:uid="{00000000-0005-0000-0000-000083220000}"/>
    <cellStyle name="Input 9 10 3 2" xfId="9270" xr:uid="{00000000-0005-0000-0000-000084220000}"/>
    <cellStyle name="Input 9 10 4" xfId="9271" xr:uid="{00000000-0005-0000-0000-000085220000}"/>
    <cellStyle name="Input 9 10 4 2" xfId="9272" xr:uid="{00000000-0005-0000-0000-000086220000}"/>
    <cellStyle name="Input 9 10 5" xfId="9273" xr:uid="{00000000-0005-0000-0000-000087220000}"/>
    <cellStyle name="Input 9 10 5 2" xfId="9274" xr:uid="{00000000-0005-0000-0000-000088220000}"/>
    <cellStyle name="Input 9 10 6" xfId="9275" xr:uid="{00000000-0005-0000-0000-000089220000}"/>
    <cellStyle name="Input 9 10 6 2" xfId="9276" xr:uid="{00000000-0005-0000-0000-00008A220000}"/>
    <cellStyle name="Input 9 10 7" xfId="9277" xr:uid="{00000000-0005-0000-0000-00008B220000}"/>
    <cellStyle name="Input 9 10 7 2" xfId="9278" xr:uid="{00000000-0005-0000-0000-00008C220000}"/>
    <cellStyle name="Input 9 10 8" xfId="9279" xr:uid="{00000000-0005-0000-0000-00008D220000}"/>
    <cellStyle name="Input 9 10 8 2" xfId="9280" xr:uid="{00000000-0005-0000-0000-00008E220000}"/>
    <cellStyle name="Input 9 10 9" xfId="9281" xr:uid="{00000000-0005-0000-0000-00008F220000}"/>
    <cellStyle name="Input 9 10 9 2" xfId="9282" xr:uid="{00000000-0005-0000-0000-000090220000}"/>
    <cellStyle name="Input 9 11" xfId="9283" xr:uid="{00000000-0005-0000-0000-000091220000}"/>
    <cellStyle name="Input 9 11 10" xfId="9284" xr:uid="{00000000-0005-0000-0000-000092220000}"/>
    <cellStyle name="Input 9 11 10 2" xfId="9285" xr:uid="{00000000-0005-0000-0000-000093220000}"/>
    <cellStyle name="Input 9 11 11" xfId="9286" xr:uid="{00000000-0005-0000-0000-000094220000}"/>
    <cellStyle name="Input 9 11 11 2" xfId="9287" xr:uid="{00000000-0005-0000-0000-000095220000}"/>
    <cellStyle name="Input 9 11 12" xfId="9288" xr:uid="{00000000-0005-0000-0000-000096220000}"/>
    <cellStyle name="Input 9 11 12 2" xfId="9289" xr:uid="{00000000-0005-0000-0000-000097220000}"/>
    <cellStyle name="Input 9 11 13" xfId="9290" xr:uid="{00000000-0005-0000-0000-000098220000}"/>
    <cellStyle name="Input 9 11 13 2" xfId="9291" xr:uid="{00000000-0005-0000-0000-000099220000}"/>
    <cellStyle name="Input 9 11 14" xfId="9292" xr:uid="{00000000-0005-0000-0000-00009A220000}"/>
    <cellStyle name="Input 9 11 14 2" xfId="9293" xr:uid="{00000000-0005-0000-0000-00009B220000}"/>
    <cellStyle name="Input 9 11 15" xfId="9294" xr:uid="{00000000-0005-0000-0000-00009C220000}"/>
    <cellStyle name="Input 9 11 15 2" xfId="9295" xr:uid="{00000000-0005-0000-0000-00009D220000}"/>
    <cellStyle name="Input 9 11 16" xfId="9296" xr:uid="{00000000-0005-0000-0000-00009E220000}"/>
    <cellStyle name="Input 9 11 16 2" xfId="9297" xr:uid="{00000000-0005-0000-0000-00009F220000}"/>
    <cellStyle name="Input 9 11 17" xfId="9298" xr:uid="{00000000-0005-0000-0000-0000A0220000}"/>
    <cellStyle name="Input 9 11 17 2" xfId="9299" xr:uid="{00000000-0005-0000-0000-0000A1220000}"/>
    <cellStyle name="Input 9 11 18" xfId="9300" xr:uid="{00000000-0005-0000-0000-0000A2220000}"/>
    <cellStyle name="Input 9 11 2" xfId="9301" xr:uid="{00000000-0005-0000-0000-0000A3220000}"/>
    <cellStyle name="Input 9 11 2 2" xfId="9302" xr:uid="{00000000-0005-0000-0000-0000A4220000}"/>
    <cellStyle name="Input 9 11 3" xfId="9303" xr:uid="{00000000-0005-0000-0000-0000A5220000}"/>
    <cellStyle name="Input 9 11 3 2" xfId="9304" xr:uid="{00000000-0005-0000-0000-0000A6220000}"/>
    <cellStyle name="Input 9 11 4" xfId="9305" xr:uid="{00000000-0005-0000-0000-0000A7220000}"/>
    <cellStyle name="Input 9 11 4 2" xfId="9306" xr:uid="{00000000-0005-0000-0000-0000A8220000}"/>
    <cellStyle name="Input 9 11 5" xfId="9307" xr:uid="{00000000-0005-0000-0000-0000A9220000}"/>
    <cellStyle name="Input 9 11 5 2" xfId="9308" xr:uid="{00000000-0005-0000-0000-0000AA220000}"/>
    <cellStyle name="Input 9 11 6" xfId="9309" xr:uid="{00000000-0005-0000-0000-0000AB220000}"/>
    <cellStyle name="Input 9 11 6 2" xfId="9310" xr:uid="{00000000-0005-0000-0000-0000AC220000}"/>
    <cellStyle name="Input 9 11 7" xfId="9311" xr:uid="{00000000-0005-0000-0000-0000AD220000}"/>
    <cellStyle name="Input 9 11 7 2" xfId="9312" xr:uid="{00000000-0005-0000-0000-0000AE220000}"/>
    <cellStyle name="Input 9 11 8" xfId="9313" xr:uid="{00000000-0005-0000-0000-0000AF220000}"/>
    <cellStyle name="Input 9 11 8 2" xfId="9314" xr:uid="{00000000-0005-0000-0000-0000B0220000}"/>
    <cellStyle name="Input 9 11 9" xfId="9315" xr:uid="{00000000-0005-0000-0000-0000B1220000}"/>
    <cellStyle name="Input 9 11 9 2" xfId="9316" xr:uid="{00000000-0005-0000-0000-0000B2220000}"/>
    <cellStyle name="Input 9 12" xfId="9317" xr:uid="{00000000-0005-0000-0000-0000B3220000}"/>
    <cellStyle name="Input 9 12 10" xfId="9318" xr:uid="{00000000-0005-0000-0000-0000B4220000}"/>
    <cellStyle name="Input 9 12 10 2" xfId="9319" xr:uid="{00000000-0005-0000-0000-0000B5220000}"/>
    <cellStyle name="Input 9 12 11" xfId="9320" xr:uid="{00000000-0005-0000-0000-0000B6220000}"/>
    <cellStyle name="Input 9 12 11 2" xfId="9321" xr:uid="{00000000-0005-0000-0000-0000B7220000}"/>
    <cellStyle name="Input 9 12 12" xfId="9322" xr:uid="{00000000-0005-0000-0000-0000B8220000}"/>
    <cellStyle name="Input 9 12 12 2" xfId="9323" xr:uid="{00000000-0005-0000-0000-0000B9220000}"/>
    <cellStyle name="Input 9 12 13" xfId="9324" xr:uid="{00000000-0005-0000-0000-0000BA220000}"/>
    <cellStyle name="Input 9 12 13 2" xfId="9325" xr:uid="{00000000-0005-0000-0000-0000BB220000}"/>
    <cellStyle name="Input 9 12 14" xfId="9326" xr:uid="{00000000-0005-0000-0000-0000BC220000}"/>
    <cellStyle name="Input 9 12 14 2" xfId="9327" xr:uid="{00000000-0005-0000-0000-0000BD220000}"/>
    <cellStyle name="Input 9 12 15" xfId="9328" xr:uid="{00000000-0005-0000-0000-0000BE220000}"/>
    <cellStyle name="Input 9 12 15 2" xfId="9329" xr:uid="{00000000-0005-0000-0000-0000BF220000}"/>
    <cellStyle name="Input 9 12 16" xfId="9330" xr:uid="{00000000-0005-0000-0000-0000C0220000}"/>
    <cellStyle name="Input 9 12 2" xfId="9331" xr:uid="{00000000-0005-0000-0000-0000C1220000}"/>
    <cellStyle name="Input 9 12 2 2" xfId="9332" xr:uid="{00000000-0005-0000-0000-0000C2220000}"/>
    <cellStyle name="Input 9 12 3" xfId="9333" xr:uid="{00000000-0005-0000-0000-0000C3220000}"/>
    <cellStyle name="Input 9 12 3 2" xfId="9334" xr:uid="{00000000-0005-0000-0000-0000C4220000}"/>
    <cellStyle name="Input 9 12 4" xfId="9335" xr:uid="{00000000-0005-0000-0000-0000C5220000}"/>
    <cellStyle name="Input 9 12 4 2" xfId="9336" xr:uid="{00000000-0005-0000-0000-0000C6220000}"/>
    <cellStyle name="Input 9 12 5" xfId="9337" xr:uid="{00000000-0005-0000-0000-0000C7220000}"/>
    <cellStyle name="Input 9 12 5 2" xfId="9338" xr:uid="{00000000-0005-0000-0000-0000C8220000}"/>
    <cellStyle name="Input 9 12 6" xfId="9339" xr:uid="{00000000-0005-0000-0000-0000C9220000}"/>
    <cellStyle name="Input 9 12 6 2" xfId="9340" xr:uid="{00000000-0005-0000-0000-0000CA220000}"/>
    <cellStyle name="Input 9 12 7" xfId="9341" xr:uid="{00000000-0005-0000-0000-0000CB220000}"/>
    <cellStyle name="Input 9 12 7 2" xfId="9342" xr:uid="{00000000-0005-0000-0000-0000CC220000}"/>
    <cellStyle name="Input 9 12 8" xfId="9343" xr:uid="{00000000-0005-0000-0000-0000CD220000}"/>
    <cellStyle name="Input 9 12 8 2" xfId="9344" xr:uid="{00000000-0005-0000-0000-0000CE220000}"/>
    <cellStyle name="Input 9 12 9" xfId="9345" xr:uid="{00000000-0005-0000-0000-0000CF220000}"/>
    <cellStyle name="Input 9 12 9 2" xfId="9346" xr:uid="{00000000-0005-0000-0000-0000D0220000}"/>
    <cellStyle name="Input 9 13" xfId="9347" xr:uid="{00000000-0005-0000-0000-0000D1220000}"/>
    <cellStyle name="Input 9 13 10" xfId="9348" xr:uid="{00000000-0005-0000-0000-0000D2220000}"/>
    <cellStyle name="Input 9 13 10 2" xfId="9349" xr:uid="{00000000-0005-0000-0000-0000D3220000}"/>
    <cellStyle name="Input 9 13 11" xfId="9350" xr:uid="{00000000-0005-0000-0000-0000D4220000}"/>
    <cellStyle name="Input 9 13 11 2" xfId="9351" xr:uid="{00000000-0005-0000-0000-0000D5220000}"/>
    <cellStyle name="Input 9 13 12" xfId="9352" xr:uid="{00000000-0005-0000-0000-0000D6220000}"/>
    <cellStyle name="Input 9 13 12 2" xfId="9353" xr:uid="{00000000-0005-0000-0000-0000D7220000}"/>
    <cellStyle name="Input 9 13 13" xfId="9354" xr:uid="{00000000-0005-0000-0000-0000D8220000}"/>
    <cellStyle name="Input 9 13 13 2" xfId="9355" xr:uid="{00000000-0005-0000-0000-0000D9220000}"/>
    <cellStyle name="Input 9 13 14" xfId="9356" xr:uid="{00000000-0005-0000-0000-0000DA220000}"/>
    <cellStyle name="Input 9 13 14 2" xfId="9357" xr:uid="{00000000-0005-0000-0000-0000DB220000}"/>
    <cellStyle name="Input 9 13 15" xfId="9358" xr:uid="{00000000-0005-0000-0000-0000DC220000}"/>
    <cellStyle name="Input 9 13 15 2" xfId="9359" xr:uid="{00000000-0005-0000-0000-0000DD220000}"/>
    <cellStyle name="Input 9 13 16" xfId="9360" xr:uid="{00000000-0005-0000-0000-0000DE220000}"/>
    <cellStyle name="Input 9 13 2" xfId="9361" xr:uid="{00000000-0005-0000-0000-0000DF220000}"/>
    <cellStyle name="Input 9 13 2 2" xfId="9362" xr:uid="{00000000-0005-0000-0000-0000E0220000}"/>
    <cellStyle name="Input 9 13 3" xfId="9363" xr:uid="{00000000-0005-0000-0000-0000E1220000}"/>
    <cellStyle name="Input 9 13 3 2" xfId="9364" xr:uid="{00000000-0005-0000-0000-0000E2220000}"/>
    <cellStyle name="Input 9 13 4" xfId="9365" xr:uid="{00000000-0005-0000-0000-0000E3220000}"/>
    <cellStyle name="Input 9 13 4 2" xfId="9366" xr:uid="{00000000-0005-0000-0000-0000E4220000}"/>
    <cellStyle name="Input 9 13 5" xfId="9367" xr:uid="{00000000-0005-0000-0000-0000E5220000}"/>
    <cellStyle name="Input 9 13 5 2" xfId="9368" xr:uid="{00000000-0005-0000-0000-0000E6220000}"/>
    <cellStyle name="Input 9 13 6" xfId="9369" xr:uid="{00000000-0005-0000-0000-0000E7220000}"/>
    <cellStyle name="Input 9 13 6 2" xfId="9370" xr:uid="{00000000-0005-0000-0000-0000E8220000}"/>
    <cellStyle name="Input 9 13 7" xfId="9371" xr:uid="{00000000-0005-0000-0000-0000E9220000}"/>
    <cellStyle name="Input 9 13 7 2" xfId="9372" xr:uid="{00000000-0005-0000-0000-0000EA220000}"/>
    <cellStyle name="Input 9 13 8" xfId="9373" xr:uid="{00000000-0005-0000-0000-0000EB220000}"/>
    <cellStyle name="Input 9 13 8 2" xfId="9374" xr:uid="{00000000-0005-0000-0000-0000EC220000}"/>
    <cellStyle name="Input 9 13 9" xfId="9375" xr:uid="{00000000-0005-0000-0000-0000ED220000}"/>
    <cellStyle name="Input 9 13 9 2" xfId="9376" xr:uid="{00000000-0005-0000-0000-0000EE220000}"/>
    <cellStyle name="Input 9 14" xfId="9377" xr:uid="{00000000-0005-0000-0000-0000EF220000}"/>
    <cellStyle name="Input 9 14 10" xfId="9378" xr:uid="{00000000-0005-0000-0000-0000F0220000}"/>
    <cellStyle name="Input 9 14 10 2" xfId="9379" xr:uid="{00000000-0005-0000-0000-0000F1220000}"/>
    <cellStyle name="Input 9 14 11" xfId="9380" xr:uid="{00000000-0005-0000-0000-0000F2220000}"/>
    <cellStyle name="Input 9 14 11 2" xfId="9381" xr:uid="{00000000-0005-0000-0000-0000F3220000}"/>
    <cellStyle name="Input 9 14 12" xfId="9382" xr:uid="{00000000-0005-0000-0000-0000F4220000}"/>
    <cellStyle name="Input 9 14 12 2" xfId="9383" xr:uid="{00000000-0005-0000-0000-0000F5220000}"/>
    <cellStyle name="Input 9 14 13" xfId="9384" xr:uid="{00000000-0005-0000-0000-0000F6220000}"/>
    <cellStyle name="Input 9 14 13 2" xfId="9385" xr:uid="{00000000-0005-0000-0000-0000F7220000}"/>
    <cellStyle name="Input 9 14 14" xfId="9386" xr:uid="{00000000-0005-0000-0000-0000F8220000}"/>
    <cellStyle name="Input 9 14 14 2" xfId="9387" xr:uid="{00000000-0005-0000-0000-0000F9220000}"/>
    <cellStyle name="Input 9 14 15" xfId="9388" xr:uid="{00000000-0005-0000-0000-0000FA220000}"/>
    <cellStyle name="Input 9 14 2" xfId="9389" xr:uid="{00000000-0005-0000-0000-0000FB220000}"/>
    <cellStyle name="Input 9 14 2 2" xfId="9390" xr:uid="{00000000-0005-0000-0000-0000FC220000}"/>
    <cellStyle name="Input 9 14 3" xfId="9391" xr:uid="{00000000-0005-0000-0000-0000FD220000}"/>
    <cellStyle name="Input 9 14 3 2" xfId="9392" xr:uid="{00000000-0005-0000-0000-0000FE220000}"/>
    <cellStyle name="Input 9 14 4" xfId="9393" xr:uid="{00000000-0005-0000-0000-0000FF220000}"/>
    <cellStyle name="Input 9 14 4 2" xfId="9394" xr:uid="{00000000-0005-0000-0000-000000230000}"/>
    <cellStyle name="Input 9 14 5" xfId="9395" xr:uid="{00000000-0005-0000-0000-000001230000}"/>
    <cellStyle name="Input 9 14 5 2" xfId="9396" xr:uid="{00000000-0005-0000-0000-000002230000}"/>
    <cellStyle name="Input 9 14 6" xfId="9397" xr:uid="{00000000-0005-0000-0000-000003230000}"/>
    <cellStyle name="Input 9 14 6 2" xfId="9398" xr:uid="{00000000-0005-0000-0000-000004230000}"/>
    <cellStyle name="Input 9 14 7" xfId="9399" xr:uid="{00000000-0005-0000-0000-000005230000}"/>
    <cellStyle name="Input 9 14 7 2" xfId="9400" xr:uid="{00000000-0005-0000-0000-000006230000}"/>
    <cellStyle name="Input 9 14 8" xfId="9401" xr:uid="{00000000-0005-0000-0000-000007230000}"/>
    <cellStyle name="Input 9 14 8 2" xfId="9402" xr:uid="{00000000-0005-0000-0000-000008230000}"/>
    <cellStyle name="Input 9 14 9" xfId="9403" xr:uid="{00000000-0005-0000-0000-000009230000}"/>
    <cellStyle name="Input 9 14 9 2" xfId="9404" xr:uid="{00000000-0005-0000-0000-00000A230000}"/>
    <cellStyle name="Input 9 15" xfId="9405" xr:uid="{00000000-0005-0000-0000-00000B230000}"/>
    <cellStyle name="Input 9 15 2" xfId="9406" xr:uid="{00000000-0005-0000-0000-00000C230000}"/>
    <cellStyle name="Input 9 16" xfId="9407" xr:uid="{00000000-0005-0000-0000-00000D230000}"/>
    <cellStyle name="Input 9 16 2" xfId="9408" xr:uid="{00000000-0005-0000-0000-00000E230000}"/>
    <cellStyle name="Input 9 17" xfId="9409" xr:uid="{00000000-0005-0000-0000-00000F230000}"/>
    <cellStyle name="Input 9 17 2" xfId="9410" xr:uid="{00000000-0005-0000-0000-000010230000}"/>
    <cellStyle name="Input 9 18" xfId="9411" xr:uid="{00000000-0005-0000-0000-000011230000}"/>
    <cellStyle name="Input 9 18 2" xfId="9412" xr:uid="{00000000-0005-0000-0000-000012230000}"/>
    <cellStyle name="Input 9 19" xfId="9413" xr:uid="{00000000-0005-0000-0000-000013230000}"/>
    <cellStyle name="Input 9 19 2" xfId="9414" xr:uid="{00000000-0005-0000-0000-000014230000}"/>
    <cellStyle name="Input 9 2" xfId="9415" xr:uid="{00000000-0005-0000-0000-000015230000}"/>
    <cellStyle name="Input 9 2 10" xfId="9416" xr:uid="{00000000-0005-0000-0000-000016230000}"/>
    <cellStyle name="Input 9 2 10 10" xfId="9417" xr:uid="{00000000-0005-0000-0000-000017230000}"/>
    <cellStyle name="Input 9 2 10 10 2" xfId="9418" xr:uid="{00000000-0005-0000-0000-000018230000}"/>
    <cellStyle name="Input 9 2 10 11" xfId="9419" xr:uid="{00000000-0005-0000-0000-000019230000}"/>
    <cellStyle name="Input 9 2 10 11 2" xfId="9420" xr:uid="{00000000-0005-0000-0000-00001A230000}"/>
    <cellStyle name="Input 9 2 10 12" xfId="9421" xr:uid="{00000000-0005-0000-0000-00001B230000}"/>
    <cellStyle name="Input 9 2 10 12 2" xfId="9422" xr:uid="{00000000-0005-0000-0000-00001C230000}"/>
    <cellStyle name="Input 9 2 10 13" xfId="9423" xr:uid="{00000000-0005-0000-0000-00001D230000}"/>
    <cellStyle name="Input 9 2 10 13 2" xfId="9424" xr:uid="{00000000-0005-0000-0000-00001E230000}"/>
    <cellStyle name="Input 9 2 10 14" xfId="9425" xr:uid="{00000000-0005-0000-0000-00001F230000}"/>
    <cellStyle name="Input 9 2 10 14 2" xfId="9426" xr:uid="{00000000-0005-0000-0000-000020230000}"/>
    <cellStyle name="Input 9 2 10 15" xfId="9427" xr:uid="{00000000-0005-0000-0000-000021230000}"/>
    <cellStyle name="Input 9 2 10 15 2" xfId="9428" xr:uid="{00000000-0005-0000-0000-000022230000}"/>
    <cellStyle name="Input 9 2 10 16" xfId="9429" xr:uid="{00000000-0005-0000-0000-000023230000}"/>
    <cellStyle name="Input 9 2 10 16 2" xfId="9430" xr:uid="{00000000-0005-0000-0000-000024230000}"/>
    <cellStyle name="Input 9 2 10 17" xfId="9431" xr:uid="{00000000-0005-0000-0000-000025230000}"/>
    <cellStyle name="Input 9 2 10 17 2" xfId="9432" xr:uid="{00000000-0005-0000-0000-000026230000}"/>
    <cellStyle name="Input 9 2 10 18" xfId="9433" xr:uid="{00000000-0005-0000-0000-000027230000}"/>
    <cellStyle name="Input 9 2 10 2" xfId="9434" xr:uid="{00000000-0005-0000-0000-000028230000}"/>
    <cellStyle name="Input 9 2 10 2 2" xfId="9435" xr:uid="{00000000-0005-0000-0000-000029230000}"/>
    <cellStyle name="Input 9 2 10 3" xfId="9436" xr:uid="{00000000-0005-0000-0000-00002A230000}"/>
    <cellStyle name="Input 9 2 10 3 2" xfId="9437" xr:uid="{00000000-0005-0000-0000-00002B230000}"/>
    <cellStyle name="Input 9 2 10 4" xfId="9438" xr:uid="{00000000-0005-0000-0000-00002C230000}"/>
    <cellStyle name="Input 9 2 10 4 2" xfId="9439" xr:uid="{00000000-0005-0000-0000-00002D230000}"/>
    <cellStyle name="Input 9 2 10 5" xfId="9440" xr:uid="{00000000-0005-0000-0000-00002E230000}"/>
    <cellStyle name="Input 9 2 10 5 2" xfId="9441" xr:uid="{00000000-0005-0000-0000-00002F230000}"/>
    <cellStyle name="Input 9 2 10 6" xfId="9442" xr:uid="{00000000-0005-0000-0000-000030230000}"/>
    <cellStyle name="Input 9 2 10 6 2" xfId="9443" xr:uid="{00000000-0005-0000-0000-000031230000}"/>
    <cellStyle name="Input 9 2 10 7" xfId="9444" xr:uid="{00000000-0005-0000-0000-000032230000}"/>
    <cellStyle name="Input 9 2 10 7 2" xfId="9445" xr:uid="{00000000-0005-0000-0000-000033230000}"/>
    <cellStyle name="Input 9 2 10 8" xfId="9446" xr:uid="{00000000-0005-0000-0000-000034230000}"/>
    <cellStyle name="Input 9 2 10 8 2" xfId="9447" xr:uid="{00000000-0005-0000-0000-000035230000}"/>
    <cellStyle name="Input 9 2 10 9" xfId="9448" xr:uid="{00000000-0005-0000-0000-000036230000}"/>
    <cellStyle name="Input 9 2 10 9 2" xfId="9449" xr:uid="{00000000-0005-0000-0000-000037230000}"/>
    <cellStyle name="Input 9 2 11" xfId="9450" xr:uid="{00000000-0005-0000-0000-000038230000}"/>
    <cellStyle name="Input 9 2 11 10" xfId="9451" xr:uid="{00000000-0005-0000-0000-000039230000}"/>
    <cellStyle name="Input 9 2 11 10 2" xfId="9452" xr:uid="{00000000-0005-0000-0000-00003A230000}"/>
    <cellStyle name="Input 9 2 11 11" xfId="9453" xr:uid="{00000000-0005-0000-0000-00003B230000}"/>
    <cellStyle name="Input 9 2 11 11 2" xfId="9454" xr:uid="{00000000-0005-0000-0000-00003C230000}"/>
    <cellStyle name="Input 9 2 11 12" xfId="9455" xr:uid="{00000000-0005-0000-0000-00003D230000}"/>
    <cellStyle name="Input 9 2 11 12 2" xfId="9456" xr:uid="{00000000-0005-0000-0000-00003E230000}"/>
    <cellStyle name="Input 9 2 11 13" xfId="9457" xr:uid="{00000000-0005-0000-0000-00003F230000}"/>
    <cellStyle name="Input 9 2 11 13 2" xfId="9458" xr:uid="{00000000-0005-0000-0000-000040230000}"/>
    <cellStyle name="Input 9 2 11 14" xfId="9459" xr:uid="{00000000-0005-0000-0000-000041230000}"/>
    <cellStyle name="Input 9 2 11 14 2" xfId="9460" xr:uid="{00000000-0005-0000-0000-000042230000}"/>
    <cellStyle name="Input 9 2 11 15" xfId="9461" xr:uid="{00000000-0005-0000-0000-000043230000}"/>
    <cellStyle name="Input 9 2 11 15 2" xfId="9462" xr:uid="{00000000-0005-0000-0000-000044230000}"/>
    <cellStyle name="Input 9 2 11 16" xfId="9463" xr:uid="{00000000-0005-0000-0000-000045230000}"/>
    <cellStyle name="Input 9 2 11 2" xfId="9464" xr:uid="{00000000-0005-0000-0000-000046230000}"/>
    <cellStyle name="Input 9 2 11 2 2" xfId="9465" xr:uid="{00000000-0005-0000-0000-000047230000}"/>
    <cellStyle name="Input 9 2 11 3" xfId="9466" xr:uid="{00000000-0005-0000-0000-000048230000}"/>
    <cellStyle name="Input 9 2 11 3 2" xfId="9467" xr:uid="{00000000-0005-0000-0000-000049230000}"/>
    <cellStyle name="Input 9 2 11 4" xfId="9468" xr:uid="{00000000-0005-0000-0000-00004A230000}"/>
    <cellStyle name="Input 9 2 11 4 2" xfId="9469" xr:uid="{00000000-0005-0000-0000-00004B230000}"/>
    <cellStyle name="Input 9 2 11 5" xfId="9470" xr:uid="{00000000-0005-0000-0000-00004C230000}"/>
    <cellStyle name="Input 9 2 11 5 2" xfId="9471" xr:uid="{00000000-0005-0000-0000-00004D230000}"/>
    <cellStyle name="Input 9 2 11 6" xfId="9472" xr:uid="{00000000-0005-0000-0000-00004E230000}"/>
    <cellStyle name="Input 9 2 11 6 2" xfId="9473" xr:uid="{00000000-0005-0000-0000-00004F230000}"/>
    <cellStyle name="Input 9 2 11 7" xfId="9474" xr:uid="{00000000-0005-0000-0000-000050230000}"/>
    <cellStyle name="Input 9 2 11 7 2" xfId="9475" xr:uid="{00000000-0005-0000-0000-000051230000}"/>
    <cellStyle name="Input 9 2 11 8" xfId="9476" xr:uid="{00000000-0005-0000-0000-000052230000}"/>
    <cellStyle name="Input 9 2 11 8 2" xfId="9477" xr:uid="{00000000-0005-0000-0000-000053230000}"/>
    <cellStyle name="Input 9 2 11 9" xfId="9478" xr:uid="{00000000-0005-0000-0000-000054230000}"/>
    <cellStyle name="Input 9 2 11 9 2" xfId="9479" xr:uid="{00000000-0005-0000-0000-000055230000}"/>
    <cellStyle name="Input 9 2 12" xfId="9480" xr:uid="{00000000-0005-0000-0000-000056230000}"/>
    <cellStyle name="Input 9 2 12 10" xfId="9481" xr:uid="{00000000-0005-0000-0000-000057230000}"/>
    <cellStyle name="Input 9 2 12 10 2" xfId="9482" xr:uid="{00000000-0005-0000-0000-000058230000}"/>
    <cellStyle name="Input 9 2 12 11" xfId="9483" xr:uid="{00000000-0005-0000-0000-000059230000}"/>
    <cellStyle name="Input 9 2 12 11 2" xfId="9484" xr:uid="{00000000-0005-0000-0000-00005A230000}"/>
    <cellStyle name="Input 9 2 12 12" xfId="9485" xr:uid="{00000000-0005-0000-0000-00005B230000}"/>
    <cellStyle name="Input 9 2 12 12 2" xfId="9486" xr:uid="{00000000-0005-0000-0000-00005C230000}"/>
    <cellStyle name="Input 9 2 12 13" xfId="9487" xr:uid="{00000000-0005-0000-0000-00005D230000}"/>
    <cellStyle name="Input 9 2 12 13 2" xfId="9488" xr:uid="{00000000-0005-0000-0000-00005E230000}"/>
    <cellStyle name="Input 9 2 12 14" xfId="9489" xr:uid="{00000000-0005-0000-0000-00005F230000}"/>
    <cellStyle name="Input 9 2 12 14 2" xfId="9490" xr:uid="{00000000-0005-0000-0000-000060230000}"/>
    <cellStyle name="Input 9 2 12 15" xfId="9491" xr:uid="{00000000-0005-0000-0000-000061230000}"/>
    <cellStyle name="Input 9 2 12 15 2" xfId="9492" xr:uid="{00000000-0005-0000-0000-000062230000}"/>
    <cellStyle name="Input 9 2 12 16" xfId="9493" xr:uid="{00000000-0005-0000-0000-000063230000}"/>
    <cellStyle name="Input 9 2 12 2" xfId="9494" xr:uid="{00000000-0005-0000-0000-000064230000}"/>
    <cellStyle name="Input 9 2 12 2 2" xfId="9495" xr:uid="{00000000-0005-0000-0000-000065230000}"/>
    <cellStyle name="Input 9 2 12 3" xfId="9496" xr:uid="{00000000-0005-0000-0000-000066230000}"/>
    <cellStyle name="Input 9 2 12 3 2" xfId="9497" xr:uid="{00000000-0005-0000-0000-000067230000}"/>
    <cellStyle name="Input 9 2 12 4" xfId="9498" xr:uid="{00000000-0005-0000-0000-000068230000}"/>
    <cellStyle name="Input 9 2 12 4 2" xfId="9499" xr:uid="{00000000-0005-0000-0000-000069230000}"/>
    <cellStyle name="Input 9 2 12 5" xfId="9500" xr:uid="{00000000-0005-0000-0000-00006A230000}"/>
    <cellStyle name="Input 9 2 12 5 2" xfId="9501" xr:uid="{00000000-0005-0000-0000-00006B230000}"/>
    <cellStyle name="Input 9 2 12 6" xfId="9502" xr:uid="{00000000-0005-0000-0000-00006C230000}"/>
    <cellStyle name="Input 9 2 12 6 2" xfId="9503" xr:uid="{00000000-0005-0000-0000-00006D230000}"/>
    <cellStyle name="Input 9 2 12 7" xfId="9504" xr:uid="{00000000-0005-0000-0000-00006E230000}"/>
    <cellStyle name="Input 9 2 12 7 2" xfId="9505" xr:uid="{00000000-0005-0000-0000-00006F230000}"/>
    <cellStyle name="Input 9 2 12 8" xfId="9506" xr:uid="{00000000-0005-0000-0000-000070230000}"/>
    <cellStyle name="Input 9 2 12 8 2" xfId="9507" xr:uid="{00000000-0005-0000-0000-000071230000}"/>
    <cellStyle name="Input 9 2 12 9" xfId="9508" xr:uid="{00000000-0005-0000-0000-000072230000}"/>
    <cellStyle name="Input 9 2 12 9 2" xfId="9509" xr:uid="{00000000-0005-0000-0000-000073230000}"/>
    <cellStyle name="Input 9 2 13" xfId="9510" xr:uid="{00000000-0005-0000-0000-000074230000}"/>
    <cellStyle name="Input 9 2 13 10" xfId="9511" xr:uid="{00000000-0005-0000-0000-000075230000}"/>
    <cellStyle name="Input 9 2 13 10 2" xfId="9512" xr:uid="{00000000-0005-0000-0000-000076230000}"/>
    <cellStyle name="Input 9 2 13 11" xfId="9513" xr:uid="{00000000-0005-0000-0000-000077230000}"/>
    <cellStyle name="Input 9 2 13 11 2" xfId="9514" xr:uid="{00000000-0005-0000-0000-000078230000}"/>
    <cellStyle name="Input 9 2 13 12" xfId="9515" xr:uid="{00000000-0005-0000-0000-000079230000}"/>
    <cellStyle name="Input 9 2 13 12 2" xfId="9516" xr:uid="{00000000-0005-0000-0000-00007A230000}"/>
    <cellStyle name="Input 9 2 13 13" xfId="9517" xr:uid="{00000000-0005-0000-0000-00007B230000}"/>
    <cellStyle name="Input 9 2 13 13 2" xfId="9518" xr:uid="{00000000-0005-0000-0000-00007C230000}"/>
    <cellStyle name="Input 9 2 13 14" xfId="9519" xr:uid="{00000000-0005-0000-0000-00007D230000}"/>
    <cellStyle name="Input 9 2 13 14 2" xfId="9520" xr:uid="{00000000-0005-0000-0000-00007E230000}"/>
    <cellStyle name="Input 9 2 13 15" xfId="9521" xr:uid="{00000000-0005-0000-0000-00007F230000}"/>
    <cellStyle name="Input 9 2 13 2" xfId="9522" xr:uid="{00000000-0005-0000-0000-000080230000}"/>
    <cellStyle name="Input 9 2 13 2 2" xfId="9523" xr:uid="{00000000-0005-0000-0000-000081230000}"/>
    <cellStyle name="Input 9 2 13 3" xfId="9524" xr:uid="{00000000-0005-0000-0000-000082230000}"/>
    <cellStyle name="Input 9 2 13 3 2" xfId="9525" xr:uid="{00000000-0005-0000-0000-000083230000}"/>
    <cellStyle name="Input 9 2 13 4" xfId="9526" xr:uid="{00000000-0005-0000-0000-000084230000}"/>
    <cellStyle name="Input 9 2 13 4 2" xfId="9527" xr:uid="{00000000-0005-0000-0000-000085230000}"/>
    <cellStyle name="Input 9 2 13 5" xfId="9528" xr:uid="{00000000-0005-0000-0000-000086230000}"/>
    <cellStyle name="Input 9 2 13 5 2" xfId="9529" xr:uid="{00000000-0005-0000-0000-000087230000}"/>
    <cellStyle name="Input 9 2 13 6" xfId="9530" xr:uid="{00000000-0005-0000-0000-000088230000}"/>
    <cellStyle name="Input 9 2 13 6 2" xfId="9531" xr:uid="{00000000-0005-0000-0000-000089230000}"/>
    <cellStyle name="Input 9 2 13 7" xfId="9532" xr:uid="{00000000-0005-0000-0000-00008A230000}"/>
    <cellStyle name="Input 9 2 13 7 2" xfId="9533" xr:uid="{00000000-0005-0000-0000-00008B230000}"/>
    <cellStyle name="Input 9 2 13 8" xfId="9534" xr:uid="{00000000-0005-0000-0000-00008C230000}"/>
    <cellStyle name="Input 9 2 13 8 2" xfId="9535" xr:uid="{00000000-0005-0000-0000-00008D230000}"/>
    <cellStyle name="Input 9 2 13 9" xfId="9536" xr:uid="{00000000-0005-0000-0000-00008E230000}"/>
    <cellStyle name="Input 9 2 13 9 2" xfId="9537" xr:uid="{00000000-0005-0000-0000-00008F230000}"/>
    <cellStyle name="Input 9 2 14" xfId="9538" xr:uid="{00000000-0005-0000-0000-000090230000}"/>
    <cellStyle name="Input 9 2 14 2" xfId="9539" xr:uid="{00000000-0005-0000-0000-000091230000}"/>
    <cellStyle name="Input 9 2 15" xfId="9540" xr:uid="{00000000-0005-0000-0000-000092230000}"/>
    <cellStyle name="Input 9 2 15 2" xfId="9541" xr:uid="{00000000-0005-0000-0000-000093230000}"/>
    <cellStyle name="Input 9 2 16" xfId="9542" xr:uid="{00000000-0005-0000-0000-000094230000}"/>
    <cellStyle name="Input 9 2 16 2" xfId="9543" xr:uid="{00000000-0005-0000-0000-000095230000}"/>
    <cellStyle name="Input 9 2 17" xfId="9544" xr:uid="{00000000-0005-0000-0000-000096230000}"/>
    <cellStyle name="Input 9 2 17 2" xfId="9545" xr:uid="{00000000-0005-0000-0000-000097230000}"/>
    <cellStyle name="Input 9 2 18" xfId="9546" xr:uid="{00000000-0005-0000-0000-000098230000}"/>
    <cellStyle name="Input 9 2 18 2" xfId="9547" xr:uid="{00000000-0005-0000-0000-000099230000}"/>
    <cellStyle name="Input 9 2 19" xfId="9548" xr:uid="{00000000-0005-0000-0000-00009A230000}"/>
    <cellStyle name="Input 9 2 19 2" xfId="9549" xr:uid="{00000000-0005-0000-0000-00009B230000}"/>
    <cellStyle name="Input 9 2 2" xfId="9550" xr:uid="{00000000-0005-0000-0000-00009C230000}"/>
    <cellStyle name="Input 9 2 2 10" xfId="9551" xr:uid="{00000000-0005-0000-0000-00009D230000}"/>
    <cellStyle name="Input 9 2 2 10 2" xfId="9552" xr:uid="{00000000-0005-0000-0000-00009E230000}"/>
    <cellStyle name="Input 9 2 2 11" xfId="9553" xr:uid="{00000000-0005-0000-0000-00009F230000}"/>
    <cellStyle name="Input 9 2 2 11 2" xfId="9554" xr:uid="{00000000-0005-0000-0000-0000A0230000}"/>
    <cellStyle name="Input 9 2 2 12" xfId="9555" xr:uid="{00000000-0005-0000-0000-0000A1230000}"/>
    <cellStyle name="Input 9 2 2 12 2" xfId="9556" xr:uid="{00000000-0005-0000-0000-0000A2230000}"/>
    <cellStyle name="Input 9 2 2 13" xfId="9557" xr:uid="{00000000-0005-0000-0000-0000A3230000}"/>
    <cellStyle name="Input 9 2 2 13 2" xfId="9558" xr:uid="{00000000-0005-0000-0000-0000A4230000}"/>
    <cellStyle name="Input 9 2 2 14" xfId="9559" xr:uid="{00000000-0005-0000-0000-0000A5230000}"/>
    <cellStyle name="Input 9 2 2 14 2" xfId="9560" xr:uid="{00000000-0005-0000-0000-0000A6230000}"/>
    <cellStyle name="Input 9 2 2 15" xfId="9561" xr:uid="{00000000-0005-0000-0000-0000A7230000}"/>
    <cellStyle name="Input 9 2 2 15 2" xfId="9562" xr:uid="{00000000-0005-0000-0000-0000A8230000}"/>
    <cellStyle name="Input 9 2 2 16" xfId="9563" xr:uid="{00000000-0005-0000-0000-0000A9230000}"/>
    <cellStyle name="Input 9 2 2 16 2" xfId="9564" xr:uid="{00000000-0005-0000-0000-0000AA230000}"/>
    <cellStyle name="Input 9 2 2 17" xfId="9565" xr:uid="{00000000-0005-0000-0000-0000AB230000}"/>
    <cellStyle name="Input 9 2 2 17 2" xfId="9566" xr:uid="{00000000-0005-0000-0000-0000AC230000}"/>
    <cellStyle name="Input 9 2 2 18" xfId="9567" xr:uid="{00000000-0005-0000-0000-0000AD230000}"/>
    <cellStyle name="Input 9 2 2 18 2" xfId="9568" xr:uid="{00000000-0005-0000-0000-0000AE230000}"/>
    <cellStyle name="Input 9 2 2 19" xfId="9569" xr:uid="{00000000-0005-0000-0000-0000AF230000}"/>
    <cellStyle name="Input 9 2 2 19 2" xfId="9570" xr:uid="{00000000-0005-0000-0000-0000B0230000}"/>
    <cellStyle name="Input 9 2 2 2" xfId="9571" xr:uid="{00000000-0005-0000-0000-0000B1230000}"/>
    <cellStyle name="Input 9 2 2 2 10" xfId="9572" xr:uid="{00000000-0005-0000-0000-0000B2230000}"/>
    <cellStyle name="Input 9 2 2 2 10 2" xfId="9573" xr:uid="{00000000-0005-0000-0000-0000B3230000}"/>
    <cellStyle name="Input 9 2 2 2 11" xfId="9574" xr:uid="{00000000-0005-0000-0000-0000B4230000}"/>
    <cellStyle name="Input 9 2 2 2 11 2" xfId="9575" xr:uid="{00000000-0005-0000-0000-0000B5230000}"/>
    <cellStyle name="Input 9 2 2 2 12" xfId="9576" xr:uid="{00000000-0005-0000-0000-0000B6230000}"/>
    <cellStyle name="Input 9 2 2 2 12 2" xfId="9577" xr:uid="{00000000-0005-0000-0000-0000B7230000}"/>
    <cellStyle name="Input 9 2 2 2 13" xfId="9578" xr:uid="{00000000-0005-0000-0000-0000B8230000}"/>
    <cellStyle name="Input 9 2 2 2 13 2" xfId="9579" xr:uid="{00000000-0005-0000-0000-0000B9230000}"/>
    <cellStyle name="Input 9 2 2 2 14" xfId="9580" xr:uid="{00000000-0005-0000-0000-0000BA230000}"/>
    <cellStyle name="Input 9 2 2 2 14 2" xfId="9581" xr:uid="{00000000-0005-0000-0000-0000BB230000}"/>
    <cellStyle name="Input 9 2 2 2 15" xfId="9582" xr:uid="{00000000-0005-0000-0000-0000BC230000}"/>
    <cellStyle name="Input 9 2 2 2 15 2" xfId="9583" xr:uid="{00000000-0005-0000-0000-0000BD230000}"/>
    <cellStyle name="Input 9 2 2 2 16" xfId="9584" xr:uid="{00000000-0005-0000-0000-0000BE230000}"/>
    <cellStyle name="Input 9 2 2 2 16 2" xfId="9585" xr:uid="{00000000-0005-0000-0000-0000BF230000}"/>
    <cellStyle name="Input 9 2 2 2 17" xfId="9586" xr:uid="{00000000-0005-0000-0000-0000C0230000}"/>
    <cellStyle name="Input 9 2 2 2 17 2" xfId="9587" xr:uid="{00000000-0005-0000-0000-0000C1230000}"/>
    <cellStyle name="Input 9 2 2 2 18" xfId="9588" xr:uid="{00000000-0005-0000-0000-0000C2230000}"/>
    <cellStyle name="Input 9 2 2 2 18 2" xfId="9589" xr:uid="{00000000-0005-0000-0000-0000C3230000}"/>
    <cellStyle name="Input 9 2 2 2 19" xfId="9590" xr:uid="{00000000-0005-0000-0000-0000C4230000}"/>
    <cellStyle name="Input 9 2 2 2 2" xfId="9591" xr:uid="{00000000-0005-0000-0000-0000C5230000}"/>
    <cellStyle name="Input 9 2 2 2 2 2" xfId="9592" xr:uid="{00000000-0005-0000-0000-0000C6230000}"/>
    <cellStyle name="Input 9 2 2 2 3" xfId="9593" xr:uid="{00000000-0005-0000-0000-0000C7230000}"/>
    <cellStyle name="Input 9 2 2 2 3 2" xfId="9594" xr:uid="{00000000-0005-0000-0000-0000C8230000}"/>
    <cellStyle name="Input 9 2 2 2 4" xfId="9595" xr:uid="{00000000-0005-0000-0000-0000C9230000}"/>
    <cellStyle name="Input 9 2 2 2 4 2" xfId="9596" xr:uid="{00000000-0005-0000-0000-0000CA230000}"/>
    <cellStyle name="Input 9 2 2 2 5" xfId="9597" xr:uid="{00000000-0005-0000-0000-0000CB230000}"/>
    <cellStyle name="Input 9 2 2 2 5 2" xfId="9598" xr:uid="{00000000-0005-0000-0000-0000CC230000}"/>
    <cellStyle name="Input 9 2 2 2 6" xfId="9599" xr:uid="{00000000-0005-0000-0000-0000CD230000}"/>
    <cellStyle name="Input 9 2 2 2 6 2" xfId="9600" xr:uid="{00000000-0005-0000-0000-0000CE230000}"/>
    <cellStyle name="Input 9 2 2 2 7" xfId="9601" xr:uid="{00000000-0005-0000-0000-0000CF230000}"/>
    <cellStyle name="Input 9 2 2 2 7 2" xfId="9602" xr:uid="{00000000-0005-0000-0000-0000D0230000}"/>
    <cellStyle name="Input 9 2 2 2 8" xfId="9603" xr:uid="{00000000-0005-0000-0000-0000D1230000}"/>
    <cellStyle name="Input 9 2 2 2 8 2" xfId="9604" xr:uid="{00000000-0005-0000-0000-0000D2230000}"/>
    <cellStyle name="Input 9 2 2 2 9" xfId="9605" xr:uid="{00000000-0005-0000-0000-0000D3230000}"/>
    <cellStyle name="Input 9 2 2 2 9 2" xfId="9606" xr:uid="{00000000-0005-0000-0000-0000D4230000}"/>
    <cellStyle name="Input 9 2 2 20" xfId="9607" xr:uid="{00000000-0005-0000-0000-0000D5230000}"/>
    <cellStyle name="Input 9 2 2 3" xfId="9608" xr:uid="{00000000-0005-0000-0000-0000D6230000}"/>
    <cellStyle name="Input 9 2 2 3 10" xfId="9609" xr:uid="{00000000-0005-0000-0000-0000D7230000}"/>
    <cellStyle name="Input 9 2 2 3 10 2" xfId="9610" xr:uid="{00000000-0005-0000-0000-0000D8230000}"/>
    <cellStyle name="Input 9 2 2 3 11" xfId="9611" xr:uid="{00000000-0005-0000-0000-0000D9230000}"/>
    <cellStyle name="Input 9 2 2 3 11 2" xfId="9612" xr:uid="{00000000-0005-0000-0000-0000DA230000}"/>
    <cellStyle name="Input 9 2 2 3 12" xfId="9613" xr:uid="{00000000-0005-0000-0000-0000DB230000}"/>
    <cellStyle name="Input 9 2 2 3 12 2" xfId="9614" xr:uid="{00000000-0005-0000-0000-0000DC230000}"/>
    <cellStyle name="Input 9 2 2 3 13" xfId="9615" xr:uid="{00000000-0005-0000-0000-0000DD230000}"/>
    <cellStyle name="Input 9 2 2 3 13 2" xfId="9616" xr:uid="{00000000-0005-0000-0000-0000DE230000}"/>
    <cellStyle name="Input 9 2 2 3 14" xfId="9617" xr:uid="{00000000-0005-0000-0000-0000DF230000}"/>
    <cellStyle name="Input 9 2 2 3 14 2" xfId="9618" xr:uid="{00000000-0005-0000-0000-0000E0230000}"/>
    <cellStyle name="Input 9 2 2 3 15" xfId="9619" xr:uid="{00000000-0005-0000-0000-0000E1230000}"/>
    <cellStyle name="Input 9 2 2 3 15 2" xfId="9620" xr:uid="{00000000-0005-0000-0000-0000E2230000}"/>
    <cellStyle name="Input 9 2 2 3 16" xfId="9621" xr:uid="{00000000-0005-0000-0000-0000E3230000}"/>
    <cellStyle name="Input 9 2 2 3 16 2" xfId="9622" xr:uid="{00000000-0005-0000-0000-0000E4230000}"/>
    <cellStyle name="Input 9 2 2 3 17" xfId="9623" xr:uid="{00000000-0005-0000-0000-0000E5230000}"/>
    <cellStyle name="Input 9 2 2 3 17 2" xfId="9624" xr:uid="{00000000-0005-0000-0000-0000E6230000}"/>
    <cellStyle name="Input 9 2 2 3 18" xfId="9625" xr:uid="{00000000-0005-0000-0000-0000E7230000}"/>
    <cellStyle name="Input 9 2 2 3 18 2" xfId="9626" xr:uid="{00000000-0005-0000-0000-0000E8230000}"/>
    <cellStyle name="Input 9 2 2 3 19" xfId="9627" xr:uid="{00000000-0005-0000-0000-0000E9230000}"/>
    <cellStyle name="Input 9 2 2 3 2" xfId="9628" xr:uid="{00000000-0005-0000-0000-0000EA230000}"/>
    <cellStyle name="Input 9 2 2 3 2 2" xfId="9629" xr:uid="{00000000-0005-0000-0000-0000EB230000}"/>
    <cellStyle name="Input 9 2 2 3 3" xfId="9630" xr:uid="{00000000-0005-0000-0000-0000EC230000}"/>
    <cellStyle name="Input 9 2 2 3 3 2" xfId="9631" xr:uid="{00000000-0005-0000-0000-0000ED230000}"/>
    <cellStyle name="Input 9 2 2 3 4" xfId="9632" xr:uid="{00000000-0005-0000-0000-0000EE230000}"/>
    <cellStyle name="Input 9 2 2 3 4 2" xfId="9633" xr:uid="{00000000-0005-0000-0000-0000EF230000}"/>
    <cellStyle name="Input 9 2 2 3 5" xfId="9634" xr:uid="{00000000-0005-0000-0000-0000F0230000}"/>
    <cellStyle name="Input 9 2 2 3 5 2" xfId="9635" xr:uid="{00000000-0005-0000-0000-0000F1230000}"/>
    <cellStyle name="Input 9 2 2 3 6" xfId="9636" xr:uid="{00000000-0005-0000-0000-0000F2230000}"/>
    <cellStyle name="Input 9 2 2 3 6 2" xfId="9637" xr:uid="{00000000-0005-0000-0000-0000F3230000}"/>
    <cellStyle name="Input 9 2 2 3 7" xfId="9638" xr:uid="{00000000-0005-0000-0000-0000F4230000}"/>
    <cellStyle name="Input 9 2 2 3 7 2" xfId="9639" xr:uid="{00000000-0005-0000-0000-0000F5230000}"/>
    <cellStyle name="Input 9 2 2 3 8" xfId="9640" xr:uid="{00000000-0005-0000-0000-0000F6230000}"/>
    <cellStyle name="Input 9 2 2 3 8 2" xfId="9641" xr:uid="{00000000-0005-0000-0000-0000F7230000}"/>
    <cellStyle name="Input 9 2 2 3 9" xfId="9642" xr:uid="{00000000-0005-0000-0000-0000F8230000}"/>
    <cellStyle name="Input 9 2 2 3 9 2" xfId="9643" xr:uid="{00000000-0005-0000-0000-0000F9230000}"/>
    <cellStyle name="Input 9 2 2 4" xfId="9644" xr:uid="{00000000-0005-0000-0000-0000FA230000}"/>
    <cellStyle name="Input 9 2 2 4 10" xfId="9645" xr:uid="{00000000-0005-0000-0000-0000FB230000}"/>
    <cellStyle name="Input 9 2 2 4 10 2" xfId="9646" xr:uid="{00000000-0005-0000-0000-0000FC230000}"/>
    <cellStyle name="Input 9 2 2 4 11" xfId="9647" xr:uid="{00000000-0005-0000-0000-0000FD230000}"/>
    <cellStyle name="Input 9 2 2 4 11 2" xfId="9648" xr:uid="{00000000-0005-0000-0000-0000FE230000}"/>
    <cellStyle name="Input 9 2 2 4 12" xfId="9649" xr:uid="{00000000-0005-0000-0000-0000FF230000}"/>
    <cellStyle name="Input 9 2 2 4 12 2" xfId="9650" xr:uid="{00000000-0005-0000-0000-000000240000}"/>
    <cellStyle name="Input 9 2 2 4 13" xfId="9651" xr:uid="{00000000-0005-0000-0000-000001240000}"/>
    <cellStyle name="Input 9 2 2 4 13 2" xfId="9652" xr:uid="{00000000-0005-0000-0000-000002240000}"/>
    <cellStyle name="Input 9 2 2 4 14" xfId="9653" xr:uid="{00000000-0005-0000-0000-000003240000}"/>
    <cellStyle name="Input 9 2 2 4 14 2" xfId="9654" xr:uid="{00000000-0005-0000-0000-000004240000}"/>
    <cellStyle name="Input 9 2 2 4 15" xfId="9655" xr:uid="{00000000-0005-0000-0000-000005240000}"/>
    <cellStyle name="Input 9 2 2 4 15 2" xfId="9656" xr:uid="{00000000-0005-0000-0000-000006240000}"/>
    <cellStyle name="Input 9 2 2 4 16" xfId="9657" xr:uid="{00000000-0005-0000-0000-000007240000}"/>
    <cellStyle name="Input 9 2 2 4 2" xfId="9658" xr:uid="{00000000-0005-0000-0000-000008240000}"/>
    <cellStyle name="Input 9 2 2 4 2 2" xfId="9659" xr:uid="{00000000-0005-0000-0000-000009240000}"/>
    <cellStyle name="Input 9 2 2 4 3" xfId="9660" xr:uid="{00000000-0005-0000-0000-00000A240000}"/>
    <cellStyle name="Input 9 2 2 4 3 2" xfId="9661" xr:uid="{00000000-0005-0000-0000-00000B240000}"/>
    <cellStyle name="Input 9 2 2 4 4" xfId="9662" xr:uid="{00000000-0005-0000-0000-00000C240000}"/>
    <cellStyle name="Input 9 2 2 4 4 2" xfId="9663" xr:uid="{00000000-0005-0000-0000-00000D240000}"/>
    <cellStyle name="Input 9 2 2 4 5" xfId="9664" xr:uid="{00000000-0005-0000-0000-00000E240000}"/>
    <cellStyle name="Input 9 2 2 4 5 2" xfId="9665" xr:uid="{00000000-0005-0000-0000-00000F240000}"/>
    <cellStyle name="Input 9 2 2 4 6" xfId="9666" xr:uid="{00000000-0005-0000-0000-000010240000}"/>
    <cellStyle name="Input 9 2 2 4 6 2" xfId="9667" xr:uid="{00000000-0005-0000-0000-000011240000}"/>
    <cellStyle name="Input 9 2 2 4 7" xfId="9668" xr:uid="{00000000-0005-0000-0000-000012240000}"/>
    <cellStyle name="Input 9 2 2 4 7 2" xfId="9669" xr:uid="{00000000-0005-0000-0000-000013240000}"/>
    <cellStyle name="Input 9 2 2 4 8" xfId="9670" xr:uid="{00000000-0005-0000-0000-000014240000}"/>
    <cellStyle name="Input 9 2 2 4 8 2" xfId="9671" xr:uid="{00000000-0005-0000-0000-000015240000}"/>
    <cellStyle name="Input 9 2 2 4 9" xfId="9672" xr:uid="{00000000-0005-0000-0000-000016240000}"/>
    <cellStyle name="Input 9 2 2 4 9 2" xfId="9673" xr:uid="{00000000-0005-0000-0000-000017240000}"/>
    <cellStyle name="Input 9 2 2 5" xfId="9674" xr:uid="{00000000-0005-0000-0000-000018240000}"/>
    <cellStyle name="Input 9 2 2 5 10" xfId="9675" xr:uid="{00000000-0005-0000-0000-000019240000}"/>
    <cellStyle name="Input 9 2 2 5 10 2" xfId="9676" xr:uid="{00000000-0005-0000-0000-00001A240000}"/>
    <cellStyle name="Input 9 2 2 5 11" xfId="9677" xr:uid="{00000000-0005-0000-0000-00001B240000}"/>
    <cellStyle name="Input 9 2 2 5 11 2" xfId="9678" xr:uid="{00000000-0005-0000-0000-00001C240000}"/>
    <cellStyle name="Input 9 2 2 5 12" xfId="9679" xr:uid="{00000000-0005-0000-0000-00001D240000}"/>
    <cellStyle name="Input 9 2 2 5 12 2" xfId="9680" xr:uid="{00000000-0005-0000-0000-00001E240000}"/>
    <cellStyle name="Input 9 2 2 5 13" xfId="9681" xr:uid="{00000000-0005-0000-0000-00001F240000}"/>
    <cellStyle name="Input 9 2 2 5 13 2" xfId="9682" xr:uid="{00000000-0005-0000-0000-000020240000}"/>
    <cellStyle name="Input 9 2 2 5 14" xfId="9683" xr:uid="{00000000-0005-0000-0000-000021240000}"/>
    <cellStyle name="Input 9 2 2 5 14 2" xfId="9684" xr:uid="{00000000-0005-0000-0000-000022240000}"/>
    <cellStyle name="Input 9 2 2 5 15" xfId="9685" xr:uid="{00000000-0005-0000-0000-000023240000}"/>
    <cellStyle name="Input 9 2 2 5 15 2" xfId="9686" xr:uid="{00000000-0005-0000-0000-000024240000}"/>
    <cellStyle name="Input 9 2 2 5 16" xfId="9687" xr:uid="{00000000-0005-0000-0000-000025240000}"/>
    <cellStyle name="Input 9 2 2 5 2" xfId="9688" xr:uid="{00000000-0005-0000-0000-000026240000}"/>
    <cellStyle name="Input 9 2 2 5 2 2" xfId="9689" xr:uid="{00000000-0005-0000-0000-000027240000}"/>
    <cellStyle name="Input 9 2 2 5 3" xfId="9690" xr:uid="{00000000-0005-0000-0000-000028240000}"/>
    <cellStyle name="Input 9 2 2 5 3 2" xfId="9691" xr:uid="{00000000-0005-0000-0000-000029240000}"/>
    <cellStyle name="Input 9 2 2 5 4" xfId="9692" xr:uid="{00000000-0005-0000-0000-00002A240000}"/>
    <cellStyle name="Input 9 2 2 5 4 2" xfId="9693" xr:uid="{00000000-0005-0000-0000-00002B240000}"/>
    <cellStyle name="Input 9 2 2 5 5" xfId="9694" xr:uid="{00000000-0005-0000-0000-00002C240000}"/>
    <cellStyle name="Input 9 2 2 5 5 2" xfId="9695" xr:uid="{00000000-0005-0000-0000-00002D240000}"/>
    <cellStyle name="Input 9 2 2 5 6" xfId="9696" xr:uid="{00000000-0005-0000-0000-00002E240000}"/>
    <cellStyle name="Input 9 2 2 5 6 2" xfId="9697" xr:uid="{00000000-0005-0000-0000-00002F240000}"/>
    <cellStyle name="Input 9 2 2 5 7" xfId="9698" xr:uid="{00000000-0005-0000-0000-000030240000}"/>
    <cellStyle name="Input 9 2 2 5 7 2" xfId="9699" xr:uid="{00000000-0005-0000-0000-000031240000}"/>
    <cellStyle name="Input 9 2 2 5 8" xfId="9700" xr:uid="{00000000-0005-0000-0000-000032240000}"/>
    <cellStyle name="Input 9 2 2 5 8 2" xfId="9701" xr:uid="{00000000-0005-0000-0000-000033240000}"/>
    <cellStyle name="Input 9 2 2 5 9" xfId="9702" xr:uid="{00000000-0005-0000-0000-000034240000}"/>
    <cellStyle name="Input 9 2 2 5 9 2" xfId="9703" xr:uid="{00000000-0005-0000-0000-000035240000}"/>
    <cellStyle name="Input 9 2 2 6" xfId="9704" xr:uid="{00000000-0005-0000-0000-000036240000}"/>
    <cellStyle name="Input 9 2 2 6 10" xfId="9705" xr:uid="{00000000-0005-0000-0000-000037240000}"/>
    <cellStyle name="Input 9 2 2 6 10 2" xfId="9706" xr:uid="{00000000-0005-0000-0000-000038240000}"/>
    <cellStyle name="Input 9 2 2 6 11" xfId="9707" xr:uid="{00000000-0005-0000-0000-000039240000}"/>
    <cellStyle name="Input 9 2 2 6 11 2" xfId="9708" xr:uid="{00000000-0005-0000-0000-00003A240000}"/>
    <cellStyle name="Input 9 2 2 6 12" xfId="9709" xr:uid="{00000000-0005-0000-0000-00003B240000}"/>
    <cellStyle name="Input 9 2 2 6 12 2" xfId="9710" xr:uid="{00000000-0005-0000-0000-00003C240000}"/>
    <cellStyle name="Input 9 2 2 6 13" xfId="9711" xr:uid="{00000000-0005-0000-0000-00003D240000}"/>
    <cellStyle name="Input 9 2 2 6 13 2" xfId="9712" xr:uid="{00000000-0005-0000-0000-00003E240000}"/>
    <cellStyle name="Input 9 2 2 6 14" xfId="9713" xr:uid="{00000000-0005-0000-0000-00003F240000}"/>
    <cellStyle name="Input 9 2 2 6 14 2" xfId="9714" xr:uid="{00000000-0005-0000-0000-000040240000}"/>
    <cellStyle name="Input 9 2 2 6 15" xfId="9715" xr:uid="{00000000-0005-0000-0000-000041240000}"/>
    <cellStyle name="Input 9 2 2 6 2" xfId="9716" xr:uid="{00000000-0005-0000-0000-000042240000}"/>
    <cellStyle name="Input 9 2 2 6 2 2" xfId="9717" xr:uid="{00000000-0005-0000-0000-000043240000}"/>
    <cellStyle name="Input 9 2 2 6 3" xfId="9718" xr:uid="{00000000-0005-0000-0000-000044240000}"/>
    <cellStyle name="Input 9 2 2 6 3 2" xfId="9719" xr:uid="{00000000-0005-0000-0000-000045240000}"/>
    <cellStyle name="Input 9 2 2 6 4" xfId="9720" xr:uid="{00000000-0005-0000-0000-000046240000}"/>
    <cellStyle name="Input 9 2 2 6 4 2" xfId="9721" xr:uid="{00000000-0005-0000-0000-000047240000}"/>
    <cellStyle name="Input 9 2 2 6 5" xfId="9722" xr:uid="{00000000-0005-0000-0000-000048240000}"/>
    <cellStyle name="Input 9 2 2 6 5 2" xfId="9723" xr:uid="{00000000-0005-0000-0000-000049240000}"/>
    <cellStyle name="Input 9 2 2 6 6" xfId="9724" xr:uid="{00000000-0005-0000-0000-00004A240000}"/>
    <cellStyle name="Input 9 2 2 6 6 2" xfId="9725" xr:uid="{00000000-0005-0000-0000-00004B240000}"/>
    <cellStyle name="Input 9 2 2 6 7" xfId="9726" xr:uid="{00000000-0005-0000-0000-00004C240000}"/>
    <cellStyle name="Input 9 2 2 6 7 2" xfId="9727" xr:uid="{00000000-0005-0000-0000-00004D240000}"/>
    <cellStyle name="Input 9 2 2 6 8" xfId="9728" xr:uid="{00000000-0005-0000-0000-00004E240000}"/>
    <cellStyle name="Input 9 2 2 6 8 2" xfId="9729" xr:uid="{00000000-0005-0000-0000-00004F240000}"/>
    <cellStyle name="Input 9 2 2 6 9" xfId="9730" xr:uid="{00000000-0005-0000-0000-000050240000}"/>
    <cellStyle name="Input 9 2 2 6 9 2" xfId="9731" xr:uid="{00000000-0005-0000-0000-000051240000}"/>
    <cellStyle name="Input 9 2 2 7" xfId="9732" xr:uid="{00000000-0005-0000-0000-000052240000}"/>
    <cellStyle name="Input 9 2 2 7 2" xfId="9733" xr:uid="{00000000-0005-0000-0000-000053240000}"/>
    <cellStyle name="Input 9 2 2 8" xfId="9734" xr:uid="{00000000-0005-0000-0000-000054240000}"/>
    <cellStyle name="Input 9 2 2 8 2" xfId="9735" xr:uid="{00000000-0005-0000-0000-000055240000}"/>
    <cellStyle name="Input 9 2 2 9" xfId="9736" xr:uid="{00000000-0005-0000-0000-000056240000}"/>
    <cellStyle name="Input 9 2 2 9 2" xfId="9737" xr:uid="{00000000-0005-0000-0000-000057240000}"/>
    <cellStyle name="Input 9 2 20" xfId="9738" xr:uid="{00000000-0005-0000-0000-000058240000}"/>
    <cellStyle name="Input 9 2 20 2" xfId="9739" xr:uid="{00000000-0005-0000-0000-000059240000}"/>
    <cellStyle name="Input 9 2 21" xfId="9740" xr:uid="{00000000-0005-0000-0000-00005A240000}"/>
    <cellStyle name="Input 9 2 21 2" xfId="9741" xr:uid="{00000000-0005-0000-0000-00005B240000}"/>
    <cellStyle name="Input 9 2 22" xfId="9742" xr:uid="{00000000-0005-0000-0000-00005C240000}"/>
    <cellStyle name="Input 9 2 22 2" xfId="9743" xr:uid="{00000000-0005-0000-0000-00005D240000}"/>
    <cellStyle name="Input 9 2 23" xfId="9744" xr:uid="{00000000-0005-0000-0000-00005E240000}"/>
    <cellStyle name="Input 9 2 23 2" xfId="9745" xr:uid="{00000000-0005-0000-0000-00005F240000}"/>
    <cellStyle name="Input 9 2 24" xfId="9746" xr:uid="{00000000-0005-0000-0000-000060240000}"/>
    <cellStyle name="Input 9 2 24 2" xfId="9747" xr:uid="{00000000-0005-0000-0000-000061240000}"/>
    <cellStyle name="Input 9 2 25" xfId="9748" xr:uid="{00000000-0005-0000-0000-000062240000}"/>
    <cellStyle name="Input 9 2 25 2" xfId="9749" xr:uid="{00000000-0005-0000-0000-000063240000}"/>
    <cellStyle name="Input 9 2 26" xfId="9750" xr:uid="{00000000-0005-0000-0000-000064240000}"/>
    <cellStyle name="Input 9 2 26 2" xfId="9751" xr:uid="{00000000-0005-0000-0000-000065240000}"/>
    <cellStyle name="Input 9 2 27" xfId="9752" xr:uid="{00000000-0005-0000-0000-000066240000}"/>
    <cellStyle name="Input 9 2 3" xfId="9753" xr:uid="{00000000-0005-0000-0000-000067240000}"/>
    <cellStyle name="Input 9 2 3 10" xfId="9754" xr:uid="{00000000-0005-0000-0000-000068240000}"/>
    <cellStyle name="Input 9 2 3 10 2" xfId="9755" xr:uid="{00000000-0005-0000-0000-000069240000}"/>
    <cellStyle name="Input 9 2 3 11" xfId="9756" xr:uid="{00000000-0005-0000-0000-00006A240000}"/>
    <cellStyle name="Input 9 2 3 11 2" xfId="9757" xr:uid="{00000000-0005-0000-0000-00006B240000}"/>
    <cellStyle name="Input 9 2 3 12" xfId="9758" xr:uid="{00000000-0005-0000-0000-00006C240000}"/>
    <cellStyle name="Input 9 2 3 12 2" xfId="9759" xr:uid="{00000000-0005-0000-0000-00006D240000}"/>
    <cellStyle name="Input 9 2 3 13" xfId="9760" xr:uid="{00000000-0005-0000-0000-00006E240000}"/>
    <cellStyle name="Input 9 2 3 13 2" xfId="9761" xr:uid="{00000000-0005-0000-0000-00006F240000}"/>
    <cellStyle name="Input 9 2 3 14" xfId="9762" xr:uid="{00000000-0005-0000-0000-000070240000}"/>
    <cellStyle name="Input 9 2 3 14 2" xfId="9763" xr:uid="{00000000-0005-0000-0000-000071240000}"/>
    <cellStyle name="Input 9 2 3 15" xfId="9764" xr:uid="{00000000-0005-0000-0000-000072240000}"/>
    <cellStyle name="Input 9 2 3 15 2" xfId="9765" xr:uid="{00000000-0005-0000-0000-000073240000}"/>
    <cellStyle name="Input 9 2 3 16" xfId="9766" xr:uid="{00000000-0005-0000-0000-000074240000}"/>
    <cellStyle name="Input 9 2 3 16 2" xfId="9767" xr:uid="{00000000-0005-0000-0000-000075240000}"/>
    <cellStyle name="Input 9 2 3 17" xfId="9768" xr:uid="{00000000-0005-0000-0000-000076240000}"/>
    <cellStyle name="Input 9 2 3 17 2" xfId="9769" xr:uid="{00000000-0005-0000-0000-000077240000}"/>
    <cellStyle name="Input 9 2 3 18" xfId="9770" xr:uid="{00000000-0005-0000-0000-000078240000}"/>
    <cellStyle name="Input 9 2 3 18 2" xfId="9771" xr:uid="{00000000-0005-0000-0000-000079240000}"/>
    <cellStyle name="Input 9 2 3 19" xfId="9772" xr:uid="{00000000-0005-0000-0000-00007A240000}"/>
    <cellStyle name="Input 9 2 3 19 2" xfId="9773" xr:uid="{00000000-0005-0000-0000-00007B240000}"/>
    <cellStyle name="Input 9 2 3 2" xfId="9774" xr:uid="{00000000-0005-0000-0000-00007C240000}"/>
    <cellStyle name="Input 9 2 3 2 10" xfId="9775" xr:uid="{00000000-0005-0000-0000-00007D240000}"/>
    <cellStyle name="Input 9 2 3 2 10 2" xfId="9776" xr:uid="{00000000-0005-0000-0000-00007E240000}"/>
    <cellStyle name="Input 9 2 3 2 11" xfId="9777" xr:uid="{00000000-0005-0000-0000-00007F240000}"/>
    <cellStyle name="Input 9 2 3 2 11 2" xfId="9778" xr:uid="{00000000-0005-0000-0000-000080240000}"/>
    <cellStyle name="Input 9 2 3 2 12" xfId="9779" xr:uid="{00000000-0005-0000-0000-000081240000}"/>
    <cellStyle name="Input 9 2 3 2 12 2" xfId="9780" xr:uid="{00000000-0005-0000-0000-000082240000}"/>
    <cellStyle name="Input 9 2 3 2 13" xfId="9781" xr:uid="{00000000-0005-0000-0000-000083240000}"/>
    <cellStyle name="Input 9 2 3 2 13 2" xfId="9782" xr:uid="{00000000-0005-0000-0000-000084240000}"/>
    <cellStyle name="Input 9 2 3 2 14" xfId="9783" xr:uid="{00000000-0005-0000-0000-000085240000}"/>
    <cellStyle name="Input 9 2 3 2 14 2" xfId="9784" xr:uid="{00000000-0005-0000-0000-000086240000}"/>
    <cellStyle name="Input 9 2 3 2 15" xfId="9785" xr:uid="{00000000-0005-0000-0000-000087240000}"/>
    <cellStyle name="Input 9 2 3 2 15 2" xfId="9786" xr:uid="{00000000-0005-0000-0000-000088240000}"/>
    <cellStyle name="Input 9 2 3 2 16" xfId="9787" xr:uid="{00000000-0005-0000-0000-000089240000}"/>
    <cellStyle name="Input 9 2 3 2 16 2" xfId="9788" xr:uid="{00000000-0005-0000-0000-00008A240000}"/>
    <cellStyle name="Input 9 2 3 2 17" xfId="9789" xr:uid="{00000000-0005-0000-0000-00008B240000}"/>
    <cellStyle name="Input 9 2 3 2 17 2" xfId="9790" xr:uid="{00000000-0005-0000-0000-00008C240000}"/>
    <cellStyle name="Input 9 2 3 2 18" xfId="9791" xr:uid="{00000000-0005-0000-0000-00008D240000}"/>
    <cellStyle name="Input 9 2 3 2 18 2" xfId="9792" xr:uid="{00000000-0005-0000-0000-00008E240000}"/>
    <cellStyle name="Input 9 2 3 2 19" xfId="9793" xr:uid="{00000000-0005-0000-0000-00008F240000}"/>
    <cellStyle name="Input 9 2 3 2 2" xfId="9794" xr:uid="{00000000-0005-0000-0000-000090240000}"/>
    <cellStyle name="Input 9 2 3 2 2 2" xfId="9795" xr:uid="{00000000-0005-0000-0000-000091240000}"/>
    <cellStyle name="Input 9 2 3 2 3" xfId="9796" xr:uid="{00000000-0005-0000-0000-000092240000}"/>
    <cellStyle name="Input 9 2 3 2 3 2" xfId="9797" xr:uid="{00000000-0005-0000-0000-000093240000}"/>
    <cellStyle name="Input 9 2 3 2 4" xfId="9798" xr:uid="{00000000-0005-0000-0000-000094240000}"/>
    <cellStyle name="Input 9 2 3 2 4 2" xfId="9799" xr:uid="{00000000-0005-0000-0000-000095240000}"/>
    <cellStyle name="Input 9 2 3 2 5" xfId="9800" xr:uid="{00000000-0005-0000-0000-000096240000}"/>
    <cellStyle name="Input 9 2 3 2 5 2" xfId="9801" xr:uid="{00000000-0005-0000-0000-000097240000}"/>
    <cellStyle name="Input 9 2 3 2 6" xfId="9802" xr:uid="{00000000-0005-0000-0000-000098240000}"/>
    <cellStyle name="Input 9 2 3 2 6 2" xfId="9803" xr:uid="{00000000-0005-0000-0000-000099240000}"/>
    <cellStyle name="Input 9 2 3 2 7" xfId="9804" xr:uid="{00000000-0005-0000-0000-00009A240000}"/>
    <cellStyle name="Input 9 2 3 2 7 2" xfId="9805" xr:uid="{00000000-0005-0000-0000-00009B240000}"/>
    <cellStyle name="Input 9 2 3 2 8" xfId="9806" xr:uid="{00000000-0005-0000-0000-00009C240000}"/>
    <cellStyle name="Input 9 2 3 2 8 2" xfId="9807" xr:uid="{00000000-0005-0000-0000-00009D240000}"/>
    <cellStyle name="Input 9 2 3 2 9" xfId="9808" xr:uid="{00000000-0005-0000-0000-00009E240000}"/>
    <cellStyle name="Input 9 2 3 2 9 2" xfId="9809" xr:uid="{00000000-0005-0000-0000-00009F240000}"/>
    <cellStyle name="Input 9 2 3 20" xfId="9810" xr:uid="{00000000-0005-0000-0000-0000A0240000}"/>
    <cellStyle name="Input 9 2 3 3" xfId="9811" xr:uid="{00000000-0005-0000-0000-0000A1240000}"/>
    <cellStyle name="Input 9 2 3 3 10" xfId="9812" xr:uid="{00000000-0005-0000-0000-0000A2240000}"/>
    <cellStyle name="Input 9 2 3 3 10 2" xfId="9813" xr:uid="{00000000-0005-0000-0000-0000A3240000}"/>
    <cellStyle name="Input 9 2 3 3 11" xfId="9814" xr:uid="{00000000-0005-0000-0000-0000A4240000}"/>
    <cellStyle name="Input 9 2 3 3 11 2" xfId="9815" xr:uid="{00000000-0005-0000-0000-0000A5240000}"/>
    <cellStyle name="Input 9 2 3 3 12" xfId="9816" xr:uid="{00000000-0005-0000-0000-0000A6240000}"/>
    <cellStyle name="Input 9 2 3 3 12 2" xfId="9817" xr:uid="{00000000-0005-0000-0000-0000A7240000}"/>
    <cellStyle name="Input 9 2 3 3 13" xfId="9818" xr:uid="{00000000-0005-0000-0000-0000A8240000}"/>
    <cellStyle name="Input 9 2 3 3 13 2" xfId="9819" xr:uid="{00000000-0005-0000-0000-0000A9240000}"/>
    <cellStyle name="Input 9 2 3 3 14" xfId="9820" xr:uid="{00000000-0005-0000-0000-0000AA240000}"/>
    <cellStyle name="Input 9 2 3 3 14 2" xfId="9821" xr:uid="{00000000-0005-0000-0000-0000AB240000}"/>
    <cellStyle name="Input 9 2 3 3 15" xfId="9822" xr:uid="{00000000-0005-0000-0000-0000AC240000}"/>
    <cellStyle name="Input 9 2 3 3 15 2" xfId="9823" xr:uid="{00000000-0005-0000-0000-0000AD240000}"/>
    <cellStyle name="Input 9 2 3 3 16" xfId="9824" xr:uid="{00000000-0005-0000-0000-0000AE240000}"/>
    <cellStyle name="Input 9 2 3 3 16 2" xfId="9825" xr:uid="{00000000-0005-0000-0000-0000AF240000}"/>
    <cellStyle name="Input 9 2 3 3 17" xfId="9826" xr:uid="{00000000-0005-0000-0000-0000B0240000}"/>
    <cellStyle name="Input 9 2 3 3 17 2" xfId="9827" xr:uid="{00000000-0005-0000-0000-0000B1240000}"/>
    <cellStyle name="Input 9 2 3 3 18" xfId="9828" xr:uid="{00000000-0005-0000-0000-0000B2240000}"/>
    <cellStyle name="Input 9 2 3 3 18 2" xfId="9829" xr:uid="{00000000-0005-0000-0000-0000B3240000}"/>
    <cellStyle name="Input 9 2 3 3 19" xfId="9830" xr:uid="{00000000-0005-0000-0000-0000B4240000}"/>
    <cellStyle name="Input 9 2 3 3 2" xfId="9831" xr:uid="{00000000-0005-0000-0000-0000B5240000}"/>
    <cellStyle name="Input 9 2 3 3 2 2" xfId="9832" xr:uid="{00000000-0005-0000-0000-0000B6240000}"/>
    <cellStyle name="Input 9 2 3 3 3" xfId="9833" xr:uid="{00000000-0005-0000-0000-0000B7240000}"/>
    <cellStyle name="Input 9 2 3 3 3 2" xfId="9834" xr:uid="{00000000-0005-0000-0000-0000B8240000}"/>
    <cellStyle name="Input 9 2 3 3 4" xfId="9835" xr:uid="{00000000-0005-0000-0000-0000B9240000}"/>
    <cellStyle name="Input 9 2 3 3 4 2" xfId="9836" xr:uid="{00000000-0005-0000-0000-0000BA240000}"/>
    <cellStyle name="Input 9 2 3 3 5" xfId="9837" xr:uid="{00000000-0005-0000-0000-0000BB240000}"/>
    <cellStyle name="Input 9 2 3 3 5 2" xfId="9838" xr:uid="{00000000-0005-0000-0000-0000BC240000}"/>
    <cellStyle name="Input 9 2 3 3 6" xfId="9839" xr:uid="{00000000-0005-0000-0000-0000BD240000}"/>
    <cellStyle name="Input 9 2 3 3 6 2" xfId="9840" xr:uid="{00000000-0005-0000-0000-0000BE240000}"/>
    <cellStyle name="Input 9 2 3 3 7" xfId="9841" xr:uid="{00000000-0005-0000-0000-0000BF240000}"/>
    <cellStyle name="Input 9 2 3 3 7 2" xfId="9842" xr:uid="{00000000-0005-0000-0000-0000C0240000}"/>
    <cellStyle name="Input 9 2 3 3 8" xfId="9843" xr:uid="{00000000-0005-0000-0000-0000C1240000}"/>
    <cellStyle name="Input 9 2 3 3 8 2" xfId="9844" xr:uid="{00000000-0005-0000-0000-0000C2240000}"/>
    <cellStyle name="Input 9 2 3 3 9" xfId="9845" xr:uid="{00000000-0005-0000-0000-0000C3240000}"/>
    <cellStyle name="Input 9 2 3 3 9 2" xfId="9846" xr:uid="{00000000-0005-0000-0000-0000C4240000}"/>
    <cellStyle name="Input 9 2 3 4" xfId="9847" xr:uid="{00000000-0005-0000-0000-0000C5240000}"/>
    <cellStyle name="Input 9 2 3 4 10" xfId="9848" xr:uid="{00000000-0005-0000-0000-0000C6240000}"/>
    <cellStyle name="Input 9 2 3 4 10 2" xfId="9849" xr:uid="{00000000-0005-0000-0000-0000C7240000}"/>
    <cellStyle name="Input 9 2 3 4 11" xfId="9850" xr:uid="{00000000-0005-0000-0000-0000C8240000}"/>
    <cellStyle name="Input 9 2 3 4 11 2" xfId="9851" xr:uid="{00000000-0005-0000-0000-0000C9240000}"/>
    <cellStyle name="Input 9 2 3 4 12" xfId="9852" xr:uid="{00000000-0005-0000-0000-0000CA240000}"/>
    <cellStyle name="Input 9 2 3 4 12 2" xfId="9853" xr:uid="{00000000-0005-0000-0000-0000CB240000}"/>
    <cellStyle name="Input 9 2 3 4 13" xfId="9854" xr:uid="{00000000-0005-0000-0000-0000CC240000}"/>
    <cellStyle name="Input 9 2 3 4 13 2" xfId="9855" xr:uid="{00000000-0005-0000-0000-0000CD240000}"/>
    <cellStyle name="Input 9 2 3 4 14" xfId="9856" xr:uid="{00000000-0005-0000-0000-0000CE240000}"/>
    <cellStyle name="Input 9 2 3 4 14 2" xfId="9857" xr:uid="{00000000-0005-0000-0000-0000CF240000}"/>
    <cellStyle name="Input 9 2 3 4 15" xfId="9858" xr:uid="{00000000-0005-0000-0000-0000D0240000}"/>
    <cellStyle name="Input 9 2 3 4 15 2" xfId="9859" xr:uid="{00000000-0005-0000-0000-0000D1240000}"/>
    <cellStyle name="Input 9 2 3 4 16" xfId="9860" xr:uid="{00000000-0005-0000-0000-0000D2240000}"/>
    <cellStyle name="Input 9 2 3 4 2" xfId="9861" xr:uid="{00000000-0005-0000-0000-0000D3240000}"/>
    <cellStyle name="Input 9 2 3 4 2 2" xfId="9862" xr:uid="{00000000-0005-0000-0000-0000D4240000}"/>
    <cellStyle name="Input 9 2 3 4 3" xfId="9863" xr:uid="{00000000-0005-0000-0000-0000D5240000}"/>
    <cellStyle name="Input 9 2 3 4 3 2" xfId="9864" xr:uid="{00000000-0005-0000-0000-0000D6240000}"/>
    <cellStyle name="Input 9 2 3 4 4" xfId="9865" xr:uid="{00000000-0005-0000-0000-0000D7240000}"/>
    <cellStyle name="Input 9 2 3 4 4 2" xfId="9866" xr:uid="{00000000-0005-0000-0000-0000D8240000}"/>
    <cellStyle name="Input 9 2 3 4 5" xfId="9867" xr:uid="{00000000-0005-0000-0000-0000D9240000}"/>
    <cellStyle name="Input 9 2 3 4 5 2" xfId="9868" xr:uid="{00000000-0005-0000-0000-0000DA240000}"/>
    <cellStyle name="Input 9 2 3 4 6" xfId="9869" xr:uid="{00000000-0005-0000-0000-0000DB240000}"/>
    <cellStyle name="Input 9 2 3 4 6 2" xfId="9870" xr:uid="{00000000-0005-0000-0000-0000DC240000}"/>
    <cellStyle name="Input 9 2 3 4 7" xfId="9871" xr:uid="{00000000-0005-0000-0000-0000DD240000}"/>
    <cellStyle name="Input 9 2 3 4 7 2" xfId="9872" xr:uid="{00000000-0005-0000-0000-0000DE240000}"/>
    <cellStyle name="Input 9 2 3 4 8" xfId="9873" xr:uid="{00000000-0005-0000-0000-0000DF240000}"/>
    <cellStyle name="Input 9 2 3 4 8 2" xfId="9874" xr:uid="{00000000-0005-0000-0000-0000E0240000}"/>
    <cellStyle name="Input 9 2 3 4 9" xfId="9875" xr:uid="{00000000-0005-0000-0000-0000E1240000}"/>
    <cellStyle name="Input 9 2 3 4 9 2" xfId="9876" xr:uid="{00000000-0005-0000-0000-0000E2240000}"/>
    <cellStyle name="Input 9 2 3 5" xfId="9877" xr:uid="{00000000-0005-0000-0000-0000E3240000}"/>
    <cellStyle name="Input 9 2 3 5 10" xfId="9878" xr:uid="{00000000-0005-0000-0000-0000E4240000}"/>
    <cellStyle name="Input 9 2 3 5 10 2" xfId="9879" xr:uid="{00000000-0005-0000-0000-0000E5240000}"/>
    <cellStyle name="Input 9 2 3 5 11" xfId="9880" xr:uid="{00000000-0005-0000-0000-0000E6240000}"/>
    <cellStyle name="Input 9 2 3 5 11 2" xfId="9881" xr:uid="{00000000-0005-0000-0000-0000E7240000}"/>
    <cellStyle name="Input 9 2 3 5 12" xfId="9882" xr:uid="{00000000-0005-0000-0000-0000E8240000}"/>
    <cellStyle name="Input 9 2 3 5 12 2" xfId="9883" xr:uid="{00000000-0005-0000-0000-0000E9240000}"/>
    <cellStyle name="Input 9 2 3 5 13" xfId="9884" xr:uid="{00000000-0005-0000-0000-0000EA240000}"/>
    <cellStyle name="Input 9 2 3 5 13 2" xfId="9885" xr:uid="{00000000-0005-0000-0000-0000EB240000}"/>
    <cellStyle name="Input 9 2 3 5 14" xfId="9886" xr:uid="{00000000-0005-0000-0000-0000EC240000}"/>
    <cellStyle name="Input 9 2 3 5 14 2" xfId="9887" xr:uid="{00000000-0005-0000-0000-0000ED240000}"/>
    <cellStyle name="Input 9 2 3 5 15" xfId="9888" xr:uid="{00000000-0005-0000-0000-0000EE240000}"/>
    <cellStyle name="Input 9 2 3 5 15 2" xfId="9889" xr:uid="{00000000-0005-0000-0000-0000EF240000}"/>
    <cellStyle name="Input 9 2 3 5 16" xfId="9890" xr:uid="{00000000-0005-0000-0000-0000F0240000}"/>
    <cellStyle name="Input 9 2 3 5 2" xfId="9891" xr:uid="{00000000-0005-0000-0000-0000F1240000}"/>
    <cellStyle name="Input 9 2 3 5 2 2" xfId="9892" xr:uid="{00000000-0005-0000-0000-0000F2240000}"/>
    <cellStyle name="Input 9 2 3 5 3" xfId="9893" xr:uid="{00000000-0005-0000-0000-0000F3240000}"/>
    <cellStyle name="Input 9 2 3 5 3 2" xfId="9894" xr:uid="{00000000-0005-0000-0000-0000F4240000}"/>
    <cellStyle name="Input 9 2 3 5 4" xfId="9895" xr:uid="{00000000-0005-0000-0000-0000F5240000}"/>
    <cellStyle name="Input 9 2 3 5 4 2" xfId="9896" xr:uid="{00000000-0005-0000-0000-0000F6240000}"/>
    <cellStyle name="Input 9 2 3 5 5" xfId="9897" xr:uid="{00000000-0005-0000-0000-0000F7240000}"/>
    <cellStyle name="Input 9 2 3 5 5 2" xfId="9898" xr:uid="{00000000-0005-0000-0000-0000F8240000}"/>
    <cellStyle name="Input 9 2 3 5 6" xfId="9899" xr:uid="{00000000-0005-0000-0000-0000F9240000}"/>
    <cellStyle name="Input 9 2 3 5 6 2" xfId="9900" xr:uid="{00000000-0005-0000-0000-0000FA240000}"/>
    <cellStyle name="Input 9 2 3 5 7" xfId="9901" xr:uid="{00000000-0005-0000-0000-0000FB240000}"/>
    <cellStyle name="Input 9 2 3 5 7 2" xfId="9902" xr:uid="{00000000-0005-0000-0000-0000FC240000}"/>
    <cellStyle name="Input 9 2 3 5 8" xfId="9903" xr:uid="{00000000-0005-0000-0000-0000FD240000}"/>
    <cellStyle name="Input 9 2 3 5 8 2" xfId="9904" xr:uid="{00000000-0005-0000-0000-0000FE240000}"/>
    <cellStyle name="Input 9 2 3 5 9" xfId="9905" xr:uid="{00000000-0005-0000-0000-0000FF240000}"/>
    <cellStyle name="Input 9 2 3 5 9 2" xfId="9906" xr:uid="{00000000-0005-0000-0000-000000250000}"/>
    <cellStyle name="Input 9 2 3 6" xfId="9907" xr:uid="{00000000-0005-0000-0000-000001250000}"/>
    <cellStyle name="Input 9 2 3 6 10" xfId="9908" xr:uid="{00000000-0005-0000-0000-000002250000}"/>
    <cellStyle name="Input 9 2 3 6 10 2" xfId="9909" xr:uid="{00000000-0005-0000-0000-000003250000}"/>
    <cellStyle name="Input 9 2 3 6 11" xfId="9910" xr:uid="{00000000-0005-0000-0000-000004250000}"/>
    <cellStyle name="Input 9 2 3 6 11 2" xfId="9911" xr:uid="{00000000-0005-0000-0000-000005250000}"/>
    <cellStyle name="Input 9 2 3 6 12" xfId="9912" xr:uid="{00000000-0005-0000-0000-000006250000}"/>
    <cellStyle name="Input 9 2 3 6 12 2" xfId="9913" xr:uid="{00000000-0005-0000-0000-000007250000}"/>
    <cellStyle name="Input 9 2 3 6 13" xfId="9914" xr:uid="{00000000-0005-0000-0000-000008250000}"/>
    <cellStyle name="Input 9 2 3 6 13 2" xfId="9915" xr:uid="{00000000-0005-0000-0000-000009250000}"/>
    <cellStyle name="Input 9 2 3 6 14" xfId="9916" xr:uid="{00000000-0005-0000-0000-00000A250000}"/>
    <cellStyle name="Input 9 2 3 6 14 2" xfId="9917" xr:uid="{00000000-0005-0000-0000-00000B250000}"/>
    <cellStyle name="Input 9 2 3 6 15" xfId="9918" xr:uid="{00000000-0005-0000-0000-00000C250000}"/>
    <cellStyle name="Input 9 2 3 6 2" xfId="9919" xr:uid="{00000000-0005-0000-0000-00000D250000}"/>
    <cellStyle name="Input 9 2 3 6 2 2" xfId="9920" xr:uid="{00000000-0005-0000-0000-00000E250000}"/>
    <cellStyle name="Input 9 2 3 6 3" xfId="9921" xr:uid="{00000000-0005-0000-0000-00000F250000}"/>
    <cellStyle name="Input 9 2 3 6 3 2" xfId="9922" xr:uid="{00000000-0005-0000-0000-000010250000}"/>
    <cellStyle name="Input 9 2 3 6 4" xfId="9923" xr:uid="{00000000-0005-0000-0000-000011250000}"/>
    <cellStyle name="Input 9 2 3 6 4 2" xfId="9924" xr:uid="{00000000-0005-0000-0000-000012250000}"/>
    <cellStyle name="Input 9 2 3 6 5" xfId="9925" xr:uid="{00000000-0005-0000-0000-000013250000}"/>
    <cellStyle name="Input 9 2 3 6 5 2" xfId="9926" xr:uid="{00000000-0005-0000-0000-000014250000}"/>
    <cellStyle name="Input 9 2 3 6 6" xfId="9927" xr:uid="{00000000-0005-0000-0000-000015250000}"/>
    <cellStyle name="Input 9 2 3 6 6 2" xfId="9928" xr:uid="{00000000-0005-0000-0000-000016250000}"/>
    <cellStyle name="Input 9 2 3 6 7" xfId="9929" xr:uid="{00000000-0005-0000-0000-000017250000}"/>
    <cellStyle name="Input 9 2 3 6 7 2" xfId="9930" xr:uid="{00000000-0005-0000-0000-000018250000}"/>
    <cellStyle name="Input 9 2 3 6 8" xfId="9931" xr:uid="{00000000-0005-0000-0000-000019250000}"/>
    <cellStyle name="Input 9 2 3 6 8 2" xfId="9932" xr:uid="{00000000-0005-0000-0000-00001A250000}"/>
    <cellStyle name="Input 9 2 3 6 9" xfId="9933" xr:uid="{00000000-0005-0000-0000-00001B250000}"/>
    <cellStyle name="Input 9 2 3 6 9 2" xfId="9934" xr:uid="{00000000-0005-0000-0000-00001C250000}"/>
    <cellStyle name="Input 9 2 3 7" xfId="9935" xr:uid="{00000000-0005-0000-0000-00001D250000}"/>
    <cellStyle name="Input 9 2 3 7 2" xfId="9936" xr:uid="{00000000-0005-0000-0000-00001E250000}"/>
    <cellStyle name="Input 9 2 3 8" xfId="9937" xr:uid="{00000000-0005-0000-0000-00001F250000}"/>
    <cellStyle name="Input 9 2 3 8 2" xfId="9938" xr:uid="{00000000-0005-0000-0000-000020250000}"/>
    <cellStyle name="Input 9 2 3 9" xfId="9939" xr:uid="{00000000-0005-0000-0000-000021250000}"/>
    <cellStyle name="Input 9 2 3 9 2" xfId="9940" xr:uid="{00000000-0005-0000-0000-000022250000}"/>
    <cellStyle name="Input 9 2 4" xfId="9941" xr:uid="{00000000-0005-0000-0000-000023250000}"/>
    <cellStyle name="Input 9 2 4 10" xfId="9942" xr:uid="{00000000-0005-0000-0000-000024250000}"/>
    <cellStyle name="Input 9 2 4 10 2" xfId="9943" xr:uid="{00000000-0005-0000-0000-000025250000}"/>
    <cellStyle name="Input 9 2 4 11" xfId="9944" xr:uid="{00000000-0005-0000-0000-000026250000}"/>
    <cellStyle name="Input 9 2 4 11 2" xfId="9945" xr:uid="{00000000-0005-0000-0000-000027250000}"/>
    <cellStyle name="Input 9 2 4 12" xfId="9946" xr:uid="{00000000-0005-0000-0000-000028250000}"/>
    <cellStyle name="Input 9 2 4 12 2" xfId="9947" xr:uid="{00000000-0005-0000-0000-000029250000}"/>
    <cellStyle name="Input 9 2 4 13" xfId="9948" xr:uid="{00000000-0005-0000-0000-00002A250000}"/>
    <cellStyle name="Input 9 2 4 13 2" xfId="9949" xr:uid="{00000000-0005-0000-0000-00002B250000}"/>
    <cellStyle name="Input 9 2 4 14" xfId="9950" xr:uid="{00000000-0005-0000-0000-00002C250000}"/>
    <cellStyle name="Input 9 2 4 14 2" xfId="9951" xr:uid="{00000000-0005-0000-0000-00002D250000}"/>
    <cellStyle name="Input 9 2 4 15" xfId="9952" xr:uid="{00000000-0005-0000-0000-00002E250000}"/>
    <cellStyle name="Input 9 2 4 15 2" xfId="9953" xr:uid="{00000000-0005-0000-0000-00002F250000}"/>
    <cellStyle name="Input 9 2 4 16" xfId="9954" xr:uid="{00000000-0005-0000-0000-000030250000}"/>
    <cellStyle name="Input 9 2 4 16 2" xfId="9955" xr:uid="{00000000-0005-0000-0000-000031250000}"/>
    <cellStyle name="Input 9 2 4 17" xfId="9956" xr:uid="{00000000-0005-0000-0000-000032250000}"/>
    <cellStyle name="Input 9 2 4 17 2" xfId="9957" xr:uid="{00000000-0005-0000-0000-000033250000}"/>
    <cellStyle name="Input 9 2 4 18" xfId="9958" xr:uid="{00000000-0005-0000-0000-000034250000}"/>
    <cellStyle name="Input 9 2 4 18 2" xfId="9959" xr:uid="{00000000-0005-0000-0000-000035250000}"/>
    <cellStyle name="Input 9 2 4 19" xfId="9960" xr:uid="{00000000-0005-0000-0000-000036250000}"/>
    <cellStyle name="Input 9 2 4 19 2" xfId="9961" xr:uid="{00000000-0005-0000-0000-000037250000}"/>
    <cellStyle name="Input 9 2 4 2" xfId="9962" xr:uid="{00000000-0005-0000-0000-000038250000}"/>
    <cellStyle name="Input 9 2 4 2 10" xfId="9963" xr:uid="{00000000-0005-0000-0000-000039250000}"/>
    <cellStyle name="Input 9 2 4 2 10 2" xfId="9964" xr:uid="{00000000-0005-0000-0000-00003A250000}"/>
    <cellStyle name="Input 9 2 4 2 11" xfId="9965" xr:uid="{00000000-0005-0000-0000-00003B250000}"/>
    <cellStyle name="Input 9 2 4 2 11 2" xfId="9966" xr:uid="{00000000-0005-0000-0000-00003C250000}"/>
    <cellStyle name="Input 9 2 4 2 12" xfId="9967" xr:uid="{00000000-0005-0000-0000-00003D250000}"/>
    <cellStyle name="Input 9 2 4 2 12 2" xfId="9968" xr:uid="{00000000-0005-0000-0000-00003E250000}"/>
    <cellStyle name="Input 9 2 4 2 13" xfId="9969" xr:uid="{00000000-0005-0000-0000-00003F250000}"/>
    <cellStyle name="Input 9 2 4 2 13 2" xfId="9970" xr:uid="{00000000-0005-0000-0000-000040250000}"/>
    <cellStyle name="Input 9 2 4 2 14" xfId="9971" xr:uid="{00000000-0005-0000-0000-000041250000}"/>
    <cellStyle name="Input 9 2 4 2 14 2" xfId="9972" xr:uid="{00000000-0005-0000-0000-000042250000}"/>
    <cellStyle name="Input 9 2 4 2 15" xfId="9973" xr:uid="{00000000-0005-0000-0000-000043250000}"/>
    <cellStyle name="Input 9 2 4 2 15 2" xfId="9974" xr:uid="{00000000-0005-0000-0000-000044250000}"/>
    <cellStyle name="Input 9 2 4 2 16" xfId="9975" xr:uid="{00000000-0005-0000-0000-000045250000}"/>
    <cellStyle name="Input 9 2 4 2 16 2" xfId="9976" xr:uid="{00000000-0005-0000-0000-000046250000}"/>
    <cellStyle name="Input 9 2 4 2 17" xfId="9977" xr:uid="{00000000-0005-0000-0000-000047250000}"/>
    <cellStyle name="Input 9 2 4 2 17 2" xfId="9978" xr:uid="{00000000-0005-0000-0000-000048250000}"/>
    <cellStyle name="Input 9 2 4 2 18" xfId="9979" xr:uid="{00000000-0005-0000-0000-000049250000}"/>
    <cellStyle name="Input 9 2 4 2 18 2" xfId="9980" xr:uid="{00000000-0005-0000-0000-00004A250000}"/>
    <cellStyle name="Input 9 2 4 2 19" xfId="9981" xr:uid="{00000000-0005-0000-0000-00004B250000}"/>
    <cellStyle name="Input 9 2 4 2 2" xfId="9982" xr:uid="{00000000-0005-0000-0000-00004C250000}"/>
    <cellStyle name="Input 9 2 4 2 2 2" xfId="9983" xr:uid="{00000000-0005-0000-0000-00004D250000}"/>
    <cellStyle name="Input 9 2 4 2 3" xfId="9984" xr:uid="{00000000-0005-0000-0000-00004E250000}"/>
    <cellStyle name="Input 9 2 4 2 3 2" xfId="9985" xr:uid="{00000000-0005-0000-0000-00004F250000}"/>
    <cellStyle name="Input 9 2 4 2 4" xfId="9986" xr:uid="{00000000-0005-0000-0000-000050250000}"/>
    <cellStyle name="Input 9 2 4 2 4 2" xfId="9987" xr:uid="{00000000-0005-0000-0000-000051250000}"/>
    <cellStyle name="Input 9 2 4 2 5" xfId="9988" xr:uid="{00000000-0005-0000-0000-000052250000}"/>
    <cellStyle name="Input 9 2 4 2 5 2" xfId="9989" xr:uid="{00000000-0005-0000-0000-000053250000}"/>
    <cellStyle name="Input 9 2 4 2 6" xfId="9990" xr:uid="{00000000-0005-0000-0000-000054250000}"/>
    <cellStyle name="Input 9 2 4 2 6 2" xfId="9991" xr:uid="{00000000-0005-0000-0000-000055250000}"/>
    <cellStyle name="Input 9 2 4 2 7" xfId="9992" xr:uid="{00000000-0005-0000-0000-000056250000}"/>
    <cellStyle name="Input 9 2 4 2 7 2" xfId="9993" xr:uid="{00000000-0005-0000-0000-000057250000}"/>
    <cellStyle name="Input 9 2 4 2 8" xfId="9994" xr:uid="{00000000-0005-0000-0000-000058250000}"/>
    <cellStyle name="Input 9 2 4 2 8 2" xfId="9995" xr:uid="{00000000-0005-0000-0000-000059250000}"/>
    <cellStyle name="Input 9 2 4 2 9" xfId="9996" xr:uid="{00000000-0005-0000-0000-00005A250000}"/>
    <cellStyle name="Input 9 2 4 2 9 2" xfId="9997" xr:uid="{00000000-0005-0000-0000-00005B250000}"/>
    <cellStyle name="Input 9 2 4 20" xfId="9998" xr:uid="{00000000-0005-0000-0000-00005C250000}"/>
    <cellStyle name="Input 9 2 4 3" xfId="9999" xr:uid="{00000000-0005-0000-0000-00005D250000}"/>
    <cellStyle name="Input 9 2 4 3 10" xfId="10000" xr:uid="{00000000-0005-0000-0000-00005E250000}"/>
    <cellStyle name="Input 9 2 4 3 10 2" xfId="10001" xr:uid="{00000000-0005-0000-0000-00005F250000}"/>
    <cellStyle name="Input 9 2 4 3 11" xfId="10002" xr:uid="{00000000-0005-0000-0000-000060250000}"/>
    <cellStyle name="Input 9 2 4 3 11 2" xfId="10003" xr:uid="{00000000-0005-0000-0000-000061250000}"/>
    <cellStyle name="Input 9 2 4 3 12" xfId="10004" xr:uid="{00000000-0005-0000-0000-000062250000}"/>
    <cellStyle name="Input 9 2 4 3 12 2" xfId="10005" xr:uid="{00000000-0005-0000-0000-000063250000}"/>
    <cellStyle name="Input 9 2 4 3 13" xfId="10006" xr:uid="{00000000-0005-0000-0000-000064250000}"/>
    <cellStyle name="Input 9 2 4 3 13 2" xfId="10007" xr:uid="{00000000-0005-0000-0000-000065250000}"/>
    <cellStyle name="Input 9 2 4 3 14" xfId="10008" xr:uid="{00000000-0005-0000-0000-000066250000}"/>
    <cellStyle name="Input 9 2 4 3 14 2" xfId="10009" xr:uid="{00000000-0005-0000-0000-000067250000}"/>
    <cellStyle name="Input 9 2 4 3 15" xfId="10010" xr:uid="{00000000-0005-0000-0000-000068250000}"/>
    <cellStyle name="Input 9 2 4 3 15 2" xfId="10011" xr:uid="{00000000-0005-0000-0000-000069250000}"/>
    <cellStyle name="Input 9 2 4 3 16" xfId="10012" xr:uid="{00000000-0005-0000-0000-00006A250000}"/>
    <cellStyle name="Input 9 2 4 3 16 2" xfId="10013" xr:uid="{00000000-0005-0000-0000-00006B250000}"/>
    <cellStyle name="Input 9 2 4 3 17" xfId="10014" xr:uid="{00000000-0005-0000-0000-00006C250000}"/>
    <cellStyle name="Input 9 2 4 3 17 2" xfId="10015" xr:uid="{00000000-0005-0000-0000-00006D250000}"/>
    <cellStyle name="Input 9 2 4 3 18" xfId="10016" xr:uid="{00000000-0005-0000-0000-00006E250000}"/>
    <cellStyle name="Input 9 2 4 3 2" xfId="10017" xr:uid="{00000000-0005-0000-0000-00006F250000}"/>
    <cellStyle name="Input 9 2 4 3 2 2" xfId="10018" xr:uid="{00000000-0005-0000-0000-000070250000}"/>
    <cellStyle name="Input 9 2 4 3 3" xfId="10019" xr:uid="{00000000-0005-0000-0000-000071250000}"/>
    <cellStyle name="Input 9 2 4 3 3 2" xfId="10020" xr:uid="{00000000-0005-0000-0000-000072250000}"/>
    <cellStyle name="Input 9 2 4 3 4" xfId="10021" xr:uid="{00000000-0005-0000-0000-000073250000}"/>
    <cellStyle name="Input 9 2 4 3 4 2" xfId="10022" xr:uid="{00000000-0005-0000-0000-000074250000}"/>
    <cellStyle name="Input 9 2 4 3 5" xfId="10023" xr:uid="{00000000-0005-0000-0000-000075250000}"/>
    <cellStyle name="Input 9 2 4 3 5 2" xfId="10024" xr:uid="{00000000-0005-0000-0000-000076250000}"/>
    <cellStyle name="Input 9 2 4 3 6" xfId="10025" xr:uid="{00000000-0005-0000-0000-000077250000}"/>
    <cellStyle name="Input 9 2 4 3 6 2" xfId="10026" xr:uid="{00000000-0005-0000-0000-000078250000}"/>
    <cellStyle name="Input 9 2 4 3 7" xfId="10027" xr:uid="{00000000-0005-0000-0000-000079250000}"/>
    <cellStyle name="Input 9 2 4 3 7 2" xfId="10028" xr:uid="{00000000-0005-0000-0000-00007A250000}"/>
    <cellStyle name="Input 9 2 4 3 8" xfId="10029" xr:uid="{00000000-0005-0000-0000-00007B250000}"/>
    <cellStyle name="Input 9 2 4 3 8 2" xfId="10030" xr:uid="{00000000-0005-0000-0000-00007C250000}"/>
    <cellStyle name="Input 9 2 4 3 9" xfId="10031" xr:uid="{00000000-0005-0000-0000-00007D250000}"/>
    <cellStyle name="Input 9 2 4 3 9 2" xfId="10032" xr:uid="{00000000-0005-0000-0000-00007E250000}"/>
    <cellStyle name="Input 9 2 4 4" xfId="10033" xr:uid="{00000000-0005-0000-0000-00007F250000}"/>
    <cellStyle name="Input 9 2 4 4 10" xfId="10034" xr:uid="{00000000-0005-0000-0000-000080250000}"/>
    <cellStyle name="Input 9 2 4 4 10 2" xfId="10035" xr:uid="{00000000-0005-0000-0000-000081250000}"/>
    <cellStyle name="Input 9 2 4 4 11" xfId="10036" xr:uid="{00000000-0005-0000-0000-000082250000}"/>
    <cellStyle name="Input 9 2 4 4 11 2" xfId="10037" xr:uid="{00000000-0005-0000-0000-000083250000}"/>
    <cellStyle name="Input 9 2 4 4 12" xfId="10038" xr:uid="{00000000-0005-0000-0000-000084250000}"/>
    <cellStyle name="Input 9 2 4 4 12 2" xfId="10039" xr:uid="{00000000-0005-0000-0000-000085250000}"/>
    <cellStyle name="Input 9 2 4 4 13" xfId="10040" xr:uid="{00000000-0005-0000-0000-000086250000}"/>
    <cellStyle name="Input 9 2 4 4 13 2" xfId="10041" xr:uid="{00000000-0005-0000-0000-000087250000}"/>
    <cellStyle name="Input 9 2 4 4 14" xfId="10042" xr:uid="{00000000-0005-0000-0000-000088250000}"/>
    <cellStyle name="Input 9 2 4 4 14 2" xfId="10043" xr:uid="{00000000-0005-0000-0000-000089250000}"/>
    <cellStyle name="Input 9 2 4 4 15" xfId="10044" xr:uid="{00000000-0005-0000-0000-00008A250000}"/>
    <cellStyle name="Input 9 2 4 4 15 2" xfId="10045" xr:uid="{00000000-0005-0000-0000-00008B250000}"/>
    <cellStyle name="Input 9 2 4 4 16" xfId="10046" xr:uid="{00000000-0005-0000-0000-00008C250000}"/>
    <cellStyle name="Input 9 2 4 4 2" xfId="10047" xr:uid="{00000000-0005-0000-0000-00008D250000}"/>
    <cellStyle name="Input 9 2 4 4 2 2" xfId="10048" xr:uid="{00000000-0005-0000-0000-00008E250000}"/>
    <cellStyle name="Input 9 2 4 4 3" xfId="10049" xr:uid="{00000000-0005-0000-0000-00008F250000}"/>
    <cellStyle name="Input 9 2 4 4 3 2" xfId="10050" xr:uid="{00000000-0005-0000-0000-000090250000}"/>
    <cellStyle name="Input 9 2 4 4 4" xfId="10051" xr:uid="{00000000-0005-0000-0000-000091250000}"/>
    <cellStyle name="Input 9 2 4 4 4 2" xfId="10052" xr:uid="{00000000-0005-0000-0000-000092250000}"/>
    <cellStyle name="Input 9 2 4 4 5" xfId="10053" xr:uid="{00000000-0005-0000-0000-000093250000}"/>
    <cellStyle name="Input 9 2 4 4 5 2" xfId="10054" xr:uid="{00000000-0005-0000-0000-000094250000}"/>
    <cellStyle name="Input 9 2 4 4 6" xfId="10055" xr:uid="{00000000-0005-0000-0000-000095250000}"/>
    <cellStyle name="Input 9 2 4 4 6 2" xfId="10056" xr:uid="{00000000-0005-0000-0000-000096250000}"/>
    <cellStyle name="Input 9 2 4 4 7" xfId="10057" xr:uid="{00000000-0005-0000-0000-000097250000}"/>
    <cellStyle name="Input 9 2 4 4 7 2" xfId="10058" xr:uid="{00000000-0005-0000-0000-000098250000}"/>
    <cellStyle name="Input 9 2 4 4 8" xfId="10059" xr:uid="{00000000-0005-0000-0000-000099250000}"/>
    <cellStyle name="Input 9 2 4 4 8 2" xfId="10060" xr:uid="{00000000-0005-0000-0000-00009A250000}"/>
    <cellStyle name="Input 9 2 4 4 9" xfId="10061" xr:uid="{00000000-0005-0000-0000-00009B250000}"/>
    <cellStyle name="Input 9 2 4 4 9 2" xfId="10062" xr:uid="{00000000-0005-0000-0000-00009C250000}"/>
    <cellStyle name="Input 9 2 4 5" xfId="10063" xr:uid="{00000000-0005-0000-0000-00009D250000}"/>
    <cellStyle name="Input 9 2 4 5 10" xfId="10064" xr:uid="{00000000-0005-0000-0000-00009E250000}"/>
    <cellStyle name="Input 9 2 4 5 10 2" xfId="10065" xr:uid="{00000000-0005-0000-0000-00009F250000}"/>
    <cellStyle name="Input 9 2 4 5 11" xfId="10066" xr:uid="{00000000-0005-0000-0000-0000A0250000}"/>
    <cellStyle name="Input 9 2 4 5 11 2" xfId="10067" xr:uid="{00000000-0005-0000-0000-0000A1250000}"/>
    <cellStyle name="Input 9 2 4 5 12" xfId="10068" xr:uid="{00000000-0005-0000-0000-0000A2250000}"/>
    <cellStyle name="Input 9 2 4 5 12 2" xfId="10069" xr:uid="{00000000-0005-0000-0000-0000A3250000}"/>
    <cellStyle name="Input 9 2 4 5 13" xfId="10070" xr:uid="{00000000-0005-0000-0000-0000A4250000}"/>
    <cellStyle name="Input 9 2 4 5 13 2" xfId="10071" xr:uid="{00000000-0005-0000-0000-0000A5250000}"/>
    <cellStyle name="Input 9 2 4 5 14" xfId="10072" xr:uid="{00000000-0005-0000-0000-0000A6250000}"/>
    <cellStyle name="Input 9 2 4 5 14 2" xfId="10073" xr:uid="{00000000-0005-0000-0000-0000A7250000}"/>
    <cellStyle name="Input 9 2 4 5 15" xfId="10074" xr:uid="{00000000-0005-0000-0000-0000A8250000}"/>
    <cellStyle name="Input 9 2 4 5 15 2" xfId="10075" xr:uid="{00000000-0005-0000-0000-0000A9250000}"/>
    <cellStyle name="Input 9 2 4 5 16" xfId="10076" xr:uid="{00000000-0005-0000-0000-0000AA250000}"/>
    <cellStyle name="Input 9 2 4 5 2" xfId="10077" xr:uid="{00000000-0005-0000-0000-0000AB250000}"/>
    <cellStyle name="Input 9 2 4 5 2 2" xfId="10078" xr:uid="{00000000-0005-0000-0000-0000AC250000}"/>
    <cellStyle name="Input 9 2 4 5 3" xfId="10079" xr:uid="{00000000-0005-0000-0000-0000AD250000}"/>
    <cellStyle name="Input 9 2 4 5 3 2" xfId="10080" xr:uid="{00000000-0005-0000-0000-0000AE250000}"/>
    <cellStyle name="Input 9 2 4 5 4" xfId="10081" xr:uid="{00000000-0005-0000-0000-0000AF250000}"/>
    <cellStyle name="Input 9 2 4 5 4 2" xfId="10082" xr:uid="{00000000-0005-0000-0000-0000B0250000}"/>
    <cellStyle name="Input 9 2 4 5 5" xfId="10083" xr:uid="{00000000-0005-0000-0000-0000B1250000}"/>
    <cellStyle name="Input 9 2 4 5 5 2" xfId="10084" xr:uid="{00000000-0005-0000-0000-0000B2250000}"/>
    <cellStyle name="Input 9 2 4 5 6" xfId="10085" xr:uid="{00000000-0005-0000-0000-0000B3250000}"/>
    <cellStyle name="Input 9 2 4 5 6 2" xfId="10086" xr:uid="{00000000-0005-0000-0000-0000B4250000}"/>
    <cellStyle name="Input 9 2 4 5 7" xfId="10087" xr:uid="{00000000-0005-0000-0000-0000B5250000}"/>
    <cellStyle name="Input 9 2 4 5 7 2" xfId="10088" xr:uid="{00000000-0005-0000-0000-0000B6250000}"/>
    <cellStyle name="Input 9 2 4 5 8" xfId="10089" xr:uid="{00000000-0005-0000-0000-0000B7250000}"/>
    <cellStyle name="Input 9 2 4 5 8 2" xfId="10090" xr:uid="{00000000-0005-0000-0000-0000B8250000}"/>
    <cellStyle name="Input 9 2 4 5 9" xfId="10091" xr:uid="{00000000-0005-0000-0000-0000B9250000}"/>
    <cellStyle name="Input 9 2 4 5 9 2" xfId="10092" xr:uid="{00000000-0005-0000-0000-0000BA250000}"/>
    <cellStyle name="Input 9 2 4 6" xfId="10093" xr:uid="{00000000-0005-0000-0000-0000BB250000}"/>
    <cellStyle name="Input 9 2 4 6 10" xfId="10094" xr:uid="{00000000-0005-0000-0000-0000BC250000}"/>
    <cellStyle name="Input 9 2 4 6 10 2" xfId="10095" xr:uid="{00000000-0005-0000-0000-0000BD250000}"/>
    <cellStyle name="Input 9 2 4 6 11" xfId="10096" xr:uid="{00000000-0005-0000-0000-0000BE250000}"/>
    <cellStyle name="Input 9 2 4 6 11 2" xfId="10097" xr:uid="{00000000-0005-0000-0000-0000BF250000}"/>
    <cellStyle name="Input 9 2 4 6 12" xfId="10098" xr:uid="{00000000-0005-0000-0000-0000C0250000}"/>
    <cellStyle name="Input 9 2 4 6 12 2" xfId="10099" xr:uid="{00000000-0005-0000-0000-0000C1250000}"/>
    <cellStyle name="Input 9 2 4 6 13" xfId="10100" xr:uid="{00000000-0005-0000-0000-0000C2250000}"/>
    <cellStyle name="Input 9 2 4 6 13 2" xfId="10101" xr:uid="{00000000-0005-0000-0000-0000C3250000}"/>
    <cellStyle name="Input 9 2 4 6 14" xfId="10102" xr:uid="{00000000-0005-0000-0000-0000C4250000}"/>
    <cellStyle name="Input 9 2 4 6 14 2" xfId="10103" xr:uid="{00000000-0005-0000-0000-0000C5250000}"/>
    <cellStyle name="Input 9 2 4 6 15" xfId="10104" xr:uid="{00000000-0005-0000-0000-0000C6250000}"/>
    <cellStyle name="Input 9 2 4 6 2" xfId="10105" xr:uid="{00000000-0005-0000-0000-0000C7250000}"/>
    <cellStyle name="Input 9 2 4 6 2 2" xfId="10106" xr:uid="{00000000-0005-0000-0000-0000C8250000}"/>
    <cellStyle name="Input 9 2 4 6 3" xfId="10107" xr:uid="{00000000-0005-0000-0000-0000C9250000}"/>
    <cellStyle name="Input 9 2 4 6 3 2" xfId="10108" xr:uid="{00000000-0005-0000-0000-0000CA250000}"/>
    <cellStyle name="Input 9 2 4 6 4" xfId="10109" xr:uid="{00000000-0005-0000-0000-0000CB250000}"/>
    <cellStyle name="Input 9 2 4 6 4 2" xfId="10110" xr:uid="{00000000-0005-0000-0000-0000CC250000}"/>
    <cellStyle name="Input 9 2 4 6 5" xfId="10111" xr:uid="{00000000-0005-0000-0000-0000CD250000}"/>
    <cellStyle name="Input 9 2 4 6 5 2" xfId="10112" xr:uid="{00000000-0005-0000-0000-0000CE250000}"/>
    <cellStyle name="Input 9 2 4 6 6" xfId="10113" xr:uid="{00000000-0005-0000-0000-0000CF250000}"/>
    <cellStyle name="Input 9 2 4 6 6 2" xfId="10114" xr:uid="{00000000-0005-0000-0000-0000D0250000}"/>
    <cellStyle name="Input 9 2 4 6 7" xfId="10115" xr:uid="{00000000-0005-0000-0000-0000D1250000}"/>
    <cellStyle name="Input 9 2 4 6 7 2" xfId="10116" xr:uid="{00000000-0005-0000-0000-0000D2250000}"/>
    <cellStyle name="Input 9 2 4 6 8" xfId="10117" xr:uid="{00000000-0005-0000-0000-0000D3250000}"/>
    <cellStyle name="Input 9 2 4 6 8 2" xfId="10118" xr:uid="{00000000-0005-0000-0000-0000D4250000}"/>
    <cellStyle name="Input 9 2 4 6 9" xfId="10119" xr:uid="{00000000-0005-0000-0000-0000D5250000}"/>
    <cellStyle name="Input 9 2 4 6 9 2" xfId="10120" xr:uid="{00000000-0005-0000-0000-0000D6250000}"/>
    <cellStyle name="Input 9 2 4 7" xfId="10121" xr:uid="{00000000-0005-0000-0000-0000D7250000}"/>
    <cellStyle name="Input 9 2 4 7 2" xfId="10122" xr:uid="{00000000-0005-0000-0000-0000D8250000}"/>
    <cellStyle name="Input 9 2 4 8" xfId="10123" xr:uid="{00000000-0005-0000-0000-0000D9250000}"/>
    <cellStyle name="Input 9 2 4 8 2" xfId="10124" xr:uid="{00000000-0005-0000-0000-0000DA250000}"/>
    <cellStyle name="Input 9 2 4 9" xfId="10125" xr:uid="{00000000-0005-0000-0000-0000DB250000}"/>
    <cellStyle name="Input 9 2 4 9 2" xfId="10126" xr:uid="{00000000-0005-0000-0000-0000DC250000}"/>
    <cellStyle name="Input 9 2 5" xfId="10127" xr:uid="{00000000-0005-0000-0000-0000DD250000}"/>
    <cellStyle name="Input 9 2 5 10" xfId="10128" xr:uid="{00000000-0005-0000-0000-0000DE250000}"/>
    <cellStyle name="Input 9 2 5 10 2" xfId="10129" xr:uid="{00000000-0005-0000-0000-0000DF250000}"/>
    <cellStyle name="Input 9 2 5 11" xfId="10130" xr:uid="{00000000-0005-0000-0000-0000E0250000}"/>
    <cellStyle name="Input 9 2 5 11 2" xfId="10131" xr:uid="{00000000-0005-0000-0000-0000E1250000}"/>
    <cellStyle name="Input 9 2 5 12" xfId="10132" xr:uid="{00000000-0005-0000-0000-0000E2250000}"/>
    <cellStyle name="Input 9 2 5 12 2" xfId="10133" xr:uid="{00000000-0005-0000-0000-0000E3250000}"/>
    <cellStyle name="Input 9 2 5 13" xfId="10134" xr:uid="{00000000-0005-0000-0000-0000E4250000}"/>
    <cellStyle name="Input 9 2 5 13 2" xfId="10135" xr:uid="{00000000-0005-0000-0000-0000E5250000}"/>
    <cellStyle name="Input 9 2 5 14" xfId="10136" xr:uid="{00000000-0005-0000-0000-0000E6250000}"/>
    <cellStyle name="Input 9 2 5 14 2" xfId="10137" xr:uid="{00000000-0005-0000-0000-0000E7250000}"/>
    <cellStyle name="Input 9 2 5 15" xfId="10138" xr:uid="{00000000-0005-0000-0000-0000E8250000}"/>
    <cellStyle name="Input 9 2 5 15 2" xfId="10139" xr:uid="{00000000-0005-0000-0000-0000E9250000}"/>
    <cellStyle name="Input 9 2 5 16" xfId="10140" xr:uid="{00000000-0005-0000-0000-0000EA250000}"/>
    <cellStyle name="Input 9 2 5 16 2" xfId="10141" xr:uid="{00000000-0005-0000-0000-0000EB250000}"/>
    <cellStyle name="Input 9 2 5 17" xfId="10142" xr:uid="{00000000-0005-0000-0000-0000EC250000}"/>
    <cellStyle name="Input 9 2 5 17 2" xfId="10143" xr:uid="{00000000-0005-0000-0000-0000ED250000}"/>
    <cellStyle name="Input 9 2 5 18" xfId="10144" xr:uid="{00000000-0005-0000-0000-0000EE250000}"/>
    <cellStyle name="Input 9 2 5 18 2" xfId="10145" xr:uid="{00000000-0005-0000-0000-0000EF250000}"/>
    <cellStyle name="Input 9 2 5 19" xfId="10146" xr:uid="{00000000-0005-0000-0000-0000F0250000}"/>
    <cellStyle name="Input 9 2 5 2" xfId="10147" xr:uid="{00000000-0005-0000-0000-0000F1250000}"/>
    <cellStyle name="Input 9 2 5 2 10" xfId="10148" xr:uid="{00000000-0005-0000-0000-0000F2250000}"/>
    <cellStyle name="Input 9 2 5 2 10 2" xfId="10149" xr:uid="{00000000-0005-0000-0000-0000F3250000}"/>
    <cellStyle name="Input 9 2 5 2 11" xfId="10150" xr:uid="{00000000-0005-0000-0000-0000F4250000}"/>
    <cellStyle name="Input 9 2 5 2 11 2" xfId="10151" xr:uid="{00000000-0005-0000-0000-0000F5250000}"/>
    <cellStyle name="Input 9 2 5 2 12" xfId="10152" xr:uid="{00000000-0005-0000-0000-0000F6250000}"/>
    <cellStyle name="Input 9 2 5 2 12 2" xfId="10153" xr:uid="{00000000-0005-0000-0000-0000F7250000}"/>
    <cellStyle name="Input 9 2 5 2 13" xfId="10154" xr:uid="{00000000-0005-0000-0000-0000F8250000}"/>
    <cellStyle name="Input 9 2 5 2 13 2" xfId="10155" xr:uid="{00000000-0005-0000-0000-0000F9250000}"/>
    <cellStyle name="Input 9 2 5 2 14" xfId="10156" xr:uid="{00000000-0005-0000-0000-0000FA250000}"/>
    <cellStyle name="Input 9 2 5 2 14 2" xfId="10157" xr:uid="{00000000-0005-0000-0000-0000FB250000}"/>
    <cellStyle name="Input 9 2 5 2 15" xfId="10158" xr:uid="{00000000-0005-0000-0000-0000FC250000}"/>
    <cellStyle name="Input 9 2 5 2 15 2" xfId="10159" xr:uid="{00000000-0005-0000-0000-0000FD250000}"/>
    <cellStyle name="Input 9 2 5 2 16" xfId="10160" xr:uid="{00000000-0005-0000-0000-0000FE250000}"/>
    <cellStyle name="Input 9 2 5 2 16 2" xfId="10161" xr:uid="{00000000-0005-0000-0000-0000FF250000}"/>
    <cellStyle name="Input 9 2 5 2 17" xfId="10162" xr:uid="{00000000-0005-0000-0000-000000260000}"/>
    <cellStyle name="Input 9 2 5 2 17 2" xfId="10163" xr:uid="{00000000-0005-0000-0000-000001260000}"/>
    <cellStyle name="Input 9 2 5 2 18" xfId="10164" xr:uid="{00000000-0005-0000-0000-000002260000}"/>
    <cellStyle name="Input 9 2 5 2 2" xfId="10165" xr:uid="{00000000-0005-0000-0000-000003260000}"/>
    <cellStyle name="Input 9 2 5 2 2 2" xfId="10166" xr:uid="{00000000-0005-0000-0000-000004260000}"/>
    <cellStyle name="Input 9 2 5 2 3" xfId="10167" xr:uid="{00000000-0005-0000-0000-000005260000}"/>
    <cellStyle name="Input 9 2 5 2 3 2" xfId="10168" xr:uid="{00000000-0005-0000-0000-000006260000}"/>
    <cellStyle name="Input 9 2 5 2 4" xfId="10169" xr:uid="{00000000-0005-0000-0000-000007260000}"/>
    <cellStyle name="Input 9 2 5 2 4 2" xfId="10170" xr:uid="{00000000-0005-0000-0000-000008260000}"/>
    <cellStyle name="Input 9 2 5 2 5" xfId="10171" xr:uid="{00000000-0005-0000-0000-000009260000}"/>
    <cellStyle name="Input 9 2 5 2 5 2" xfId="10172" xr:uid="{00000000-0005-0000-0000-00000A260000}"/>
    <cellStyle name="Input 9 2 5 2 6" xfId="10173" xr:uid="{00000000-0005-0000-0000-00000B260000}"/>
    <cellStyle name="Input 9 2 5 2 6 2" xfId="10174" xr:uid="{00000000-0005-0000-0000-00000C260000}"/>
    <cellStyle name="Input 9 2 5 2 7" xfId="10175" xr:uid="{00000000-0005-0000-0000-00000D260000}"/>
    <cellStyle name="Input 9 2 5 2 7 2" xfId="10176" xr:uid="{00000000-0005-0000-0000-00000E260000}"/>
    <cellStyle name="Input 9 2 5 2 8" xfId="10177" xr:uid="{00000000-0005-0000-0000-00000F260000}"/>
    <cellStyle name="Input 9 2 5 2 8 2" xfId="10178" xr:uid="{00000000-0005-0000-0000-000010260000}"/>
    <cellStyle name="Input 9 2 5 2 9" xfId="10179" xr:uid="{00000000-0005-0000-0000-000011260000}"/>
    <cellStyle name="Input 9 2 5 2 9 2" xfId="10180" xr:uid="{00000000-0005-0000-0000-000012260000}"/>
    <cellStyle name="Input 9 2 5 3" xfId="10181" xr:uid="{00000000-0005-0000-0000-000013260000}"/>
    <cellStyle name="Input 9 2 5 3 10" xfId="10182" xr:uid="{00000000-0005-0000-0000-000014260000}"/>
    <cellStyle name="Input 9 2 5 3 10 2" xfId="10183" xr:uid="{00000000-0005-0000-0000-000015260000}"/>
    <cellStyle name="Input 9 2 5 3 11" xfId="10184" xr:uid="{00000000-0005-0000-0000-000016260000}"/>
    <cellStyle name="Input 9 2 5 3 11 2" xfId="10185" xr:uid="{00000000-0005-0000-0000-000017260000}"/>
    <cellStyle name="Input 9 2 5 3 12" xfId="10186" xr:uid="{00000000-0005-0000-0000-000018260000}"/>
    <cellStyle name="Input 9 2 5 3 12 2" xfId="10187" xr:uid="{00000000-0005-0000-0000-000019260000}"/>
    <cellStyle name="Input 9 2 5 3 13" xfId="10188" xr:uid="{00000000-0005-0000-0000-00001A260000}"/>
    <cellStyle name="Input 9 2 5 3 13 2" xfId="10189" xr:uid="{00000000-0005-0000-0000-00001B260000}"/>
    <cellStyle name="Input 9 2 5 3 14" xfId="10190" xr:uid="{00000000-0005-0000-0000-00001C260000}"/>
    <cellStyle name="Input 9 2 5 3 14 2" xfId="10191" xr:uid="{00000000-0005-0000-0000-00001D260000}"/>
    <cellStyle name="Input 9 2 5 3 15" xfId="10192" xr:uid="{00000000-0005-0000-0000-00001E260000}"/>
    <cellStyle name="Input 9 2 5 3 15 2" xfId="10193" xr:uid="{00000000-0005-0000-0000-00001F260000}"/>
    <cellStyle name="Input 9 2 5 3 16" xfId="10194" xr:uid="{00000000-0005-0000-0000-000020260000}"/>
    <cellStyle name="Input 9 2 5 3 2" xfId="10195" xr:uid="{00000000-0005-0000-0000-000021260000}"/>
    <cellStyle name="Input 9 2 5 3 2 2" xfId="10196" xr:uid="{00000000-0005-0000-0000-000022260000}"/>
    <cellStyle name="Input 9 2 5 3 3" xfId="10197" xr:uid="{00000000-0005-0000-0000-000023260000}"/>
    <cellStyle name="Input 9 2 5 3 3 2" xfId="10198" xr:uid="{00000000-0005-0000-0000-000024260000}"/>
    <cellStyle name="Input 9 2 5 3 4" xfId="10199" xr:uid="{00000000-0005-0000-0000-000025260000}"/>
    <cellStyle name="Input 9 2 5 3 4 2" xfId="10200" xr:uid="{00000000-0005-0000-0000-000026260000}"/>
    <cellStyle name="Input 9 2 5 3 5" xfId="10201" xr:uid="{00000000-0005-0000-0000-000027260000}"/>
    <cellStyle name="Input 9 2 5 3 5 2" xfId="10202" xr:uid="{00000000-0005-0000-0000-000028260000}"/>
    <cellStyle name="Input 9 2 5 3 6" xfId="10203" xr:uid="{00000000-0005-0000-0000-000029260000}"/>
    <cellStyle name="Input 9 2 5 3 6 2" xfId="10204" xr:uid="{00000000-0005-0000-0000-00002A260000}"/>
    <cellStyle name="Input 9 2 5 3 7" xfId="10205" xr:uid="{00000000-0005-0000-0000-00002B260000}"/>
    <cellStyle name="Input 9 2 5 3 7 2" xfId="10206" xr:uid="{00000000-0005-0000-0000-00002C260000}"/>
    <cellStyle name="Input 9 2 5 3 8" xfId="10207" xr:uid="{00000000-0005-0000-0000-00002D260000}"/>
    <cellStyle name="Input 9 2 5 3 8 2" xfId="10208" xr:uid="{00000000-0005-0000-0000-00002E260000}"/>
    <cellStyle name="Input 9 2 5 3 9" xfId="10209" xr:uid="{00000000-0005-0000-0000-00002F260000}"/>
    <cellStyle name="Input 9 2 5 3 9 2" xfId="10210" xr:uid="{00000000-0005-0000-0000-000030260000}"/>
    <cellStyle name="Input 9 2 5 4" xfId="10211" xr:uid="{00000000-0005-0000-0000-000031260000}"/>
    <cellStyle name="Input 9 2 5 4 10" xfId="10212" xr:uid="{00000000-0005-0000-0000-000032260000}"/>
    <cellStyle name="Input 9 2 5 4 10 2" xfId="10213" xr:uid="{00000000-0005-0000-0000-000033260000}"/>
    <cellStyle name="Input 9 2 5 4 11" xfId="10214" xr:uid="{00000000-0005-0000-0000-000034260000}"/>
    <cellStyle name="Input 9 2 5 4 11 2" xfId="10215" xr:uid="{00000000-0005-0000-0000-000035260000}"/>
    <cellStyle name="Input 9 2 5 4 12" xfId="10216" xr:uid="{00000000-0005-0000-0000-000036260000}"/>
    <cellStyle name="Input 9 2 5 4 12 2" xfId="10217" xr:uid="{00000000-0005-0000-0000-000037260000}"/>
    <cellStyle name="Input 9 2 5 4 13" xfId="10218" xr:uid="{00000000-0005-0000-0000-000038260000}"/>
    <cellStyle name="Input 9 2 5 4 13 2" xfId="10219" xr:uid="{00000000-0005-0000-0000-000039260000}"/>
    <cellStyle name="Input 9 2 5 4 14" xfId="10220" xr:uid="{00000000-0005-0000-0000-00003A260000}"/>
    <cellStyle name="Input 9 2 5 4 14 2" xfId="10221" xr:uid="{00000000-0005-0000-0000-00003B260000}"/>
    <cellStyle name="Input 9 2 5 4 15" xfId="10222" xr:uid="{00000000-0005-0000-0000-00003C260000}"/>
    <cellStyle name="Input 9 2 5 4 15 2" xfId="10223" xr:uid="{00000000-0005-0000-0000-00003D260000}"/>
    <cellStyle name="Input 9 2 5 4 16" xfId="10224" xr:uid="{00000000-0005-0000-0000-00003E260000}"/>
    <cellStyle name="Input 9 2 5 4 2" xfId="10225" xr:uid="{00000000-0005-0000-0000-00003F260000}"/>
    <cellStyle name="Input 9 2 5 4 2 2" xfId="10226" xr:uid="{00000000-0005-0000-0000-000040260000}"/>
    <cellStyle name="Input 9 2 5 4 3" xfId="10227" xr:uid="{00000000-0005-0000-0000-000041260000}"/>
    <cellStyle name="Input 9 2 5 4 3 2" xfId="10228" xr:uid="{00000000-0005-0000-0000-000042260000}"/>
    <cellStyle name="Input 9 2 5 4 4" xfId="10229" xr:uid="{00000000-0005-0000-0000-000043260000}"/>
    <cellStyle name="Input 9 2 5 4 4 2" xfId="10230" xr:uid="{00000000-0005-0000-0000-000044260000}"/>
    <cellStyle name="Input 9 2 5 4 5" xfId="10231" xr:uid="{00000000-0005-0000-0000-000045260000}"/>
    <cellStyle name="Input 9 2 5 4 5 2" xfId="10232" xr:uid="{00000000-0005-0000-0000-000046260000}"/>
    <cellStyle name="Input 9 2 5 4 6" xfId="10233" xr:uid="{00000000-0005-0000-0000-000047260000}"/>
    <cellStyle name="Input 9 2 5 4 6 2" xfId="10234" xr:uid="{00000000-0005-0000-0000-000048260000}"/>
    <cellStyle name="Input 9 2 5 4 7" xfId="10235" xr:uid="{00000000-0005-0000-0000-000049260000}"/>
    <cellStyle name="Input 9 2 5 4 7 2" xfId="10236" xr:uid="{00000000-0005-0000-0000-00004A260000}"/>
    <cellStyle name="Input 9 2 5 4 8" xfId="10237" xr:uid="{00000000-0005-0000-0000-00004B260000}"/>
    <cellStyle name="Input 9 2 5 4 8 2" xfId="10238" xr:uid="{00000000-0005-0000-0000-00004C260000}"/>
    <cellStyle name="Input 9 2 5 4 9" xfId="10239" xr:uid="{00000000-0005-0000-0000-00004D260000}"/>
    <cellStyle name="Input 9 2 5 4 9 2" xfId="10240" xr:uid="{00000000-0005-0000-0000-00004E260000}"/>
    <cellStyle name="Input 9 2 5 5" xfId="10241" xr:uid="{00000000-0005-0000-0000-00004F260000}"/>
    <cellStyle name="Input 9 2 5 5 10" xfId="10242" xr:uid="{00000000-0005-0000-0000-000050260000}"/>
    <cellStyle name="Input 9 2 5 5 10 2" xfId="10243" xr:uid="{00000000-0005-0000-0000-000051260000}"/>
    <cellStyle name="Input 9 2 5 5 11" xfId="10244" xr:uid="{00000000-0005-0000-0000-000052260000}"/>
    <cellStyle name="Input 9 2 5 5 11 2" xfId="10245" xr:uid="{00000000-0005-0000-0000-000053260000}"/>
    <cellStyle name="Input 9 2 5 5 12" xfId="10246" xr:uid="{00000000-0005-0000-0000-000054260000}"/>
    <cellStyle name="Input 9 2 5 5 12 2" xfId="10247" xr:uid="{00000000-0005-0000-0000-000055260000}"/>
    <cellStyle name="Input 9 2 5 5 13" xfId="10248" xr:uid="{00000000-0005-0000-0000-000056260000}"/>
    <cellStyle name="Input 9 2 5 5 13 2" xfId="10249" xr:uid="{00000000-0005-0000-0000-000057260000}"/>
    <cellStyle name="Input 9 2 5 5 14" xfId="10250" xr:uid="{00000000-0005-0000-0000-000058260000}"/>
    <cellStyle name="Input 9 2 5 5 14 2" xfId="10251" xr:uid="{00000000-0005-0000-0000-000059260000}"/>
    <cellStyle name="Input 9 2 5 5 15" xfId="10252" xr:uid="{00000000-0005-0000-0000-00005A260000}"/>
    <cellStyle name="Input 9 2 5 5 2" xfId="10253" xr:uid="{00000000-0005-0000-0000-00005B260000}"/>
    <cellStyle name="Input 9 2 5 5 2 2" xfId="10254" xr:uid="{00000000-0005-0000-0000-00005C260000}"/>
    <cellStyle name="Input 9 2 5 5 3" xfId="10255" xr:uid="{00000000-0005-0000-0000-00005D260000}"/>
    <cellStyle name="Input 9 2 5 5 3 2" xfId="10256" xr:uid="{00000000-0005-0000-0000-00005E260000}"/>
    <cellStyle name="Input 9 2 5 5 4" xfId="10257" xr:uid="{00000000-0005-0000-0000-00005F260000}"/>
    <cellStyle name="Input 9 2 5 5 4 2" xfId="10258" xr:uid="{00000000-0005-0000-0000-000060260000}"/>
    <cellStyle name="Input 9 2 5 5 5" xfId="10259" xr:uid="{00000000-0005-0000-0000-000061260000}"/>
    <cellStyle name="Input 9 2 5 5 5 2" xfId="10260" xr:uid="{00000000-0005-0000-0000-000062260000}"/>
    <cellStyle name="Input 9 2 5 5 6" xfId="10261" xr:uid="{00000000-0005-0000-0000-000063260000}"/>
    <cellStyle name="Input 9 2 5 5 6 2" xfId="10262" xr:uid="{00000000-0005-0000-0000-000064260000}"/>
    <cellStyle name="Input 9 2 5 5 7" xfId="10263" xr:uid="{00000000-0005-0000-0000-000065260000}"/>
    <cellStyle name="Input 9 2 5 5 7 2" xfId="10264" xr:uid="{00000000-0005-0000-0000-000066260000}"/>
    <cellStyle name="Input 9 2 5 5 8" xfId="10265" xr:uid="{00000000-0005-0000-0000-000067260000}"/>
    <cellStyle name="Input 9 2 5 5 8 2" xfId="10266" xr:uid="{00000000-0005-0000-0000-000068260000}"/>
    <cellStyle name="Input 9 2 5 5 9" xfId="10267" xr:uid="{00000000-0005-0000-0000-000069260000}"/>
    <cellStyle name="Input 9 2 5 5 9 2" xfId="10268" xr:uid="{00000000-0005-0000-0000-00006A260000}"/>
    <cellStyle name="Input 9 2 5 6" xfId="10269" xr:uid="{00000000-0005-0000-0000-00006B260000}"/>
    <cellStyle name="Input 9 2 5 6 2" xfId="10270" xr:uid="{00000000-0005-0000-0000-00006C260000}"/>
    <cellStyle name="Input 9 2 5 7" xfId="10271" xr:uid="{00000000-0005-0000-0000-00006D260000}"/>
    <cellStyle name="Input 9 2 5 7 2" xfId="10272" xr:uid="{00000000-0005-0000-0000-00006E260000}"/>
    <cellStyle name="Input 9 2 5 8" xfId="10273" xr:uid="{00000000-0005-0000-0000-00006F260000}"/>
    <cellStyle name="Input 9 2 5 8 2" xfId="10274" xr:uid="{00000000-0005-0000-0000-000070260000}"/>
    <cellStyle name="Input 9 2 5 9" xfId="10275" xr:uid="{00000000-0005-0000-0000-000071260000}"/>
    <cellStyle name="Input 9 2 5 9 2" xfId="10276" xr:uid="{00000000-0005-0000-0000-000072260000}"/>
    <cellStyle name="Input 9 2 6" xfId="10277" xr:uid="{00000000-0005-0000-0000-000073260000}"/>
    <cellStyle name="Input 9 2 6 10" xfId="10278" xr:uid="{00000000-0005-0000-0000-000074260000}"/>
    <cellStyle name="Input 9 2 6 10 2" xfId="10279" xr:uid="{00000000-0005-0000-0000-000075260000}"/>
    <cellStyle name="Input 9 2 6 11" xfId="10280" xr:uid="{00000000-0005-0000-0000-000076260000}"/>
    <cellStyle name="Input 9 2 6 11 2" xfId="10281" xr:uid="{00000000-0005-0000-0000-000077260000}"/>
    <cellStyle name="Input 9 2 6 12" xfId="10282" xr:uid="{00000000-0005-0000-0000-000078260000}"/>
    <cellStyle name="Input 9 2 6 12 2" xfId="10283" xr:uid="{00000000-0005-0000-0000-000079260000}"/>
    <cellStyle name="Input 9 2 6 13" xfId="10284" xr:uid="{00000000-0005-0000-0000-00007A260000}"/>
    <cellStyle name="Input 9 2 6 13 2" xfId="10285" xr:uid="{00000000-0005-0000-0000-00007B260000}"/>
    <cellStyle name="Input 9 2 6 14" xfId="10286" xr:uid="{00000000-0005-0000-0000-00007C260000}"/>
    <cellStyle name="Input 9 2 6 14 2" xfId="10287" xr:uid="{00000000-0005-0000-0000-00007D260000}"/>
    <cellStyle name="Input 9 2 6 15" xfId="10288" xr:uid="{00000000-0005-0000-0000-00007E260000}"/>
    <cellStyle name="Input 9 2 6 15 2" xfId="10289" xr:uid="{00000000-0005-0000-0000-00007F260000}"/>
    <cellStyle name="Input 9 2 6 16" xfId="10290" xr:uid="{00000000-0005-0000-0000-000080260000}"/>
    <cellStyle name="Input 9 2 6 16 2" xfId="10291" xr:uid="{00000000-0005-0000-0000-000081260000}"/>
    <cellStyle name="Input 9 2 6 17" xfId="10292" xr:uid="{00000000-0005-0000-0000-000082260000}"/>
    <cellStyle name="Input 9 2 6 17 2" xfId="10293" xr:uid="{00000000-0005-0000-0000-000083260000}"/>
    <cellStyle name="Input 9 2 6 18" xfId="10294" xr:uid="{00000000-0005-0000-0000-000084260000}"/>
    <cellStyle name="Input 9 2 6 18 2" xfId="10295" xr:uid="{00000000-0005-0000-0000-000085260000}"/>
    <cellStyle name="Input 9 2 6 19" xfId="10296" xr:uid="{00000000-0005-0000-0000-000086260000}"/>
    <cellStyle name="Input 9 2 6 2" xfId="10297" xr:uid="{00000000-0005-0000-0000-000087260000}"/>
    <cellStyle name="Input 9 2 6 2 10" xfId="10298" xr:uid="{00000000-0005-0000-0000-000088260000}"/>
    <cellStyle name="Input 9 2 6 2 10 2" xfId="10299" xr:uid="{00000000-0005-0000-0000-000089260000}"/>
    <cellStyle name="Input 9 2 6 2 11" xfId="10300" xr:uid="{00000000-0005-0000-0000-00008A260000}"/>
    <cellStyle name="Input 9 2 6 2 11 2" xfId="10301" xr:uid="{00000000-0005-0000-0000-00008B260000}"/>
    <cellStyle name="Input 9 2 6 2 12" xfId="10302" xr:uid="{00000000-0005-0000-0000-00008C260000}"/>
    <cellStyle name="Input 9 2 6 2 12 2" xfId="10303" xr:uid="{00000000-0005-0000-0000-00008D260000}"/>
    <cellStyle name="Input 9 2 6 2 13" xfId="10304" xr:uid="{00000000-0005-0000-0000-00008E260000}"/>
    <cellStyle name="Input 9 2 6 2 13 2" xfId="10305" xr:uid="{00000000-0005-0000-0000-00008F260000}"/>
    <cellStyle name="Input 9 2 6 2 14" xfId="10306" xr:uid="{00000000-0005-0000-0000-000090260000}"/>
    <cellStyle name="Input 9 2 6 2 14 2" xfId="10307" xr:uid="{00000000-0005-0000-0000-000091260000}"/>
    <cellStyle name="Input 9 2 6 2 15" xfId="10308" xr:uid="{00000000-0005-0000-0000-000092260000}"/>
    <cellStyle name="Input 9 2 6 2 15 2" xfId="10309" xr:uid="{00000000-0005-0000-0000-000093260000}"/>
    <cellStyle name="Input 9 2 6 2 16" xfId="10310" xr:uid="{00000000-0005-0000-0000-000094260000}"/>
    <cellStyle name="Input 9 2 6 2 16 2" xfId="10311" xr:uid="{00000000-0005-0000-0000-000095260000}"/>
    <cellStyle name="Input 9 2 6 2 17" xfId="10312" xr:uid="{00000000-0005-0000-0000-000096260000}"/>
    <cellStyle name="Input 9 2 6 2 17 2" xfId="10313" xr:uid="{00000000-0005-0000-0000-000097260000}"/>
    <cellStyle name="Input 9 2 6 2 18" xfId="10314" xr:uid="{00000000-0005-0000-0000-000098260000}"/>
    <cellStyle name="Input 9 2 6 2 2" xfId="10315" xr:uid="{00000000-0005-0000-0000-000099260000}"/>
    <cellStyle name="Input 9 2 6 2 2 2" xfId="10316" xr:uid="{00000000-0005-0000-0000-00009A260000}"/>
    <cellStyle name="Input 9 2 6 2 3" xfId="10317" xr:uid="{00000000-0005-0000-0000-00009B260000}"/>
    <cellStyle name="Input 9 2 6 2 3 2" xfId="10318" xr:uid="{00000000-0005-0000-0000-00009C260000}"/>
    <cellStyle name="Input 9 2 6 2 4" xfId="10319" xr:uid="{00000000-0005-0000-0000-00009D260000}"/>
    <cellStyle name="Input 9 2 6 2 4 2" xfId="10320" xr:uid="{00000000-0005-0000-0000-00009E260000}"/>
    <cellStyle name="Input 9 2 6 2 5" xfId="10321" xr:uid="{00000000-0005-0000-0000-00009F260000}"/>
    <cellStyle name="Input 9 2 6 2 5 2" xfId="10322" xr:uid="{00000000-0005-0000-0000-0000A0260000}"/>
    <cellStyle name="Input 9 2 6 2 6" xfId="10323" xr:uid="{00000000-0005-0000-0000-0000A1260000}"/>
    <cellStyle name="Input 9 2 6 2 6 2" xfId="10324" xr:uid="{00000000-0005-0000-0000-0000A2260000}"/>
    <cellStyle name="Input 9 2 6 2 7" xfId="10325" xr:uid="{00000000-0005-0000-0000-0000A3260000}"/>
    <cellStyle name="Input 9 2 6 2 7 2" xfId="10326" xr:uid="{00000000-0005-0000-0000-0000A4260000}"/>
    <cellStyle name="Input 9 2 6 2 8" xfId="10327" xr:uid="{00000000-0005-0000-0000-0000A5260000}"/>
    <cellStyle name="Input 9 2 6 2 8 2" xfId="10328" xr:uid="{00000000-0005-0000-0000-0000A6260000}"/>
    <cellStyle name="Input 9 2 6 2 9" xfId="10329" xr:uid="{00000000-0005-0000-0000-0000A7260000}"/>
    <cellStyle name="Input 9 2 6 2 9 2" xfId="10330" xr:uid="{00000000-0005-0000-0000-0000A8260000}"/>
    <cellStyle name="Input 9 2 6 3" xfId="10331" xr:uid="{00000000-0005-0000-0000-0000A9260000}"/>
    <cellStyle name="Input 9 2 6 3 10" xfId="10332" xr:uid="{00000000-0005-0000-0000-0000AA260000}"/>
    <cellStyle name="Input 9 2 6 3 10 2" xfId="10333" xr:uid="{00000000-0005-0000-0000-0000AB260000}"/>
    <cellStyle name="Input 9 2 6 3 11" xfId="10334" xr:uid="{00000000-0005-0000-0000-0000AC260000}"/>
    <cellStyle name="Input 9 2 6 3 11 2" xfId="10335" xr:uid="{00000000-0005-0000-0000-0000AD260000}"/>
    <cellStyle name="Input 9 2 6 3 12" xfId="10336" xr:uid="{00000000-0005-0000-0000-0000AE260000}"/>
    <cellStyle name="Input 9 2 6 3 12 2" xfId="10337" xr:uid="{00000000-0005-0000-0000-0000AF260000}"/>
    <cellStyle name="Input 9 2 6 3 13" xfId="10338" xr:uid="{00000000-0005-0000-0000-0000B0260000}"/>
    <cellStyle name="Input 9 2 6 3 13 2" xfId="10339" xr:uid="{00000000-0005-0000-0000-0000B1260000}"/>
    <cellStyle name="Input 9 2 6 3 14" xfId="10340" xr:uid="{00000000-0005-0000-0000-0000B2260000}"/>
    <cellStyle name="Input 9 2 6 3 14 2" xfId="10341" xr:uid="{00000000-0005-0000-0000-0000B3260000}"/>
    <cellStyle name="Input 9 2 6 3 15" xfId="10342" xr:uid="{00000000-0005-0000-0000-0000B4260000}"/>
    <cellStyle name="Input 9 2 6 3 15 2" xfId="10343" xr:uid="{00000000-0005-0000-0000-0000B5260000}"/>
    <cellStyle name="Input 9 2 6 3 16" xfId="10344" xr:uid="{00000000-0005-0000-0000-0000B6260000}"/>
    <cellStyle name="Input 9 2 6 3 2" xfId="10345" xr:uid="{00000000-0005-0000-0000-0000B7260000}"/>
    <cellStyle name="Input 9 2 6 3 2 2" xfId="10346" xr:uid="{00000000-0005-0000-0000-0000B8260000}"/>
    <cellStyle name="Input 9 2 6 3 3" xfId="10347" xr:uid="{00000000-0005-0000-0000-0000B9260000}"/>
    <cellStyle name="Input 9 2 6 3 3 2" xfId="10348" xr:uid="{00000000-0005-0000-0000-0000BA260000}"/>
    <cellStyle name="Input 9 2 6 3 4" xfId="10349" xr:uid="{00000000-0005-0000-0000-0000BB260000}"/>
    <cellStyle name="Input 9 2 6 3 4 2" xfId="10350" xr:uid="{00000000-0005-0000-0000-0000BC260000}"/>
    <cellStyle name="Input 9 2 6 3 5" xfId="10351" xr:uid="{00000000-0005-0000-0000-0000BD260000}"/>
    <cellStyle name="Input 9 2 6 3 5 2" xfId="10352" xr:uid="{00000000-0005-0000-0000-0000BE260000}"/>
    <cellStyle name="Input 9 2 6 3 6" xfId="10353" xr:uid="{00000000-0005-0000-0000-0000BF260000}"/>
    <cellStyle name="Input 9 2 6 3 6 2" xfId="10354" xr:uid="{00000000-0005-0000-0000-0000C0260000}"/>
    <cellStyle name="Input 9 2 6 3 7" xfId="10355" xr:uid="{00000000-0005-0000-0000-0000C1260000}"/>
    <cellStyle name="Input 9 2 6 3 7 2" xfId="10356" xr:uid="{00000000-0005-0000-0000-0000C2260000}"/>
    <cellStyle name="Input 9 2 6 3 8" xfId="10357" xr:uid="{00000000-0005-0000-0000-0000C3260000}"/>
    <cellStyle name="Input 9 2 6 3 8 2" xfId="10358" xr:uid="{00000000-0005-0000-0000-0000C4260000}"/>
    <cellStyle name="Input 9 2 6 3 9" xfId="10359" xr:uid="{00000000-0005-0000-0000-0000C5260000}"/>
    <cellStyle name="Input 9 2 6 3 9 2" xfId="10360" xr:uid="{00000000-0005-0000-0000-0000C6260000}"/>
    <cellStyle name="Input 9 2 6 4" xfId="10361" xr:uid="{00000000-0005-0000-0000-0000C7260000}"/>
    <cellStyle name="Input 9 2 6 4 10" xfId="10362" xr:uid="{00000000-0005-0000-0000-0000C8260000}"/>
    <cellStyle name="Input 9 2 6 4 10 2" xfId="10363" xr:uid="{00000000-0005-0000-0000-0000C9260000}"/>
    <cellStyle name="Input 9 2 6 4 11" xfId="10364" xr:uid="{00000000-0005-0000-0000-0000CA260000}"/>
    <cellStyle name="Input 9 2 6 4 11 2" xfId="10365" xr:uid="{00000000-0005-0000-0000-0000CB260000}"/>
    <cellStyle name="Input 9 2 6 4 12" xfId="10366" xr:uid="{00000000-0005-0000-0000-0000CC260000}"/>
    <cellStyle name="Input 9 2 6 4 12 2" xfId="10367" xr:uid="{00000000-0005-0000-0000-0000CD260000}"/>
    <cellStyle name="Input 9 2 6 4 13" xfId="10368" xr:uid="{00000000-0005-0000-0000-0000CE260000}"/>
    <cellStyle name="Input 9 2 6 4 13 2" xfId="10369" xr:uid="{00000000-0005-0000-0000-0000CF260000}"/>
    <cellStyle name="Input 9 2 6 4 14" xfId="10370" xr:uid="{00000000-0005-0000-0000-0000D0260000}"/>
    <cellStyle name="Input 9 2 6 4 14 2" xfId="10371" xr:uid="{00000000-0005-0000-0000-0000D1260000}"/>
    <cellStyle name="Input 9 2 6 4 15" xfId="10372" xr:uid="{00000000-0005-0000-0000-0000D2260000}"/>
    <cellStyle name="Input 9 2 6 4 15 2" xfId="10373" xr:uid="{00000000-0005-0000-0000-0000D3260000}"/>
    <cellStyle name="Input 9 2 6 4 16" xfId="10374" xr:uid="{00000000-0005-0000-0000-0000D4260000}"/>
    <cellStyle name="Input 9 2 6 4 2" xfId="10375" xr:uid="{00000000-0005-0000-0000-0000D5260000}"/>
    <cellStyle name="Input 9 2 6 4 2 2" xfId="10376" xr:uid="{00000000-0005-0000-0000-0000D6260000}"/>
    <cellStyle name="Input 9 2 6 4 3" xfId="10377" xr:uid="{00000000-0005-0000-0000-0000D7260000}"/>
    <cellStyle name="Input 9 2 6 4 3 2" xfId="10378" xr:uid="{00000000-0005-0000-0000-0000D8260000}"/>
    <cellStyle name="Input 9 2 6 4 4" xfId="10379" xr:uid="{00000000-0005-0000-0000-0000D9260000}"/>
    <cellStyle name="Input 9 2 6 4 4 2" xfId="10380" xr:uid="{00000000-0005-0000-0000-0000DA260000}"/>
    <cellStyle name="Input 9 2 6 4 5" xfId="10381" xr:uid="{00000000-0005-0000-0000-0000DB260000}"/>
    <cellStyle name="Input 9 2 6 4 5 2" xfId="10382" xr:uid="{00000000-0005-0000-0000-0000DC260000}"/>
    <cellStyle name="Input 9 2 6 4 6" xfId="10383" xr:uid="{00000000-0005-0000-0000-0000DD260000}"/>
    <cellStyle name="Input 9 2 6 4 6 2" xfId="10384" xr:uid="{00000000-0005-0000-0000-0000DE260000}"/>
    <cellStyle name="Input 9 2 6 4 7" xfId="10385" xr:uid="{00000000-0005-0000-0000-0000DF260000}"/>
    <cellStyle name="Input 9 2 6 4 7 2" xfId="10386" xr:uid="{00000000-0005-0000-0000-0000E0260000}"/>
    <cellStyle name="Input 9 2 6 4 8" xfId="10387" xr:uid="{00000000-0005-0000-0000-0000E1260000}"/>
    <cellStyle name="Input 9 2 6 4 8 2" xfId="10388" xr:uid="{00000000-0005-0000-0000-0000E2260000}"/>
    <cellStyle name="Input 9 2 6 4 9" xfId="10389" xr:uid="{00000000-0005-0000-0000-0000E3260000}"/>
    <cellStyle name="Input 9 2 6 4 9 2" xfId="10390" xr:uid="{00000000-0005-0000-0000-0000E4260000}"/>
    <cellStyle name="Input 9 2 6 5" xfId="10391" xr:uid="{00000000-0005-0000-0000-0000E5260000}"/>
    <cellStyle name="Input 9 2 6 5 10" xfId="10392" xr:uid="{00000000-0005-0000-0000-0000E6260000}"/>
    <cellStyle name="Input 9 2 6 5 10 2" xfId="10393" xr:uid="{00000000-0005-0000-0000-0000E7260000}"/>
    <cellStyle name="Input 9 2 6 5 11" xfId="10394" xr:uid="{00000000-0005-0000-0000-0000E8260000}"/>
    <cellStyle name="Input 9 2 6 5 11 2" xfId="10395" xr:uid="{00000000-0005-0000-0000-0000E9260000}"/>
    <cellStyle name="Input 9 2 6 5 12" xfId="10396" xr:uid="{00000000-0005-0000-0000-0000EA260000}"/>
    <cellStyle name="Input 9 2 6 5 12 2" xfId="10397" xr:uid="{00000000-0005-0000-0000-0000EB260000}"/>
    <cellStyle name="Input 9 2 6 5 13" xfId="10398" xr:uid="{00000000-0005-0000-0000-0000EC260000}"/>
    <cellStyle name="Input 9 2 6 5 13 2" xfId="10399" xr:uid="{00000000-0005-0000-0000-0000ED260000}"/>
    <cellStyle name="Input 9 2 6 5 14" xfId="10400" xr:uid="{00000000-0005-0000-0000-0000EE260000}"/>
    <cellStyle name="Input 9 2 6 5 14 2" xfId="10401" xr:uid="{00000000-0005-0000-0000-0000EF260000}"/>
    <cellStyle name="Input 9 2 6 5 15" xfId="10402" xr:uid="{00000000-0005-0000-0000-0000F0260000}"/>
    <cellStyle name="Input 9 2 6 5 2" xfId="10403" xr:uid="{00000000-0005-0000-0000-0000F1260000}"/>
    <cellStyle name="Input 9 2 6 5 2 2" xfId="10404" xr:uid="{00000000-0005-0000-0000-0000F2260000}"/>
    <cellStyle name="Input 9 2 6 5 3" xfId="10405" xr:uid="{00000000-0005-0000-0000-0000F3260000}"/>
    <cellStyle name="Input 9 2 6 5 3 2" xfId="10406" xr:uid="{00000000-0005-0000-0000-0000F4260000}"/>
    <cellStyle name="Input 9 2 6 5 4" xfId="10407" xr:uid="{00000000-0005-0000-0000-0000F5260000}"/>
    <cellStyle name="Input 9 2 6 5 4 2" xfId="10408" xr:uid="{00000000-0005-0000-0000-0000F6260000}"/>
    <cellStyle name="Input 9 2 6 5 5" xfId="10409" xr:uid="{00000000-0005-0000-0000-0000F7260000}"/>
    <cellStyle name="Input 9 2 6 5 5 2" xfId="10410" xr:uid="{00000000-0005-0000-0000-0000F8260000}"/>
    <cellStyle name="Input 9 2 6 5 6" xfId="10411" xr:uid="{00000000-0005-0000-0000-0000F9260000}"/>
    <cellStyle name="Input 9 2 6 5 6 2" xfId="10412" xr:uid="{00000000-0005-0000-0000-0000FA260000}"/>
    <cellStyle name="Input 9 2 6 5 7" xfId="10413" xr:uid="{00000000-0005-0000-0000-0000FB260000}"/>
    <cellStyle name="Input 9 2 6 5 7 2" xfId="10414" xr:uid="{00000000-0005-0000-0000-0000FC260000}"/>
    <cellStyle name="Input 9 2 6 5 8" xfId="10415" xr:uid="{00000000-0005-0000-0000-0000FD260000}"/>
    <cellStyle name="Input 9 2 6 5 8 2" xfId="10416" xr:uid="{00000000-0005-0000-0000-0000FE260000}"/>
    <cellStyle name="Input 9 2 6 5 9" xfId="10417" xr:uid="{00000000-0005-0000-0000-0000FF260000}"/>
    <cellStyle name="Input 9 2 6 5 9 2" xfId="10418" xr:uid="{00000000-0005-0000-0000-000000270000}"/>
    <cellStyle name="Input 9 2 6 6" xfId="10419" xr:uid="{00000000-0005-0000-0000-000001270000}"/>
    <cellStyle name="Input 9 2 6 6 2" xfId="10420" xr:uid="{00000000-0005-0000-0000-000002270000}"/>
    <cellStyle name="Input 9 2 6 7" xfId="10421" xr:uid="{00000000-0005-0000-0000-000003270000}"/>
    <cellStyle name="Input 9 2 6 7 2" xfId="10422" xr:uid="{00000000-0005-0000-0000-000004270000}"/>
    <cellStyle name="Input 9 2 6 8" xfId="10423" xr:uid="{00000000-0005-0000-0000-000005270000}"/>
    <cellStyle name="Input 9 2 6 8 2" xfId="10424" xr:uid="{00000000-0005-0000-0000-000006270000}"/>
    <cellStyle name="Input 9 2 6 9" xfId="10425" xr:uid="{00000000-0005-0000-0000-000007270000}"/>
    <cellStyle name="Input 9 2 6 9 2" xfId="10426" xr:uid="{00000000-0005-0000-0000-000008270000}"/>
    <cellStyle name="Input 9 2 7" xfId="10427" xr:uid="{00000000-0005-0000-0000-000009270000}"/>
    <cellStyle name="Input 9 2 7 10" xfId="10428" xr:uid="{00000000-0005-0000-0000-00000A270000}"/>
    <cellStyle name="Input 9 2 7 10 2" xfId="10429" xr:uid="{00000000-0005-0000-0000-00000B270000}"/>
    <cellStyle name="Input 9 2 7 11" xfId="10430" xr:uid="{00000000-0005-0000-0000-00000C270000}"/>
    <cellStyle name="Input 9 2 7 11 2" xfId="10431" xr:uid="{00000000-0005-0000-0000-00000D270000}"/>
    <cellStyle name="Input 9 2 7 12" xfId="10432" xr:uid="{00000000-0005-0000-0000-00000E270000}"/>
    <cellStyle name="Input 9 2 7 12 2" xfId="10433" xr:uid="{00000000-0005-0000-0000-00000F270000}"/>
    <cellStyle name="Input 9 2 7 13" xfId="10434" xr:uid="{00000000-0005-0000-0000-000010270000}"/>
    <cellStyle name="Input 9 2 7 13 2" xfId="10435" xr:uid="{00000000-0005-0000-0000-000011270000}"/>
    <cellStyle name="Input 9 2 7 14" xfId="10436" xr:uid="{00000000-0005-0000-0000-000012270000}"/>
    <cellStyle name="Input 9 2 7 14 2" xfId="10437" xr:uid="{00000000-0005-0000-0000-000013270000}"/>
    <cellStyle name="Input 9 2 7 15" xfId="10438" xr:uid="{00000000-0005-0000-0000-000014270000}"/>
    <cellStyle name="Input 9 2 7 15 2" xfId="10439" xr:uid="{00000000-0005-0000-0000-000015270000}"/>
    <cellStyle name="Input 9 2 7 16" xfId="10440" xr:uid="{00000000-0005-0000-0000-000016270000}"/>
    <cellStyle name="Input 9 2 7 16 2" xfId="10441" xr:uid="{00000000-0005-0000-0000-000017270000}"/>
    <cellStyle name="Input 9 2 7 17" xfId="10442" xr:uid="{00000000-0005-0000-0000-000018270000}"/>
    <cellStyle name="Input 9 2 7 17 2" xfId="10443" xr:uid="{00000000-0005-0000-0000-000019270000}"/>
    <cellStyle name="Input 9 2 7 18" xfId="10444" xr:uid="{00000000-0005-0000-0000-00001A270000}"/>
    <cellStyle name="Input 9 2 7 2" xfId="10445" xr:uid="{00000000-0005-0000-0000-00001B270000}"/>
    <cellStyle name="Input 9 2 7 2 10" xfId="10446" xr:uid="{00000000-0005-0000-0000-00001C270000}"/>
    <cellStyle name="Input 9 2 7 2 10 2" xfId="10447" xr:uid="{00000000-0005-0000-0000-00001D270000}"/>
    <cellStyle name="Input 9 2 7 2 11" xfId="10448" xr:uid="{00000000-0005-0000-0000-00001E270000}"/>
    <cellStyle name="Input 9 2 7 2 11 2" xfId="10449" xr:uid="{00000000-0005-0000-0000-00001F270000}"/>
    <cellStyle name="Input 9 2 7 2 12" xfId="10450" xr:uid="{00000000-0005-0000-0000-000020270000}"/>
    <cellStyle name="Input 9 2 7 2 12 2" xfId="10451" xr:uid="{00000000-0005-0000-0000-000021270000}"/>
    <cellStyle name="Input 9 2 7 2 13" xfId="10452" xr:uid="{00000000-0005-0000-0000-000022270000}"/>
    <cellStyle name="Input 9 2 7 2 13 2" xfId="10453" xr:uid="{00000000-0005-0000-0000-000023270000}"/>
    <cellStyle name="Input 9 2 7 2 14" xfId="10454" xr:uid="{00000000-0005-0000-0000-000024270000}"/>
    <cellStyle name="Input 9 2 7 2 14 2" xfId="10455" xr:uid="{00000000-0005-0000-0000-000025270000}"/>
    <cellStyle name="Input 9 2 7 2 15" xfId="10456" xr:uid="{00000000-0005-0000-0000-000026270000}"/>
    <cellStyle name="Input 9 2 7 2 15 2" xfId="10457" xr:uid="{00000000-0005-0000-0000-000027270000}"/>
    <cellStyle name="Input 9 2 7 2 16" xfId="10458" xr:uid="{00000000-0005-0000-0000-000028270000}"/>
    <cellStyle name="Input 9 2 7 2 16 2" xfId="10459" xr:uid="{00000000-0005-0000-0000-000029270000}"/>
    <cellStyle name="Input 9 2 7 2 17" xfId="10460" xr:uid="{00000000-0005-0000-0000-00002A270000}"/>
    <cellStyle name="Input 9 2 7 2 17 2" xfId="10461" xr:uid="{00000000-0005-0000-0000-00002B270000}"/>
    <cellStyle name="Input 9 2 7 2 18" xfId="10462" xr:uid="{00000000-0005-0000-0000-00002C270000}"/>
    <cellStyle name="Input 9 2 7 2 2" xfId="10463" xr:uid="{00000000-0005-0000-0000-00002D270000}"/>
    <cellStyle name="Input 9 2 7 2 2 2" xfId="10464" xr:uid="{00000000-0005-0000-0000-00002E270000}"/>
    <cellStyle name="Input 9 2 7 2 3" xfId="10465" xr:uid="{00000000-0005-0000-0000-00002F270000}"/>
    <cellStyle name="Input 9 2 7 2 3 2" xfId="10466" xr:uid="{00000000-0005-0000-0000-000030270000}"/>
    <cellStyle name="Input 9 2 7 2 4" xfId="10467" xr:uid="{00000000-0005-0000-0000-000031270000}"/>
    <cellStyle name="Input 9 2 7 2 4 2" xfId="10468" xr:uid="{00000000-0005-0000-0000-000032270000}"/>
    <cellStyle name="Input 9 2 7 2 5" xfId="10469" xr:uid="{00000000-0005-0000-0000-000033270000}"/>
    <cellStyle name="Input 9 2 7 2 5 2" xfId="10470" xr:uid="{00000000-0005-0000-0000-000034270000}"/>
    <cellStyle name="Input 9 2 7 2 6" xfId="10471" xr:uid="{00000000-0005-0000-0000-000035270000}"/>
    <cellStyle name="Input 9 2 7 2 6 2" xfId="10472" xr:uid="{00000000-0005-0000-0000-000036270000}"/>
    <cellStyle name="Input 9 2 7 2 7" xfId="10473" xr:uid="{00000000-0005-0000-0000-000037270000}"/>
    <cellStyle name="Input 9 2 7 2 7 2" xfId="10474" xr:uid="{00000000-0005-0000-0000-000038270000}"/>
    <cellStyle name="Input 9 2 7 2 8" xfId="10475" xr:uid="{00000000-0005-0000-0000-000039270000}"/>
    <cellStyle name="Input 9 2 7 2 8 2" xfId="10476" xr:uid="{00000000-0005-0000-0000-00003A270000}"/>
    <cellStyle name="Input 9 2 7 2 9" xfId="10477" xr:uid="{00000000-0005-0000-0000-00003B270000}"/>
    <cellStyle name="Input 9 2 7 2 9 2" xfId="10478" xr:uid="{00000000-0005-0000-0000-00003C270000}"/>
    <cellStyle name="Input 9 2 7 3" xfId="10479" xr:uid="{00000000-0005-0000-0000-00003D270000}"/>
    <cellStyle name="Input 9 2 7 3 10" xfId="10480" xr:uid="{00000000-0005-0000-0000-00003E270000}"/>
    <cellStyle name="Input 9 2 7 3 10 2" xfId="10481" xr:uid="{00000000-0005-0000-0000-00003F270000}"/>
    <cellStyle name="Input 9 2 7 3 11" xfId="10482" xr:uid="{00000000-0005-0000-0000-000040270000}"/>
    <cellStyle name="Input 9 2 7 3 11 2" xfId="10483" xr:uid="{00000000-0005-0000-0000-000041270000}"/>
    <cellStyle name="Input 9 2 7 3 12" xfId="10484" xr:uid="{00000000-0005-0000-0000-000042270000}"/>
    <cellStyle name="Input 9 2 7 3 12 2" xfId="10485" xr:uid="{00000000-0005-0000-0000-000043270000}"/>
    <cellStyle name="Input 9 2 7 3 13" xfId="10486" xr:uid="{00000000-0005-0000-0000-000044270000}"/>
    <cellStyle name="Input 9 2 7 3 13 2" xfId="10487" xr:uid="{00000000-0005-0000-0000-000045270000}"/>
    <cellStyle name="Input 9 2 7 3 14" xfId="10488" xr:uid="{00000000-0005-0000-0000-000046270000}"/>
    <cellStyle name="Input 9 2 7 3 14 2" xfId="10489" xr:uid="{00000000-0005-0000-0000-000047270000}"/>
    <cellStyle name="Input 9 2 7 3 15" xfId="10490" xr:uid="{00000000-0005-0000-0000-000048270000}"/>
    <cellStyle name="Input 9 2 7 3 15 2" xfId="10491" xr:uid="{00000000-0005-0000-0000-000049270000}"/>
    <cellStyle name="Input 9 2 7 3 16" xfId="10492" xr:uid="{00000000-0005-0000-0000-00004A270000}"/>
    <cellStyle name="Input 9 2 7 3 2" xfId="10493" xr:uid="{00000000-0005-0000-0000-00004B270000}"/>
    <cellStyle name="Input 9 2 7 3 2 2" xfId="10494" xr:uid="{00000000-0005-0000-0000-00004C270000}"/>
    <cellStyle name="Input 9 2 7 3 3" xfId="10495" xr:uid="{00000000-0005-0000-0000-00004D270000}"/>
    <cellStyle name="Input 9 2 7 3 3 2" xfId="10496" xr:uid="{00000000-0005-0000-0000-00004E270000}"/>
    <cellStyle name="Input 9 2 7 3 4" xfId="10497" xr:uid="{00000000-0005-0000-0000-00004F270000}"/>
    <cellStyle name="Input 9 2 7 3 4 2" xfId="10498" xr:uid="{00000000-0005-0000-0000-000050270000}"/>
    <cellStyle name="Input 9 2 7 3 5" xfId="10499" xr:uid="{00000000-0005-0000-0000-000051270000}"/>
    <cellStyle name="Input 9 2 7 3 5 2" xfId="10500" xr:uid="{00000000-0005-0000-0000-000052270000}"/>
    <cellStyle name="Input 9 2 7 3 6" xfId="10501" xr:uid="{00000000-0005-0000-0000-000053270000}"/>
    <cellStyle name="Input 9 2 7 3 6 2" xfId="10502" xr:uid="{00000000-0005-0000-0000-000054270000}"/>
    <cellStyle name="Input 9 2 7 3 7" xfId="10503" xr:uid="{00000000-0005-0000-0000-000055270000}"/>
    <cellStyle name="Input 9 2 7 3 7 2" xfId="10504" xr:uid="{00000000-0005-0000-0000-000056270000}"/>
    <cellStyle name="Input 9 2 7 3 8" xfId="10505" xr:uid="{00000000-0005-0000-0000-000057270000}"/>
    <cellStyle name="Input 9 2 7 3 8 2" xfId="10506" xr:uid="{00000000-0005-0000-0000-000058270000}"/>
    <cellStyle name="Input 9 2 7 3 9" xfId="10507" xr:uid="{00000000-0005-0000-0000-000059270000}"/>
    <cellStyle name="Input 9 2 7 3 9 2" xfId="10508" xr:uid="{00000000-0005-0000-0000-00005A270000}"/>
    <cellStyle name="Input 9 2 7 4" xfId="10509" xr:uid="{00000000-0005-0000-0000-00005B270000}"/>
    <cellStyle name="Input 9 2 7 4 10" xfId="10510" xr:uid="{00000000-0005-0000-0000-00005C270000}"/>
    <cellStyle name="Input 9 2 7 4 10 2" xfId="10511" xr:uid="{00000000-0005-0000-0000-00005D270000}"/>
    <cellStyle name="Input 9 2 7 4 11" xfId="10512" xr:uid="{00000000-0005-0000-0000-00005E270000}"/>
    <cellStyle name="Input 9 2 7 4 11 2" xfId="10513" xr:uid="{00000000-0005-0000-0000-00005F270000}"/>
    <cellStyle name="Input 9 2 7 4 12" xfId="10514" xr:uid="{00000000-0005-0000-0000-000060270000}"/>
    <cellStyle name="Input 9 2 7 4 12 2" xfId="10515" xr:uid="{00000000-0005-0000-0000-000061270000}"/>
    <cellStyle name="Input 9 2 7 4 13" xfId="10516" xr:uid="{00000000-0005-0000-0000-000062270000}"/>
    <cellStyle name="Input 9 2 7 4 13 2" xfId="10517" xr:uid="{00000000-0005-0000-0000-000063270000}"/>
    <cellStyle name="Input 9 2 7 4 14" xfId="10518" xr:uid="{00000000-0005-0000-0000-000064270000}"/>
    <cellStyle name="Input 9 2 7 4 14 2" xfId="10519" xr:uid="{00000000-0005-0000-0000-000065270000}"/>
    <cellStyle name="Input 9 2 7 4 15" xfId="10520" xr:uid="{00000000-0005-0000-0000-000066270000}"/>
    <cellStyle name="Input 9 2 7 4 15 2" xfId="10521" xr:uid="{00000000-0005-0000-0000-000067270000}"/>
    <cellStyle name="Input 9 2 7 4 16" xfId="10522" xr:uid="{00000000-0005-0000-0000-000068270000}"/>
    <cellStyle name="Input 9 2 7 4 2" xfId="10523" xr:uid="{00000000-0005-0000-0000-000069270000}"/>
    <cellStyle name="Input 9 2 7 4 2 2" xfId="10524" xr:uid="{00000000-0005-0000-0000-00006A270000}"/>
    <cellStyle name="Input 9 2 7 4 3" xfId="10525" xr:uid="{00000000-0005-0000-0000-00006B270000}"/>
    <cellStyle name="Input 9 2 7 4 3 2" xfId="10526" xr:uid="{00000000-0005-0000-0000-00006C270000}"/>
    <cellStyle name="Input 9 2 7 4 4" xfId="10527" xr:uid="{00000000-0005-0000-0000-00006D270000}"/>
    <cellStyle name="Input 9 2 7 4 4 2" xfId="10528" xr:uid="{00000000-0005-0000-0000-00006E270000}"/>
    <cellStyle name="Input 9 2 7 4 5" xfId="10529" xr:uid="{00000000-0005-0000-0000-00006F270000}"/>
    <cellStyle name="Input 9 2 7 4 5 2" xfId="10530" xr:uid="{00000000-0005-0000-0000-000070270000}"/>
    <cellStyle name="Input 9 2 7 4 6" xfId="10531" xr:uid="{00000000-0005-0000-0000-000071270000}"/>
    <cellStyle name="Input 9 2 7 4 6 2" xfId="10532" xr:uid="{00000000-0005-0000-0000-000072270000}"/>
    <cellStyle name="Input 9 2 7 4 7" xfId="10533" xr:uid="{00000000-0005-0000-0000-000073270000}"/>
    <cellStyle name="Input 9 2 7 4 7 2" xfId="10534" xr:uid="{00000000-0005-0000-0000-000074270000}"/>
    <cellStyle name="Input 9 2 7 4 8" xfId="10535" xr:uid="{00000000-0005-0000-0000-000075270000}"/>
    <cellStyle name="Input 9 2 7 4 8 2" xfId="10536" xr:uid="{00000000-0005-0000-0000-000076270000}"/>
    <cellStyle name="Input 9 2 7 4 9" xfId="10537" xr:uid="{00000000-0005-0000-0000-000077270000}"/>
    <cellStyle name="Input 9 2 7 4 9 2" xfId="10538" xr:uid="{00000000-0005-0000-0000-000078270000}"/>
    <cellStyle name="Input 9 2 7 5" xfId="10539" xr:uid="{00000000-0005-0000-0000-000079270000}"/>
    <cellStyle name="Input 9 2 7 5 10" xfId="10540" xr:uid="{00000000-0005-0000-0000-00007A270000}"/>
    <cellStyle name="Input 9 2 7 5 10 2" xfId="10541" xr:uid="{00000000-0005-0000-0000-00007B270000}"/>
    <cellStyle name="Input 9 2 7 5 11" xfId="10542" xr:uid="{00000000-0005-0000-0000-00007C270000}"/>
    <cellStyle name="Input 9 2 7 5 11 2" xfId="10543" xr:uid="{00000000-0005-0000-0000-00007D270000}"/>
    <cellStyle name="Input 9 2 7 5 12" xfId="10544" xr:uid="{00000000-0005-0000-0000-00007E270000}"/>
    <cellStyle name="Input 9 2 7 5 12 2" xfId="10545" xr:uid="{00000000-0005-0000-0000-00007F270000}"/>
    <cellStyle name="Input 9 2 7 5 13" xfId="10546" xr:uid="{00000000-0005-0000-0000-000080270000}"/>
    <cellStyle name="Input 9 2 7 5 13 2" xfId="10547" xr:uid="{00000000-0005-0000-0000-000081270000}"/>
    <cellStyle name="Input 9 2 7 5 14" xfId="10548" xr:uid="{00000000-0005-0000-0000-000082270000}"/>
    <cellStyle name="Input 9 2 7 5 2" xfId="10549" xr:uid="{00000000-0005-0000-0000-000083270000}"/>
    <cellStyle name="Input 9 2 7 5 2 2" xfId="10550" xr:uid="{00000000-0005-0000-0000-000084270000}"/>
    <cellStyle name="Input 9 2 7 5 3" xfId="10551" xr:uid="{00000000-0005-0000-0000-000085270000}"/>
    <cellStyle name="Input 9 2 7 5 3 2" xfId="10552" xr:uid="{00000000-0005-0000-0000-000086270000}"/>
    <cellStyle name="Input 9 2 7 5 4" xfId="10553" xr:uid="{00000000-0005-0000-0000-000087270000}"/>
    <cellStyle name="Input 9 2 7 5 4 2" xfId="10554" xr:uid="{00000000-0005-0000-0000-000088270000}"/>
    <cellStyle name="Input 9 2 7 5 5" xfId="10555" xr:uid="{00000000-0005-0000-0000-000089270000}"/>
    <cellStyle name="Input 9 2 7 5 5 2" xfId="10556" xr:uid="{00000000-0005-0000-0000-00008A270000}"/>
    <cellStyle name="Input 9 2 7 5 6" xfId="10557" xr:uid="{00000000-0005-0000-0000-00008B270000}"/>
    <cellStyle name="Input 9 2 7 5 6 2" xfId="10558" xr:uid="{00000000-0005-0000-0000-00008C270000}"/>
    <cellStyle name="Input 9 2 7 5 7" xfId="10559" xr:uid="{00000000-0005-0000-0000-00008D270000}"/>
    <cellStyle name="Input 9 2 7 5 7 2" xfId="10560" xr:uid="{00000000-0005-0000-0000-00008E270000}"/>
    <cellStyle name="Input 9 2 7 5 8" xfId="10561" xr:uid="{00000000-0005-0000-0000-00008F270000}"/>
    <cellStyle name="Input 9 2 7 5 8 2" xfId="10562" xr:uid="{00000000-0005-0000-0000-000090270000}"/>
    <cellStyle name="Input 9 2 7 5 9" xfId="10563" xr:uid="{00000000-0005-0000-0000-000091270000}"/>
    <cellStyle name="Input 9 2 7 5 9 2" xfId="10564" xr:uid="{00000000-0005-0000-0000-000092270000}"/>
    <cellStyle name="Input 9 2 7 6" xfId="10565" xr:uid="{00000000-0005-0000-0000-000093270000}"/>
    <cellStyle name="Input 9 2 7 6 2" xfId="10566" xr:uid="{00000000-0005-0000-0000-000094270000}"/>
    <cellStyle name="Input 9 2 7 7" xfId="10567" xr:uid="{00000000-0005-0000-0000-000095270000}"/>
    <cellStyle name="Input 9 2 7 7 2" xfId="10568" xr:uid="{00000000-0005-0000-0000-000096270000}"/>
    <cellStyle name="Input 9 2 7 8" xfId="10569" xr:uid="{00000000-0005-0000-0000-000097270000}"/>
    <cellStyle name="Input 9 2 7 8 2" xfId="10570" xr:uid="{00000000-0005-0000-0000-000098270000}"/>
    <cellStyle name="Input 9 2 7 9" xfId="10571" xr:uid="{00000000-0005-0000-0000-000099270000}"/>
    <cellStyle name="Input 9 2 7 9 2" xfId="10572" xr:uid="{00000000-0005-0000-0000-00009A270000}"/>
    <cellStyle name="Input 9 2 8" xfId="10573" xr:uid="{00000000-0005-0000-0000-00009B270000}"/>
    <cellStyle name="Input 9 2 8 10" xfId="10574" xr:uid="{00000000-0005-0000-0000-00009C270000}"/>
    <cellStyle name="Input 9 2 8 10 2" xfId="10575" xr:uid="{00000000-0005-0000-0000-00009D270000}"/>
    <cellStyle name="Input 9 2 8 11" xfId="10576" xr:uid="{00000000-0005-0000-0000-00009E270000}"/>
    <cellStyle name="Input 9 2 8 11 2" xfId="10577" xr:uid="{00000000-0005-0000-0000-00009F270000}"/>
    <cellStyle name="Input 9 2 8 12" xfId="10578" xr:uid="{00000000-0005-0000-0000-0000A0270000}"/>
    <cellStyle name="Input 9 2 8 12 2" xfId="10579" xr:uid="{00000000-0005-0000-0000-0000A1270000}"/>
    <cellStyle name="Input 9 2 8 13" xfId="10580" xr:uid="{00000000-0005-0000-0000-0000A2270000}"/>
    <cellStyle name="Input 9 2 8 13 2" xfId="10581" xr:uid="{00000000-0005-0000-0000-0000A3270000}"/>
    <cellStyle name="Input 9 2 8 14" xfId="10582" xr:uid="{00000000-0005-0000-0000-0000A4270000}"/>
    <cellStyle name="Input 9 2 8 14 2" xfId="10583" xr:uid="{00000000-0005-0000-0000-0000A5270000}"/>
    <cellStyle name="Input 9 2 8 15" xfId="10584" xr:uid="{00000000-0005-0000-0000-0000A6270000}"/>
    <cellStyle name="Input 9 2 8 15 2" xfId="10585" xr:uid="{00000000-0005-0000-0000-0000A7270000}"/>
    <cellStyle name="Input 9 2 8 16" xfId="10586" xr:uid="{00000000-0005-0000-0000-0000A8270000}"/>
    <cellStyle name="Input 9 2 8 16 2" xfId="10587" xr:uid="{00000000-0005-0000-0000-0000A9270000}"/>
    <cellStyle name="Input 9 2 8 17" xfId="10588" xr:uid="{00000000-0005-0000-0000-0000AA270000}"/>
    <cellStyle name="Input 9 2 8 17 2" xfId="10589" xr:uid="{00000000-0005-0000-0000-0000AB270000}"/>
    <cellStyle name="Input 9 2 8 18" xfId="10590" xr:uid="{00000000-0005-0000-0000-0000AC270000}"/>
    <cellStyle name="Input 9 2 8 2" xfId="10591" xr:uid="{00000000-0005-0000-0000-0000AD270000}"/>
    <cellStyle name="Input 9 2 8 2 10" xfId="10592" xr:uid="{00000000-0005-0000-0000-0000AE270000}"/>
    <cellStyle name="Input 9 2 8 2 10 2" xfId="10593" xr:uid="{00000000-0005-0000-0000-0000AF270000}"/>
    <cellStyle name="Input 9 2 8 2 11" xfId="10594" xr:uid="{00000000-0005-0000-0000-0000B0270000}"/>
    <cellStyle name="Input 9 2 8 2 11 2" xfId="10595" xr:uid="{00000000-0005-0000-0000-0000B1270000}"/>
    <cellStyle name="Input 9 2 8 2 12" xfId="10596" xr:uid="{00000000-0005-0000-0000-0000B2270000}"/>
    <cellStyle name="Input 9 2 8 2 12 2" xfId="10597" xr:uid="{00000000-0005-0000-0000-0000B3270000}"/>
    <cellStyle name="Input 9 2 8 2 13" xfId="10598" xr:uid="{00000000-0005-0000-0000-0000B4270000}"/>
    <cellStyle name="Input 9 2 8 2 13 2" xfId="10599" xr:uid="{00000000-0005-0000-0000-0000B5270000}"/>
    <cellStyle name="Input 9 2 8 2 14" xfId="10600" xr:uid="{00000000-0005-0000-0000-0000B6270000}"/>
    <cellStyle name="Input 9 2 8 2 14 2" xfId="10601" xr:uid="{00000000-0005-0000-0000-0000B7270000}"/>
    <cellStyle name="Input 9 2 8 2 15" xfId="10602" xr:uid="{00000000-0005-0000-0000-0000B8270000}"/>
    <cellStyle name="Input 9 2 8 2 15 2" xfId="10603" xr:uid="{00000000-0005-0000-0000-0000B9270000}"/>
    <cellStyle name="Input 9 2 8 2 16" xfId="10604" xr:uid="{00000000-0005-0000-0000-0000BA270000}"/>
    <cellStyle name="Input 9 2 8 2 16 2" xfId="10605" xr:uid="{00000000-0005-0000-0000-0000BB270000}"/>
    <cellStyle name="Input 9 2 8 2 17" xfId="10606" xr:uid="{00000000-0005-0000-0000-0000BC270000}"/>
    <cellStyle name="Input 9 2 8 2 17 2" xfId="10607" xr:uid="{00000000-0005-0000-0000-0000BD270000}"/>
    <cellStyle name="Input 9 2 8 2 18" xfId="10608" xr:uid="{00000000-0005-0000-0000-0000BE270000}"/>
    <cellStyle name="Input 9 2 8 2 2" xfId="10609" xr:uid="{00000000-0005-0000-0000-0000BF270000}"/>
    <cellStyle name="Input 9 2 8 2 2 2" xfId="10610" xr:uid="{00000000-0005-0000-0000-0000C0270000}"/>
    <cellStyle name="Input 9 2 8 2 3" xfId="10611" xr:uid="{00000000-0005-0000-0000-0000C1270000}"/>
    <cellStyle name="Input 9 2 8 2 3 2" xfId="10612" xr:uid="{00000000-0005-0000-0000-0000C2270000}"/>
    <cellStyle name="Input 9 2 8 2 4" xfId="10613" xr:uid="{00000000-0005-0000-0000-0000C3270000}"/>
    <cellStyle name="Input 9 2 8 2 4 2" xfId="10614" xr:uid="{00000000-0005-0000-0000-0000C4270000}"/>
    <cellStyle name="Input 9 2 8 2 5" xfId="10615" xr:uid="{00000000-0005-0000-0000-0000C5270000}"/>
    <cellStyle name="Input 9 2 8 2 5 2" xfId="10616" xr:uid="{00000000-0005-0000-0000-0000C6270000}"/>
    <cellStyle name="Input 9 2 8 2 6" xfId="10617" xr:uid="{00000000-0005-0000-0000-0000C7270000}"/>
    <cellStyle name="Input 9 2 8 2 6 2" xfId="10618" xr:uid="{00000000-0005-0000-0000-0000C8270000}"/>
    <cellStyle name="Input 9 2 8 2 7" xfId="10619" xr:uid="{00000000-0005-0000-0000-0000C9270000}"/>
    <cellStyle name="Input 9 2 8 2 7 2" xfId="10620" xr:uid="{00000000-0005-0000-0000-0000CA270000}"/>
    <cellStyle name="Input 9 2 8 2 8" xfId="10621" xr:uid="{00000000-0005-0000-0000-0000CB270000}"/>
    <cellStyle name="Input 9 2 8 2 8 2" xfId="10622" xr:uid="{00000000-0005-0000-0000-0000CC270000}"/>
    <cellStyle name="Input 9 2 8 2 9" xfId="10623" xr:uid="{00000000-0005-0000-0000-0000CD270000}"/>
    <cellStyle name="Input 9 2 8 2 9 2" xfId="10624" xr:uid="{00000000-0005-0000-0000-0000CE270000}"/>
    <cellStyle name="Input 9 2 8 3" xfId="10625" xr:uid="{00000000-0005-0000-0000-0000CF270000}"/>
    <cellStyle name="Input 9 2 8 3 10" xfId="10626" xr:uid="{00000000-0005-0000-0000-0000D0270000}"/>
    <cellStyle name="Input 9 2 8 3 10 2" xfId="10627" xr:uid="{00000000-0005-0000-0000-0000D1270000}"/>
    <cellStyle name="Input 9 2 8 3 11" xfId="10628" xr:uid="{00000000-0005-0000-0000-0000D2270000}"/>
    <cellStyle name="Input 9 2 8 3 11 2" xfId="10629" xr:uid="{00000000-0005-0000-0000-0000D3270000}"/>
    <cellStyle name="Input 9 2 8 3 12" xfId="10630" xr:uid="{00000000-0005-0000-0000-0000D4270000}"/>
    <cellStyle name="Input 9 2 8 3 12 2" xfId="10631" xr:uid="{00000000-0005-0000-0000-0000D5270000}"/>
    <cellStyle name="Input 9 2 8 3 13" xfId="10632" xr:uid="{00000000-0005-0000-0000-0000D6270000}"/>
    <cellStyle name="Input 9 2 8 3 13 2" xfId="10633" xr:uid="{00000000-0005-0000-0000-0000D7270000}"/>
    <cellStyle name="Input 9 2 8 3 14" xfId="10634" xr:uid="{00000000-0005-0000-0000-0000D8270000}"/>
    <cellStyle name="Input 9 2 8 3 14 2" xfId="10635" xr:uid="{00000000-0005-0000-0000-0000D9270000}"/>
    <cellStyle name="Input 9 2 8 3 15" xfId="10636" xr:uid="{00000000-0005-0000-0000-0000DA270000}"/>
    <cellStyle name="Input 9 2 8 3 15 2" xfId="10637" xr:uid="{00000000-0005-0000-0000-0000DB270000}"/>
    <cellStyle name="Input 9 2 8 3 16" xfId="10638" xr:uid="{00000000-0005-0000-0000-0000DC270000}"/>
    <cellStyle name="Input 9 2 8 3 2" xfId="10639" xr:uid="{00000000-0005-0000-0000-0000DD270000}"/>
    <cellStyle name="Input 9 2 8 3 2 2" xfId="10640" xr:uid="{00000000-0005-0000-0000-0000DE270000}"/>
    <cellStyle name="Input 9 2 8 3 3" xfId="10641" xr:uid="{00000000-0005-0000-0000-0000DF270000}"/>
    <cellStyle name="Input 9 2 8 3 3 2" xfId="10642" xr:uid="{00000000-0005-0000-0000-0000E0270000}"/>
    <cellStyle name="Input 9 2 8 3 4" xfId="10643" xr:uid="{00000000-0005-0000-0000-0000E1270000}"/>
    <cellStyle name="Input 9 2 8 3 4 2" xfId="10644" xr:uid="{00000000-0005-0000-0000-0000E2270000}"/>
    <cellStyle name="Input 9 2 8 3 5" xfId="10645" xr:uid="{00000000-0005-0000-0000-0000E3270000}"/>
    <cellStyle name="Input 9 2 8 3 5 2" xfId="10646" xr:uid="{00000000-0005-0000-0000-0000E4270000}"/>
    <cellStyle name="Input 9 2 8 3 6" xfId="10647" xr:uid="{00000000-0005-0000-0000-0000E5270000}"/>
    <cellStyle name="Input 9 2 8 3 6 2" xfId="10648" xr:uid="{00000000-0005-0000-0000-0000E6270000}"/>
    <cellStyle name="Input 9 2 8 3 7" xfId="10649" xr:uid="{00000000-0005-0000-0000-0000E7270000}"/>
    <cellStyle name="Input 9 2 8 3 7 2" xfId="10650" xr:uid="{00000000-0005-0000-0000-0000E8270000}"/>
    <cellStyle name="Input 9 2 8 3 8" xfId="10651" xr:uid="{00000000-0005-0000-0000-0000E9270000}"/>
    <cellStyle name="Input 9 2 8 3 8 2" xfId="10652" xr:uid="{00000000-0005-0000-0000-0000EA270000}"/>
    <cellStyle name="Input 9 2 8 3 9" xfId="10653" xr:uid="{00000000-0005-0000-0000-0000EB270000}"/>
    <cellStyle name="Input 9 2 8 3 9 2" xfId="10654" xr:uid="{00000000-0005-0000-0000-0000EC270000}"/>
    <cellStyle name="Input 9 2 8 4" xfId="10655" xr:uid="{00000000-0005-0000-0000-0000ED270000}"/>
    <cellStyle name="Input 9 2 8 4 10" xfId="10656" xr:uid="{00000000-0005-0000-0000-0000EE270000}"/>
    <cellStyle name="Input 9 2 8 4 10 2" xfId="10657" xr:uid="{00000000-0005-0000-0000-0000EF270000}"/>
    <cellStyle name="Input 9 2 8 4 11" xfId="10658" xr:uid="{00000000-0005-0000-0000-0000F0270000}"/>
    <cellStyle name="Input 9 2 8 4 11 2" xfId="10659" xr:uid="{00000000-0005-0000-0000-0000F1270000}"/>
    <cellStyle name="Input 9 2 8 4 12" xfId="10660" xr:uid="{00000000-0005-0000-0000-0000F2270000}"/>
    <cellStyle name="Input 9 2 8 4 12 2" xfId="10661" xr:uid="{00000000-0005-0000-0000-0000F3270000}"/>
    <cellStyle name="Input 9 2 8 4 13" xfId="10662" xr:uid="{00000000-0005-0000-0000-0000F4270000}"/>
    <cellStyle name="Input 9 2 8 4 13 2" xfId="10663" xr:uid="{00000000-0005-0000-0000-0000F5270000}"/>
    <cellStyle name="Input 9 2 8 4 14" xfId="10664" xr:uid="{00000000-0005-0000-0000-0000F6270000}"/>
    <cellStyle name="Input 9 2 8 4 14 2" xfId="10665" xr:uid="{00000000-0005-0000-0000-0000F7270000}"/>
    <cellStyle name="Input 9 2 8 4 15" xfId="10666" xr:uid="{00000000-0005-0000-0000-0000F8270000}"/>
    <cellStyle name="Input 9 2 8 4 15 2" xfId="10667" xr:uid="{00000000-0005-0000-0000-0000F9270000}"/>
    <cellStyle name="Input 9 2 8 4 16" xfId="10668" xr:uid="{00000000-0005-0000-0000-0000FA270000}"/>
    <cellStyle name="Input 9 2 8 4 2" xfId="10669" xr:uid="{00000000-0005-0000-0000-0000FB270000}"/>
    <cellStyle name="Input 9 2 8 4 2 2" xfId="10670" xr:uid="{00000000-0005-0000-0000-0000FC270000}"/>
    <cellStyle name="Input 9 2 8 4 3" xfId="10671" xr:uid="{00000000-0005-0000-0000-0000FD270000}"/>
    <cellStyle name="Input 9 2 8 4 3 2" xfId="10672" xr:uid="{00000000-0005-0000-0000-0000FE270000}"/>
    <cellStyle name="Input 9 2 8 4 4" xfId="10673" xr:uid="{00000000-0005-0000-0000-0000FF270000}"/>
    <cellStyle name="Input 9 2 8 4 4 2" xfId="10674" xr:uid="{00000000-0005-0000-0000-000000280000}"/>
    <cellStyle name="Input 9 2 8 4 5" xfId="10675" xr:uid="{00000000-0005-0000-0000-000001280000}"/>
    <cellStyle name="Input 9 2 8 4 5 2" xfId="10676" xr:uid="{00000000-0005-0000-0000-000002280000}"/>
    <cellStyle name="Input 9 2 8 4 6" xfId="10677" xr:uid="{00000000-0005-0000-0000-000003280000}"/>
    <cellStyle name="Input 9 2 8 4 6 2" xfId="10678" xr:uid="{00000000-0005-0000-0000-000004280000}"/>
    <cellStyle name="Input 9 2 8 4 7" xfId="10679" xr:uid="{00000000-0005-0000-0000-000005280000}"/>
    <cellStyle name="Input 9 2 8 4 7 2" xfId="10680" xr:uid="{00000000-0005-0000-0000-000006280000}"/>
    <cellStyle name="Input 9 2 8 4 8" xfId="10681" xr:uid="{00000000-0005-0000-0000-000007280000}"/>
    <cellStyle name="Input 9 2 8 4 8 2" xfId="10682" xr:uid="{00000000-0005-0000-0000-000008280000}"/>
    <cellStyle name="Input 9 2 8 4 9" xfId="10683" xr:uid="{00000000-0005-0000-0000-000009280000}"/>
    <cellStyle name="Input 9 2 8 4 9 2" xfId="10684" xr:uid="{00000000-0005-0000-0000-00000A280000}"/>
    <cellStyle name="Input 9 2 8 5" xfId="10685" xr:uid="{00000000-0005-0000-0000-00000B280000}"/>
    <cellStyle name="Input 9 2 8 5 10" xfId="10686" xr:uid="{00000000-0005-0000-0000-00000C280000}"/>
    <cellStyle name="Input 9 2 8 5 10 2" xfId="10687" xr:uid="{00000000-0005-0000-0000-00000D280000}"/>
    <cellStyle name="Input 9 2 8 5 11" xfId="10688" xr:uid="{00000000-0005-0000-0000-00000E280000}"/>
    <cellStyle name="Input 9 2 8 5 11 2" xfId="10689" xr:uid="{00000000-0005-0000-0000-00000F280000}"/>
    <cellStyle name="Input 9 2 8 5 12" xfId="10690" xr:uid="{00000000-0005-0000-0000-000010280000}"/>
    <cellStyle name="Input 9 2 8 5 12 2" xfId="10691" xr:uid="{00000000-0005-0000-0000-000011280000}"/>
    <cellStyle name="Input 9 2 8 5 13" xfId="10692" xr:uid="{00000000-0005-0000-0000-000012280000}"/>
    <cellStyle name="Input 9 2 8 5 13 2" xfId="10693" xr:uid="{00000000-0005-0000-0000-000013280000}"/>
    <cellStyle name="Input 9 2 8 5 14" xfId="10694" xr:uid="{00000000-0005-0000-0000-000014280000}"/>
    <cellStyle name="Input 9 2 8 5 2" xfId="10695" xr:uid="{00000000-0005-0000-0000-000015280000}"/>
    <cellStyle name="Input 9 2 8 5 2 2" xfId="10696" xr:uid="{00000000-0005-0000-0000-000016280000}"/>
    <cellStyle name="Input 9 2 8 5 3" xfId="10697" xr:uid="{00000000-0005-0000-0000-000017280000}"/>
    <cellStyle name="Input 9 2 8 5 3 2" xfId="10698" xr:uid="{00000000-0005-0000-0000-000018280000}"/>
    <cellStyle name="Input 9 2 8 5 4" xfId="10699" xr:uid="{00000000-0005-0000-0000-000019280000}"/>
    <cellStyle name="Input 9 2 8 5 4 2" xfId="10700" xr:uid="{00000000-0005-0000-0000-00001A280000}"/>
    <cellStyle name="Input 9 2 8 5 5" xfId="10701" xr:uid="{00000000-0005-0000-0000-00001B280000}"/>
    <cellStyle name="Input 9 2 8 5 5 2" xfId="10702" xr:uid="{00000000-0005-0000-0000-00001C280000}"/>
    <cellStyle name="Input 9 2 8 5 6" xfId="10703" xr:uid="{00000000-0005-0000-0000-00001D280000}"/>
    <cellStyle name="Input 9 2 8 5 6 2" xfId="10704" xr:uid="{00000000-0005-0000-0000-00001E280000}"/>
    <cellStyle name="Input 9 2 8 5 7" xfId="10705" xr:uid="{00000000-0005-0000-0000-00001F280000}"/>
    <cellStyle name="Input 9 2 8 5 7 2" xfId="10706" xr:uid="{00000000-0005-0000-0000-000020280000}"/>
    <cellStyle name="Input 9 2 8 5 8" xfId="10707" xr:uid="{00000000-0005-0000-0000-000021280000}"/>
    <cellStyle name="Input 9 2 8 5 8 2" xfId="10708" xr:uid="{00000000-0005-0000-0000-000022280000}"/>
    <cellStyle name="Input 9 2 8 5 9" xfId="10709" xr:uid="{00000000-0005-0000-0000-000023280000}"/>
    <cellStyle name="Input 9 2 8 5 9 2" xfId="10710" xr:uid="{00000000-0005-0000-0000-000024280000}"/>
    <cellStyle name="Input 9 2 8 6" xfId="10711" xr:uid="{00000000-0005-0000-0000-000025280000}"/>
    <cellStyle name="Input 9 2 8 6 2" xfId="10712" xr:uid="{00000000-0005-0000-0000-000026280000}"/>
    <cellStyle name="Input 9 2 8 7" xfId="10713" xr:uid="{00000000-0005-0000-0000-000027280000}"/>
    <cellStyle name="Input 9 2 8 7 2" xfId="10714" xr:uid="{00000000-0005-0000-0000-000028280000}"/>
    <cellStyle name="Input 9 2 8 8" xfId="10715" xr:uid="{00000000-0005-0000-0000-000029280000}"/>
    <cellStyle name="Input 9 2 8 8 2" xfId="10716" xr:uid="{00000000-0005-0000-0000-00002A280000}"/>
    <cellStyle name="Input 9 2 8 9" xfId="10717" xr:uid="{00000000-0005-0000-0000-00002B280000}"/>
    <cellStyle name="Input 9 2 8 9 2" xfId="10718" xr:uid="{00000000-0005-0000-0000-00002C280000}"/>
    <cellStyle name="Input 9 2 9" xfId="10719" xr:uid="{00000000-0005-0000-0000-00002D280000}"/>
    <cellStyle name="Input 9 2 9 10" xfId="10720" xr:uid="{00000000-0005-0000-0000-00002E280000}"/>
    <cellStyle name="Input 9 2 9 10 2" xfId="10721" xr:uid="{00000000-0005-0000-0000-00002F280000}"/>
    <cellStyle name="Input 9 2 9 11" xfId="10722" xr:uid="{00000000-0005-0000-0000-000030280000}"/>
    <cellStyle name="Input 9 2 9 11 2" xfId="10723" xr:uid="{00000000-0005-0000-0000-000031280000}"/>
    <cellStyle name="Input 9 2 9 12" xfId="10724" xr:uid="{00000000-0005-0000-0000-000032280000}"/>
    <cellStyle name="Input 9 2 9 12 2" xfId="10725" xr:uid="{00000000-0005-0000-0000-000033280000}"/>
    <cellStyle name="Input 9 2 9 13" xfId="10726" xr:uid="{00000000-0005-0000-0000-000034280000}"/>
    <cellStyle name="Input 9 2 9 13 2" xfId="10727" xr:uid="{00000000-0005-0000-0000-000035280000}"/>
    <cellStyle name="Input 9 2 9 14" xfId="10728" xr:uid="{00000000-0005-0000-0000-000036280000}"/>
    <cellStyle name="Input 9 2 9 14 2" xfId="10729" xr:uid="{00000000-0005-0000-0000-000037280000}"/>
    <cellStyle name="Input 9 2 9 15" xfId="10730" xr:uid="{00000000-0005-0000-0000-000038280000}"/>
    <cellStyle name="Input 9 2 9 15 2" xfId="10731" xr:uid="{00000000-0005-0000-0000-000039280000}"/>
    <cellStyle name="Input 9 2 9 16" xfId="10732" xr:uid="{00000000-0005-0000-0000-00003A280000}"/>
    <cellStyle name="Input 9 2 9 16 2" xfId="10733" xr:uid="{00000000-0005-0000-0000-00003B280000}"/>
    <cellStyle name="Input 9 2 9 17" xfId="10734" xr:uid="{00000000-0005-0000-0000-00003C280000}"/>
    <cellStyle name="Input 9 2 9 17 2" xfId="10735" xr:uid="{00000000-0005-0000-0000-00003D280000}"/>
    <cellStyle name="Input 9 2 9 18" xfId="10736" xr:uid="{00000000-0005-0000-0000-00003E280000}"/>
    <cellStyle name="Input 9 2 9 2" xfId="10737" xr:uid="{00000000-0005-0000-0000-00003F280000}"/>
    <cellStyle name="Input 9 2 9 2 2" xfId="10738" xr:uid="{00000000-0005-0000-0000-000040280000}"/>
    <cellStyle name="Input 9 2 9 3" xfId="10739" xr:uid="{00000000-0005-0000-0000-000041280000}"/>
    <cellStyle name="Input 9 2 9 3 2" xfId="10740" xr:uid="{00000000-0005-0000-0000-000042280000}"/>
    <cellStyle name="Input 9 2 9 4" xfId="10741" xr:uid="{00000000-0005-0000-0000-000043280000}"/>
    <cellStyle name="Input 9 2 9 4 2" xfId="10742" xr:uid="{00000000-0005-0000-0000-000044280000}"/>
    <cellStyle name="Input 9 2 9 5" xfId="10743" xr:uid="{00000000-0005-0000-0000-000045280000}"/>
    <cellStyle name="Input 9 2 9 5 2" xfId="10744" xr:uid="{00000000-0005-0000-0000-000046280000}"/>
    <cellStyle name="Input 9 2 9 6" xfId="10745" xr:uid="{00000000-0005-0000-0000-000047280000}"/>
    <cellStyle name="Input 9 2 9 6 2" xfId="10746" xr:uid="{00000000-0005-0000-0000-000048280000}"/>
    <cellStyle name="Input 9 2 9 7" xfId="10747" xr:uid="{00000000-0005-0000-0000-000049280000}"/>
    <cellStyle name="Input 9 2 9 7 2" xfId="10748" xr:uid="{00000000-0005-0000-0000-00004A280000}"/>
    <cellStyle name="Input 9 2 9 8" xfId="10749" xr:uid="{00000000-0005-0000-0000-00004B280000}"/>
    <cellStyle name="Input 9 2 9 8 2" xfId="10750" xr:uid="{00000000-0005-0000-0000-00004C280000}"/>
    <cellStyle name="Input 9 2 9 9" xfId="10751" xr:uid="{00000000-0005-0000-0000-00004D280000}"/>
    <cellStyle name="Input 9 2 9 9 2" xfId="10752" xr:uid="{00000000-0005-0000-0000-00004E280000}"/>
    <cellStyle name="Input 9 20" xfId="10753" xr:uid="{00000000-0005-0000-0000-00004F280000}"/>
    <cellStyle name="Input 9 20 2" xfId="10754" xr:uid="{00000000-0005-0000-0000-000050280000}"/>
    <cellStyle name="Input 9 21" xfId="10755" xr:uid="{00000000-0005-0000-0000-000051280000}"/>
    <cellStyle name="Input 9 21 2" xfId="10756" xr:uid="{00000000-0005-0000-0000-000052280000}"/>
    <cellStyle name="Input 9 22" xfId="10757" xr:uid="{00000000-0005-0000-0000-000053280000}"/>
    <cellStyle name="Input 9 22 2" xfId="10758" xr:uid="{00000000-0005-0000-0000-000054280000}"/>
    <cellStyle name="Input 9 23" xfId="10759" xr:uid="{00000000-0005-0000-0000-000055280000}"/>
    <cellStyle name="Input 9 23 2" xfId="10760" xr:uid="{00000000-0005-0000-0000-000056280000}"/>
    <cellStyle name="Input 9 24" xfId="10761" xr:uid="{00000000-0005-0000-0000-000057280000}"/>
    <cellStyle name="Input 9 24 2" xfId="10762" xr:uid="{00000000-0005-0000-0000-000058280000}"/>
    <cellStyle name="Input 9 25" xfId="10763" xr:uid="{00000000-0005-0000-0000-000059280000}"/>
    <cellStyle name="Input 9 25 2" xfId="10764" xr:uid="{00000000-0005-0000-0000-00005A280000}"/>
    <cellStyle name="Input 9 26" xfId="10765" xr:uid="{00000000-0005-0000-0000-00005B280000}"/>
    <cellStyle name="Input 9 26 2" xfId="10766" xr:uid="{00000000-0005-0000-0000-00005C280000}"/>
    <cellStyle name="Input 9 27" xfId="10767" xr:uid="{00000000-0005-0000-0000-00005D280000}"/>
    <cellStyle name="Input 9 27 2" xfId="10768" xr:uid="{00000000-0005-0000-0000-00005E280000}"/>
    <cellStyle name="Input 9 28" xfId="10769" xr:uid="{00000000-0005-0000-0000-00005F280000}"/>
    <cellStyle name="Input 9 3" xfId="10770" xr:uid="{00000000-0005-0000-0000-000060280000}"/>
    <cellStyle name="Input 9 3 10" xfId="10771" xr:uid="{00000000-0005-0000-0000-000061280000}"/>
    <cellStyle name="Input 9 3 10 2" xfId="10772" xr:uid="{00000000-0005-0000-0000-000062280000}"/>
    <cellStyle name="Input 9 3 11" xfId="10773" xr:uid="{00000000-0005-0000-0000-000063280000}"/>
    <cellStyle name="Input 9 3 11 2" xfId="10774" xr:uid="{00000000-0005-0000-0000-000064280000}"/>
    <cellStyle name="Input 9 3 12" xfId="10775" xr:uid="{00000000-0005-0000-0000-000065280000}"/>
    <cellStyle name="Input 9 3 12 2" xfId="10776" xr:uid="{00000000-0005-0000-0000-000066280000}"/>
    <cellStyle name="Input 9 3 13" xfId="10777" xr:uid="{00000000-0005-0000-0000-000067280000}"/>
    <cellStyle name="Input 9 3 13 2" xfId="10778" xr:uid="{00000000-0005-0000-0000-000068280000}"/>
    <cellStyle name="Input 9 3 14" xfId="10779" xr:uid="{00000000-0005-0000-0000-000069280000}"/>
    <cellStyle name="Input 9 3 14 2" xfId="10780" xr:uid="{00000000-0005-0000-0000-00006A280000}"/>
    <cellStyle name="Input 9 3 15" xfId="10781" xr:uid="{00000000-0005-0000-0000-00006B280000}"/>
    <cellStyle name="Input 9 3 15 2" xfId="10782" xr:uid="{00000000-0005-0000-0000-00006C280000}"/>
    <cellStyle name="Input 9 3 16" xfId="10783" xr:uid="{00000000-0005-0000-0000-00006D280000}"/>
    <cellStyle name="Input 9 3 16 2" xfId="10784" xr:uid="{00000000-0005-0000-0000-00006E280000}"/>
    <cellStyle name="Input 9 3 17" xfId="10785" xr:uid="{00000000-0005-0000-0000-00006F280000}"/>
    <cellStyle name="Input 9 3 17 2" xfId="10786" xr:uid="{00000000-0005-0000-0000-000070280000}"/>
    <cellStyle name="Input 9 3 18" xfId="10787" xr:uid="{00000000-0005-0000-0000-000071280000}"/>
    <cellStyle name="Input 9 3 18 2" xfId="10788" xr:uid="{00000000-0005-0000-0000-000072280000}"/>
    <cellStyle name="Input 9 3 19" xfId="10789" xr:uid="{00000000-0005-0000-0000-000073280000}"/>
    <cellStyle name="Input 9 3 19 2" xfId="10790" xr:uid="{00000000-0005-0000-0000-000074280000}"/>
    <cellStyle name="Input 9 3 2" xfId="10791" xr:uid="{00000000-0005-0000-0000-000075280000}"/>
    <cellStyle name="Input 9 3 2 10" xfId="10792" xr:uid="{00000000-0005-0000-0000-000076280000}"/>
    <cellStyle name="Input 9 3 2 10 2" xfId="10793" xr:uid="{00000000-0005-0000-0000-000077280000}"/>
    <cellStyle name="Input 9 3 2 11" xfId="10794" xr:uid="{00000000-0005-0000-0000-000078280000}"/>
    <cellStyle name="Input 9 3 2 11 2" xfId="10795" xr:uid="{00000000-0005-0000-0000-000079280000}"/>
    <cellStyle name="Input 9 3 2 12" xfId="10796" xr:uid="{00000000-0005-0000-0000-00007A280000}"/>
    <cellStyle name="Input 9 3 2 12 2" xfId="10797" xr:uid="{00000000-0005-0000-0000-00007B280000}"/>
    <cellStyle name="Input 9 3 2 13" xfId="10798" xr:uid="{00000000-0005-0000-0000-00007C280000}"/>
    <cellStyle name="Input 9 3 2 13 2" xfId="10799" xr:uid="{00000000-0005-0000-0000-00007D280000}"/>
    <cellStyle name="Input 9 3 2 14" xfId="10800" xr:uid="{00000000-0005-0000-0000-00007E280000}"/>
    <cellStyle name="Input 9 3 2 14 2" xfId="10801" xr:uid="{00000000-0005-0000-0000-00007F280000}"/>
    <cellStyle name="Input 9 3 2 15" xfId="10802" xr:uid="{00000000-0005-0000-0000-000080280000}"/>
    <cellStyle name="Input 9 3 2 15 2" xfId="10803" xr:uid="{00000000-0005-0000-0000-000081280000}"/>
    <cellStyle name="Input 9 3 2 16" xfId="10804" xr:uid="{00000000-0005-0000-0000-000082280000}"/>
    <cellStyle name="Input 9 3 2 16 2" xfId="10805" xr:uid="{00000000-0005-0000-0000-000083280000}"/>
    <cellStyle name="Input 9 3 2 17" xfId="10806" xr:uid="{00000000-0005-0000-0000-000084280000}"/>
    <cellStyle name="Input 9 3 2 17 2" xfId="10807" xr:uid="{00000000-0005-0000-0000-000085280000}"/>
    <cellStyle name="Input 9 3 2 18" xfId="10808" xr:uid="{00000000-0005-0000-0000-000086280000}"/>
    <cellStyle name="Input 9 3 2 18 2" xfId="10809" xr:uid="{00000000-0005-0000-0000-000087280000}"/>
    <cellStyle name="Input 9 3 2 19" xfId="10810" xr:uid="{00000000-0005-0000-0000-000088280000}"/>
    <cellStyle name="Input 9 3 2 2" xfId="10811" xr:uid="{00000000-0005-0000-0000-000089280000}"/>
    <cellStyle name="Input 9 3 2 2 2" xfId="10812" xr:uid="{00000000-0005-0000-0000-00008A280000}"/>
    <cellStyle name="Input 9 3 2 3" xfId="10813" xr:uid="{00000000-0005-0000-0000-00008B280000}"/>
    <cellStyle name="Input 9 3 2 3 2" xfId="10814" xr:uid="{00000000-0005-0000-0000-00008C280000}"/>
    <cellStyle name="Input 9 3 2 4" xfId="10815" xr:uid="{00000000-0005-0000-0000-00008D280000}"/>
    <cellStyle name="Input 9 3 2 4 2" xfId="10816" xr:uid="{00000000-0005-0000-0000-00008E280000}"/>
    <cellStyle name="Input 9 3 2 5" xfId="10817" xr:uid="{00000000-0005-0000-0000-00008F280000}"/>
    <cellStyle name="Input 9 3 2 5 2" xfId="10818" xr:uid="{00000000-0005-0000-0000-000090280000}"/>
    <cellStyle name="Input 9 3 2 6" xfId="10819" xr:uid="{00000000-0005-0000-0000-000091280000}"/>
    <cellStyle name="Input 9 3 2 6 2" xfId="10820" xr:uid="{00000000-0005-0000-0000-000092280000}"/>
    <cellStyle name="Input 9 3 2 7" xfId="10821" xr:uid="{00000000-0005-0000-0000-000093280000}"/>
    <cellStyle name="Input 9 3 2 7 2" xfId="10822" xr:uid="{00000000-0005-0000-0000-000094280000}"/>
    <cellStyle name="Input 9 3 2 8" xfId="10823" xr:uid="{00000000-0005-0000-0000-000095280000}"/>
    <cellStyle name="Input 9 3 2 8 2" xfId="10824" xr:uid="{00000000-0005-0000-0000-000096280000}"/>
    <cellStyle name="Input 9 3 2 9" xfId="10825" xr:uid="{00000000-0005-0000-0000-000097280000}"/>
    <cellStyle name="Input 9 3 2 9 2" xfId="10826" xr:uid="{00000000-0005-0000-0000-000098280000}"/>
    <cellStyle name="Input 9 3 20" xfId="10827" xr:uid="{00000000-0005-0000-0000-000099280000}"/>
    <cellStyle name="Input 9 3 3" xfId="10828" xr:uid="{00000000-0005-0000-0000-00009A280000}"/>
    <cellStyle name="Input 9 3 3 10" xfId="10829" xr:uid="{00000000-0005-0000-0000-00009B280000}"/>
    <cellStyle name="Input 9 3 3 10 2" xfId="10830" xr:uid="{00000000-0005-0000-0000-00009C280000}"/>
    <cellStyle name="Input 9 3 3 11" xfId="10831" xr:uid="{00000000-0005-0000-0000-00009D280000}"/>
    <cellStyle name="Input 9 3 3 11 2" xfId="10832" xr:uid="{00000000-0005-0000-0000-00009E280000}"/>
    <cellStyle name="Input 9 3 3 12" xfId="10833" xr:uid="{00000000-0005-0000-0000-00009F280000}"/>
    <cellStyle name="Input 9 3 3 12 2" xfId="10834" xr:uid="{00000000-0005-0000-0000-0000A0280000}"/>
    <cellStyle name="Input 9 3 3 13" xfId="10835" xr:uid="{00000000-0005-0000-0000-0000A1280000}"/>
    <cellStyle name="Input 9 3 3 13 2" xfId="10836" xr:uid="{00000000-0005-0000-0000-0000A2280000}"/>
    <cellStyle name="Input 9 3 3 14" xfId="10837" xr:uid="{00000000-0005-0000-0000-0000A3280000}"/>
    <cellStyle name="Input 9 3 3 14 2" xfId="10838" xr:uid="{00000000-0005-0000-0000-0000A4280000}"/>
    <cellStyle name="Input 9 3 3 15" xfId="10839" xr:uid="{00000000-0005-0000-0000-0000A5280000}"/>
    <cellStyle name="Input 9 3 3 15 2" xfId="10840" xr:uid="{00000000-0005-0000-0000-0000A6280000}"/>
    <cellStyle name="Input 9 3 3 16" xfId="10841" xr:uid="{00000000-0005-0000-0000-0000A7280000}"/>
    <cellStyle name="Input 9 3 3 16 2" xfId="10842" xr:uid="{00000000-0005-0000-0000-0000A8280000}"/>
    <cellStyle name="Input 9 3 3 17" xfId="10843" xr:uid="{00000000-0005-0000-0000-0000A9280000}"/>
    <cellStyle name="Input 9 3 3 17 2" xfId="10844" xr:uid="{00000000-0005-0000-0000-0000AA280000}"/>
    <cellStyle name="Input 9 3 3 18" xfId="10845" xr:uid="{00000000-0005-0000-0000-0000AB280000}"/>
    <cellStyle name="Input 9 3 3 18 2" xfId="10846" xr:uid="{00000000-0005-0000-0000-0000AC280000}"/>
    <cellStyle name="Input 9 3 3 19" xfId="10847" xr:uid="{00000000-0005-0000-0000-0000AD280000}"/>
    <cellStyle name="Input 9 3 3 2" xfId="10848" xr:uid="{00000000-0005-0000-0000-0000AE280000}"/>
    <cellStyle name="Input 9 3 3 2 2" xfId="10849" xr:uid="{00000000-0005-0000-0000-0000AF280000}"/>
    <cellStyle name="Input 9 3 3 3" xfId="10850" xr:uid="{00000000-0005-0000-0000-0000B0280000}"/>
    <cellStyle name="Input 9 3 3 3 2" xfId="10851" xr:uid="{00000000-0005-0000-0000-0000B1280000}"/>
    <cellStyle name="Input 9 3 3 4" xfId="10852" xr:uid="{00000000-0005-0000-0000-0000B2280000}"/>
    <cellStyle name="Input 9 3 3 4 2" xfId="10853" xr:uid="{00000000-0005-0000-0000-0000B3280000}"/>
    <cellStyle name="Input 9 3 3 5" xfId="10854" xr:uid="{00000000-0005-0000-0000-0000B4280000}"/>
    <cellStyle name="Input 9 3 3 5 2" xfId="10855" xr:uid="{00000000-0005-0000-0000-0000B5280000}"/>
    <cellStyle name="Input 9 3 3 6" xfId="10856" xr:uid="{00000000-0005-0000-0000-0000B6280000}"/>
    <cellStyle name="Input 9 3 3 6 2" xfId="10857" xr:uid="{00000000-0005-0000-0000-0000B7280000}"/>
    <cellStyle name="Input 9 3 3 7" xfId="10858" xr:uid="{00000000-0005-0000-0000-0000B8280000}"/>
    <cellStyle name="Input 9 3 3 7 2" xfId="10859" xr:uid="{00000000-0005-0000-0000-0000B9280000}"/>
    <cellStyle name="Input 9 3 3 8" xfId="10860" xr:uid="{00000000-0005-0000-0000-0000BA280000}"/>
    <cellStyle name="Input 9 3 3 8 2" xfId="10861" xr:uid="{00000000-0005-0000-0000-0000BB280000}"/>
    <cellStyle name="Input 9 3 3 9" xfId="10862" xr:uid="{00000000-0005-0000-0000-0000BC280000}"/>
    <cellStyle name="Input 9 3 3 9 2" xfId="10863" xr:uid="{00000000-0005-0000-0000-0000BD280000}"/>
    <cellStyle name="Input 9 3 4" xfId="10864" xr:uid="{00000000-0005-0000-0000-0000BE280000}"/>
    <cellStyle name="Input 9 3 4 10" xfId="10865" xr:uid="{00000000-0005-0000-0000-0000BF280000}"/>
    <cellStyle name="Input 9 3 4 10 2" xfId="10866" xr:uid="{00000000-0005-0000-0000-0000C0280000}"/>
    <cellStyle name="Input 9 3 4 11" xfId="10867" xr:uid="{00000000-0005-0000-0000-0000C1280000}"/>
    <cellStyle name="Input 9 3 4 11 2" xfId="10868" xr:uid="{00000000-0005-0000-0000-0000C2280000}"/>
    <cellStyle name="Input 9 3 4 12" xfId="10869" xr:uid="{00000000-0005-0000-0000-0000C3280000}"/>
    <cellStyle name="Input 9 3 4 12 2" xfId="10870" xr:uid="{00000000-0005-0000-0000-0000C4280000}"/>
    <cellStyle name="Input 9 3 4 13" xfId="10871" xr:uid="{00000000-0005-0000-0000-0000C5280000}"/>
    <cellStyle name="Input 9 3 4 13 2" xfId="10872" xr:uid="{00000000-0005-0000-0000-0000C6280000}"/>
    <cellStyle name="Input 9 3 4 14" xfId="10873" xr:uid="{00000000-0005-0000-0000-0000C7280000}"/>
    <cellStyle name="Input 9 3 4 14 2" xfId="10874" xr:uid="{00000000-0005-0000-0000-0000C8280000}"/>
    <cellStyle name="Input 9 3 4 15" xfId="10875" xr:uid="{00000000-0005-0000-0000-0000C9280000}"/>
    <cellStyle name="Input 9 3 4 15 2" xfId="10876" xr:uid="{00000000-0005-0000-0000-0000CA280000}"/>
    <cellStyle name="Input 9 3 4 16" xfId="10877" xr:uid="{00000000-0005-0000-0000-0000CB280000}"/>
    <cellStyle name="Input 9 3 4 2" xfId="10878" xr:uid="{00000000-0005-0000-0000-0000CC280000}"/>
    <cellStyle name="Input 9 3 4 2 2" xfId="10879" xr:uid="{00000000-0005-0000-0000-0000CD280000}"/>
    <cellStyle name="Input 9 3 4 3" xfId="10880" xr:uid="{00000000-0005-0000-0000-0000CE280000}"/>
    <cellStyle name="Input 9 3 4 3 2" xfId="10881" xr:uid="{00000000-0005-0000-0000-0000CF280000}"/>
    <cellStyle name="Input 9 3 4 4" xfId="10882" xr:uid="{00000000-0005-0000-0000-0000D0280000}"/>
    <cellStyle name="Input 9 3 4 4 2" xfId="10883" xr:uid="{00000000-0005-0000-0000-0000D1280000}"/>
    <cellStyle name="Input 9 3 4 5" xfId="10884" xr:uid="{00000000-0005-0000-0000-0000D2280000}"/>
    <cellStyle name="Input 9 3 4 5 2" xfId="10885" xr:uid="{00000000-0005-0000-0000-0000D3280000}"/>
    <cellStyle name="Input 9 3 4 6" xfId="10886" xr:uid="{00000000-0005-0000-0000-0000D4280000}"/>
    <cellStyle name="Input 9 3 4 6 2" xfId="10887" xr:uid="{00000000-0005-0000-0000-0000D5280000}"/>
    <cellStyle name="Input 9 3 4 7" xfId="10888" xr:uid="{00000000-0005-0000-0000-0000D6280000}"/>
    <cellStyle name="Input 9 3 4 7 2" xfId="10889" xr:uid="{00000000-0005-0000-0000-0000D7280000}"/>
    <cellStyle name="Input 9 3 4 8" xfId="10890" xr:uid="{00000000-0005-0000-0000-0000D8280000}"/>
    <cellStyle name="Input 9 3 4 8 2" xfId="10891" xr:uid="{00000000-0005-0000-0000-0000D9280000}"/>
    <cellStyle name="Input 9 3 4 9" xfId="10892" xr:uid="{00000000-0005-0000-0000-0000DA280000}"/>
    <cellStyle name="Input 9 3 4 9 2" xfId="10893" xr:uid="{00000000-0005-0000-0000-0000DB280000}"/>
    <cellStyle name="Input 9 3 5" xfId="10894" xr:uid="{00000000-0005-0000-0000-0000DC280000}"/>
    <cellStyle name="Input 9 3 5 10" xfId="10895" xr:uid="{00000000-0005-0000-0000-0000DD280000}"/>
    <cellStyle name="Input 9 3 5 10 2" xfId="10896" xr:uid="{00000000-0005-0000-0000-0000DE280000}"/>
    <cellStyle name="Input 9 3 5 11" xfId="10897" xr:uid="{00000000-0005-0000-0000-0000DF280000}"/>
    <cellStyle name="Input 9 3 5 11 2" xfId="10898" xr:uid="{00000000-0005-0000-0000-0000E0280000}"/>
    <cellStyle name="Input 9 3 5 12" xfId="10899" xr:uid="{00000000-0005-0000-0000-0000E1280000}"/>
    <cellStyle name="Input 9 3 5 12 2" xfId="10900" xr:uid="{00000000-0005-0000-0000-0000E2280000}"/>
    <cellStyle name="Input 9 3 5 13" xfId="10901" xr:uid="{00000000-0005-0000-0000-0000E3280000}"/>
    <cellStyle name="Input 9 3 5 13 2" xfId="10902" xr:uid="{00000000-0005-0000-0000-0000E4280000}"/>
    <cellStyle name="Input 9 3 5 14" xfId="10903" xr:uid="{00000000-0005-0000-0000-0000E5280000}"/>
    <cellStyle name="Input 9 3 5 14 2" xfId="10904" xr:uid="{00000000-0005-0000-0000-0000E6280000}"/>
    <cellStyle name="Input 9 3 5 15" xfId="10905" xr:uid="{00000000-0005-0000-0000-0000E7280000}"/>
    <cellStyle name="Input 9 3 5 15 2" xfId="10906" xr:uid="{00000000-0005-0000-0000-0000E8280000}"/>
    <cellStyle name="Input 9 3 5 16" xfId="10907" xr:uid="{00000000-0005-0000-0000-0000E9280000}"/>
    <cellStyle name="Input 9 3 5 2" xfId="10908" xr:uid="{00000000-0005-0000-0000-0000EA280000}"/>
    <cellStyle name="Input 9 3 5 2 2" xfId="10909" xr:uid="{00000000-0005-0000-0000-0000EB280000}"/>
    <cellStyle name="Input 9 3 5 3" xfId="10910" xr:uid="{00000000-0005-0000-0000-0000EC280000}"/>
    <cellStyle name="Input 9 3 5 3 2" xfId="10911" xr:uid="{00000000-0005-0000-0000-0000ED280000}"/>
    <cellStyle name="Input 9 3 5 4" xfId="10912" xr:uid="{00000000-0005-0000-0000-0000EE280000}"/>
    <cellStyle name="Input 9 3 5 4 2" xfId="10913" xr:uid="{00000000-0005-0000-0000-0000EF280000}"/>
    <cellStyle name="Input 9 3 5 5" xfId="10914" xr:uid="{00000000-0005-0000-0000-0000F0280000}"/>
    <cellStyle name="Input 9 3 5 5 2" xfId="10915" xr:uid="{00000000-0005-0000-0000-0000F1280000}"/>
    <cellStyle name="Input 9 3 5 6" xfId="10916" xr:uid="{00000000-0005-0000-0000-0000F2280000}"/>
    <cellStyle name="Input 9 3 5 6 2" xfId="10917" xr:uid="{00000000-0005-0000-0000-0000F3280000}"/>
    <cellStyle name="Input 9 3 5 7" xfId="10918" xr:uid="{00000000-0005-0000-0000-0000F4280000}"/>
    <cellStyle name="Input 9 3 5 7 2" xfId="10919" xr:uid="{00000000-0005-0000-0000-0000F5280000}"/>
    <cellStyle name="Input 9 3 5 8" xfId="10920" xr:uid="{00000000-0005-0000-0000-0000F6280000}"/>
    <cellStyle name="Input 9 3 5 8 2" xfId="10921" xr:uid="{00000000-0005-0000-0000-0000F7280000}"/>
    <cellStyle name="Input 9 3 5 9" xfId="10922" xr:uid="{00000000-0005-0000-0000-0000F8280000}"/>
    <cellStyle name="Input 9 3 5 9 2" xfId="10923" xr:uid="{00000000-0005-0000-0000-0000F9280000}"/>
    <cellStyle name="Input 9 3 6" xfId="10924" xr:uid="{00000000-0005-0000-0000-0000FA280000}"/>
    <cellStyle name="Input 9 3 6 10" xfId="10925" xr:uid="{00000000-0005-0000-0000-0000FB280000}"/>
    <cellStyle name="Input 9 3 6 10 2" xfId="10926" xr:uid="{00000000-0005-0000-0000-0000FC280000}"/>
    <cellStyle name="Input 9 3 6 11" xfId="10927" xr:uid="{00000000-0005-0000-0000-0000FD280000}"/>
    <cellStyle name="Input 9 3 6 11 2" xfId="10928" xr:uid="{00000000-0005-0000-0000-0000FE280000}"/>
    <cellStyle name="Input 9 3 6 12" xfId="10929" xr:uid="{00000000-0005-0000-0000-0000FF280000}"/>
    <cellStyle name="Input 9 3 6 12 2" xfId="10930" xr:uid="{00000000-0005-0000-0000-000000290000}"/>
    <cellStyle name="Input 9 3 6 13" xfId="10931" xr:uid="{00000000-0005-0000-0000-000001290000}"/>
    <cellStyle name="Input 9 3 6 13 2" xfId="10932" xr:uid="{00000000-0005-0000-0000-000002290000}"/>
    <cellStyle name="Input 9 3 6 14" xfId="10933" xr:uid="{00000000-0005-0000-0000-000003290000}"/>
    <cellStyle name="Input 9 3 6 14 2" xfId="10934" xr:uid="{00000000-0005-0000-0000-000004290000}"/>
    <cellStyle name="Input 9 3 6 15" xfId="10935" xr:uid="{00000000-0005-0000-0000-000005290000}"/>
    <cellStyle name="Input 9 3 6 2" xfId="10936" xr:uid="{00000000-0005-0000-0000-000006290000}"/>
    <cellStyle name="Input 9 3 6 2 2" xfId="10937" xr:uid="{00000000-0005-0000-0000-000007290000}"/>
    <cellStyle name="Input 9 3 6 3" xfId="10938" xr:uid="{00000000-0005-0000-0000-000008290000}"/>
    <cellStyle name="Input 9 3 6 3 2" xfId="10939" xr:uid="{00000000-0005-0000-0000-000009290000}"/>
    <cellStyle name="Input 9 3 6 4" xfId="10940" xr:uid="{00000000-0005-0000-0000-00000A290000}"/>
    <cellStyle name="Input 9 3 6 4 2" xfId="10941" xr:uid="{00000000-0005-0000-0000-00000B290000}"/>
    <cellStyle name="Input 9 3 6 5" xfId="10942" xr:uid="{00000000-0005-0000-0000-00000C290000}"/>
    <cellStyle name="Input 9 3 6 5 2" xfId="10943" xr:uid="{00000000-0005-0000-0000-00000D290000}"/>
    <cellStyle name="Input 9 3 6 6" xfId="10944" xr:uid="{00000000-0005-0000-0000-00000E290000}"/>
    <cellStyle name="Input 9 3 6 6 2" xfId="10945" xr:uid="{00000000-0005-0000-0000-00000F290000}"/>
    <cellStyle name="Input 9 3 6 7" xfId="10946" xr:uid="{00000000-0005-0000-0000-000010290000}"/>
    <cellStyle name="Input 9 3 6 7 2" xfId="10947" xr:uid="{00000000-0005-0000-0000-000011290000}"/>
    <cellStyle name="Input 9 3 6 8" xfId="10948" xr:uid="{00000000-0005-0000-0000-000012290000}"/>
    <cellStyle name="Input 9 3 6 8 2" xfId="10949" xr:uid="{00000000-0005-0000-0000-000013290000}"/>
    <cellStyle name="Input 9 3 6 9" xfId="10950" xr:uid="{00000000-0005-0000-0000-000014290000}"/>
    <cellStyle name="Input 9 3 6 9 2" xfId="10951" xr:uid="{00000000-0005-0000-0000-000015290000}"/>
    <cellStyle name="Input 9 3 7" xfId="10952" xr:uid="{00000000-0005-0000-0000-000016290000}"/>
    <cellStyle name="Input 9 3 7 2" xfId="10953" xr:uid="{00000000-0005-0000-0000-000017290000}"/>
    <cellStyle name="Input 9 3 8" xfId="10954" xr:uid="{00000000-0005-0000-0000-000018290000}"/>
    <cellStyle name="Input 9 3 8 2" xfId="10955" xr:uid="{00000000-0005-0000-0000-000019290000}"/>
    <cellStyle name="Input 9 3 9" xfId="10956" xr:uid="{00000000-0005-0000-0000-00001A290000}"/>
    <cellStyle name="Input 9 3 9 2" xfId="10957" xr:uid="{00000000-0005-0000-0000-00001B290000}"/>
    <cellStyle name="Input 9 4" xfId="10958" xr:uid="{00000000-0005-0000-0000-00001C290000}"/>
    <cellStyle name="Input 9 4 10" xfId="10959" xr:uid="{00000000-0005-0000-0000-00001D290000}"/>
    <cellStyle name="Input 9 4 10 2" xfId="10960" xr:uid="{00000000-0005-0000-0000-00001E290000}"/>
    <cellStyle name="Input 9 4 11" xfId="10961" xr:uid="{00000000-0005-0000-0000-00001F290000}"/>
    <cellStyle name="Input 9 4 11 2" xfId="10962" xr:uid="{00000000-0005-0000-0000-000020290000}"/>
    <cellStyle name="Input 9 4 12" xfId="10963" xr:uid="{00000000-0005-0000-0000-000021290000}"/>
    <cellStyle name="Input 9 4 12 2" xfId="10964" xr:uid="{00000000-0005-0000-0000-000022290000}"/>
    <cellStyle name="Input 9 4 13" xfId="10965" xr:uid="{00000000-0005-0000-0000-000023290000}"/>
    <cellStyle name="Input 9 4 13 2" xfId="10966" xr:uid="{00000000-0005-0000-0000-000024290000}"/>
    <cellStyle name="Input 9 4 14" xfId="10967" xr:uid="{00000000-0005-0000-0000-000025290000}"/>
    <cellStyle name="Input 9 4 14 2" xfId="10968" xr:uid="{00000000-0005-0000-0000-000026290000}"/>
    <cellStyle name="Input 9 4 15" xfId="10969" xr:uid="{00000000-0005-0000-0000-000027290000}"/>
    <cellStyle name="Input 9 4 15 2" xfId="10970" xr:uid="{00000000-0005-0000-0000-000028290000}"/>
    <cellStyle name="Input 9 4 16" xfId="10971" xr:uid="{00000000-0005-0000-0000-000029290000}"/>
    <cellStyle name="Input 9 4 16 2" xfId="10972" xr:uid="{00000000-0005-0000-0000-00002A290000}"/>
    <cellStyle name="Input 9 4 17" xfId="10973" xr:uid="{00000000-0005-0000-0000-00002B290000}"/>
    <cellStyle name="Input 9 4 17 2" xfId="10974" xr:uid="{00000000-0005-0000-0000-00002C290000}"/>
    <cellStyle name="Input 9 4 18" xfId="10975" xr:uid="{00000000-0005-0000-0000-00002D290000}"/>
    <cellStyle name="Input 9 4 18 2" xfId="10976" xr:uid="{00000000-0005-0000-0000-00002E290000}"/>
    <cellStyle name="Input 9 4 19" xfId="10977" xr:uid="{00000000-0005-0000-0000-00002F290000}"/>
    <cellStyle name="Input 9 4 19 2" xfId="10978" xr:uid="{00000000-0005-0000-0000-000030290000}"/>
    <cellStyle name="Input 9 4 2" xfId="10979" xr:uid="{00000000-0005-0000-0000-000031290000}"/>
    <cellStyle name="Input 9 4 2 10" xfId="10980" xr:uid="{00000000-0005-0000-0000-000032290000}"/>
    <cellStyle name="Input 9 4 2 10 2" xfId="10981" xr:uid="{00000000-0005-0000-0000-000033290000}"/>
    <cellStyle name="Input 9 4 2 11" xfId="10982" xr:uid="{00000000-0005-0000-0000-000034290000}"/>
    <cellStyle name="Input 9 4 2 11 2" xfId="10983" xr:uid="{00000000-0005-0000-0000-000035290000}"/>
    <cellStyle name="Input 9 4 2 12" xfId="10984" xr:uid="{00000000-0005-0000-0000-000036290000}"/>
    <cellStyle name="Input 9 4 2 12 2" xfId="10985" xr:uid="{00000000-0005-0000-0000-000037290000}"/>
    <cellStyle name="Input 9 4 2 13" xfId="10986" xr:uid="{00000000-0005-0000-0000-000038290000}"/>
    <cellStyle name="Input 9 4 2 13 2" xfId="10987" xr:uid="{00000000-0005-0000-0000-000039290000}"/>
    <cellStyle name="Input 9 4 2 14" xfId="10988" xr:uid="{00000000-0005-0000-0000-00003A290000}"/>
    <cellStyle name="Input 9 4 2 14 2" xfId="10989" xr:uid="{00000000-0005-0000-0000-00003B290000}"/>
    <cellStyle name="Input 9 4 2 15" xfId="10990" xr:uid="{00000000-0005-0000-0000-00003C290000}"/>
    <cellStyle name="Input 9 4 2 15 2" xfId="10991" xr:uid="{00000000-0005-0000-0000-00003D290000}"/>
    <cellStyle name="Input 9 4 2 16" xfId="10992" xr:uid="{00000000-0005-0000-0000-00003E290000}"/>
    <cellStyle name="Input 9 4 2 16 2" xfId="10993" xr:uid="{00000000-0005-0000-0000-00003F290000}"/>
    <cellStyle name="Input 9 4 2 17" xfId="10994" xr:uid="{00000000-0005-0000-0000-000040290000}"/>
    <cellStyle name="Input 9 4 2 17 2" xfId="10995" xr:uid="{00000000-0005-0000-0000-000041290000}"/>
    <cellStyle name="Input 9 4 2 18" xfId="10996" xr:uid="{00000000-0005-0000-0000-000042290000}"/>
    <cellStyle name="Input 9 4 2 18 2" xfId="10997" xr:uid="{00000000-0005-0000-0000-000043290000}"/>
    <cellStyle name="Input 9 4 2 19" xfId="10998" xr:uid="{00000000-0005-0000-0000-000044290000}"/>
    <cellStyle name="Input 9 4 2 2" xfId="10999" xr:uid="{00000000-0005-0000-0000-000045290000}"/>
    <cellStyle name="Input 9 4 2 2 2" xfId="11000" xr:uid="{00000000-0005-0000-0000-000046290000}"/>
    <cellStyle name="Input 9 4 2 3" xfId="11001" xr:uid="{00000000-0005-0000-0000-000047290000}"/>
    <cellStyle name="Input 9 4 2 3 2" xfId="11002" xr:uid="{00000000-0005-0000-0000-000048290000}"/>
    <cellStyle name="Input 9 4 2 4" xfId="11003" xr:uid="{00000000-0005-0000-0000-000049290000}"/>
    <cellStyle name="Input 9 4 2 4 2" xfId="11004" xr:uid="{00000000-0005-0000-0000-00004A290000}"/>
    <cellStyle name="Input 9 4 2 5" xfId="11005" xr:uid="{00000000-0005-0000-0000-00004B290000}"/>
    <cellStyle name="Input 9 4 2 5 2" xfId="11006" xr:uid="{00000000-0005-0000-0000-00004C290000}"/>
    <cellStyle name="Input 9 4 2 6" xfId="11007" xr:uid="{00000000-0005-0000-0000-00004D290000}"/>
    <cellStyle name="Input 9 4 2 6 2" xfId="11008" xr:uid="{00000000-0005-0000-0000-00004E290000}"/>
    <cellStyle name="Input 9 4 2 7" xfId="11009" xr:uid="{00000000-0005-0000-0000-00004F290000}"/>
    <cellStyle name="Input 9 4 2 7 2" xfId="11010" xr:uid="{00000000-0005-0000-0000-000050290000}"/>
    <cellStyle name="Input 9 4 2 8" xfId="11011" xr:uid="{00000000-0005-0000-0000-000051290000}"/>
    <cellStyle name="Input 9 4 2 8 2" xfId="11012" xr:uid="{00000000-0005-0000-0000-000052290000}"/>
    <cellStyle name="Input 9 4 2 9" xfId="11013" xr:uid="{00000000-0005-0000-0000-000053290000}"/>
    <cellStyle name="Input 9 4 2 9 2" xfId="11014" xr:uid="{00000000-0005-0000-0000-000054290000}"/>
    <cellStyle name="Input 9 4 20" xfId="11015" xr:uid="{00000000-0005-0000-0000-000055290000}"/>
    <cellStyle name="Input 9 4 3" xfId="11016" xr:uid="{00000000-0005-0000-0000-000056290000}"/>
    <cellStyle name="Input 9 4 3 10" xfId="11017" xr:uid="{00000000-0005-0000-0000-000057290000}"/>
    <cellStyle name="Input 9 4 3 10 2" xfId="11018" xr:uid="{00000000-0005-0000-0000-000058290000}"/>
    <cellStyle name="Input 9 4 3 11" xfId="11019" xr:uid="{00000000-0005-0000-0000-000059290000}"/>
    <cellStyle name="Input 9 4 3 11 2" xfId="11020" xr:uid="{00000000-0005-0000-0000-00005A290000}"/>
    <cellStyle name="Input 9 4 3 12" xfId="11021" xr:uid="{00000000-0005-0000-0000-00005B290000}"/>
    <cellStyle name="Input 9 4 3 12 2" xfId="11022" xr:uid="{00000000-0005-0000-0000-00005C290000}"/>
    <cellStyle name="Input 9 4 3 13" xfId="11023" xr:uid="{00000000-0005-0000-0000-00005D290000}"/>
    <cellStyle name="Input 9 4 3 13 2" xfId="11024" xr:uid="{00000000-0005-0000-0000-00005E290000}"/>
    <cellStyle name="Input 9 4 3 14" xfId="11025" xr:uid="{00000000-0005-0000-0000-00005F290000}"/>
    <cellStyle name="Input 9 4 3 14 2" xfId="11026" xr:uid="{00000000-0005-0000-0000-000060290000}"/>
    <cellStyle name="Input 9 4 3 15" xfId="11027" xr:uid="{00000000-0005-0000-0000-000061290000}"/>
    <cellStyle name="Input 9 4 3 15 2" xfId="11028" xr:uid="{00000000-0005-0000-0000-000062290000}"/>
    <cellStyle name="Input 9 4 3 16" xfId="11029" xr:uid="{00000000-0005-0000-0000-000063290000}"/>
    <cellStyle name="Input 9 4 3 16 2" xfId="11030" xr:uid="{00000000-0005-0000-0000-000064290000}"/>
    <cellStyle name="Input 9 4 3 17" xfId="11031" xr:uid="{00000000-0005-0000-0000-000065290000}"/>
    <cellStyle name="Input 9 4 3 17 2" xfId="11032" xr:uid="{00000000-0005-0000-0000-000066290000}"/>
    <cellStyle name="Input 9 4 3 18" xfId="11033" xr:uid="{00000000-0005-0000-0000-000067290000}"/>
    <cellStyle name="Input 9 4 3 18 2" xfId="11034" xr:uid="{00000000-0005-0000-0000-000068290000}"/>
    <cellStyle name="Input 9 4 3 19" xfId="11035" xr:uid="{00000000-0005-0000-0000-000069290000}"/>
    <cellStyle name="Input 9 4 3 2" xfId="11036" xr:uid="{00000000-0005-0000-0000-00006A290000}"/>
    <cellStyle name="Input 9 4 3 2 2" xfId="11037" xr:uid="{00000000-0005-0000-0000-00006B290000}"/>
    <cellStyle name="Input 9 4 3 3" xfId="11038" xr:uid="{00000000-0005-0000-0000-00006C290000}"/>
    <cellStyle name="Input 9 4 3 3 2" xfId="11039" xr:uid="{00000000-0005-0000-0000-00006D290000}"/>
    <cellStyle name="Input 9 4 3 4" xfId="11040" xr:uid="{00000000-0005-0000-0000-00006E290000}"/>
    <cellStyle name="Input 9 4 3 4 2" xfId="11041" xr:uid="{00000000-0005-0000-0000-00006F290000}"/>
    <cellStyle name="Input 9 4 3 5" xfId="11042" xr:uid="{00000000-0005-0000-0000-000070290000}"/>
    <cellStyle name="Input 9 4 3 5 2" xfId="11043" xr:uid="{00000000-0005-0000-0000-000071290000}"/>
    <cellStyle name="Input 9 4 3 6" xfId="11044" xr:uid="{00000000-0005-0000-0000-000072290000}"/>
    <cellStyle name="Input 9 4 3 6 2" xfId="11045" xr:uid="{00000000-0005-0000-0000-000073290000}"/>
    <cellStyle name="Input 9 4 3 7" xfId="11046" xr:uid="{00000000-0005-0000-0000-000074290000}"/>
    <cellStyle name="Input 9 4 3 7 2" xfId="11047" xr:uid="{00000000-0005-0000-0000-000075290000}"/>
    <cellStyle name="Input 9 4 3 8" xfId="11048" xr:uid="{00000000-0005-0000-0000-000076290000}"/>
    <cellStyle name="Input 9 4 3 8 2" xfId="11049" xr:uid="{00000000-0005-0000-0000-000077290000}"/>
    <cellStyle name="Input 9 4 3 9" xfId="11050" xr:uid="{00000000-0005-0000-0000-000078290000}"/>
    <cellStyle name="Input 9 4 3 9 2" xfId="11051" xr:uid="{00000000-0005-0000-0000-000079290000}"/>
    <cellStyle name="Input 9 4 4" xfId="11052" xr:uid="{00000000-0005-0000-0000-00007A290000}"/>
    <cellStyle name="Input 9 4 4 10" xfId="11053" xr:uid="{00000000-0005-0000-0000-00007B290000}"/>
    <cellStyle name="Input 9 4 4 10 2" xfId="11054" xr:uid="{00000000-0005-0000-0000-00007C290000}"/>
    <cellStyle name="Input 9 4 4 11" xfId="11055" xr:uid="{00000000-0005-0000-0000-00007D290000}"/>
    <cellStyle name="Input 9 4 4 11 2" xfId="11056" xr:uid="{00000000-0005-0000-0000-00007E290000}"/>
    <cellStyle name="Input 9 4 4 12" xfId="11057" xr:uid="{00000000-0005-0000-0000-00007F290000}"/>
    <cellStyle name="Input 9 4 4 12 2" xfId="11058" xr:uid="{00000000-0005-0000-0000-000080290000}"/>
    <cellStyle name="Input 9 4 4 13" xfId="11059" xr:uid="{00000000-0005-0000-0000-000081290000}"/>
    <cellStyle name="Input 9 4 4 13 2" xfId="11060" xr:uid="{00000000-0005-0000-0000-000082290000}"/>
    <cellStyle name="Input 9 4 4 14" xfId="11061" xr:uid="{00000000-0005-0000-0000-000083290000}"/>
    <cellStyle name="Input 9 4 4 14 2" xfId="11062" xr:uid="{00000000-0005-0000-0000-000084290000}"/>
    <cellStyle name="Input 9 4 4 15" xfId="11063" xr:uid="{00000000-0005-0000-0000-000085290000}"/>
    <cellStyle name="Input 9 4 4 15 2" xfId="11064" xr:uid="{00000000-0005-0000-0000-000086290000}"/>
    <cellStyle name="Input 9 4 4 16" xfId="11065" xr:uid="{00000000-0005-0000-0000-000087290000}"/>
    <cellStyle name="Input 9 4 4 2" xfId="11066" xr:uid="{00000000-0005-0000-0000-000088290000}"/>
    <cellStyle name="Input 9 4 4 2 2" xfId="11067" xr:uid="{00000000-0005-0000-0000-000089290000}"/>
    <cellStyle name="Input 9 4 4 3" xfId="11068" xr:uid="{00000000-0005-0000-0000-00008A290000}"/>
    <cellStyle name="Input 9 4 4 3 2" xfId="11069" xr:uid="{00000000-0005-0000-0000-00008B290000}"/>
    <cellStyle name="Input 9 4 4 4" xfId="11070" xr:uid="{00000000-0005-0000-0000-00008C290000}"/>
    <cellStyle name="Input 9 4 4 4 2" xfId="11071" xr:uid="{00000000-0005-0000-0000-00008D290000}"/>
    <cellStyle name="Input 9 4 4 5" xfId="11072" xr:uid="{00000000-0005-0000-0000-00008E290000}"/>
    <cellStyle name="Input 9 4 4 5 2" xfId="11073" xr:uid="{00000000-0005-0000-0000-00008F290000}"/>
    <cellStyle name="Input 9 4 4 6" xfId="11074" xr:uid="{00000000-0005-0000-0000-000090290000}"/>
    <cellStyle name="Input 9 4 4 6 2" xfId="11075" xr:uid="{00000000-0005-0000-0000-000091290000}"/>
    <cellStyle name="Input 9 4 4 7" xfId="11076" xr:uid="{00000000-0005-0000-0000-000092290000}"/>
    <cellStyle name="Input 9 4 4 7 2" xfId="11077" xr:uid="{00000000-0005-0000-0000-000093290000}"/>
    <cellStyle name="Input 9 4 4 8" xfId="11078" xr:uid="{00000000-0005-0000-0000-000094290000}"/>
    <cellStyle name="Input 9 4 4 8 2" xfId="11079" xr:uid="{00000000-0005-0000-0000-000095290000}"/>
    <cellStyle name="Input 9 4 4 9" xfId="11080" xr:uid="{00000000-0005-0000-0000-000096290000}"/>
    <cellStyle name="Input 9 4 4 9 2" xfId="11081" xr:uid="{00000000-0005-0000-0000-000097290000}"/>
    <cellStyle name="Input 9 4 5" xfId="11082" xr:uid="{00000000-0005-0000-0000-000098290000}"/>
    <cellStyle name="Input 9 4 5 10" xfId="11083" xr:uid="{00000000-0005-0000-0000-000099290000}"/>
    <cellStyle name="Input 9 4 5 10 2" xfId="11084" xr:uid="{00000000-0005-0000-0000-00009A290000}"/>
    <cellStyle name="Input 9 4 5 11" xfId="11085" xr:uid="{00000000-0005-0000-0000-00009B290000}"/>
    <cellStyle name="Input 9 4 5 11 2" xfId="11086" xr:uid="{00000000-0005-0000-0000-00009C290000}"/>
    <cellStyle name="Input 9 4 5 12" xfId="11087" xr:uid="{00000000-0005-0000-0000-00009D290000}"/>
    <cellStyle name="Input 9 4 5 12 2" xfId="11088" xr:uid="{00000000-0005-0000-0000-00009E290000}"/>
    <cellStyle name="Input 9 4 5 13" xfId="11089" xr:uid="{00000000-0005-0000-0000-00009F290000}"/>
    <cellStyle name="Input 9 4 5 13 2" xfId="11090" xr:uid="{00000000-0005-0000-0000-0000A0290000}"/>
    <cellStyle name="Input 9 4 5 14" xfId="11091" xr:uid="{00000000-0005-0000-0000-0000A1290000}"/>
    <cellStyle name="Input 9 4 5 14 2" xfId="11092" xr:uid="{00000000-0005-0000-0000-0000A2290000}"/>
    <cellStyle name="Input 9 4 5 15" xfId="11093" xr:uid="{00000000-0005-0000-0000-0000A3290000}"/>
    <cellStyle name="Input 9 4 5 15 2" xfId="11094" xr:uid="{00000000-0005-0000-0000-0000A4290000}"/>
    <cellStyle name="Input 9 4 5 16" xfId="11095" xr:uid="{00000000-0005-0000-0000-0000A5290000}"/>
    <cellStyle name="Input 9 4 5 2" xfId="11096" xr:uid="{00000000-0005-0000-0000-0000A6290000}"/>
    <cellStyle name="Input 9 4 5 2 2" xfId="11097" xr:uid="{00000000-0005-0000-0000-0000A7290000}"/>
    <cellStyle name="Input 9 4 5 3" xfId="11098" xr:uid="{00000000-0005-0000-0000-0000A8290000}"/>
    <cellStyle name="Input 9 4 5 3 2" xfId="11099" xr:uid="{00000000-0005-0000-0000-0000A9290000}"/>
    <cellStyle name="Input 9 4 5 4" xfId="11100" xr:uid="{00000000-0005-0000-0000-0000AA290000}"/>
    <cellStyle name="Input 9 4 5 4 2" xfId="11101" xr:uid="{00000000-0005-0000-0000-0000AB290000}"/>
    <cellStyle name="Input 9 4 5 5" xfId="11102" xr:uid="{00000000-0005-0000-0000-0000AC290000}"/>
    <cellStyle name="Input 9 4 5 5 2" xfId="11103" xr:uid="{00000000-0005-0000-0000-0000AD290000}"/>
    <cellStyle name="Input 9 4 5 6" xfId="11104" xr:uid="{00000000-0005-0000-0000-0000AE290000}"/>
    <cellStyle name="Input 9 4 5 6 2" xfId="11105" xr:uid="{00000000-0005-0000-0000-0000AF290000}"/>
    <cellStyle name="Input 9 4 5 7" xfId="11106" xr:uid="{00000000-0005-0000-0000-0000B0290000}"/>
    <cellStyle name="Input 9 4 5 7 2" xfId="11107" xr:uid="{00000000-0005-0000-0000-0000B1290000}"/>
    <cellStyle name="Input 9 4 5 8" xfId="11108" xr:uid="{00000000-0005-0000-0000-0000B2290000}"/>
    <cellStyle name="Input 9 4 5 8 2" xfId="11109" xr:uid="{00000000-0005-0000-0000-0000B3290000}"/>
    <cellStyle name="Input 9 4 5 9" xfId="11110" xr:uid="{00000000-0005-0000-0000-0000B4290000}"/>
    <cellStyle name="Input 9 4 5 9 2" xfId="11111" xr:uid="{00000000-0005-0000-0000-0000B5290000}"/>
    <cellStyle name="Input 9 4 6" xfId="11112" xr:uid="{00000000-0005-0000-0000-0000B6290000}"/>
    <cellStyle name="Input 9 4 6 10" xfId="11113" xr:uid="{00000000-0005-0000-0000-0000B7290000}"/>
    <cellStyle name="Input 9 4 6 10 2" xfId="11114" xr:uid="{00000000-0005-0000-0000-0000B8290000}"/>
    <cellStyle name="Input 9 4 6 11" xfId="11115" xr:uid="{00000000-0005-0000-0000-0000B9290000}"/>
    <cellStyle name="Input 9 4 6 11 2" xfId="11116" xr:uid="{00000000-0005-0000-0000-0000BA290000}"/>
    <cellStyle name="Input 9 4 6 12" xfId="11117" xr:uid="{00000000-0005-0000-0000-0000BB290000}"/>
    <cellStyle name="Input 9 4 6 12 2" xfId="11118" xr:uid="{00000000-0005-0000-0000-0000BC290000}"/>
    <cellStyle name="Input 9 4 6 13" xfId="11119" xr:uid="{00000000-0005-0000-0000-0000BD290000}"/>
    <cellStyle name="Input 9 4 6 13 2" xfId="11120" xr:uid="{00000000-0005-0000-0000-0000BE290000}"/>
    <cellStyle name="Input 9 4 6 14" xfId="11121" xr:uid="{00000000-0005-0000-0000-0000BF290000}"/>
    <cellStyle name="Input 9 4 6 14 2" xfId="11122" xr:uid="{00000000-0005-0000-0000-0000C0290000}"/>
    <cellStyle name="Input 9 4 6 15" xfId="11123" xr:uid="{00000000-0005-0000-0000-0000C1290000}"/>
    <cellStyle name="Input 9 4 6 2" xfId="11124" xr:uid="{00000000-0005-0000-0000-0000C2290000}"/>
    <cellStyle name="Input 9 4 6 2 2" xfId="11125" xr:uid="{00000000-0005-0000-0000-0000C3290000}"/>
    <cellStyle name="Input 9 4 6 3" xfId="11126" xr:uid="{00000000-0005-0000-0000-0000C4290000}"/>
    <cellStyle name="Input 9 4 6 3 2" xfId="11127" xr:uid="{00000000-0005-0000-0000-0000C5290000}"/>
    <cellStyle name="Input 9 4 6 4" xfId="11128" xr:uid="{00000000-0005-0000-0000-0000C6290000}"/>
    <cellStyle name="Input 9 4 6 4 2" xfId="11129" xr:uid="{00000000-0005-0000-0000-0000C7290000}"/>
    <cellStyle name="Input 9 4 6 5" xfId="11130" xr:uid="{00000000-0005-0000-0000-0000C8290000}"/>
    <cellStyle name="Input 9 4 6 5 2" xfId="11131" xr:uid="{00000000-0005-0000-0000-0000C9290000}"/>
    <cellStyle name="Input 9 4 6 6" xfId="11132" xr:uid="{00000000-0005-0000-0000-0000CA290000}"/>
    <cellStyle name="Input 9 4 6 6 2" xfId="11133" xr:uid="{00000000-0005-0000-0000-0000CB290000}"/>
    <cellStyle name="Input 9 4 6 7" xfId="11134" xr:uid="{00000000-0005-0000-0000-0000CC290000}"/>
    <cellStyle name="Input 9 4 6 7 2" xfId="11135" xr:uid="{00000000-0005-0000-0000-0000CD290000}"/>
    <cellStyle name="Input 9 4 6 8" xfId="11136" xr:uid="{00000000-0005-0000-0000-0000CE290000}"/>
    <cellStyle name="Input 9 4 6 8 2" xfId="11137" xr:uid="{00000000-0005-0000-0000-0000CF290000}"/>
    <cellStyle name="Input 9 4 6 9" xfId="11138" xr:uid="{00000000-0005-0000-0000-0000D0290000}"/>
    <cellStyle name="Input 9 4 6 9 2" xfId="11139" xr:uid="{00000000-0005-0000-0000-0000D1290000}"/>
    <cellStyle name="Input 9 4 7" xfId="11140" xr:uid="{00000000-0005-0000-0000-0000D2290000}"/>
    <cellStyle name="Input 9 4 7 2" xfId="11141" xr:uid="{00000000-0005-0000-0000-0000D3290000}"/>
    <cellStyle name="Input 9 4 8" xfId="11142" xr:uid="{00000000-0005-0000-0000-0000D4290000}"/>
    <cellStyle name="Input 9 4 8 2" xfId="11143" xr:uid="{00000000-0005-0000-0000-0000D5290000}"/>
    <cellStyle name="Input 9 4 9" xfId="11144" xr:uid="{00000000-0005-0000-0000-0000D6290000}"/>
    <cellStyle name="Input 9 4 9 2" xfId="11145" xr:uid="{00000000-0005-0000-0000-0000D7290000}"/>
    <cellStyle name="Input 9 5" xfId="11146" xr:uid="{00000000-0005-0000-0000-0000D8290000}"/>
    <cellStyle name="Input 9 5 10" xfId="11147" xr:uid="{00000000-0005-0000-0000-0000D9290000}"/>
    <cellStyle name="Input 9 5 10 2" xfId="11148" xr:uid="{00000000-0005-0000-0000-0000DA290000}"/>
    <cellStyle name="Input 9 5 11" xfId="11149" xr:uid="{00000000-0005-0000-0000-0000DB290000}"/>
    <cellStyle name="Input 9 5 11 2" xfId="11150" xr:uid="{00000000-0005-0000-0000-0000DC290000}"/>
    <cellStyle name="Input 9 5 12" xfId="11151" xr:uid="{00000000-0005-0000-0000-0000DD290000}"/>
    <cellStyle name="Input 9 5 12 2" xfId="11152" xr:uid="{00000000-0005-0000-0000-0000DE290000}"/>
    <cellStyle name="Input 9 5 13" xfId="11153" xr:uid="{00000000-0005-0000-0000-0000DF290000}"/>
    <cellStyle name="Input 9 5 13 2" xfId="11154" xr:uid="{00000000-0005-0000-0000-0000E0290000}"/>
    <cellStyle name="Input 9 5 14" xfId="11155" xr:uid="{00000000-0005-0000-0000-0000E1290000}"/>
    <cellStyle name="Input 9 5 14 2" xfId="11156" xr:uid="{00000000-0005-0000-0000-0000E2290000}"/>
    <cellStyle name="Input 9 5 15" xfId="11157" xr:uid="{00000000-0005-0000-0000-0000E3290000}"/>
    <cellStyle name="Input 9 5 15 2" xfId="11158" xr:uid="{00000000-0005-0000-0000-0000E4290000}"/>
    <cellStyle name="Input 9 5 16" xfId="11159" xr:uid="{00000000-0005-0000-0000-0000E5290000}"/>
    <cellStyle name="Input 9 5 16 2" xfId="11160" xr:uid="{00000000-0005-0000-0000-0000E6290000}"/>
    <cellStyle name="Input 9 5 17" xfId="11161" xr:uid="{00000000-0005-0000-0000-0000E7290000}"/>
    <cellStyle name="Input 9 5 17 2" xfId="11162" xr:uid="{00000000-0005-0000-0000-0000E8290000}"/>
    <cellStyle name="Input 9 5 18" xfId="11163" xr:uid="{00000000-0005-0000-0000-0000E9290000}"/>
    <cellStyle name="Input 9 5 18 2" xfId="11164" xr:uid="{00000000-0005-0000-0000-0000EA290000}"/>
    <cellStyle name="Input 9 5 19" xfId="11165" xr:uid="{00000000-0005-0000-0000-0000EB290000}"/>
    <cellStyle name="Input 9 5 19 2" xfId="11166" xr:uid="{00000000-0005-0000-0000-0000EC290000}"/>
    <cellStyle name="Input 9 5 2" xfId="11167" xr:uid="{00000000-0005-0000-0000-0000ED290000}"/>
    <cellStyle name="Input 9 5 2 10" xfId="11168" xr:uid="{00000000-0005-0000-0000-0000EE290000}"/>
    <cellStyle name="Input 9 5 2 10 2" xfId="11169" xr:uid="{00000000-0005-0000-0000-0000EF290000}"/>
    <cellStyle name="Input 9 5 2 11" xfId="11170" xr:uid="{00000000-0005-0000-0000-0000F0290000}"/>
    <cellStyle name="Input 9 5 2 11 2" xfId="11171" xr:uid="{00000000-0005-0000-0000-0000F1290000}"/>
    <cellStyle name="Input 9 5 2 12" xfId="11172" xr:uid="{00000000-0005-0000-0000-0000F2290000}"/>
    <cellStyle name="Input 9 5 2 12 2" xfId="11173" xr:uid="{00000000-0005-0000-0000-0000F3290000}"/>
    <cellStyle name="Input 9 5 2 13" xfId="11174" xr:uid="{00000000-0005-0000-0000-0000F4290000}"/>
    <cellStyle name="Input 9 5 2 13 2" xfId="11175" xr:uid="{00000000-0005-0000-0000-0000F5290000}"/>
    <cellStyle name="Input 9 5 2 14" xfId="11176" xr:uid="{00000000-0005-0000-0000-0000F6290000}"/>
    <cellStyle name="Input 9 5 2 14 2" xfId="11177" xr:uid="{00000000-0005-0000-0000-0000F7290000}"/>
    <cellStyle name="Input 9 5 2 15" xfId="11178" xr:uid="{00000000-0005-0000-0000-0000F8290000}"/>
    <cellStyle name="Input 9 5 2 15 2" xfId="11179" xr:uid="{00000000-0005-0000-0000-0000F9290000}"/>
    <cellStyle name="Input 9 5 2 16" xfId="11180" xr:uid="{00000000-0005-0000-0000-0000FA290000}"/>
    <cellStyle name="Input 9 5 2 16 2" xfId="11181" xr:uid="{00000000-0005-0000-0000-0000FB290000}"/>
    <cellStyle name="Input 9 5 2 17" xfId="11182" xr:uid="{00000000-0005-0000-0000-0000FC290000}"/>
    <cellStyle name="Input 9 5 2 17 2" xfId="11183" xr:uid="{00000000-0005-0000-0000-0000FD290000}"/>
    <cellStyle name="Input 9 5 2 18" xfId="11184" xr:uid="{00000000-0005-0000-0000-0000FE290000}"/>
    <cellStyle name="Input 9 5 2 18 2" xfId="11185" xr:uid="{00000000-0005-0000-0000-0000FF290000}"/>
    <cellStyle name="Input 9 5 2 19" xfId="11186" xr:uid="{00000000-0005-0000-0000-0000002A0000}"/>
    <cellStyle name="Input 9 5 2 2" xfId="11187" xr:uid="{00000000-0005-0000-0000-0000012A0000}"/>
    <cellStyle name="Input 9 5 2 2 2" xfId="11188" xr:uid="{00000000-0005-0000-0000-0000022A0000}"/>
    <cellStyle name="Input 9 5 2 3" xfId="11189" xr:uid="{00000000-0005-0000-0000-0000032A0000}"/>
    <cellStyle name="Input 9 5 2 3 2" xfId="11190" xr:uid="{00000000-0005-0000-0000-0000042A0000}"/>
    <cellStyle name="Input 9 5 2 4" xfId="11191" xr:uid="{00000000-0005-0000-0000-0000052A0000}"/>
    <cellStyle name="Input 9 5 2 4 2" xfId="11192" xr:uid="{00000000-0005-0000-0000-0000062A0000}"/>
    <cellStyle name="Input 9 5 2 5" xfId="11193" xr:uid="{00000000-0005-0000-0000-0000072A0000}"/>
    <cellStyle name="Input 9 5 2 5 2" xfId="11194" xr:uid="{00000000-0005-0000-0000-0000082A0000}"/>
    <cellStyle name="Input 9 5 2 6" xfId="11195" xr:uid="{00000000-0005-0000-0000-0000092A0000}"/>
    <cellStyle name="Input 9 5 2 6 2" xfId="11196" xr:uid="{00000000-0005-0000-0000-00000A2A0000}"/>
    <cellStyle name="Input 9 5 2 7" xfId="11197" xr:uid="{00000000-0005-0000-0000-00000B2A0000}"/>
    <cellStyle name="Input 9 5 2 7 2" xfId="11198" xr:uid="{00000000-0005-0000-0000-00000C2A0000}"/>
    <cellStyle name="Input 9 5 2 8" xfId="11199" xr:uid="{00000000-0005-0000-0000-00000D2A0000}"/>
    <cellStyle name="Input 9 5 2 8 2" xfId="11200" xr:uid="{00000000-0005-0000-0000-00000E2A0000}"/>
    <cellStyle name="Input 9 5 2 9" xfId="11201" xr:uid="{00000000-0005-0000-0000-00000F2A0000}"/>
    <cellStyle name="Input 9 5 2 9 2" xfId="11202" xr:uid="{00000000-0005-0000-0000-0000102A0000}"/>
    <cellStyle name="Input 9 5 20" xfId="11203" xr:uid="{00000000-0005-0000-0000-0000112A0000}"/>
    <cellStyle name="Input 9 5 3" xfId="11204" xr:uid="{00000000-0005-0000-0000-0000122A0000}"/>
    <cellStyle name="Input 9 5 3 10" xfId="11205" xr:uid="{00000000-0005-0000-0000-0000132A0000}"/>
    <cellStyle name="Input 9 5 3 10 2" xfId="11206" xr:uid="{00000000-0005-0000-0000-0000142A0000}"/>
    <cellStyle name="Input 9 5 3 11" xfId="11207" xr:uid="{00000000-0005-0000-0000-0000152A0000}"/>
    <cellStyle name="Input 9 5 3 11 2" xfId="11208" xr:uid="{00000000-0005-0000-0000-0000162A0000}"/>
    <cellStyle name="Input 9 5 3 12" xfId="11209" xr:uid="{00000000-0005-0000-0000-0000172A0000}"/>
    <cellStyle name="Input 9 5 3 12 2" xfId="11210" xr:uid="{00000000-0005-0000-0000-0000182A0000}"/>
    <cellStyle name="Input 9 5 3 13" xfId="11211" xr:uid="{00000000-0005-0000-0000-0000192A0000}"/>
    <cellStyle name="Input 9 5 3 13 2" xfId="11212" xr:uid="{00000000-0005-0000-0000-00001A2A0000}"/>
    <cellStyle name="Input 9 5 3 14" xfId="11213" xr:uid="{00000000-0005-0000-0000-00001B2A0000}"/>
    <cellStyle name="Input 9 5 3 14 2" xfId="11214" xr:uid="{00000000-0005-0000-0000-00001C2A0000}"/>
    <cellStyle name="Input 9 5 3 15" xfId="11215" xr:uid="{00000000-0005-0000-0000-00001D2A0000}"/>
    <cellStyle name="Input 9 5 3 15 2" xfId="11216" xr:uid="{00000000-0005-0000-0000-00001E2A0000}"/>
    <cellStyle name="Input 9 5 3 16" xfId="11217" xr:uid="{00000000-0005-0000-0000-00001F2A0000}"/>
    <cellStyle name="Input 9 5 3 16 2" xfId="11218" xr:uid="{00000000-0005-0000-0000-0000202A0000}"/>
    <cellStyle name="Input 9 5 3 17" xfId="11219" xr:uid="{00000000-0005-0000-0000-0000212A0000}"/>
    <cellStyle name="Input 9 5 3 17 2" xfId="11220" xr:uid="{00000000-0005-0000-0000-0000222A0000}"/>
    <cellStyle name="Input 9 5 3 18" xfId="11221" xr:uid="{00000000-0005-0000-0000-0000232A0000}"/>
    <cellStyle name="Input 9 5 3 2" xfId="11222" xr:uid="{00000000-0005-0000-0000-0000242A0000}"/>
    <cellStyle name="Input 9 5 3 2 2" xfId="11223" xr:uid="{00000000-0005-0000-0000-0000252A0000}"/>
    <cellStyle name="Input 9 5 3 3" xfId="11224" xr:uid="{00000000-0005-0000-0000-0000262A0000}"/>
    <cellStyle name="Input 9 5 3 3 2" xfId="11225" xr:uid="{00000000-0005-0000-0000-0000272A0000}"/>
    <cellStyle name="Input 9 5 3 4" xfId="11226" xr:uid="{00000000-0005-0000-0000-0000282A0000}"/>
    <cellStyle name="Input 9 5 3 4 2" xfId="11227" xr:uid="{00000000-0005-0000-0000-0000292A0000}"/>
    <cellStyle name="Input 9 5 3 5" xfId="11228" xr:uid="{00000000-0005-0000-0000-00002A2A0000}"/>
    <cellStyle name="Input 9 5 3 5 2" xfId="11229" xr:uid="{00000000-0005-0000-0000-00002B2A0000}"/>
    <cellStyle name="Input 9 5 3 6" xfId="11230" xr:uid="{00000000-0005-0000-0000-00002C2A0000}"/>
    <cellStyle name="Input 9 5 3 6 2" xfId="11231" xr:uid="{00000000-0005-0000-0000-00002D2A0000}"/>
    <cellStyle name="Input 9 5 3 7" xfId="11232" xr:uid="{00000000-0005-0000-0000-00002E2A0000}"/>
    <cellStyle name="Input 9 5 3 7 2" xfId="11233" xr:uid="{00000000-0005-0000-0000-00002F2A0000}"/>
    <cellStyle name="Input 9 5 3 8" xfId="11234" xr:uid="{00000000-0005-0000-0000-0000302A0000}"/>
    <cellStyle name="Input 9 5 3 8 2" xfId="11235" xr:uid="{00000000-0005-0000-0000-0000312A0000}"/>
    <cellStyle name="Input 9 5 3 9" xfId="11236" xr:uid="{00000000-0005-0000-0000-0000322A0000}"/>
    <cellStyle name="Input 9 5 3 9 2" xfId="11237" xr:uid="{00000000-0005-0000-0000-0000332A0000}"/>
    <cellStyle name="Input 9 5 4" xfId="11238" xr:uid="{00000000-0005-0000-0000-0000342A0000}"/>
    <cellStyle name="Input 9 5 4 10" xfId="11239" xr:uid="{00000000-0005-0000-0000-0000352A0000}"/>
    <cellStyle name="Input 9 5 4 10 2" xfId="11240" xr:uid="{00000000-0005-0000-0000-0000362A0000}"/>
    <cellStyle name="Input 9 5 4 11" xfId="11241" xr:uid="{00000000-0005-0000-0000-0000372A0000}"/>
    <cellStyle name="Input 9 5 4 11 2" xfId="11242" xr:uid="{00000000-0005-0000-0000-0000382A0000}"/>
    <cellStyle name="Input 9 5 4 12" xfId="11243" xr:uid="{00000000-0005-0000-0000-0000392A0000}"/>
    <cellStyle name="Input 9 5 4 12 2" xfId="11244" xr:uid="{00000000-0005-0000-0000-00003A2A0000}"/>
    <cellStyle name="Input 9 5 4 13" xfId="11245" xr:uid="{00000000-0005-0000-0000-00003B2A0000}"/>
    <cellStyle name="Input 9 5 4 13 2" xfId="11246" xr:uid="{00000000-0005-0000-0000-00003C2A0000}"/>
    <cellStyle name="Input 9 5 4 14" xfId="11247" xr:uid="{00000000-0005-0000-0000-00003D2A0000}"/>
    <cellStyle name="Input 9 5 4 14 2" xfId="11248" xr:uid="{00000000-0005-0000-0000-00003E2A0000}"/>
    <cellStyle name="Input 9 5 4 15" xfId="11249" xr:uid="{00000000-0005-0000-0000-00003F2A0000}"/>
    <cellStyle name="Input 9 5 4 15 2" xfId="11250" xr:uid="{00000000-0005-0000-0000-0000402A0000}"/>
    <cellStyle name="Input 9 5 4 16" xfId="11251" xr:uid="{00000000-0005-0000-0000-0000412A0000}"/>
    <cellStyle name="Input 9 5 4 2" xfId="11252" xr:uid="{00000000-0005-0000-0000-0000422A0000}"/>
    <cellStyle name="Input 9 5 4 2 2" xfId="11253" xr:uid="{00000000-0005-0000-0000-0000432A0000}"/>
    <cellStyle name="Input 9 5 4 3" xfId="11254" xr:uid="{00000000-0005-0000-0000-0000442A0000}"/>
    <cellStyle name="Input 9 5 4 3 2" xfId="11255" xr:uid="{00000000-0005-0000-0000-0000452A0000}"/>
    <cellStyle name="Input 9 5 4 4" xfId="11256" xr:uid="{00000000-0005-0000-0000-0000462A0000}"/>
    <cellStyle name="Input 9 5 4 4 2" xfId="11257" xr:uid="{00000000-0005-0000-0000-0000472A0000}"/>
    <cellStyle name="Input 9 5 4 5" xfId="11258" xr:uid="{00000000-0005-0000-0000-0000482A0000}"/>
    <cellStyle name="Input 9 5 4 5 2" xfId="11259" xr:uid="{00000000-0005-0000-0000-0000492A0000}"/>
    <cellStyle name="Input 9 5 4 6" xfId="11260" xr:uid="{00000000-0005-0000-0000-00004A2A0000}"/>
    <cellStyle name="Input 9 5 4 6 2" xfId="11261" xr:uid="{00000000-0005-0000-0000-00004B2A0000}"/>
    <cellStyle name="Input 9 5 4 7" xfId="11262" xr:uid="{00000000-0005-0000-0000-00004C2A0000}"/>
    <cellStyle name="Input 9 5 4 7 2" xfId="11263" xr:uid="{00000000-0005-0000-0000-00004D2A0000}"/>
    <cellStyle name="Input 9 5 4 8" xfId="11264" xr:uid="{00000000-0005-0000-0000-00004E2A0000}"/>
    <cellStyle name="Input 9 5 4 8 2" xfId="11265" xr:uid="{00000000-0005-0000-0000-00004F2A0000}"/>
    <cellStyle name="Input 9 5 4 9" xfId="11266" xr:uid="{00000000-0005-0000-0000-0000502A0000}"/>
    <cellStyle name="Input 9 5 4 9 2" xfId="11267" xr:uid="{00000000-0005-0000-0000-0000512A0000}"/>
    <cellStyle name="Input 9 5 5" xfId="11268" xr:uid="{00000000-0005-0000-0000-0000522A0000}"/>
    <cellStyle name="Input 9 5 5 10" xfId="11269" xr:uid="{00000000-0005-0000-0000-0000532A0000}"/>
    <cellStyle name="Input 9 5 5 10 2" xfId="11270" xr:uid="{00000000-0005-0000-0000-0000542A0000}"/>
    <cellStyle name="Input 9 5 5 11" xfId="11271" xr:uid="{00000000-0005-0000-0000-0000552A0000}"/>
    <cellStyle name="Input 9 5 5 11 2" xfId="11272" xr:uid="{00000000-0005-0000-0000-0000562A0000}"/>
    <cellStyle name="Input 9 5 5 12" xfId="11273" xr:uid="{00000000-0005-0000-0000-0000572A0000}"/>
    <cellStyle name="Input 9 5 5 12 2" xfId="11274" xr:uid="{00000000-0005-0000-0000-0000582A0000}"/>
    <cellStyle name="Input 9 5 5 13" xfId="11275" xr:uid="{00000000-0005-0000-0000-0000592A0000}"/>
    <cellStyle name="Input 9 5 5 13 2" xfId="11276" xr:uid="{00000000-0005-0000-0000-00005A2A0000}"/>
    <cellStyle name="Input 9 5 5 14" xfId="11277" xr:uid="{00000000-0005-0000-0000-00005B2A0000}"/>
    <cellStyle name="Input 9 5 5 14 2" xfId="11278" xr:uid="{00000000-0005-0000-0000-00005C2A0000}"/>
    <cellStyle name="Input 9 5 5 15" xfId="11279" xr:uid="{00000000-0005-0000-0000-00005D2A0000}"/>
    <cellStyle name="Input 9 5 5 15 2" xfId="11280" xr:uid="{00000000-0005-0000-0000-00005E2A0000}"/>
    <cellStyle name="Input 9 5 5 16" xfId="11281" xr:uid="{00000000-0005-0000-0000-00005F2A0000}"/>
    <cellStyle name="Input 9 5 5 2" xfId="11282" xr:uid="{00000000-0005-0000-0000-0000602A0000}"/>
    <cellStyle name="Input 9 5 5 2 2" xfId="11283" xr:uid="{00000000-0005-0000-0000-0000612A0000}"/>
    <cellStyle name="Input 9 5 5 3" xfId="11284" xr:uid="{00000000-0005-0000-0000-0000622A0000}"/>
    <cellStyle name="Input 9 5 5 3 2" xfId="11285" xr:uid="{00000000-0005-0000-0000-0000632A0000}"/>
    <cellStyle name="Input 9 5 5 4" xfId="11286" xr:uid="{00000000-0005-0000-0000-0000642A0000}"/>
    <cellStyle name="Input 9 5 5 4 2" xfId="11287" xr:uid="{00000000-0005-0000-0000-0000652A0000}"/>
    <cellStyle name="Input 9 5 5 5" xfId="11288" xr:uid="{00000000-0005-0000-0000-0000662A0000}"/>
    <cellStyle name="Input 9 5 5 5 2" xfId="11289" xr:uid="{00000000-0005-0000-0000-0000672A0000}"/>
    <cellStyle name="Input 9 5 5 6" xfId="11290" xr:uid="{00000000-0005-0000-0000-0000682A0000}"/>
    <cellStyle name="Input 9 5 5 6 2" xfId="11291" xr:uid="{00000000-0005-0000-0000-0000692A0000}"/>
    <cellStyle name="Input 9 5 5 7" xfId="11292" xr:uid="{00000000-0005-0000-0000-00006A2A0000}"/>
    <cellStyle name="Input 9 5 5 7 2" xfId="11293" xr:uid="{00000000-0005-0000-0000-00006B2A0000}"/>
    <cellStyle name="Input 9 5 5 8" xfId="11294" xr:uid="{00000000-0005-0000-0000-00006C2A0000}"/>
    <cellStyle name="Input 9 5 5 8 2" xfId="11295" xr:uid="{00000000-0005-0000-0000-00006D2A0000}"/>
    <cellStyle name="Input 9 5 5 9" xfId="11296" xr:uid="{00000000-0005-0000-0000-00006E2A0000}"/>
    <cellStyle name="Input 9 5 5 9 2" xfId="11297" xr:uid="{00000000-0005-0000-0000-00006F2A0000}"/>
    <cellStyle name="Input 9 5 6" xfId="11298" xr:uid="{00000000-0005-0000-0000-0000702A0000}"/>
    <cellStyle name="Input 9 5 6 10" xfId="11299" xr:uid="{00000000-0005-0000-0000-0000712A0000}"/>
    <cellStyle name="Input 9 5 6 10 2" xfId="11300" xr:uid="{00000000-0005-0000-0000-0000722A0000}"/>
    <cellStyle name="Input 9 5 6 11" xfId="11301" xr:uid="{00000000-0005-0000-0000-0000732A0000}"/>
    <cellStyle name="Input 9 5 6 11 2" xfId="11302" xr:uid="{00000000-0005-0000-0000-0000742A0000}"/>
    <cellStyle name="Input 9 5 6 12" xfId="11303" xr:uid="{00000000-0005-0000-0000-0000752A0000}"/>
    <cellStyle name="Input 9 5 6 12 2" xfId="11304" xr:uid="{00000000-0005-0000-0000-0000762A0000}"/>
    <cellStyle name="Input 9 5 6 13" xfId="11305" xr:uid="{00000000-0005-0000-0000-0000772A0000}"/>
    <cellStyle name="Input 9 5 6 13 2" xfId="11306" xr:uid="{00000000-0005-0000-0000-0000782A0000}"/>
    <cellStyle name="Input 9 5 6 14" xfId="11307" xr:uid="{00000000-0005-0000-0000-0000792A0000}"/>
    <cellStyle name="Input 9 5 6 14 2" xfId="11308" xr:uid="{00000000-0005-0000-0000-00007A2A0000}"/>
    <cellStyle name="Input 9 5 6 15" xfId="11309" xr:uid="{00000000-0005-0000-0000-00007B2A0000}"/>
    <cellStyle name="Input 9 5 6 2" xfId="11310" xr:uid="{00000000-0005-0000-0000-00007C2A0000}"/>
    <cellStyle name="Input 9 5 6 2 2" xfId="11311" xr:uid="{00000000-0005-0000-0000-00007D2A0000}"/>
    <cellStyle name="Input 9 5 6 3" xfId="11312" xr:uid="{00000000-0005-0000-0000-00007E2A0000}"/>
    <cellStyle name="Input 9 5 6 3 2" xfId="11313" xr:uid="{00000000-0005-0000-0000-00007F2A0000}"/>
    <cellStyle name="Input 9 5 6 4" xfId="11314" xr:uid="{00000000-0005-0000-0000-0000802A0000}"/>
    <cellStyle name="Input 9 5 6 4 2" xfId="11315" xr:uid="{00000000-0005-0000-0000-0000812A0000}"/>
    <cellStyle name="Input 9 5 6 5" xfId="11316" xr:uid="{00000000-0005-0000-0000-0000822A0000}"/>
    <cellStyle name="Input 9 5 6 5 2" xfId="11317" xr:uid="{00000000-0005-0000-0000-0000832A0000}"/>
    <cellStyle name="Input 9 5 6 6" xfId="11318" xr:uid="{00000000-0005-0000-0000-0000842A0000}"/>
    <cellStyle name="Input 9 5 6 6 2" xfId="11319" xr:uid="{00000000-0005-0000-0000-0000852A0000}"/>
    <cellStyle name="Input 9 5 6 7" xfId="11320" xr:uid="{00000000-0005-0000-0000-0000862A0000}"/>
    <cellStyle name="Input 9 5 6 7 2" xfId="11321" xr:uid="{00000000-0005-0000-0000-0000872A0000}"/>
    <cellStyle name="Input 9 5 6 8" xfId="11322" xr:uid="{00000000-0005-0000-0000-0000882A0000}"/>
    <cellStyle name="Input 9 5 6 8 2" xfId="11323" xr:uid="{00000000-0005-0000-0000-0000892A0000}"/>
    <cellStyle name="Input 9 5 6 9" xfId="11324" xr:uid="{00000000-0005-0000-0000-00008A2A0000}"/>
    <cellStyle name="Input 9 5 6 9 2" xfId="11325" xr:uid="{00000000-0005-0000-0000-00008B2A0000}"/>
    <cellStyle name="Input 9 5 7" xfId="11326" xr:uid="{00000000-0005-0000-0000-00008C2A0000}"/>
    <cellStyle name="Input 9 5 7 2" xfId="11327" xr:uid="{00000000-0005-0000-0000-00008D2A0000}"/>
    <cellStyle name="Input 9 5 8" xfId="11328" xr:uid="{00000000-0005-0000-0000-00008E2A0000}"/>
    <cellStyle name="Input 9 5 8 2" xfId="11329" xr:uid="{00000000-0005-0000-0000-00008F2A0000}"/>
    <cellStyle name="Input 9 5 9" xfId="11330" xr:uid="{00000000-0005-0000-0000-0000902A0000}"/>
    <cellStyle name="Input 9 5 9 2" xfId="11331" xr:uid="{00000000-0005-0000-0000-0000912A0000}"/>
    <cellStyle name="Input 9 6" xfId="11332" xr:uid="{00000000-0005-0000-0000-0000922A0000}"/>
    <cellStyle name="Input 9 6 10" xfId="11333" xr:uid="{00000000-0005-0000-0000-0000932A0000}"/>
    <cellStyle name="Input 9 6 10 2" xfId="11334" xr:uid="{00000000-0005-0000-0000-0000942A0000}"/>
    <cellStyle name="Input 9 6 11" xfId="11335" xr:uid="{00000000-0005-0000-0000-0000952A0000}"/>
    <cellStyle name="Input 9 6 11 2" xfId="11336" xr:uid="{00000000-0005-0000-0000-0000962A0000}"/>
    <cellStyle name="Input 9 6 12" xfId="11337" xr:uid="{00000000-0005-0000-0000-0000972A0000}"/>
    <cellStyle name="Input 9 6 12 2" xfId="11338" xr:uid="{00000000-0005-0000-0000-0000982A0000}"/>
    <cellStyle name="Input 9 6 13" xfId="11339" xr:uid="{00000000-0005-0000-0000-0000992A0000}"/>
    <cellStyle name="Input 9 6 13 2" xfId="11340" xr:uid="{00000000-0005-0000-0000-00009A2A0000}"/>
    <cellStyle name="Input 9 6 14" xfId="11341" xr:uid="{00000000-0005-0000-0000-00009B2A0000}"/>
    <cellStyle name="Input 9 6 14 2" xfId="11342" xr:uid="{00000000-0005-0000-0000-00009C2A0000}"/>
    <cellStyle name="Input 9 6 15" xfId="11343" xr:uid="{00000000-0005-0000-0000-00009D2A0000}"/>
    <cellStyle name="Input 9 6 15 2" xfId="11344" xr:uid="{00000000-0005-0000-0000-00009E2A0000}"/>
    <cellStyle name="Input 9 6 16" xfId="11345" xr:uid="{00000000-0005-0000-0000-00009F2A0000}"/>
    <cellStyle name="Input 9 6 16 2" xfId="11346" xr:uid="{00000000-0005-0000-0000-0000A02A0000}"/>
    <cellStyle name="Input 9 6 17" xfId="11347" xr:uid="{00000000-0005-0000-0000-0000A12A0000}"/>
    <cellStyle name="Input 9 6 17 2" xfId="11348" xr:uid="{00000000-0005-0000-0000-0000A22A0000}"/>
    <cellStyle name="Input 9 6 18" xfId="11349" xr:uid="{00000000-0005-0000-0000-0000A32A0000}"/>
    <cellStyle name="Input 9 6 18 2" xfId="11350" xr:uid="{00000000-0005-0000-0000-0000A42A0000}"/>
    <cellStyle name="Input 9 6 19" xfId="11351" xr:uid="{00000000-0005-0000-0000-0000A52A0000}"/>
    <cellStyle name="Input 9 6 2" xfId="11352" xr:uid="{00000000-0005-0000-0000-0000A62A0000}"/>
    <cellStyle name="Input 9 6 2 10" xfId="11353" xr:uid="{00000000-0005-0000-0000-0000A72A0000}"/>
    <cellStyle name="Input 9 6 2 10 2" xfId="11354" xr:uid="{00000000-0005-0000-0000-0000A82A0000}"/>
    <cellStyle name="Input 9 6 2 11" xfId="11355" xr:uid="{00000000-0005-0000-0000-0000A92A0000}"/>
    <cellStyle name="Input 9 6 2 11 2" xfId="11356" xr:uid="{00000000-0005-0000-0000-0000AA2A0000}"/>
    <cellStyle name="Input 9 6 2 12" xfId="11357" xr:uid="{00000000-0005-0000-0000-0000AB2A0000}"/>
    <cellStyle name="Input 9 6 2 12 2" xfId="11358" xr:uid="{00000000-0005-0000-0000-0000AC2A0000}"/>
    <cellStyle name="Input 9 6 2 13" xfId="11359" xr:uid="{00000000-0005-0000-0000-0000AD2A0000}"/>
    <cellStyle name="Input 9 6 2 13 2" xfId="11360" xr:uid="{00000000-0005-0000-0000-0000AE2A0000}"/>
    <cellStyle name="Input 9 6 2 14" xfId="11361" xr:uid="{00000000-0005-0000-0000-0000AF2A0000}"/>
    <cellStyle name="Input 9 6 2 14 2" xfId="11362" xr:uid="{00000000-0005-0000-0000-0000B02A0000}"/>
    <cellStyle name="Input 9 6 2 15" xfId="11363" xr:uid="{00000000-0005-0000-0000-0000B12A0000}"/>
    <cellStyle name="Input 9 6 2 15 2" xfId="11364" xr:uid="{00000000-0005-0000-0000-0000B22A0000}"/>
    <cellStyle name="Input 9 6 2 16" xfId="11365" xr:uid="{00000000-0005-0000-0000-0000B32A0000}"/>
    <cellStyle name="Input 9 6 2 16 2" xfId="11366" xr:uid="{00000000-0005-0000-0000-0000B42A0000}"/>
    <cellStyle name="Input 9 6 2 17" xfId="11367" xr:uid="{00000000-0005-0000-0000-0000B52A0000}"/>
    <cellStyle name="Input 9 6 2 17 2" xfId="11368" xr:uid="{00000000-0005-0000-0000-0000B62A0000}"/>
    <cellStyle name="Input 9 6 2 18" xfId="11369" xr:uid="{00000000-0005-0000-0000-0000B72A0000}"/>
    <cellStyle name="Input 9 6 2 2" xfId="11370" xr:uid="{00000000-0005-0000-0000-0000B82A0000}"/>
    <cellStyle name="Input 9 6 2 2 2" xfId="11371" xr:uid="{00000000-0005-0000-0000-0000B92A0000}"/>
    <cellStyle name="Input 9 6 2 3" xfId="11372" xr:uid="{00000000-0005-0000-0000-0000BA2A0000}"/>
    <cellStyle name="Input 9 6 2 3 2" xfId="11373" xr:uid="{00000000-0005-0000-0000-0000BB2A0000}"/>
    <cellStyle name="Input 9 6 2 4" xfId="11374" xr:uid="{00000000-0005-0000-0000-0000BC2A0000}"/>
    <cellStyle name="Input 9 6 2 4 2" xfId="11375" xr:uid="{00000000-0005-0000-0000-0000BD2A0000}"/>
    <cellStyle name="Input 9 6 2 5" xfId="11376" xr:uid="{00000000-0005-0000-0000-0000BE2A0000}"/>
    <cellStyle name="Input 9 6 2 5 2" xfId="11377" xr:uid="{00000000-0005-0000-0000-0000BF2A0000}"/>
    <cellStyle name="Input 9 6 2 6" xfId="11378" xr:uid="{00000000-0005-0000-0000-0000C02A0000}"/>
    <cellStyle name="Input 9 6 2 6 2" xfId="11379" xr:uid="{00000000-0005-0000-0000-0000C12A0000}"/>
    <cellStyle name="Input 9 6 2 7" xfId="11380" xr:uid="{00000000-0005-0000-0000-0000C22A0000}"/>
    <cellStyle name="Input 9 6 2 7 2" xfId="11381" xr:uid="{00000000-0005-0000-0000-0000C32A0000}"/>
    <cellStyle name="Input 9 6 2 8" xfId="11382" xr:uid="{00000000-0005-0000-0000-0000C42A0000}"/>
    <cellStyle name="Input 9 6 2 8 2" xfId="11383" xr:uid="{00000000-0005-0000-0000-0000C52A0000}"/>
    <cellStyle name="Input 9 6 2 9" xfId="11384" xr:uid="{00000000-0005-0000-0000-0000C62A0000}"/>
    <cellStyle name="Input 9 6 2 9 2" xfId="11385" xr:uid="{00000000-0005-0000-0000-0000C72A0000}"/>
    <cellStyle name="Input 9 6 3" xfId="11386" xr:uid="{00000000-0005-0000-0000-0000C82A0000}"/>
    <cellStyle name="Input 9 6 3 10" xfId="11387" xr:uid="{00000000-0005-0000-0000-0000C92A0000}"/>
    <cellStyle name="Input 9 6 3 10 2" xfId="11388" xr:uid="{00000000-0005-0000-0000-0000CA2A0000}"/>
    <cellStyle name="Input 9 6 3 11" xfId="11389" xr:uid="{00000000-0005-0000-0000-0000CB2A0000}"/>
    <cellStyle name="Input 9 6 3 11 2" xfId="11390" xr:uid="{00000000-0005-0000-0000-0000CC2A0000}"/>
    <cellStyle name="Input 9 6 3 12" xfId="11391" xr:uid="{00000000-0005-0000-0000-0000CD2A0000}"/>
    <cellStyle name="Input 9 6 3 12 2" xfId="11392" xr:uid="{00000000-0005-0000-0000-0000CE2A0000}"/>
    <cellStyle name="Input 9 6 3 13" xfId="11393" xr:uid="{00000000-0005-0000-0000-0000CF2A0000}"/>
    <cellStyle name="Input 9 6 3 13 2" xfId="11394" xr:uid="{00000000-0005-0000-0000-0000D02A0000}"/>
    <cellStyle name="Input 9 6 3 14" xfId="11395" xr:uid="{00000000-0005-0000-0000-0000D12A0000}"/>
    <cellStyle name="Input 9 6 3 14 2" xfId="11396" xr:uid="{00000000-0005-0000-0000-0000D22A0000}"/>
    <cellStyle name="Input 9 6 3 15" xfId="11397" xr:uid="{00000000-0005-0000-0000-0000D32A0000}"/>
    <cellStyle name="Input 9 6 3 15 2" xfId="11398" xr:uid="{00000000-0005-0000-0000-0000D42A0000}"/>
    <cellStyle name="Input 9 6 3 16" xfId="11399" xr:uid="{00000000-0005-0000-0000-0000D52A0000}"/>
    <cellStyle name="Input 9 6 3 2" xfId="11400" xr:uid="{00000000-0005-0000-0000-0000D62A0000}"/>
    <cellStyle name="Input 9 6 3 2 2" xfId="11401" xr:uid="{00000000-0005-0000-0000-0000D72A0000}"/>
    <cellStyle name="Input 9 6 3 3" xfId="11402" xr:uid="{00000000-0005-0000-0000-0000D82A0000}"/>
    <cellStyle name="Input 9 6 3 3 2" xfId="11403" xr:uid="{00000000-0005-0000-0000-0000D92A0000}"/>
    <cellStyle name="Input 9 6 3 4" xfId="11404" xr:uid="{00000000-0005-0000-0000-0000DA2A0000}"/>
    <cellStyle name="Input 9 6 3 4 2" xfId="11405" xr:uid="{00000000-0005-0000-0000-0000DB2A0000}"/>
    <cellStyle name="Input 9 6 3 5" xfId="11406" xr:uid="{00000000-0005-0000-0000-0000DC2A0000}"/>
    <cellStyle name="Input 9 6 3 5 2" xfId="11407" xr:uid="{00000000-0005-0000-0000-0000DD2A0000}"/>
    <cellStyle name="Input 9 6 3 6" xfId="11408" xr:uid="{00000000-0005-0000-0000-0000DE2A0000}"/>
    <cellStyle name="Input 9 6 3 6 2" xfId="11409" xr:uid="{00000000-0005-0000-0000-0000DF2A0000}"/>
    <cellStyle name="Input 9 6 3 7" xfId="11410" xr:uid="{00000000-0005-0000-0000-0000E02A0000}"/>
    <cellStyle name="Input 9 6 3 7 2" xfId="11411" xr:uid="{00000000-0005-0000-0000-0000E12A0000}"/>
    <cellStyle name="Input 9 6 3 8" xfId="11412" xr:uid="{00000000-0005-0000-0000-0000E22A0000}"/>
    <cellStyle name="Input 9 6 3 8 2" xfId="11413" xr:uid="{00000000-0005-0000-0000-0000E32A0000}"/>
    <cellStyle name="Input 9 6 3 9" xfId="11414" xr:uid="{00000000-0005-0000-0000-0000E42A0000}"/>
    <cellStyle name="Input 9 6 3 9 2" xfId="11415" xr:uid="{00000000-0005-0000-0000-0000E52A0000}"/>
    <cellStyle name="Input 9 6 4" xfId="11416" xr:uid="{00000000-0005-0000-0000-0000E62A0000}"/>
    <cellStyle name="Input 9 6 4 10" xfId="11417" xr:uid="{00000000-0005-0000-0000-0000E72A0000}"/>
    <cellStyle name="Input 9 6 4 10 2" xfId="11418" xr:uid="{00000000-0005-0000-0000-0000E82A0000}"/>
    <cellStyle name="Input 9 6 4 11" xfId="11419" xr:uid="{00000000-0005-0000-0000-0000E92A0000}"/>
    <cellStyle name="Input 9 6 4 11 2" xfId="11420" xr:uid="{00000000-0005-0000-0000-0000EA2A0000}"/>
    <cellStyle name="Input 9 6 4 12" xfId="11421" xr:uid="{00000000-0005-0000-0000-0000EB2A0000}"/>
    <cellStyle name="Input 9 6 4 12 2" xfId="11422" xr:uid="{00000000-0005-0000-0000-0000EC2A0000}"/>
    <cellStyle name="Input 9 6 4 13" xfId="11423" xr:uid="{00000000-0005-0000-0000-0000ED2A0000}"/>
    <cellStyle name="Input 9 6 4 13 2" xfId="11424" xr:uid="{00000000-0005-0000-0000-0000EE2A0000}"/>
    <cellStyle name="Input 9 6 4 14" xfId="11425" xr:uid="{00000000-0005-0000-0000-0000EF2A0000}"/>
    <cellStyle name="Input 9 6 4 14 2" xfId="11426" xr:uid="{00000000-0005-0000-0000-0000F02A0000}"/>
    <cellStyle name="Input 9 6 4 15" xfId="11427" xr:uid="{00000000-0005-0000-0000-0000F12A0000}"/>
    <cellStyle name="Input 9 6 4 15 2" xfId="11428" xr:uid="{00000000-0005-0000-0000-0000F22A0000}"/>
    <cellStyle name="Input 9 6 4 16" xfId="11429" xr:uid="{00000000-0005-0000-0000-0000F32A0000}"/>
    <cellStyle name="Input 9 6 4 2" xfId="11430" xr:uid="{00000000-0005-0000-0000-0000F42A0000}"/>
    <cellStyle name="Input 9 6 4 2 2" xfId="11431" xr:uid="{00000000-0005-0000-0000-0000F52A0000}"/>
    <cellStyle name="Input 9 6 4 3" xfId="11432" xr:uid="{00000000-0005-0000-0000-0000F62A0000}"/>
    <cellStyle name="Input 9 6 4 3 2" xfId="11433" xr:uid="{00000000-0005-0000-0000-0000F72A0000}"/>
    <cellStyle name="Input 9 6 4 4" xfId="11434" xr:uid="{00000000-0005-0000-0000-0000F82A0000}"/>
    <cellStyle name="Input 9 6 4 4 2" xfId="11435" xr:uid="{00000000-0005-0000-0000-0000F92A0000}"/>
    <cellStyle name="Input 9 6 4 5" xfId="11436" xr:uid="{00000000-0005-0000-0000-0000FA2A0000}"/>
    <cellStyle name="Input 9 6 4 5 2" xfId="11437" xr:uid="{00000000-0005-0000-0000-0000FB2A0000}"/>
    <cellStyle name="Input 9 6 4 6" xfId="11438" xr:uid="{00000000-0005-0000-0000-0000FC2A0000}"/>
    <cellStyle name="Input 9 6 4 6 2" xfId="11439" xr:uid="{00000000-0005-0000-0000-0000FD2A0000}"/>
    <cellStyle name="Input 9 6 4 7" xfId="11440" xr:uid="{00000000-0005-0000-0000-0000FE2A0000}"/>
    <cellStyle name="Input 9 6 4 7 2" xfId="11441" xr:uid="{00000000-0005-0000-0000-0000FF2A0000}"/>
    <cellStyle name="Input 9 6 4 8" xfId="11442" xr:uid="{00000000-0005-0000-0000-0000002B0000}"/>
    <cellStyle name="Input 9 6 4 8 2" xfId="11443" xr:uid="{00000000-0005-0000-0000-0000012B0000}"/>
    <cellStyle name="Input 9 6 4 9" xfId="11444" xr:uid="{00000000-0005-0000-0000-0000022B0000}"/>
    <cellStyle name="Input 9 6 4 9 2" xfId="11445" xr:uid="{00000000-0005-0000-0000-0000032B0000}"/>
    <cellStyle name="Input 9 6 5" xfId="11446" xr:uid="{00000000-0005-0000-0000-0000042B0000}"/>
    <cellStyle name="Input 9 6 5 10" xfId="11447" xr:uid="{00000000-0005-0000-0000-0000052B0000}"/>
    <cellStyle name="Input 9 6 5 10 2" xfId="11448" xr:uid="{00000000-0005-0000-0000-0000062B0000}"/>
    <cellStyle name="Input 9 6 5 11" xfId="11449" xr:uid="{00000000-0005-0000-0000-0000072B0000}"/>
    <cellStyle name="Input 9 6 5 11 2" xfId="11450" xr:uid="{00000000-0005-0000-0000-0000082B0000}"/>
    <cellStyle name="Input 9 6 5 12" xfId="11451" xr:uid="{00000000-0005-0000-0000-0000092B0000}"/>
    <cellStyle name="Input 9 6 5 12 2" xfId="11452" xr:uid="{00000000-0005-0000-0000-00000A2B0000}"/>
    <cellStyle name="Input 9 6 5 13" xfId="11453" xr:uid="{00000000-0005-0000-0000-00000B2B0000}"/>
    <cellStyle name="Input 9 6 5 13 2" xfId="11454" xr:uid="{00000000-0005-0000-0000-00000C2B0000}"/>
    <cellStyle name="Input 9 6 5 14" xfId="11455" xr:uid="{00000000-0005-0000-0000-00000D2B0000}"/>
    <cellStyle name="Input 9 6 5 14 2" xfId="11456" xr:uid="{00000000-0005-0000-0000-00000E2B0000}"/>
    <cellStyle name="Input 9 6 5 15" xfId="11457" xr:uid="{00000000-0005-0000-0000-00000F2B0000}"/>
    <cellStyle name="Input 9 6 5 2" xfId="11458" xr:uid="{00000000-0005-0000-0000-0000102B0000}"/>
    <cellStyle name="Input 9 6 5 2 2" xfId="11459" xr:uid="{00000000-0005-0000-0000-0000112B0000}"/>
    <cellStyle name="Input 9 6 5 3" xfId="11460" xr:uid="{00000000-0005-0000-0000-0000122B0000}"/>
    <cellStyle name="Input 9 6 5 3 2" xfId="11461" xr:uid="{00000000-0005-0000-0000-0000132B0000}"/>
    <cellStyle name="Input 9 6 5 4" xfId="11462" xr:uid="{00000000-0005-0000-0000-0000142B0000}"/>
    <cellStyle name="Input 9 6 5 4 2" xfId="11463" xr:uid="{00000000-0005-0000-0000-0000152B0000}"/>
    <cellStyle name="Input 9 6 5 5" xfId="11464" xr:uid="{00000000-0005-0000-0000-0000162B0000}"/>
    <cellStyle name="Input 9 6 5 5 2" xfId="11465" xr:uid="{00000000-0005-0000-0000-0000172B0000}"/>
    <cellStyle name="Input 9 6 5 6" xfId="11466" xr:uid="{00000000-0005-0000-0000-0000182B0000}"/>
    <cellStyle name="Input 9 6 5 6 2" xfId="11467" xr:uid="{00000000-0005-0000-0000-0000192B0000}"/>
    <cellStyle name="Input 9 6 5 7" xfId="11468" xr:uid="{00000000-0005-0000-0000-00001A2B0000}"/>
    <cellStyle name="Input 9 6 5 7 2" xfId="11469" xr:uid="{00000000-0005-0000-0000-00001B2B0000}"/>
    <cellStyle name="Input 9 6 5 8" xfId="11470" xr:uid="{00000000-0005-0000-0000-00001C2B0000}"/>
    <cellStyle name="Input 9 6 5 8 2" xfId="11471" xr:uid="{00000000-0005-0000-0000-00001D2B0000}"/>
    <cellStyle name="Input 9 6 5 9" xfId="11472" xr:uid="{00000000-0005-0000-0000-00001E2B0000}"/>
    <cellStyle name="Input 9 6 5 9 2" xfId="11473" xr:uid="{00000000-0005-0000-0000-00001F2B0000}"/>
    <cellStyle name="Input 9 6 6" xfId="11474" xr:uid="{00000000-0005-0000-0000-0000202B0000}"/>
    <cellStyle name="Input 9 6 6 2" xfId="11475" xr:uid="{00000000-0005-0000-0000-0000212B0000}"/>
    <cellStyle name="Input 9 6 7" xfId="11476" xr:uid="{00000000-0005-0000-0000-0000222B0000}"/>
    <cellStyle name="Input 9 6 7 2" xfId="11477" xr:uid="{00000000-0005-0000-0000-0000232B0000}"/>
    <cellStyle name="Input 9 6 8" xfId="11478" xr:uid="{00000000-0005-0000-0000-0000242B0000}"/>
    <cellStyle name="Input 9 6 8 2" xfId="11479" xr:uid="{00000000-0005-0000-0000-0000252B0000}"/>
    <cellStyle name="Input 9 6 9" xfId="11480" xr:uid="{00000000-0005-0000-0000-0000262B0000}"/>
    <cellStyle name="Input 9 6 9 2" xfId="11481" xr:uid="{00000000-0005-0000-0000-0000272B0000}"/>
    <cellStyle name="Input 9 7" xfId="11482" xr:uid="{00000000-0005-0000-0000-0000282B0000}"/>
    <cellStyle name="Input 9 7 10" xfId="11483" xr:uid="{00000000-0005-0000-0000-0000292B0000}"/>
    <cellStyle name="Input 9 7 10 2" xfId="11484" xr:uid="{00000000-0005-0000-0000-00002A2B0000}"/>
    <cellStyle name="Input 9 7 11" xfId="11485" xr:uid="{00000000-0005-0000-0000-00002B2B0000}"/>
    <cellStyle name="Input 9 7 11 2" xfId="11486" xr:uid="{00000000-0005-0000-0000-00002C2B0000}"/>
    <cellStyle name="Input 9 7 12" xfId="11487" xr:uid="{00000000-0005-0000-0000-00002D2B0000}"/>
    <cellStyle name="Input 9 7 12 2" xfId="11488" xr:uid="{00000000-0005-0000-0000-00002E2B0000}"/>
    <cellStyle name="Input 9 7 13" xfId="11489" xr:uid="{00000000-0005-0000-0000-00002F2B0000}"/>
    <cellStyle name="Input 9 7 13 2" xfId="11490" xr:uid="{00000000-0005-0000-0000-0000302B0000}"/>
    <cellStyle name="Input 9 7 14" xfId="11491" xr:uid="{00000000-0005-0000-0000-0000312B0000}"/>
    <cellStyle name="Input 9 7 14 2" xfId="11492" xr:uid="{00000000-0005-0000-0000-0000322B0000}"/>
    <cellStyle name="Input 9 7 15" xfId="11493" xr:uid="{00000000-0005-0000-0000-0000332B0000}"/>
    <cellStyle name="Input 9 7 15 2" xfId="11494" xr:uid="{00000000-0005-0000-0000-0000342B0000}"/>
    <cellStyle name="Input 9 7 16" xfId="11495" xr:uid="{00000000-0005-0000-0000-0000352B0000}"/>
    <cellStyle name="Input 9 7 16 2" xfId="11496" xr:uid="{00000000-0005-0000-0000-0000362B0000}"/>
    <cellStyle name="Input 9 7 17" xfId="11497" xr:uid="{00000000-0005-0000-0000-0000372B0000}"/>
    <cellStyle name="Input 9 7 17 2" xfId="11498" xr:uid="{00000000-0005-0000-0000-0000382B0000}"/>
    <cellStyle name="Input 9 7 18" xfId="11499" xr:uid="{00000000-0005-0000-0000-0000392B0000}"/>
    <cellStyle name="Input 9 7 18 2" xfId="11500" xr:uid="{00000000-0005-0000-0000-00003A2B0000}"/>
    <cellStyle name="Input 9 7 19" xfId="11501" xr:uid="{00000000-0005-0000-0000-00003B2B0000}"/>
    <cellStyle name="Input 9 7 2" xfId="11502" xr:uid="{00000000-0005-0000-0000-00003C2B0000}"/>
    <cellStyle name="Input 9 7 2 10" xfId="11503" xr:uid="{00000000-0005-0000-0000-00003D2B0000}"/>
    <cellStyle name="Input 9 7 2 10 2" xfId="11504" xr:uid="{00000000-0005-0000-0000-00003E2B0000}"/>
    <cellStyle name="Input 9 7 2 11" xfId="11505" xr:uid="{00000000-0005-0000-0000-00003F2B0000}"/>
    <cellStyle name="Input 9 7 2 11 2" xfId="11506" xr:uid="{00000000-0005-0000-0000-0000402B0000}"/>
    <cellStyle name="Input 9 7 2 12" xfId="11507" xr:uid="{00000000-0005-0000-0000-0000412B0000}"/>
    <cellStyle name="Input 9 7 2 12 2" xfId="11508" xr:uid="{00000000-0005-0000-0000-0000422B0000}"/>
    <cellStyle name="Input 9 7 2 13" xfId="11509" xr:uid="{00000000-0005-0000-0000-0000432B0000}"/>
    <cellStyle name="Input 9 7 2 13 2" xfId="11510" xr:uid="{00000000-0005-0000-0000-0000442B0000}"/>
    <cellStyle name="Input 9 7 2 14" xfId="11511" xr:uid="{00000000-0005-0000-0000-0000452B0000}"/>
    <cellStyle name="Input 9 7 2 14 2" xfId="11512" xr:uid="{00000000-0005-0000-0000-0000462B0000}"/>
    <cellStyle name="Input 9 7 2 15" xfId="11513" xr:uid="{00000000-0005-0000-0000-0000472B0000}"/>
    <cellStyle name="Input 9 7 2 15 2" xfId="11514" xr:uid="{00000000-0005-0000-0000-0000482B0000}"/>
    <cellStyle name="Input 9 7 2 16" xfId="11515" xr:uid="{00000000-0005-0000-0000-0000492B0000}"/>
    <cellStyle name="Input 9 7 2 16 2" xfId="11516" xr:uid="{00000000-0005-0000-0000-00004A2B0000}"/>
    <cellStyle name="Input 9 7 2 17" xfId="11517" xr:uid="{00000000-0005-0000-0000-00004B2B0000}"/>
    <cellStyle name="Input 9 7 2 17 2" xfId="11518" xr:uid="{00000000-0005-0000-0000-00004C2B0000}"/>
    <cellStyle name="Input 9 7 2 18" xfId="11519" xr:uid="{00000000-0005-0000-0000-00004D2B0000}"/>
    <cellStyle name="Input 9 7 2 2" xfId="11520" xr:uid="{00000000-0005-0000-0000-00004E2B0000}"/>
    <cellStyle name="Input 9 7 2 2 2" xfId="11521" xr:uid="{00000000-0005-0000-0000-00004F2B0000}"/>
    <cellStyle name="Input 9 7 2 3" xfId="11522" xr:uid="{00000000-0005-0000-0000-0000502B0000}"/>
    <cellStyle name="Input 9 7 2 3 2" xfId="11523" xr:uid="{00000000-0005-0000-0000-0000512B0000}"/>
    <cellStyle name="Input 9 7 2 4" xfId="11524" xr:uid="{00000000-0005-0000-0000-0000522B0000}"/>
    <cellStyle name="Input 9 7 2 4 2" xfId="11525" xr:uid="{00000000-0005-0000-0000-0000532B0000}"/>
    <cellStyle name="Input 9 7 2 5" xfId="11526" xr:uid="{00000000-0005-0000-0000-0000542B0000}"/>
    <cellStyle name="Input 9 7 2 5 2" xfId="11527" xr:uid="{00000000-0005-0000-0000-0000552B0000}"/>
    <cellStyle name="Input 9 7 2 6" xfId="11528" xr:uid="{00000000-0005-0000-0000-0000562B0000}"/>
    <cellStyle name="Input 9 7 2 6 2" xfId="11529" xr:uid="{00000000-0005-0000-0000-0000572B0000}"/>
    <cellStyle name="Input 9 7 2 7" xfId="11530" xr:uid="{00000000-0005-0000-0000-0000582B0000}"/>
    <cellStyle name="Input 9 7 2 7 2" xfId="11531" xr:uid="{00000000-0005-0000-0000-0000592B0000}"/>
    <cellStyle name="Input 9 7 2 8" xfId="11532" xr:uid="{00000000-0005-0000-0000-00005A2B0000}"/>
    <cellStyle name="Input 9 7 2 8 2" xfId="11533" xr:uid="{00000000-0005-0000-0000-00005B2B0000}"/>
    <cellStyle name="Input 9 7 2 9" xfId="11534" xr:uid="{00000000-0005-0000-0000-00005C2B0000}"/>
    <cellStyle name="Input 9 7 2 9 2" xfId="11535" xr:uid="{00000000-0005-0000-0000-00005D2B0000}"/>
    <cellStyle name="Input 9 7 3" xfId="11536" xr:uid="{00000000-0005-0000-0000-00005E2B0000}"/>
    <cellStyle name="Input 9 7 3 10" xfId="11537" xr:uid="{00000000-0005-0000-0000-00005F2B0000}"/>
    <cellStyle name="Input 9 7 3 10 2" xfId="11538" xr:uid="{00000000-0005-0000-0000-0000602B0000}"/>
    <cellStyle name="Input 9 7 3 11" xfId="11539" xr:uid="{00000000-0005-0000-0000-0000612B0000}"/>
    <cellStyle name="Input 9 7 3 11 2" xfId="11540" xr:uid="{00000000-0005-0000-0000-0000622B0000}"/>
    <cellStyle name="Input 9 7 3 12" xfId="11541" xr:uid="{00000000-0005-0000-0000-0000632B0000}"/>
    <cellStyle name="Input 9 7 3 12 2" xfId="11542" xr:uid="{00000000-0005-0000-0000-0000642B0000}"/>
    <cellStyle name="Input 9 7 3 13" xfId="11543" xr:uid="{00000000-0005-0000-0000-0000652B0000}"/>
    <cellStyle name="Input 9 7 3 13 2" xfId="11544" xr:uid="{00000000-0005-0000-0000-0000662B0000}"/>
    <cellStyle name="Input 9 7 3 14" xfId="11545" xr:uid="{00000000-0005-0000-0000-0000672B0000}"/>
    <cellStyle name="Input 9 7 3 14 2" xfId="11546" xr:uid="{00000000-0005-0000-0000-0000682B0000}"/>
    <cellStyle name="Input 9 7 3 15" xfId="11547" xr:uid="{00000000-0005-0000-0000-0000692B0000}"/>
    <cellStyle name="Input 9 7 3 15 2" xfId="11548" xr:uid="{00000000-0005-0000-0000-00006A2B0000}"/>
    <cellStyle name="Input 9 7 3 16" xfId="11549" xr:uid="{00000000-0005-0000-0000-00006B2B0000}"/>
    <cellStyle name="Input 9 7 3 2" xfId="11550" xr:uid="{00000000-0005-0000-0000-00006C2B0000}"/>
    <cellStyle name="Input 9 7 3 2 2" xfId="11551" xr:uid="{00000000-0005-0000-0000-00006D2B0000}"/>
    <cellStyle name="Input 9 7 3 3" xfId="11552" xr:uid="{00000000-0005-0000-0000-00006E2B0000}"/>
    <cellStyle name="Input 9 7 3 3 2" xfId="11553" xr:uid="{00000000-0005-0000-0000-00006F2B0000}"/>
    <cellStyle name="Input 9 7 3 4" xfId="11554" xr:uid="{00000000-0005-0000-0000-0000702B0000}"/>
    <cellStyle name="Input 9 7 3 4 2" xfId="11555" xr:uid="{00000000-0005-0000-0000-0000712B0000}"/>
    <cellStyle name="Input 9 7 3 5" xfId="11556" xr:uid="{00000000-0005-0000-0000-0000722B0000}"/>
    <cellStyle name="Input 9 7 3 5 2" xfId="11557" xr:uid="{00000000-0005-0000-0000-0000732B0000}"/>
    <cellStyle name="Input 9 7 3 6" xfId="11558" xr:uid="{00000000-0005-0000-0000-0000742B0000}"/>
    <cellStyle name="Input 9 7 3 6 2" xfId="11559" xr:uid="{00000000-0005-0000-0000-0000752B0000}"/>
    <cellStyle name="Input 9 7 3 7" xfId="11560" xr:uid="{00000000-0005-0000-0000-0000762B0000}"/>
    <cellStyle name="Input 9 7 3 7 2" xfId="11561" xr:uid="{00000000-0005-0000-0000-0000772B0000}"/>
    <cellStyle name="Input 9 7 3 8" xfId="11562" xr:uid="{00000000-0005-0000-0000-0000782B0000}"/>
    <cellStyle name="Input 9 7 3 8 2" xfId="11563" xr:uid="{00000000-0005-0000-0000-0000792B0000}"/>
    <cellStyle name="Input 9 7 3 9" xfId="11564" xr:uid="{00000000-0005-0000-0000-00007A2B0000}"/>
    <cellStyle name="Input 9 7 3 9 2" xfId="11565" xr:uid="{00000000-0005-0000-0000-00007B2B0000}"/>
    <cellStyle name="Input 9 7 4" xfId="11566" xr:uid="{00000000-0005-0000-0000-00007C2B0000}"/>
    <cellStyle name="Input 9 7 4 10" xfId="11567" xr:uid="{00000000-0005-0000-0000-00007D2B0000}"/>
    <cellStyle name="Input 9 7 4 10 2" xfId="11568" xr:uid="{00000000-0005-0000-0000-00007E2B0000}"/>
    <cellStyle name="Input 9 7 4 11" xfId="11569" xr:uid="{00000000-0005-0000-0000-00007F2B0000}"/>
    <cellStyle name="Input 9 7 4 11 2" xfId="11570" xr:uid="{00000000-0005-0000-0000-0000802B0000}"/>
    <cellStyle name="Input 9 7 4 12" xfId="11571" xr:uid="{00000000-0005-0000-0000-0000812B0000}"/>
    <cellStyle name="Input 9 7 4 12 2" xfId="11572" xr:uid="{00000000-0005-0000-0000-0000822B0000}"/>
    <cellStyle name="Input 9 7 4 13" xfId="11573" xr:uid="{00000000-0005-0000-0000-0000832B0000}"/>
    <cellStyle name="Input 9 7 4 13 2" xfId="11574" xr:uid="{00000000-0005-0000-0000-0000842B0000}"/>
    <cellStyle name="Input 9 7 4 14" xfId="11575" xr:uid="{00000000-0005-0000-0000-0000852B0000}"/>
    <cellStyle name="Input 9 7 4 14 2" xfId="11576" xr:uid="{00000000-0005-0000-0000-0000862B0000}"/>
    <cellStyle name="Input 9 7 4 15" xfId="11577" xr:uid="{00000000-0005-0000-0000-0000872B0000}"/>
    <cellStyle name="Input 9 7 4 15 2" xfId="11578" xr:uid="{00000000-0005-0000-0000-0000882B0000}"/>
    <cellStyle name="Input 9 7 4 16" xfId="11579" xr:uid="{00000000-0005-0000-0000-0000892B0000}"/>
    <cellStyle name="Input 9 7 4 2" xfId="11580" xr:uid="{00000000-0005-0000-0000-00008A2B0000}"/>
    <cellStyle name="Input 9 7 4 2 2" xfId="11581" xr:uid="{00000000-0005-0000-0000-00008B2B0000}"/>
    <cellStyle name="Input 9 7 4 3" xfId="11582" xr:uid="{00000000-0005-0000-0000-00008C2B0000}"/>
    <cellStyle name="Input 9 7 4 3 2" xfId="11583" xr:uid="{00000000-0005-0000-0000-00008D2B0000}"/>
    <cellStyle name="Input 9 7 4 4" xfId="11584" xr:uid="{00000000-0005-0000-0000-00008E2B0000}"/>
    <cellStyle name="Input 9 7 4 4 2" xfId="11585" xr:uid="{00000000-0005-0000-0000-00008F2B0000}"/>
    <cellStyle name="Input 9 7 4 5" xfId="11586" xr:uid="{00000000-0005-0000-0000-0000902B0000}"/>
    <cellStyle name="Input 9 7 4 5 2" xfId="11587" xr:uid="{00000000-0005-0000-0000-0000912B0000}"/>
    <cellStyle name="Input 9 7 4 6" xfId="11588" xr:uid="{00000000-0005-0000-0000-0000922B0000}"/>
    <cellStyle name="Input 9 7 4 6 2" xfId="11589" xr:uid="{00000000-0005-0000-0000-0000932B0000}"/>
    <cellStyle name="Input 9 7 4 7" xfId="11590" xr:uid="{00000000-0005-0000-0000-0000942B0000}"/>
    <cellStyle name="Input 9 7 4 7 2" xfId="11591" xr:uid="{00000000-0005-0000-0000-0000952B0000}"/>
    <cellStyle name="Input 9 7 4 8" xfId="11592" xr:uid="{00000000-0005-0000-0000-0000962B0000}"/>
    <cellStyle name="Input 9 7 4 8 2" xfId="11593" xr:uid="{00000000-0005-0000-0000-0000972B0000}"/>
    <cellStyle name="Input 9 7 4 9" xfId="11594" xr:uid="{00000000-0005-0000-0000-0000982B0000}"/>
    <cellStyle name="Input 9 7 4 9 2" xfId="11595" xr:uid="{00000000-0005-0000-0000-0000992B0000}"/>
    <cellStyle name="Input 9 7 5" xfId="11596" xr:uid="{00000000-0005-0000-0000-00009A2B0000}"/>
    <cellStyle name="Input 9 7 5 10" xfId="11597" xr:uid="{00000000-0005-0000-0000-00009B2B0000}"/>
    <cellStyle name="Input 9 7 5 10 2" xfId="11598" xr:uid="{00000000-0005-0000-0000-00009C2B0000}"/>
    <cellStyle name="Input 9 7 5 11" xfId="11599" xr:uid="{00000000-0005-0000-0000-00009D2B0000}"/>
    <cellStyle name="Input 9 7 5 11 2" xfId="11600" xr:uid="{00000000-0005-0000-0000-00009E2B0000}"/>
    <cellStyle name="Input 9 7 5 12" xfId="11601" xr:uid="{00000000-0005-0000-0000-00009F2B0000}"/>
    <cellStyle name="Input 9 7 5 12 2" xfId="11602" xr:uid="{00000000-0005-0000-0000-0000A02B0000}"/>
    <cellStyle name="Input 9 7 5 13" xfId="11603" xr:uid="{00000000-0005-0000-0000-0000A12B0000}"/>
    <cellStyle name="Input 9 7 5 13 2" xfId="11604" xr:uid="{00000000-0005-0000-0000-0000A22B0000}"/>
    <cellStyle name="Input 9 7 5 14" xfId="11605" xr:uid="{00000000-0005-0000-0000-0000A32B0000}"/>
    <cellStyle name="Input 9 7 5 14 2" xfId="11606" xr:uid="{00000000-0005-0000-0000-0000A42B0000}"/>
    <cellStyle name="Input 9 7 5 15" xfId="11607" xr:uid="{00000000-0005-0000-0000-0000A52B0000}"/>
    <cellStyle name="Input 9 7 5 2" xfId="11608" xr:uid="{00000000-0005-0000-0000-0000A62B0000}"/>
    <cellStyle name="Input 9 7 5 2 2" xfId="11609" xr:uid="{00000000-0005-0000-0000-0000A72B0000}"/>
    <cellStyle name="Input 9 7 5 3" xfId="11610" xr:uid="{00000000-0005-0000-0000-0000A82B0000}"/>
    <cellStyle name="Input 9 7 5 3 2" xfId="11611" xr:uid="{00000000-0005-0000-0000-0000A92B0000}"/>
    <cellStyle name="Input 9 7 5 4" xfId="11612" xr:uid="{00000000-0005-0000-0000-0000AA2B0000}"/>
    <cellStyle name="Input 9 7 5 4 2" xfId="11613" xr:uid="{00000000-0005-0000-0000-0000AB2B0000}"/>
    <cellStyle name="Input 9 7 5 5" xfId="11614" xr:uid="{00000000-0005-0000-0000-0000AC2B0000}"/>
    <cellStyle name="Input 9 7 5 5 2" xfId="11615" xr:uid="{00000000-0005-0000-0000-0000AD2B0000}"/>
    <cellStyle name="Input 9 7 5 6" xfId="11616" xr:uid="{00000000-0005-0000-0000-0000AE2B0000}"/>
    <cellStyle name="Input 9 7 5 6 2" xfId="11617" xr:uid="{00000000-0005-0000-0000-0000AF2B0000}"/>
    <cellStyle name="Input 9 7 5 7" xfId="11618" xr:uid="{00000000-0005-0000-0000-0000B02B0000}"/>
    <cellStyle name="Input 9 7 5 7 2" xfId="11619" xr:uid="{00000000-0005-0000-0000-0000B12B0000}"/>
    <cellStyle name="Input 9 7 5 8" xfId="11620" xr:uid="{00000000-0005-0000-0000-0000B22B0000}"/>
    <cellStyle name="Input 9 7 5 8 2" xfId="11621" xr:uid="{00000000-0005-0000-0000-0000B32B0000}"/>
    <cellStyle name="Input 9 7 5 9" xfId="11622" xr:uid="{00000000-0005-0000-0000-0000B42B0000}"/>
    <cellStyle name="Input 9 7 5 9 2" xfId="11623" xr:uid="{00000000-0005-0000-0000-0000B52B0000}"/>
    <cellStyle name="Input 9 7 6" xfId="11624" xr:uid="{00000000-0005-0000-0000-0000B62B0000}"/>
    <cellStyle name="Input 9 7 6 2" xfId="11625" xr:uid="{00000000-0005-0000-0000-0000B72B0000}"/>
    <cellStyle name="Input 9 7 7" xfId="11626" xr:uid="{00000000-0005-0000-0000-0000B82B0000}"/>
    <cellStyle name="Input 9 7 7 2" xfId="11627" xr:uid="{00000000-0005-0000-0000-0000B92B0000}"/>
    <cellStyle name="Input 9 7 8" xfId="11628" xr:uid="{00000000-0005-0000-0000-0000BA2B0000}"/>
    <cellStyle name="Input 9 7 8 2" xfId="11629" xr:uid="{00000000-0005-0000-0000-0000BB2B0000}"/>
    <cellStyle name="Input 9 7 9" xfId="11630" xr:uid="{00000000-0005-0000-0000-0000BC2B0000}"/>
    <cellStyle name="Input 9 7 9 2" xfId="11631" xr:uid="{00000000-0005-0000-0000-0000BD2B0000}"/>
    <cellStyle name="Input 9 8" xfId="11632" xr:uid="{00000000-0005-0000-0000-0000BE2B0000}"/>
    <cellStyle name="Input 9 8 10" xfId="11633" xr:uid="{00000000-0005-0000-0000-0000BF2B0000}"/>
    <cellStyle name="Input 9 8 10 2" xfId="11634" xr:uid="{00000000-0005-0000-0000-0000C02B0000}"/>
    <cellStyle name="Input 9 8 11" xfId="11635" xr:uid="{00000000-0005-0000-0000-0000C12B0000}"/>
    <cellStyle name="Input 9 8 11 2" xfId="11636" xr:uid="{00000000-0005-0000-0000-0000C22B0000}"/>
    <cellStyle name="Input 9 8 12" xfId="11637" xr:uid="{00000000-0005-0000-0000-0000C32B0000}"/>
    <cellStyle name="Input 9 8 12 2" xfId="11638" xr:uid="{00000000-0005-0000-0000-0000C42B0000}"/>
    <cellStyle name="Input 9 8 13" xfId="11639" xr:uid="{00000000-0005-0000-0000-0000C52B0000}"/>
    <cellStyle name="Input 9 8 13 2" xfId="11640" xr:uid="{00000000-0005-0000-0000-0000C62B0000}"/>
    <cellStyle name="Input 9 8 14" xfId="11641" xr:uid="{00000000-0005-0000-0000-0000C72B0000}"/>
    <cellStyle name="Input 9 8 14 2" xfId="11642" xr:uid="{00000000-0005-0000-0000-0000C82B0000}"/>
    <cellStyle name="Input 9 8 15" xfId="11643" xr:uid="{00000000-0005-0000-0000-0000C92B0000}"/>
    <cellStyle name="Input 9 8 15 2" xfId="11644" xr:uid="{00000000-0005-0000-0000-0000CA2B0000}"/>
    <cellStyle name="Input 9 8 16" xfId="11645" xr:uid="{00000000-0005-0000-0000-0000CB2B0000}"/>
    <cellStyle name="Input 9 8 16 2" xfId="11646" xr:uid="{00000000-0005-0000-0000-0000CC2B0000}"/>
    <cellStyle name="Input 9 8 17" xfId="11647" xr:uid="{00000000-0005-0000-0000-0000CD2B0000}"/>
    <cellStyle name="Input 9 8 17 2" xfId="11648" xr:uid="{00000000-0005-0000-0000-0000CE2B0000}"/>
    <cellStyle name="Input 9 8 18" xfId="11649" xr:uid="{00000000-0005-0000-0000-0000CF2B0000}"/>
    <cellStyle name="Input 9 8 2" xfId="11650" xr:uid="{00000000-0005-0000-0000-0000D02B0000}"/>
    <cellStyle name="Input 9 8 2 10" xfId="11651" xr:uid="{00000000-0005-0000-0000-0000D12B0000}"/>
    <cellStyle name="Input 9 8 2 10 2" xfId="11652" xr:uid="{00000000-0005-0000-0000-0000D22B0000}"/>
    <cellStyle name="Input 9 8 2 11" xfId="11653" xr:uid="{00000000-0005-0000-0000-0000D32B0000}"/>
    <cellStyle name="Input 9 8 2 11 2" xfId="11654" xr:uid="{00000000-0005-0000-0000-0000D42B0000}"/>
    <cellStyle name="Input 9 8 2 12" xfId="11655" xr:uid="{00000000-0005-0000-0000-0000D52B0000}"/>
    <cellStyle name="Input 9 8 2 12 2" xfId="11656" xr:uid="{00000000-0005-0000-0000-0000D62B0000}"/>
    <cellStyle name="Input 9 8 2 13" xfId="11657" xr:uid="{00000000-0005-0000-0000-0000D72B0000}"/>
    <cellStyle name="Input 9 8 2 13 2" xfId="11658" xr:uid="{00000000-0005-0000-0000-0000D82B0000}"/>
    <cellStyle name="Input 9 8 2 14" xfId="11659" xr:uid="{00000000-0005-0000-0000-0000D92B0000}"/>
    <cellStyle name="Input 9 8 2 14 2" xfId="11660" xr:uid="{00000000-0005-0000-0000-0000DA2B0000}"/>
    <cellStyle name="Input 9 8 2 15" xfId="11661" xr:uid="{00000000-0005-0000-0000-0000DB2B0000}"/>
    <cellStyle name="Input 9 8 2 15 2" xfId="11662" xr:uid="{00000000-0005-0000-0000-0000DC2B0000}"/>
    <cellStyle name="Input 9 8 2 16" xfId="11663" xr:uid="{00000000-0005-0000-0000-0000DD2B0000}"/>
    <cellStyle name="Input 9 8 2 16 2" xfId="11664" xr:uid="{00000000-0005-0000-0000-0000DE2B0000}"/>
    <cellStyle name="Input 9 8 2 17" xfId="11665" xr:uid="{00000000-0005-0000-0000-0000DF2B0000}"/>
    <cellStyle name="Input 9 8 2 17 2" xfId="11666" xr:uid="{00000000-0005-0000-0000-0000E02B0000}"/>
    <cellStyle name="Input 9 8 2 18" xfId="11667" xr:uid="{00000000-0005-0000-0000-0000E12B0000}"/>
    <cellStyle name="Input 9 8 2 2" xfId="11668" xr:uid="{00000000-0005-0000-0000-0000E22B0000}"/>
    <cellStyle name="Input 9 8 2 2 2" xfId="11669" xr:uid="{00000000-0005-0000-0000-0000E32B0000}"/>
    <cellStyle name="Input 9 8 2 3" xfId="11670" xr:uid="{00000000-0005-0000-0000-0000E42B0000}"/>
    <cellStyle name="Input 9 8 2 3 2" xfId="11671" xr:uid="{00000000-0005-0000-0000-0000E52B0000}"/>
    <cellStyle name="Input 9 8 2 4" xfId="11672" xr:uid="{00000000-0005-0000-0000-0000E62B0000}"/>
    <cellStyle name="Input 9 8 2 4 2" xfId="11673" xr:uid="{00000000-0005-0000-0000-0000E72B0000}"/>
    <cellStyle name="Input 9 8 2 5" xfId="11674" xr:uid="{00000000-0005-0000-0000-0000E82B0000}"/>
    <cellStyle name="Input 9 8 2 5 2" xfId="11675" xr:uid="{00000000-0005-0000-0000-0000E92B0000}"/>
    <cellStyle name="Input 9 8 2 6" xfId="11676" xr:uid="{00000000-0005-0000-0000-0000EA2B0000}"/>
    <cellStyle name="Input 9 8 2 6 2" xfId="11677" xr:uid="{00000000-0005-0000-0000-0000EB2B0000}"/>
    <cellStyle name="Input 9 8 2 7" xfId="11678" xr:uid="{00000000-0005-0000-0000-0000EC2B0000}"/>
    <cellStyle name="Input 9 8 2 7 2" xfId="11679" xr:uid="{00000000-0005-0000-0000-0000ED2B0000}"/>
    <cellStyle name="Input 9 8 2 8" xfId="11680" xr:uid="{00000000-0005-0000-0000-0000EE2B0000}"/>
    <cellStyle name="Input 9 8 2 8 2" xfId="11681" xr:uid="{00000000-0005-0000-0000-0000EF2B0000}"/>
    <cellStyle name="Input 9 8 2 9" xfId="11682" xr:uid="{00000000-0005-0000-0000-0000F02B0000}"/>
    <cellStyle name="Input 9 8 2 9 2" xfId="11683" xr:uid="{00000000-0005-0000-0000-0000F12B0000}"/>
    <cellStyle name="Input 9 8 3" xfId="11684" xr:uid="{00000000-0005-0000-0000-0000F22B0000}"/>
    <cellStyle name="Input 9 8 3 10" xfId="11685" xr:uid="{00000000-0005-0000-0000-0000F32B0000}"/>
    <cellStyle name="Input 9 8 3 10 2" xfId="11686" xr:uid="{00000000-0005-0000-0000-0000F42B0000}"/>
    <cellStyle name="Input 9 8 3 11" xfId="11687" xr:uid="{00000000-0005-0000-0000-0000F52B0000}"/>
    <cellStyle name="Input 9 8 3 11 2" xfId="11688" xr:uid="{00000000-0005-0000-0000-0000F62B0000}"/>
    <cellStyle name="Input 9 8 3 12" xfId="11689" xr:uid="{00000000-0005-0000-0000-0000F72B0000}"/>
    <cellStyle name="Input 9 8 3 12 2" xfId="11690" xr:uid="{00000000-0005-0000-0000-0000F82B0000}"/>
    <cellStyle name="Input 9 8 3 13" xfId="11691" xr:uid="{00000000-0005-0000-0000-0000F92B0000}"/>
    <cellStyle name="Input 9 8 3 13 2" xfId="11692" xr:uid="{00000000-0005-0000-0000-0000FA2B0000}"/>
    <cellStyle name="Input 9 8 3 14" xfId="11693" xr:uid="{00000000-0005-0000-0000-0000FB2B0000}"/>
    <cellStyle name="Input 9 8 3 14 2" xfId="11694" xr:uid="{00000000-0005-0000-0000-0000FC2B0000}"/>
    <cellStyle name="Input 9 8 3 15" xfId="11695" xr:uid="{00000000-0005-0000-0000-0000FD2B0000}"/>
    <cellStyle name="Input 9 8 3 15 2" xfId="11696" xr:uid="{00000000-0005-0000-0000-0000FE2B0000}"/>
    <cellStyle name="Input 9 8 3 16" xfId="11697" xr:uid="{00000000-0005-0000-0000-0000FF2B0000}"/>
    <cellStyle name="Input 9 8 3 2" xfId="11698" xr:uid="{00000000-0005-0000-0000-0000002C0000}"/>
    <cellStyle name="Input 9 8 3 2 2" xfId="11699" xr:uid="{00000000-0005-0000-0000-0000012C0000}"/>
    <cellStyle name="Input 9 8 3 3" xfId="11700" xr:uid="{00000000-0005-0000-0000-0000022C0000}"/>
    <cellStyle name="Input 9 8 3 3 2" xfId="11701" xr:uid="{00000000-0005-0000-0000-0000032C0000}"/>
    <cellStyle name="Input 9 8 3 4" xfId="11702" xr:uid="{00000000-0005-0000-0000-0000042C0000}"/>
    <cellStyle name="Input 9 8 3 4 2" xfId="11703" xr:uid="{00000000-0005-0000-0000-0000052C0000}"/>
    <cellStyle name="Input 9 8 3 5" xfId="11704" xr:uid="{00000000-0005-0000-0000-0000062C0000}"/>
    <cellStyle name="Input 9 8 3 5 2" xfId="11705" xr:uid="{00000000-0005-0000-0000-0000072C0000}"/>
    <cellStyle name="Input 9 8 3 6" xfId="11706" xr:uid="{00000000-0005-0000-0000-0000082C0000}"/>
    <cellStyle name="Input 9 8 3 6 2" xfId="11707" xr:uid="{00000000-0005-0000-0000-0000092C0000}"/>
    <cellStyle name="Input 9 8 3 7" xfId="11708" xr:uid="{00000000-0005-0000-0000-00000A2C0000}"/>
    <cellStyle name="Input 9 8 3 7 2" xfId="11709" xr:uid="{00000000-0005-0000-0000-00000B2C0000}"/>
    <cellStyle name="Input 9 8 3 8" xfId="11710" xr:uid="{00000000-0005-0000-0000-00000C2C0000}"/>
    <cellStyle name="Input 9 8 3 8 2" xfId="11711" xr:uid="{00000000-0005-0000-0000-00000D2C0000}"/>
    <cellStyle name="Input 9 8 3 9" xfId="11712" xr:uid="{00000000-0005-0000-0000-00000E2C0000}"/>
    <cellStyle name="Input 9 8 3 9 2" xfId="11713" xr:uid="{00000000-0005-0000-0000-00000F2C0000}"/>
    <cellStyle name="Input 9 8 4" xfId="11714" xr:uid="{00000000-0005-0000-0000-0000102C0000}"/>
    <cellStyle name="Input 9 8 4 10" xfId="11715" xr:uid="{00000000-0005-0000-0000-0000112C0000}"/>
    <cellStyle name="Input 9 8 4 10 2" xfId="11716" xr:uid="{00000000-0005-0000-0000-0000122C0000}"/>
    <cellStyle name="Input 9 8 4 11" xfId="11717" xr:uid="{00000000-0005-0000-0000-0000132C0000}"/>
    <cellStyle name="Input 9 8 4 11 2" xfId="11718" xr:uid="{00000000-0005-0000-0000-0000142C0000}"/>
    <cellStyle name="Input 9 8 4 12" xfId="11719" xr:uid="{00000000-0005-0000-0000-0000152C0000}"/>
    <cellStyle name="Input 9 8 4 12 2" xfId="11720" xr:uid="{00000000-0005-0000-0000-0000162C0000}"/>
    <cellStyle name="Input 9 8 4 13" xfId="11721" xr:uid="{00000000-0005-0000-0000-0000172C0000}"/>
    <cellStyle name="Input 9 8 4 13 2" xfId="11722" xr:uid="{00000000-0005-0000-0000-0000182C0000}"/>
    <cellStyle name="Input 9 8 4 14" xfId="11723" xr:uid="{00000000-0005-0000-0000-0000192C0000}"/>
    <cellStyle name="Input 9 8 4 14 2" xfId="11724" xr:uid="{00000000-0005-0000-0000-00001A2C0000}"/>
    <cellStyle name="Input 9 8 4 15" xfId="11725" xr:uid="{00000000-0005-0000-0000-00001B2C0000}"/>
    <cellStyle name="Input 9 8 4 15 2" xfId="11726" xr:uid="{00000000-0005-0000-0000-00001C2C0000}"/>
    <cellStyle name="Input 9 8 4 16" xfId="11727" xr:uid="{00000000-0005-0000-0000-00001D2C0000}"/>
    <cellStyle name="Input 9 8 4 2" xfId="11728" xr:uid="{00000000-0005-0000-0000-00001E2C0000}"/>
    <cellStyle name="Input 9 8 4 2 2" xfId="11729" xr:uid="{00000000-0005-0000-0000-00001F2C0000}"/>
    <cellStyle name="Input 9 8 4 3" xfId="11730" xr:uid="{00000000-0005-0000-0000-0000202C0000}"/>
    <cellStyle name="Input 9 8 4 3 2" xfId="11731" xr:uid="{00000000-0005-0000-0000-0000212C0000}"/>
    <cellStyle name="Input 9 8 4 4" xfId="11732" xr:uid="{00000000-0005-0000-0000-0000222C0000}"/>
    <cellStyle name="Input 9 8 4 4 2" xfId="11733" xr:uid="{00000000-0005-0000-0000-0000232C0000}"/>
    <cellStyle name="Input 9 8 4 5" xfId="11734" xr:uid="{00000000-0005-0000-0000-0000242C0000}"/>
    <cellStyle name="Input 9 8 4 5 2" xfId="11735" xr:uid="{00000000-0005-0000-0000-0000252C0000}"/>
    <cellStyle name="Input 9 8 4 6" xfId="11736" xr:uid="{00000000-0005-0000-0000-0000262C0000}"/>
    <cellStyle name="Input 9 8 4 6 2" xfId="11737" xr:uid="{00000000-0005-0000-0000-0000272C0000}"/>
    <cellStyle name="Input 9 8 4 7" xfId="11738" xr:uid="{00000000-0005-0000-0000-0000282C0000}"/>
    <cellStyle name="Input 9 8 4 7 2" xfId="11739" xr:uid="{00000000-0005-0000-0000-0000292C0000}"/>
    <cellStyle name="Input 9 8 4 8" xfId="11740" xr:uid="{00000000-0005-0000-0000-00002A2C0000}"/>
    <cellStyle name="Input 9 8 4 8 2" xfId="11741" xr:uid="{00000000-0005-0000-0000-00002B2C0000}"/>
    <cellStyle name="Input 9 8 4 9" xfId="11742" xr:uid="{00000000-0005-0000-0000-00002C2C0000}"/>
    <cellStyle name="Input 9 8 4 9 2" xfId="11743" xr:uid="{00000000-0005-0000-0000-00002D2C0000}"/>
    <cellStyle name="Input 9 8 5" xfId="11744" xr:uid="{00000000-0005-0000-0000-00002E2C0000}"/>
    <cellStyle name="Input 9 8 5 10" xfId="11745" xr:uid="{00000000-0005-0000-0000-00002F2C0000}"/>
    <cellStyle name="Input 9 8 5 10 2" xfId="11746" xr:uid="{00000000-0005-0000-0000-0000302C0000}"/>
    <cellStyle name="Input 9 8 5 11" xfId="11747" xr:uid="{00000000-0005-0000-0000-0000312C0000}"/>
    <cellStyle name="Input 9 8 5 11 2" xfId="11748" xr:uid="{00000000-0005-0000-0000-0000322C0000}"/>
    <cellStyle name="Input 9 8 5 12" xfId="11749" xr:uid="{00000000-0005-0000-0000-0000332C0000}"/>
    <cellStyle name="Input 9 8 5 12 2" xfId="11750" xr:uid="{00000000-0005-0000-0000-0000342C0000}"/>
    <cellStyle name="Input 9 8 5 13" xfId="11751" xr:uid="{00000000-0005-0000-0000-0000352C0000}"/>
    <cellStyle name="Input 9 8 5 13 2" xfId="11752" xr:uid="{00000000-0005-0000-0000-0000362C0000}"/>
    <cellStyle name="Input 9 8 5 14" xfId="11753" xr:uid="{00000000-0005-0000-0000-0000372C0000}"/>
    <cellStyle name="Input 9 8 5 2" xfId="11754" xr:uid="{00000000-0005-0000-0000-0000382C0000}"/>
    <cellStyle name="Input 9 8 5 2 2" xfId="11755" xr:uid="{00000000-0005-0000-0000-0000392C0000}"/>
    <cellStyle name="Input 9 8 5 3" xfId="11756" xr:uid="{00000000-0005-0000-0000-00003A2C0000}"/>
    <cellStyle name="Input 9 8 5 3 2" xfId="11757" xr:uid="{00000000-0005-0000-0000-00003B2C0000}"/>
    <cellStyle name="Input 9 8 5 4" xfId="11758" xr:uid="{00000000-0005-0000-0000-00003C2C0000}"/>
    <cellStyle name="Input 9 8 5 4 2" xfId="11759" xr:uid="{00000000-0005-0000-0000-00003D2C0000}"/>
    <cellStyle name="Input 9 8 5 5" xfId="11760" xr:uid="{00000000-0005-0000-0000-00003E2C0000}"/>
    <cellStyle name="Input 9 8 5 5 2" xfId="11761" xr:uid="{00000000-0005-0000-0000-00003F2C0000}"/>
    <cellStyle name="Input 9 8 5 6" xfId="11762" xr:uid="{00000000-0005-0000-0000-0000402C0000}"/>
    <cellStyle name="Input 9 8 5 6 2" xfId="11763" xr:uid="{00000000-0005-0000-0000-0000412C0000}"/>
    <cellStyle name="Input 9 8 5 7" xfId="11764" xr:uid="{00000000-0005-0000-0000-0000422C0000}"/>
    <cellStyle name="Input 9 8 5 7 2" xfId="11765" xr:uid="{00000000-0005-0000-0000-0000432C0000}"/>
    <cellStyle name="Input 9 8 5 8" xfId="11766" xr:uid="{00000000-0005-0000-0000-0000442C0000}"/>
    <cellStyle name="Input 9 8 5 8 2" xfId="11767" xr:uid="{00000000-0005-0000-0000-0000452C0000}"/>
    <cellStyle name="Input 9 8 5 9" xfId="11768" xr:uid="{00000000-0005-0000-0000-0000462C0000}"/>
    <cellStyle name="Input 9 8 5 9 2" xfId="11769" xr:uid="{00000000-0005-0000-0000-0000472C0000}"/>
    <cellStyle name="Input 9 8 6" xfId="11770" xr:uid="{00000000-0005-0000-0000-0000482C0000}"/>
    <cellStyle name="Input 9 8 6 2" xfId="11771" xr:uid="{00000000-0005-0000-0000-0000492C0000}"/>
    <cellStyle name="Input 9 8 7" xfId="11772" xr:uid="{00000000-0005-0000-0000-00004A2C0000}"/>
    <cellStyle name="Input 9 8 7 2" xfId="11773" xr:uid="{00000000-0005-0000-0000-00004B2C0000}"/>
    <cellStyle name="Input 9 8 8" xfId="11774" xr:uid="{00000000-0005-0000-0000-00004C2C0000}"/>
    <cellStyle name="Input 9 8 8 2" xfId="11775" xr:uid="{00000000-0005-0000-0000-00004D2C0000}"/>
    <cellStyle name="Input 9 8 9" xfId="11776" xr:uid="{00000000-0005-0000-0000-00004E2C0000}"/>
    <cellStyle name="Input 9 8 9 2" xfId="11777" xr:uid="{00000000-0005-0000-0000-00004F2C0000}"/>
    <cellStyle name="Input 9 9" xfId="11778" xr:uid="{00000000-0005-0000-0000-0000502C0000}"/>
    <cellStyle name="Input 9 9 10" xfId="11779" xr:uid="{00000000-0005-0000-0000-0000512C0000}"/>
    <cellStyle name="Input 9 9 10 2" xfId="11780" xr:uid="{00000000-0005-0000-0000-0000522C0000}"/>
    <cellStyle name="Input 9 9 11" xfId="11781" xr:uid="{00000000-0005-0000-0000-0000532C0000}"/>
    <cellStyle name="Input 9 9 11 2" xfId="11782" xr:uid="{00000000-0005-0000-0000-0000542C0000}"/>
    <cellStyle name="Input 9 9 12" xfId="11783" xr:uid="{00000000-0005-0000-0000-0000552C0000}"/>
    <cellStyle name="Input 9 9 12 2" xfId="11784" xr:uid="{00000000-0005-0000-0000-0000562C0000}"/>
    <cellStyle name="Input 9 9 13" xfId="11785" xr:uid="{00000000-0005-0000-0000-0000572C0000}"/>
    <cellStyle name="Input 9 9 13 2" xfId="11786" xr:uid="{00000000-0005-0000-0000-0000582C0000}"/>
    <cellStyle name="Input 9 9 14" xfId="11787" xr:uid="{00000000-0005-0000-0000-0000592C0000}"/>
    <cellStyle name="Input 9 9 14 2" xfId="11788" xr:uid="{00000000-0005-0000-0000-00005A2C0000}"/>
    <cellStyle name="Input 9 9 15" xfId="11789" xr:uid="{00000000-0005-0000-0000-00005B2C0000}"/>
    <cellStyle name="Input 9 9 15 2" xfId="11790" xr:uid="{00000000-0005-0000-0000-00005C2C0000}"/>
    <cellStyle name="Input 9 9 16" xfId="11791" xr:uid="{00000000-0005-0000-0000-00005D2C0000}"/>
    <cellStyle name="Input 9 9 16 2" xfId="11792" xr:uid="{00000000-0005-0000-0000-00005E2C0000}"/>
    <cellStyle name="Input 9 9 17" xfId="11793" xr:uid="{00000000-0005-0000-0000-00005F2C0000}"/>
    <cellStyle name="Input 9 9 17 2" xfId="11794" xr:uid="{00000000-0005-0000-0000-0000602C0000}"/>
    <cellStyle name="Input 9 9 18" xfId="11795" xr:uid="{00000000-0005-0000-0000-0000612C0000}"/>
    <cellStyle name="Input 9 9 2" xfId="11796" xr:uid="{00000000-0005-0000-0000-0000622C0000}"/>
    <cellStyle name="Input 9 9 2 10" xfId="11797" xr:uid="{00000000-0005-0000-0000-0000632C0000}"/>
    <cellStyle name="Input 9 9 2 10 2" xfId="11798" xr:uid="{00000000-0005-0000-0000-0000642C0000}"/>
    <cellStyle name="Input 9 9 2 11" xfId="11799" xr:uid="{00000000-0005-0000-0000-0000652C0000}"/>
    <cellStyle name="Input 9 9 2 11 2" xfId="11800" xr:uid="{00000000-0005-0000-0000-0000662C0000}"/>
    <cellStyle name="Input 9 9 2 12" xfId="11801" xr:uid="{00000000-0005-0000-0000-0000672C0000}"/>
    <cellStyle name="Input 9 9 2 12 2" xfId="11802" xr:uid="{00000000-0005-0000-0000-0000682C0000}"/>
    <cellStyle name="Input 9 9 2 13" xfId="11803" xr:uid="{00000000-0005-0000-0000-0000692C0000}"/>
    <cellStyle name="Input 9 9 2 13 2" xfId="11804" xr:uid="{00000000-0005-0000-0000-00006A2C0000}"/>
    <cellStyle name="Input 9 9 2 14" xfId="11805" xr:uid="{00000000-0005-0000-0000-00006B2C0000}"/>
    <cellStyle name="Input 9 9 2 14 2" xfId="11806" xr:uid="{00000000-0005-0000-0000-00006C2C0000}"/>
    <cellStyle name="Input 9 9 2 15" xfId="11807" xr:uid="{00000000-0005-0000-0000-00006D2C0000}"/>
    <cellStyle name="Input 9 9 2 15 2" xfId="11808" xr:uid="{00000000-0005-0000-0000-00006E2C0000}"/>
    <cellStyle name="Input 9 9 2 16" xfId="11809" xr:uid="{00000000-0005-0000-0000-00006F2C0000}"/>
    <cellStyle name="Input 9 9 2 16 2" xfId="11810" xr:uid="{00000000-0005-0000-0000-0000702C0000}"/>
    <cellStyle name="Input 9 9 2 17" xfId="11811" xr:uid="{00000000-0005-0000-0000-0000712C0000}"/>
    <cellStyle name="Input 9 9 2 17 2" xfId="11812" xr:uid="{00000000-0005-0000-0000-0000722C0000}"/>
    <cellStyle name="Input 9 9 2 18" xfId="11813" xr:uid="{00000000-0005-0000-0000-0000732C0000}"/>
    <cellStyle name="Input 9 9 2 2" xfId="11814" xr:uid="{00000000-0005-0000-0000-0000742C0000}"/>
    <cellStyle name="Input 9 9 2 2 2" xfId="11815" xr:uid="{00000000-0005-0000-0000-0000752C0000}"/>
    <cellStyle name="Input 9 9 2 3" xfId="11816" xr:uid="{00000000-0005-0000-0000-0000762C0000}"/>
    <cellStyle name="Input 9 9 2 3 2" xfId="11817" xr:uid="{00000000-0005-0000-0000-0000772C0000}"/>
    <cellStyle name="Input 9 9 2 4" xfId="11818" xr:uid="{00000000-0005-0000-0000-0000782C0000}"/>
    <cellStyle name="Input 9 9 2 4 2" xfId="11819" xr:uid="{00000000-0005-0000-0000-0000792C0000}"/>
    <cellStyle name="Input 9 9 2 5" xfId="11820" xr:uid="{00000000-0005-0000-0000-00007A2C0000}"/>
    <cellStyle name="Input 9 9 2 5 2" xfId="11821" xr:uid="{00000000-0005-0000-0000-00007B2C0000}"/>
    <cellStyle name="Input 9 9 2 6" xfId="11822" xr:uid="{00000000-0005-0000-0000-00007C2C0000}"/>
    <cellStyle name="Input 9 9 2 6 2" xfId="11823" xr:uid="{00000000-0005-0000-0000-00007D2C0000}"/>
    <cellStyle name="Input 9 9 2 7" xfId="11824" xr:uid="{00000000-0005-0000-0000-00007E2C0000}"/>
    <cellStyle name="Input 9 9 2 7 2" xfId="11825" xr:uid="{00000000-0005-0000-0000-00007F2C0000}"/>
    <cellStyle name="Input 9 9 2 8" xfId="11826" xr:uid="{00000000-0005-0000-0000-0000802C0000}"/>
    <cellStyle name="Input 9 9 2 8 2" xfId="11827" xr:uid="{00000000-0005-0000-0000-0000812C0000}"/>
    <cellStyle name="Input 9 9 2 9" xfId="11828" xr:uid="{00000000-0005-0000-0000-0000822C0000}"/>
    <cellStyle name="Input 9 9 2 9 2" xfId="11829" xr:uid="{00000000-0005-0000-0000-0000832C0000}"/>
    <cellStyle name="Input 9 9 3" xfId="11830" xr:uid="{00000000-0005-0000-0000-0000842C0000}"/>
    <cellStyle name="Input 9 9 3 10" xfId="11831" xr:uid="{00000000-0005-0000-0000-0000852C0000}"/>
    <cellStyle name="Input 9 9 3 10 2" xfId="11832" xr:uid="{00000000-0005-0000-0000-0000862C0000}"/>
    <cellStyle name="Input 9 9 3 11" xfId="11833" xr:uid="{00000000-0005-0000-0000-0000872C0000}"/>
    <cellStyle name="Input 9 9 3 11 2" xfId="11834" xr:uid="{00000000-0005-0000-0000-0000882C0000}"/>
    <cellStyle name="Input 9 9 3 12" xfId="11835" xr:uid="{00000000-0005-0000-0000-0000892C0000}"/>
    <cellStyle name="Input 9 9 3 12 2" xfId="11836" xr:uid="{00000000-0005-0000-0000-00008A2C0000}"/>
    <cellStyle name="Input 9 9 3 13" xfId="11837" xr:uid="{00000000-0005-0000-0000-00008B2C0000}"/>
    <cellStyle name="Input 9 9 3 13 2" xfId="11838" xr:uid="{00000000-0005-0000-0000-00008C2C0000}"/>
    <cellStyle name="Input 9 9 3 14" xfId="11839" xr:uid="{00000000-0005-0000-0000-00008D2C0000}"/>
    <cellStyle name="Input 9 9 3 14 2" xfId="11840" xr:uid="{00000000-0005-0000-0000-00008E2C0000}"/>
    <cellStyle name="Input 9 9 3 15" xfId="11841" xr:uid="{00000000-0005-0000-0000-00008F2C0000}"/>
    <cellStyle name="Input 9 9 3 15 2" xfId="11842" xr:uid="{00000000-0005-0000-0000-0000902C0000}"/>
    <cellStyle name="Input 9 9 3 16" xfId="11843" xr:uid="{00000000-0005-0000-0000-0000912C0000}"/>
    <cellStyle name="Input 9 9 3 2" xfId="11844" xr:uid="{00000000-0005-0000-0000-0000922C0000}"/>
    <cellStyle name="Input 9 9 3 2 2" xfId="11845" xr:uid="{00000000-0005-0000-0000-0000932C0000}"/>
    <cellStyle name="Input 9 9 3 3" xfId="11846" xr:uid="{00000000-0005-0000-0000-0000942C0000}"/>
    <cellStyle name="Input 9 9 3 3 2" xfId="11847" xr:uid="{00000000-0005-0000-0000-0000952C0000}"/>
    <cellStyle name="Input 9 9 3 4" xfId="11848" xr:uid="{00000000-0005-0000-0000-0000962C0000}"/>
    <cellStyle name="Input 9 9 3 4 2" xfId="11849" xr:uid="{00000000-0005-0000-0000-0000972C0000}"/>
    <cellStyle name="Input 9 9 3 5" xfId="11850" xr:uid="{00000000-0005-0000-0000-0000982C0000}"/>
    <cellStyle name="Input 9 9 3 5 2" xfId="11851" xr:uid="{00000000-0005-0000-0000-0000992C0000}"/>
    <cellStyle name="Input 9 9 3 6" xfId="11852" xr:uid="{00000000-0005-0000-0000-00009A2C0000}"/>
    <cellStyle name="Input 9 9 3 6 2" xfId="11853" xr:uid="{00000000-0005-0000-0000-00009B2C0000}"/>
    <cellStyle name="Input 9 9 3 7" xfId="11854" xr:uid="{00000000-0005-0000-0000-00009C2C0000}"/>
    <cellStyle name="Input 9 9 3 7 2" xfId="11855" xr:uid="{00000000-0005-0000-0000-00009D2C0000}"/>
    <cellStyle name="Input 9 9 3 8" xfId="11856" xr:uid="{00000000-0005-0000-0000-00009E2C0000}"/>
    <cellStyle name="Input 9 9 3 8 2" xfId="11857" xr:uid="{00000000-0005-0000-0000-00009F2C0000}"/>
    <cellStyle name="Input 9 9 3 9" xfId="11858" xr:uid="{00000000-0005-0000-0000-0000A02C0000}"/>
    <cellStyle name="Input 9 9 3 9 2" xfId="11859" xr:uid="{00000000-0005-0000-0000-0000A12C0000}"/>
    <cellStyle name="Input 9 9 4" xfId="11860" xr:uid="{00000000-0005-0000-0000-0000A22C0000}"/>
    <cellStyle name="Input 9 9 4 10" xfId="11861" xr:uid="{00000000-0005-0000-0000-0000A32C0000}"/>
    <cellStyle name="Input 9 9 4 10 2" xfId="11862" xr:uid="{00000000-0005-0000-0000-0000A42C0000}"/>
    <cellStyle name="Input 9 9 4 11" xfId="11863" xr:uid="{00000000-0005-0000-0000-0000A52C0000}"/>
    <cellStyle name="Input 9 9 4 11 2" xfId="11864" xr:uid="{00000000-0005-0000-0000-0000A62C0000}"/>
    <cellStyle name="Input 9 9 4 12" xfId="11865" xr:uid="{00000000-0005-0000-0000-0000A72C0000}"/>
    <cellStyle name="Input 9 9 4 12 2" xfId="11866" xr:uid="{00000000-0005-0000-0000-0000A82C0000}"/>
    <cellStyle name="Input 9 9 4 13" xfId="11867" xr:uid="{00000000-0005-0000-0000-0000A92C0000}"/>
    <cellStyle name="Input 9 9 4 13 2" xfId="11868" xr:uid="{00000000-0005-0000-0000-0000AA2C0000}"/>
    <cellStyle name="Input 9 9 4 14" xfId="11869" xr:uid="{00000000-0005-0000-0000-0000AB2C0000}"/>
    <cellStyle name="Input 9 9 4 14 2" xfId="11870" xr:uid="{00000000-0005-0000-0000-0000AC2C0000}"/>
    <cellStyle name="Input 9 9 4 15" xfId="11871" xr:uid="{00000000-0005-0000-0000-0000AD2C0000}"/>
    <cellStyle name="Input 9 9 4 15 2" xfId="11872" xr:uid="{00000000-0005-0000-0000-0000AE2C0000}"/>
    <cellStyle name="Input 9 9 4 16" xfId="11873" xr:uid="{00000000-0005-0000-0000-0000AF2C0000}"/>
    <cellStyle name="Input 9 9 4 2" xfId="11874" xr:uid="{00000000-0005-0000-0000-0000B02C0000}"/>
    <cellStyle name="Input 9 9 4 2 2" xfId="11875" xr:uid="{00000000-0005-0000-0000-0000B12C0000}"/>
    <cellStyle name="Input 9 9 4 3" xfId="11876" xr:uid="{00000000-0005-0000-0000-0000B22C0000}"/>
    <cellStyle name="Input 9 9 4 3 2" xfId="11877" xr:uid="{00000000-0005-0000-0000-0000B32C0000}"/>
    <cellStyle name="Input 9 9 4 4" xfId="11878" xr:uid="{00000000-0005-0000-0000-0000B42C0000}"/>
    <cellStyle name="Input 9 9 4 4 2" xfId="11879" xr:uid="{00000000-0005-0000-0000-0000B52C0000}"/>
    <cellStyle name="Input 9 9 4 5" xfId="11880" xr:uid="{00000000-0005-0000-0000-0000B62C0000}"/>
    <cellStyle name="Input 9 9 4 5 2" xfId="11881" xr:uid="{00000000-0005-0000-0000-0000B72C0000}"/>
    <cellStyle name="Input 9 9 4 6" xfId="11882" xr:uid="{00000000-0005-0000-0000-0000B82C0000}"/>
    <cellStyle name="Input 9 9 4 6 2" xfId="11883" xr:uid="{00000000-0005-0000-0000-0000B92C0000}"/>
    <cellStyle name="Input 9 9 4 7" xfId="11884" xr:uid="{00000000-0005-0000-0000-0000BA2C0000}"/>
    <cellStyle name="Input 9 9 4 7 2" xfId="11885" xr:uid="{00000000-0005-0000-0000-0000BB2C0000}"/>
    <cellStyle name="Input 9 9 4 8" xfId="11886" xr:uid="{00000000-0005-0000-0000-0000BC2C0000}"/>
    <cellStyle name="Input 9 9 4 8 2" xfId="11887" xr:uid="{00000000-0005-0000-0000-0000BD2C0000}"/>
    <cellStyle name="Input 9 9 4 9" xfId="11888" xr:uid="{00000000-0005-0000-0000-0000BE2C0000}"/>
    <cellStyle name="Input 9 9 4 9 2" xfId="11889" xr:uid="{00000000-0005-0000-0000-0000BF2C0000}"/>
    <cellStyle name="Input 9 9 5" xfId="11890" xr:uid="{00000000-0005-0000-0000-0000C02C0000}"/>
    <cellStyle name="Input 9 9 5 10" xfId="11891" xr:uid="{00000000-0005-0000-0000-0000C12C0000}"/>
    <cellStyle name="Input 9 9 5 10 2" xfId="11892" xr:uid="{00000000-0005-0000-0000-0000C22C0000}"/>
    <cellStyle name="Input 9 9 5 11" xfId="11893" xr:uid="{00000000-0005-0000-0000-0000C32C0000}"/>
    <cellStyle name="Input 9 9 5 11 2" xfId="11894" xr:uid="{00000000-0005-0000-0000-0000C42C0000}"/>
    <cellStyle name="Input 9 9 5 12" xfId="11895" xr:uid="{00000000-0005-0000-0000-0000C52C0000}"/>
    <cellStyle name="Input 9 9 5 12 2" xfId="11896" xr:uid="{00000000-0005-0000-0000-0000C62C0000}"/>
    <cellStyle name="Input 9 9 5 13" xfId="11897" xr:uid="{00000000-0005-0000-0000-0000C72C0000}"/>
    <cellStyle name="Input 9 9 5 13 2" xfId="11898" xr:uid="{00000000-0005-0000-0000-0000C82C0000}"/>
    <cellStyle name="Input 9 9 5 14" xfId="11899" xr:uid="{00000000-0005-0000-0000-0000C92C0000}"/>
    <cellStyle name="Input 9 9 5 2" xfId="11900" xr:uid="{00000000-0005-0000-0000-0000CA2C0000}"/>
    <cellStyle name="Input 9 9 5 2 2" xfId="11901" xr:uid="{00000000-0005-0000-0000-0000CB2C0000}"/>
    <cellStyle name="Input 9 9 5 3" xfId="11902" xr:uid="{00000000-0005-0000-0000-0000CC2C0000}"/>
    <cellStyle name="Input 9 9 5 3 2" xfId="11903" xr:uid="{00000000-0005-0000-0000-0000CD2C0000}"/>
    <cellStyle name="Input 9 9 5 4" xfId="11904" xr:uid="{00000000-0005-0000-0000-0000CE2C0000}"/>
    <cellStyle name="Input 9 9 5 4 2" xfId="11905" xr:uid="{00000000-0005-0000-0000-0000CF2C0000}"/>
    <cellStyle name="Input 9 9 5 5" xfId="11906" xr:uid="{00000000-0005-0000-0000-0000D02C0000}"/>
    <cellStyle name="Input 9 9 5 5 2" xfId="11907" xr:uid="{00000000-0005-0000-0000-0000D12C0000}"/>
    <cellStyle name="Input 9 9 5 6" xfId="11908" xr:uid="{00000000-0005-0000-0000-0000D22C0000}"/>
    <cellStyle name="Input 9 9 5 6 2" xfId="11909" xr:uid="{00000000-0005-0000-0000-0000D32C0000}"/>
    <cellStyle name="Input 9 9 5 7" xfId="11910" xr:uid="{00000000-0005-0000-0000-0000D42C0000}"/>
    <cellStyle name="Input 9 9 5 7 2" xfId="11911" xr:uid="{00000000-0005-0000-0000-0000D52C0000}"/>
    <cellStyle name="Input 9 9 5 8" xfId="11912" xr:uid="{00000000-0005-0000-0000-0000D62C0000}"/>
    <cellStyle name="Input 9 9 5 8 2" xfId="11913" xr:uid="{00000000-0005-0000-0000-0000D72C0000}"/>
    <cellStyle name="Input 9 9 5 9" xfId="11914" xr:uid="{00000000-0005-0000-0000-0000D82C0000}"/>
    <cellStyle name="Input 9 9 5 9 2" xfId="11915" xr:uid="{00000000-0005-0000-0000-0000D92C0000}"/>
    <cellStyle name="Input 9 9 6" xfId="11916" xr:uid="{00000000-0005-0000-0000-0000DA2C0000}"/>
    <cellStyle name="Input 9 9 6 2" xfId="11917" xr:uid="{00000000-0005-0000-0000-0000DB2C0000}"/>
    <cellStyle name="Input 9 9 7" xfId="11918" xr:uid="{00000000-0005-0000-0000-0000DC2C0000}"/>
    <cellStyle name="Input 9 9 7 2" xfId="11919" xr:uid="{00000000-0005-0000-0000-0000DD2C0000}"/>
    <cellStyle name="Input 9 9 8" xfId="11920" xr:uid="{00000000-0005-0000-0000-0000DE2C0000}"/>
    <cellStyle name="Input 9 9 8 2" xfId="11921" xr:uid="{00000000-0005-0000-0000-0000DF2C0000}"/>
    <cellStyle name="Input 9 9 9" xfId="11922" xr:uid="{00000000-0005-0000-0000-0000E02C0000}"/>
    <cellStyle name="Input 9 9 9 2" xfId="11923" xr:uid="{00000000-0005-0000-0000-0000E12C0000}"/>
    <cellStyle name="Linked Cell 10" xfId="11924" xr:uid="{00000000-0005-0000-0000-0000E22C0000}"/>
    <cellStyle name="Linked Cell 2" xfId="432" xr:uid="{00000000-0005-0000-0000-0000E32C0000}"/>
    <cellStyle name="Linked Cell 2 2" xfId="433" xr:uid="{00000000-0005-0000-0000-0000E42C0000}"/>
    <cellStyle name="Linked Cell 2 3" xfId="11925" xr:uid="{00000000-0005-0000-0000-0000E52C0000}"/>
    <cellStyle name="Linked Cell 3" xfId="434" xr:uid="{00000000-0005-0000-0000-0000E62C0000}"/>
    <cellStyle name="Linked Cell 3 2" xfId="11926" xr:uid="{00000000-0005-0000-0000-0000E72C0000}"/>
    <cellStyle name="Linked Cell 4" xfId="435" xr:uid="{00000000-0005-0000-0000-0000E82C0000}"/>
    <cellStyle name="Linked Cell 4 2" xfId="11927" xr:uid="{00000000-0005-0000-0000-0000E92C0000}"/>
    <cellStyle name="Linked Cell 5" xfId="11928" xr:uid="{00000000-0005-0000-0000-0000EA2C0000}"/>
    <cellStyle name="Linked Cell 6" xfId="11929" xr:uid="{00000000-0005-0000-0000-0000EB2C0000}"/>
    <cellStyle name="Linked Cell 7" xfId="11930" xr:uid="{00000000-0005-0000-0000-0000EC2C0000}"/>
    <cellStyle name="Linked Cell 8" xfId="11931" xr:uid="{00000000-0005-0000-0000-0000ED2C0000}"/>
    <cellStyle name="Linked Cell 9" xfId="11932" xr:uid="{00000000-0005-0000-0000-0000EE2C0000}"/>
    <cellStyle name="Neutral 10" xfId="11933" xr:uid="{00000000-0005-0000-0000-0000EF2C0000}"/>
    <cellStyle name="Neutral 2" xfId="436" xr:uid="{00000000-0005-0000-0000-0000F02C0000}"/>
    <cellStyle name="Neutral 2 2" xfId="437" xr:uid="{00000000-0005-0000-0000-0000F12C0000}"/>
    <cellStyle name="Neutral 2 3" xfId="11934" xr:uid="{00000000-0005-0000-0000-0000F22C0000}"/>
    <cellStyle name="Neutral 3" xfId="438" xr:uid="{00000000-0005-0000-0000-0000F32C0000}"/>
    <cellStyle name="Neutral 3 2" xfId="11935" xr:uid="{00000000-0005-0000-0000-0000F42C0000}"/>
    <cellStyle name="Neutral 4" xfId="439" xr:uid="{00000000-0005-0000-0000-0000F52C0000}"/>
    <cellStyle name="Neutral 4 2" xfId="11936" xr:uid="{00000000-0005-0000-0000-0000F62C0000}"/>
    <cellStyle name="Neutral 5" xfId="11937" xr:uid="{00000000-0005-0000-0000-0000F72C0000}"/>
    <cellStyle name="Neutral 6" xfId="11938" xr:uid="{00000000-0005-0000-0000-0000F82C0000}"/>
    <cellStyle name="Neutral 7" xfId="11939" xr:uid="{00000000-0005-0000-0000-0000F92C0000}"/>
    <cellStyle name="Neutral 8" xfId="11940" xr:uid="{00000000-0005-0000-0000-0000FA2C0000}"/>
    <cellStyle name="Neutral 9" xfId="11941" xr:uid="{00000000-0005-0000-0000-0000FB2C0000}"/>
    <cellStyle name="Normal" xfId="0" builtinId="0"/>
    <cellStyle name="Normal 10" xfId="440" xr:uid="{00000000-0005-0000-0000-0000FD2C0000}"/>
    <cellStyle name="Normal 10 2" xfId="441" xr:uid="{00000000-0005-0000-0000-0000FE2C0000}"/>
    <cellStyle name="Normal 10 2 2" xfId="442" xr:uid="{00000000-0005-0000-0000-0000FF2C0000}"/>
    <cellStyle name="Normal 10 2 2 2" xfId="443" xr:uid="{00000000-0005-0000-0000-0000002D0000}"/>
    <cellStyle name="Normal 10 2 2 2 2" xfId="444" xr:uid="{00000000-0005-0000-0000-0000012D0000}"/>
    <cellStyle name="Normal 10 2 2 3" xfId="445" xr:uid="{00000000-0005-0000-0000-0000022D0000}"/>
    <cellStyle name="Normal 10 2 3" xfId="446" xr:uid="{00000000-0005-0000-0000-0000032D0000}"/>
    <cellStyle name="Normal 10 2 3 2" xfId="447" xr:uid="{00000000-0005-0000-0000-0000042D0000}"/>
    <cellStyle name="Normal 10 2 4" xfId="448" xr:uid="{00000000-0005-0000-0000-0000052D0000}"/>
    <cellStyle name="Normal 10 2 5" xfId="853" xr:uid="{00000000-0005-0000-0000-0000062D0000}"/>
    <cellStyle name="Normal 10 3" xfId="449" xr:uid="{00000000-0005-0000-0000-0000072D0000}"/>
    <cellStyle name="Normal 10 3 2" xfId="450" xr:uid="{00000000-0005-0000-0000-0000082D0000}"/>
    <cellStyle name="Normal 10 3 2 2" xfId="451" xr:uid="{00000000-0005-0000-0000-0000092D0000}"/>
    <cellStyle name="Normal 10 3 3" xfId="452" xr:uid="{00000000-0005-0000-0000-00000A2D0000}"/>
    <cellStyle name="Normal 10 3 4" xfId="11943" xr:uid="{00000000-0005-0000-0000-00000B2D0000}"/>
    <cellStyle name="Normal 10 4" xfId="453" xr:uid="{00000000-0005-0000-0000-00000C2D0000}"/>
    <cellStyle name="Normal 10 4 2" xfId="454" xr:uid="{00000000-0005-0000-0000-00000D2D0000}"/>
    <cellStyle name="Normal 10 4 2 2" xfId="455" xr:uid="{00000000-0005-0000-0000-00000E2D0000}"/>
    <cellStyle name="Normal 10 4 3" xfId="456" xr:uid="{00000000-0005-0000-0000-00000F2D0000}"/>
    <cellStyle name="Normal 10 4 4" xfId="11944" xr:uid="{00000000-0005-0000-0000-0000102D0000}"/>
    <cellStyle name="Normal 10 5" xfId="457" xr:uid="{00000000-0005-0000-0000-0000112D0000}"/>
    <cellStyle name="Normal 10 5 2" xfId="458" xr:uid="{00000000-0005-0000-0000-0000122D0000}"/>
    <cellStyle name="Normal 10 5 2 2" xfId="459" xr:uid="{00000000-0005-0000-0000-0000132D0000}"/>
    <cellStyle name="Normal 10 5 3" xfId="460" xr:uid="{00000000-0005-0000-0000-0000142D0000}"/>
    <cellStyle name="Normal 10 5 4" xfId="11945" xr:uid="{00000000-0005-0000-0000-0000152D0000}"/>
    <cellStyle name="Normal 10 6" xfId="461" xr:uid="{00000000-0005-0000-0000-0000162D0000}"/>
    <cellStyle name="Normal 10 6 2" xfId="462" xr:uid="{00000000-0005-0000-0000-0000172D0000}"/>
    <cellStyle name="Normal 10 6 3" xfId="11946" xr:uid="{00000000-0005-0000-0000-0000182D0000}"/>
    <cellStyle name="Normal 10 7" xfId="463" xr:uid="{00000000-0005-0000-0000-0000192D0000}"/>
    <cellStyle name="Normal 10 8" xfId="11942" xr:uid="{00000000-0005-0000-0000-00001A2D0000}"/>
    <cellStyle name="Normal 11" xfId="464" xr:uid="{00000000-0005-0000-0000-00001B2D0000}"/>
    <cellStyle name="Normal 11 2" xfId="11948" xr:uid="{00000000-0005-0000-0000-00001C2D0000}"/>
    <cellStyle name="Normal 11 2 2" xfId="11949" xr:uid="{00000000-0005-0000-0000-00001D2D0000}"/>
    <cellStyle name="Normal 11 3" xfId="11950" xr:uid="{00000000-0005-0000-0000-00001E2D0000}"/>
    <cellStyle name="Normal 11 4" xfId="11947" xr:uid="{00000000-0005-0000-0000-00001F2D0000}"/>
    <cellStyle name="Normal 12" xfId="465" xr:uid="{00000000-0005-0000-0000-0000202D0000}"/>
    <cellStyle name="Normal 12 2" xfId="466" xr:uid="{00000000-0005-0000-0000-0000212D0000}"/>
    <cellStyle name="Normal 12 2 2" xfId="11953" xr:uid="{00000000-0005-0000-0000-0000222D0000}"/>
    <cellStyle name="Normal 12 2 2 2" xfId="11954" xr:uid="{00000000-0005-0000-0000-0000232D0000}"/>
    <cellStyle name="Normal 12 2 3" xfId="11952" xr:uid="{00000000-0005-0000-0000-0000242D0000}"/>
    <cellStyle name="Normal 12 3" xfId="11955" xr:uid="{00000000-0005-0000-0000-0000252D0000}"/>
    <cellStyle name="Normal 12 4" xfId="11956" xr:uid="{00000000-0005-0000-0000-0000262D0000}"/>
    <cellStyle name="Normal 12 5" xfId="11951" xr:uid="{00000000-0005-0000-0000-0000272D0000}"/>
    <cellStyle name="Normal 13" xfId="467" xr:uid="{00000000-0005-0000-0000-0000282D0000}"/>
    <cellStyle name="Normal 13 2" xfId="468" xr:uid="{00000000-0005-0000-0000-0000292D0000}"/>
    <cellStyle name="Normal 13 2 2" xfId="11958" xr:uid="{00000000-0005-0000-0000-00002A2D0000}"/>
    <cellStyle name="Normal 13 3" xfId="469" xr:uid="{00000000-0005-0000-0000-00002B2D0000}"/>
    <cellStyle name="Normal 13 3 2" xfId="11959" xr:uid="{00000000-0005-0000-0000-00002C2D0000}"/>
    <cellStyle name="Normal 13 4" xfId="11957" xr:uid="{00000000-0005-0000-0000-00002D2D0000}"/>
    <cellStyle name="Normal 14" xfId="470" xr:uid="{00000000-0005-0000-0000-00002E2D0000}"/>
    <cellStyle name="Normal 14 2" xfId="11961" xr:uid="{00000000-0005-0000-0000-00002F2D0000}"/>
    <cellStyle name="Normal 14 3" xfId="11962" xr:uid="{00000000-0005-0000-0000-0000302D0000}"/>
    <cellStyle name="Normal 14 4" xfId="11960" xr:uid="{00000000-0005-0000-0000-0000312D0000}"/>
    <cellStyle name="Normal 15" xfId="471" xr:uid="{00000000-0005-0000-0000-0000322D0000}"/>
    <cellStyle name="Normal 15 2" xfId="472" xr:uid="{00000000-0005-0000-0000-0000332D0000}"/>
    <cellStyle name="Normal 15 2 2" xfId="11964" xr:uid="{00000000-0005-0000-0000-0000342D0000}"/>
    <cellStyle name="Normal 15 3" xfId="473" xr:uid="{00000000-0005-0000-0000-0000352D0000}"/>
    <cellStyle name="Normal 15 4" xfId="11963" xr:uid="{00000000-0005-0000-0000-0000362D0000}"/>
    <cellStyle name="Normal 16" xfId="474" xr:uid="{00000000-0005-0000-0000-0000372D0000}"/>
    <cellStyle name="Normal 16 2" xfId="11965" xr:uid="{00000000-0005-0000-0000-0000382D0000}"/>
    <cellStyle name="Normal 17" xfId="475" xr:uid="{00000000-0005-0000-0000-0000392D0000}"/>
    <cellStyle name="Normal 17 2" xfId="11966" xr:uid="{00000000-0005-0000-0000-00003A2D0000}"/>
    <cellStyle name="Normal 18" xfId="476" xr:uid="{00000000-0005-0000-0000-00003B2D0000}"/>
    <cellStyle name="Normal 18 2" xfId="11968" xr:uid="{00000000-0005-0000-0000-00003C2D0000}"/>
    <cellStyle name="Normal 18 3" xfId="11967" xr:uid="{00000000-0005-0000-0000-00003D2D0000}"/>
    <cellStyle name="Normal 19" xfId="477" xr:uid="{00000000-0005-0000-0000-00003E2D0000}"/>
    <cellStyle name="Normal 19 2" xfId="11969" xr:uid="{00000000-0005-0000-0000-00003F2D0000}"/>
    <cellStyle name="Normal 2" xfId="12" xr:uid="{00000000-0005-0000-0000-0000402D0000}"/>
    <cellStyle name="Normal 2 10" xfId="11971" xr:uid="{00000000-0005-0000-0000-0000412D0000}"/>
    <cellStyle name="Normal 2 11" xfId="11972" xr:uid="{00000000-0005-0000-0000-0000422D0000}"/>
    <cellStyle name="Normal 2 12" xfId="11970" xr:uid="{00000000-0005-0000-0000-0000432D0000}"/>
    <cellStyle name="Normal 2 2" xfId="13" xr:uid="{00000000-0005-0000-0000-0000442D0000}"/>
    <cellStyle name="Normal 2 2 2" xfId="479" xr:uid="{00000000-0005-0000-0000-0000452D0000}"/>
    <cellStyle name="Normal 2 2 2 2" xfId="11975" xr:uid="{00000000-0005-0000-0000-0000462D0000}"/>
    <cellStyle name="Normal 2 2 2 3" xfId="11976" xr:uid="{00000000-0005-0000-0000-0000472D0000}"/>
    <cellStyle name="Normal 2 2 2 4" xfId="11974" xr:uid="{00000000-0005-0000-0000-0000482D0000}"/>
    <cellStyle name="Normal 2 2 3" xfId="480" xr:uid="{00000000-0005-0000-0000-0000492D0000}"/>
    <cellStyle name="Normal 2 2 3 2" xfId="11977" xr:uid="{00000000-0005-0000-0000-00004A2D0000}"/>
    <cellStyle name="Normal 2 2 4" xfId="478" xr:uid="{00000000-0005-0000-0000-00004B2D0000}"/>
    <cellStyle name="Normal 2 2 4 2" xfId="11978" xr:uid="{00000000-0005-0000-0000-00004C2D0000}"/>
    <cellStyle name="Normal 2 2 5" xfId="11979" xr:uid="{00000000-0005-0000-0000-00004D2D0000}"/>
    <cellStyle name="Normal 2 2 6" xfId="11973" xr:uid="{00000000-0005-0000-0000-00004E2D0000}"/>
    <cellStyle name="Normal 2 3" xfId="27" xr:uid="{00000000-0005-0000-0000-00004F2D0000}"/>
    <cellStyle name="Normal 2 3 2" xfId="481" xr:uid="{00000000-0005-0000-0000-0000502D0000}"/>
    <cellStyle name="Normal 2 3 2 2" xfId="11981" xr:uid="{00000000-0005-0000-0000-0000512D0000}"/>
    <cellStyle name="Normal 2 3 2 3" xfId="11980" xr:uid="{00000000-0005-0000-0000-0000522D0000}"/>
    <cellStyle name="Normal 2 3 3" xfId="11982" xr:uid="{00000000-0005-0000-0000-0000532D0000}"/>
    <cellStyle name="Normal 2 4" xfId="482" xr:uid="{00000000-0005-0000-0000-0000542D0000}"/>
    <cellStyle name="Normal 2 4 2" xfId="483" xr:uid="{00000000-0005-0000-0000-0000552D0000}"/>
    <cellStyle name="Normal 2 4 2 2" xfId="11984" xr:uid="{00000000-0005-0000-0000-0000562D0000}"/>
    <cellStyle name="Normal 2 4 3" xfId="11983" xr:uid="{00000000-0005-0000-0000-0000572D0000}"/>
    <cellStyle name="Normal 2 5" xfId="484" xr:uid="{00000000-0005-0000-0000-0000582D0000}"/>
    <cellStyle name="Normal 2 5 2" xfId="11986" xr:uid="{00000000-0005-0000-0000-0000592D0000}"/>
    <cellStyle name="Normal 2 5 3" xfId="11985" xr:uid="{00000000-0005-0000-0000-00005A2D0000}"/>
    <cellStyle name="Normal 2 6" xfId="485" xr:uid="{00000000-0005-0000-0000-00005B2D0000}"/>
    <cellStyle name="Normal 2 6 2" xfId="11987" xr:uid="{00000000-0005-0000-0000-00005C2D0000}"/>
    <cellStyle name="Normal 2 7" xfId="11988" xr:uid="{00000000-0005-0000-0000-00005D2D0000}"/>
    <cellStyle name="Normal 2 8" xfId="11989" xr:uid="{00000000-0005-0000-0000-00005E2D0000}"/>
    <cellStyle name="Normal 2 8 2" xfId="11990" xr:uid="{00000000-0005-0000-0000-00005F2D0000}"/>
    <cellStyle name="Normal 2 9" xfId="11991" xr:uid="{00000000-0005-0000-0000-0000602D0000}"/>
    <cellStyle name="Normal 2_SC IP analytical dataset summary part 1 2011-01-29" xfId="486" xr:uid="{00000000-0005-0000-0000-0000612D0000}"/>
    <cellStyle name="Normal 20" xfId="844" xr:uid="{00000000-0005-0000-0000-0000622D0000}"/>
    <cellStyle name="Normal 20 2" xfId="11992" xr:uid="{00000000-0005-0000-0000-0000632D0000}"/>
    <cellStyle name="Normal 21" xfId="845" xr:uid="{00000000-0005-0000-0000-0000642D0000}"/>
    <cellStyle name="Normal 21 2" xfId="11994" xr:uid="{00000000-0005-0000-0000-0000652D0000}"/>
    <cellStyle name="Normal 21 3" xfId="11993" xr:uid="{00000000-0005-0000-0000-0000662D0000}"/>
    <cellStyle name="Normal 22" xfId="848" xr:uid="{00000000-0005-0000-0000-0000672D0000}"/>
    <cellStyle name="Normal 22 2" xfId="11995" xr:uid="{00000000-0005-0000-0000-0000682D0000}"/>
    <cellStyle name="Normal 23" xfId="11996" xr:uid="{00000000-0005-0000-0000-0000692D0000}"/>
    <cellStyle name="Normal 24" xfId="11997" xr:uid="{00000000-0005-0000-0000-00006A2D0000}"/>
    <cellStyle name="Normal 25" xfId="846" xr:uid="{00000000-0005-0000-0000-00006B2D0000}"/>
    <cellStyle name="Normal 25 2" xfId="11998" xr:uid="{00000000-0005-0000-0000-00006C2D0000}"/>
    <cellStyle name="Normal 26" xfId="11999" xr:uid="{00000000-0005-0000-0000-00006D2D0000}"/>
    <cellStyle name="Normal 27" xfId="12000" xr:uid="{00000000-0005-0000-0000-00006E2D0000}"/>
    <cellStyle name="Normal 28" xfId="28173" xr:uid="{00000000-0005-0000-0000-00006F2D0000}"/>
    <cellStyle name="Normal 29" xfId="849" xr:uid="{00000000-0005-0000-0000-0000702D0000}"/>
    <cellStyle name="Normal 3" xfId="14" xr:uid="{00000000-0005-0000-0000-0000712D0000}"/>
    <cellStyle name="Normal 3 10" xfId="487" xr:uid="{00000000-0005-0000-0000-0000722D0000}"/>
    <cellStyle name="Normal 3 11" xfId="12001" xr:uid="{00000000-0005-0000-0000-0000732D0000}"/>
    <cellStyle name="Normal 3 2" xfId="28" xr:uid="{00000000-0005-0000-0000-0000742D0000}"/>
    <cellStyle name="Normal 3 2 2" xfId="488" xr:uid="{00000000-0005-0000-0000-0000752D0000}"/>
    <cellStyle name="Normal 3 2 2 2" xfId="12003" xr:uid="{00000000-0005-0000-0000-0000762D0000}"/>
    <cellStyle name="Normal 3 2 3" xfId="12004" xr:uid="{00000000-0005-0000-0000-0000772D0000}"/>
    <cellStyle name="Normal 3 2 4" xfId="12005" xr:uid="{00000000-0005-0000-0000-0000782D0000}"/>
    <cellStyle name="Normal 3 2 5" xfId="12006" xr:uid="{00000000-0005-0000-0000-0000792D0000}"/>
    <cellStyle name="Normal 3 2 6" xfId="12002" xr:uid="{00000000-0005-0000-0000-00007A2D0000}"/>
    <cellStyle name="Normal 3 3" xfId="489" xr:uid="{00000000-0005-0000-0000-00007B2D0000}"/>
    <cellStyle name="Normal 3 3 2" xfId="490" xr:uid="{00000000-0005-0000-0000-00007C2D0000}"/>
    <cellStyle name="Normal 3 3 2 2" xfId="491" xr:uid="{00000000-0005-0000-0000-00007D2D0000}"/>
    <cellStyle name="Normal 3 3 2 2 2" xfId="492" xr:uid="{00000000-0005-0000-0000-00007E2D0000}"/>
    <cellStyle name="Normal 3 3 2 3" xfId="493" xr:uid="{00000000-0005-0000-0000-00007F2D0000}"/>
    <cellStyle name="Normal 3 3 2 4" xfId="12008" xr:uid="{00000000-0005-0000-0000-0000802D0000}"/>
    <cellStyle name="Normal 3 3 3" xfId="494" xr:uid="{00000000-0005-0000-0000-0000812D0000}"/>
    <cellStyle name="Normal 3 3 3 2" xfId="495" xr:uid="{00000000-0005-0000-0000-0000822D0000}"/>
    <cellStyle name="Normal 3 3 3 3" xfId="12009" xr:uid="{00000000-0005-0000-0000-0000832D0000}"/>
    <cellStyle name="Normal 3 3 4" xfId="496" xr:uid="{00000000-0005-0000-0000-0000842D0000}"/>
    <cellStyle name="Normal 3 3 4 2" xfId="12010" xr:uid="{00000000-0005-0000-0000-0000852D0000}"/>
    <cellStyle name="Normal 3 3 5" xfId="12007" xr:uid="{00000000-0005-0000-0000-0000862D0000}"/>
    <cellStyle name="Normal 3 4" xfId="497" xr:uid="{00000000-0005-0000-0000-0000872D0000}"/>
    <cellStyle name="Normal 3 4 2" xfId="498" xr:uid="{00000000-0005-0000-0000-0000882D0000}"/>
    <cellStyle name="Normal 3 4 2 2" xfId="499" xr:uid="{00000000-0005-0000-0000-0000892D0000}"/>
    <cellStyle name="Normal 3 4 3" xfId="500" xr:uid="{00000000-0005-0000-0000-00008A2D0000}"/>
    <cellStyle name="Normal 3 4 4" xfId="12011" xr:uid="{00000000-0005-0000-0000-00008B2D0000}"/>
    <cellStyle name="Normal 3 5" xfId="501" xr:uid="{00000000-0005-0000-0000-00008C2D0000}"/>
    <cellStyle name="Normal 3 5 2" xfId="502" xr:uid="{00000000-0005-0000-0000-00008D2D0000}"/>
    <cellStyle name="Normal 3 5 2 2" xfId="503" xr:uid="{00000000-0005-0000-0000-00008E2D0000}"/>
    <cellStyle name="Normal 3 5 3" xfId="504" xr:uid="{00000000-0005-0000-0000-00008F2D0000}"/>
    <cellStyle name="Normal 3 5 4" xfId="12012" xr:uid="{00000000-0005-0000-0000-0000902D0000}"/>
    <cellStyle name="Normal 3 6" xfId="505" xr:uid="{00000000-0005-0000-0000-0000912D0000}"/>
    <cellStyle name="Normal 3 6 2" xfId="506" xr:uid="{00000000-0005-0000-0000-0000922D0000}"/>
    <cellStyle name="Normal 3 6 2 2" xfId="507" xr:uid="{00000000-0005-0000-0000-0000932D0000}"/>
    <cellStyle name="Normal 3 6 3" xfId="508" xr:uid="{00000000-0005-0000-0000-0000942D0000}"/>
    <cellStyle name="Normal 3 6 4" xfId="12013" xr:uid="{00000000-0005-0000-0000-0000952D0000}"/>
    <cellStyle name="Normal 3 7" xfId="509" xr:uid="{00000000-0005-0000-0000-0000962D0000}"/>
    <cellStyle name="Normal 3 7 2" xfId="510" xr:uid="{00000000-0005-0000-0000-0000972D0000}"/>
    <cellStyle name="Normal 3 8" xfId="511" xr:uid="{00000000-0005-0000-0000-0000982D0000}"/>
    <cellStyle name="Normal 3 9" xfId="512" xr:uid="{00000000-0005-0000-0000-0000992D0000}"/>
    <cellStyle name="Normal 3_Sheet1" xfId="513" xr:uid="{00000000-0005-0000-0000-00009A2D0000}"/>
    <cellStyle name="Normal 30" xfId="28174" xr:uid="{00000000-0005-0000-0000-00009B2D0000}"/>
    <cellStyle name="Normal 32" xfId="514" xr:uid="{00000000-0005-0000-0000-00009C2D0000}"/>
    <cellStyle name="Normal 34" xfId="515" xr:uid="{00000000-0005-0000-0000-00009D2D0000}"/>
    <cellStyle name="Normal 4" xfId="24" xr:uid="{00000000-0005-0000-0000-00009E2D0000}"/>
    <cellStyle name="Normal 4 2" xfId="517" xr:uid="{00000000-0005-0000-0000-00009F2D0000}"/>
    <cellStyle name="Normal 4 2 2" xfId="12016" xr:uid="{00000000-0005-0000-0000-0000A02D0000}"/>
    <cellStyle name="Normal 4 2 3" xfId="12015" xr:uid="{00000000-0005-0000-0000-0000A12D0000}"/>
    <cellStyle name="Normal 4 3" xfId="518" xr:uid="{00000000-0005-0000-0000-0000A22D0000}"/>
    <cellStyle name="Normal 4 3 2" xfId="519" xr:uid="{00000000-0005-0000-0000-0000A32D0000}"/>
    <cellStyle name="Normal 4 3 3" xfId="12017" xr:uid="{00000000-0005-0000-0000-0000A42D0000}"/>
    <cellStyle name="Normal 4 4" xfId="520" xr:uid="{00000000-0005-0000-0000-0000A52D0000}"/>
    <cellStyle name="Normal 4 4 2" xfId="521" xr:uid="{00000000-0005-0000-0000-0000A62D0000}"/>
    <cellStyle name="Normal 4 4 3" xfId="12018" xr:uid="{00000000-0005-0000-0000-0000A72D0000}"/>
    <cellStyle name="Normal 4 5" xfId="516" xr:uid="{00000000-0005-0000-0000-0000A82D0000}"/>
    <cellStyle name="Normal 4 5 2" xfId="12019" xr:uid="{00000000-0005-0000-0000-0000A92D0000}"/>
    <cellStyle name="Normal 4 6" xfId="12020" xr:uid="{00000000-0005-0000-0000-0000AA2D0000}"/>
    <cellStyle name="Normal 4 7" xfId="12014" xr:uid="{00000000-0005-0000-0000-0000AB2D0000}"/>
    <cellStyle name="Normal 5" xfId="15" xr:uid="{00000000-0005-0000-0000-0000AC2D0000}"/>
    <cellStyle name="Normal 5 2" xfId="522" xr:uid="{00000000-0005-0000-0000-0000AD2D0000}"/>
    <cellStyle name="Normal 5 2 2" xfId="523" xr:uid="{00000000-0005-0000-0000-0000AE2D0000}"/>
    <cellStyle name="Normal 5 2 2 2" xfId="524" xr:uid="{00000000-0005-0000-0000-0000AF2D0000}"/>
    <cellStyle name="Normal 5 2 2 2 2" xfId="525" xr:uid="{00000000-0005-0000-0000-0000B02D0000}"/>
    <cellStyle name="Normal 5 2 2 3" xfId="526" xr:uid="{00000000-0005-0000-0000-0000B12D0000}"/>
    <cellStyle name="Normal 5 2 3" xfId="527" xr:uid="{00000000-0005-0000-0000-0000B22D0000}"/>
    <cellStyle name="Normal 5 2 3 2" xfId="528" xr:uid="{00000000-0005-0000-0000-0000B32D0000}"/>
    <cellStyle name="Normal 5 2 4" xfId="529" xr:uid="{00000000-0005-0000-0000-0000B42D0000}"/>
    <cellStyle name="Normal 5 2 5" xfId="12021" xr:uid="{00000000-0005-0000-0000-0000B52D0000}"/>
    <cellStyle name="Normal 5 3" xfId="530" xr:uid="{00000000-0005-0000-0000-0000B62D0000}"/>
    <cellStyle name="Normal 5 3 2" xfId="531" xr:uid="{00000000-0005-0000-0000-0000B72D0000}"/>
    <cellStyle name="Normal 5 3 2 2" xfId="532" xr:uid="{00000000-0005-0000-0000-0000B82D0000}"/>
    <cellStyle name="Normal 5 3 3" xfId="533" xr:uid="{00000000-0005-0000-0000-0000B92D0000}"/>
    <cellStyle name="Normal 5 3 4" xfId="12022" xr:uid="{00000000-0005-0000-0000-0000BA2D0000}"/>
    <cellStyle name="Normal 5 4" xfId="534" xr:uid="{00000000-0005-0000-0000-0000BB2D0000}"/>
    <cellStyle name="Normal 5 4 2" xfId="535" xr:uid="{00000000-0005-0000-0000-0000BC2D0000}"/>
    <cellStyle name="Normal 5 4 2 2" xfId="536" xr:uid="{00000000-0005-0000-0000-0000BD2D0000}"/>
    <cellStyle name="Normal 5 4 3" xfId="537" xr:uid="{00000000-0005-0000-0000-0000BE2D0000}"/>
    <cellStyle name="Normal 5 5" xfId="538" xr:uid="{00000000-0005-0000-0000-0000BF2D0000}"/>
    <cellStyle name="Normal 5 5 2" xfId="539" xr:uid="{00000000-0005-0000-0000-0000C02D0000}"/>
    <cellStyle name="Normal 5 5 2 2" xfId="540" xr:uid="{00000000-0005-0000-0000-0000C12D0000}"/>
    <cellStyle name="Normal 5 5 3" xfId="541" xr:uid="{00000000-0005-0000-0000-0000C22D0000}"/>
    <cellStyle name="Normal 5 6" xfId="542" xr:uid="{00000000-0005-0000-0000-0000C32D0000}"/>
    <cellStyle name="Normal 5 6 2" xfId="543" xr:uid="{00000000-0005-0000-0000-0000C42D0000}"/>
    <cellStyle name="Normal 5 7" xfId="544" xr:uid="{00000000-0005-0000-0000-0000C52D0000}"/>
    <cellStyle name="Normal 5 8" xfId="545" xr:uid="{00000000-0005-0000-0000-0000C62D0000}"/>
    <cellStyle name="Normal 5 9" xfId="546" xr:uid="{00000000-0005-0000-0000-0000C72D0000}"/>
    <cellStyle name="Normal 6" xfId="30" xr:uid="{00000000-0005-0000-0000-0000C82D0000}"/>
    <cellStyle name="Normal 6 2" xfId="548" xr:uid="{00000000-0005-0000-0000-0000C92D0000}"/>
    <cellStyle name="Normal 6 2 2" xfId="549" xr:uid="{00000000-0005-0000-0000-0000CA2D0000}"/>
    <cellStyle name="Normal 6 2 2 2" xfId="550" xr:uid="{00000000-0005-0000-0000-0000CB2D0000}"/>
    <cellStyle name="Normal 6 2 2 2 2" xfId="551" xr:uid="{00000000-0005-0000-0000-0000CC2D0000}"/>
    <cellStyle name="Normal 6 2 2 3" xfId="552" xr:uid="{00000000-0005-0000-0000-0000CD2D0000}"/>
    <cellStyle name="Normal 6 2 2 4" xfId="12025" xr:uid="{00000000-0005-0000-0000-0000CE2D0000}"/>
    <cellStyle name="Normal 6 2 3" xfId="553" xr:uid="{00000000-0005-0000-0000-0000CF2D0000}"/>
    <cellStyle name="Normal 6 2 3 2" xfId="554" xr:uid="{00000000-0005-0000-0000-0000D02D0000}"/>
    <cellStyle name="Normal 6 2 4" xfId="555" xr:uid="{00000000-0005-0000-0000-0000D12D0000}"/>
    <cellStyle name="Normal 6 2 5" xfId="12024" xr:uid="{00000000-0005-0000-0000-0000D22D0000}"/>
    <cellStyle name="Normal 6 3" xfId="556" xr:uid="{00000000-0005-0000-0000-0000D32D0000}"/>
    <cellStyle name="Normal 6 3 2" xfId="557" xr:uid="{00000000-0005-0000-0000-0000D42D0000}"/>
    <cellStyle name="Normal 6 3 2 2" xfId="558" xr:uid="{00000000-0005-0000-0000-0000D52D0000}"/>
    <cellStyle name="Normal 6 3 3" xfId="559" xr:uid="{00000000-0005-0000-0000-0000D62D0000}"/>
    <cellStyle name="Normal 6 3 4" xfId="12026" xr:uid="{00000000-0005-0000-0000-0000D72D0000}"/>
    <cellStyle name="Normal 6 4" xfId="560" xr:uid="{00000000-0005-0000-0000-0000D82D0000}"/>
    <cellStyle name="Normal 6 4 2" xfId="561" xr:uid="{00000000-0005-0000-0000-0000D92D0000}"/>
    <cellStyle name="Normal 6 4 2 2" xfId="562" xr:uid="{00000000-0005-0000-0000-0000DA2D0000}"/>
    <cellStyle name="Normal 6 4 3" xfId="563" xr:uid="{00000000-0005-0000-0000-0000DB2D0000}"/>
    <cellStyle name="Normal 6 4 4" xfId="12027" xr:uid="{00000000-0005-0000-0000-0000DC2D0000}"/>
    <cellStyle name="Normal 6 5" xfId="564" xr:uid="{00000000-0005-0000-0000-0000DD2D0000}"/>
    <cellStyle name="Normal 6 5 2" xfId="565" xr:uid="{00000000-0005-0000-0000-0000DE2D0000}"/>
    <cellStyle name="Normal 6 5 2 2" xfId="566" xr:uid="{00000000-0005-0000-0000-0000DF2D0000}"/>
    <cellStyle name="Normal 6 5 3" xfId="567" xr:uid="{00000000-0005-0000-0000-0000E02D0000}"/>
    <cellStyle name="Normal 6 5 4" xfId="12028" xr:uid="{00000000-0005-0000-0000-0000E12D0000}"/>
    <cellStyle name="Normal 6 6" xfId="568" xr:uid="{00000000-0005-0000-0000-0000E22D0000}"/>
    <cellStyle name="Normal 6 6 2" xfId="569" xr:uid="{00000000-0005-0000-0000-0000E32D0000}"/>
    <cellStyle name="Normal 6 6 3" xfId="12029" xr:uid="{00000000-0005-0000-0000-0000E42D0000}"/>
    <cellStyle name="Normal 6 7" xfId="570" xr:uid="{00000000-0005-0000-0000-0000E52D0000}"/>
    <cellStyle name="Normal 6 8" xfId="547" xr:uid="{00000000-0005-0000-0000-0000E62D0000}"/>
    <cellStyle name="Normal 6 9" xfId="12023" xr:uid="{00000000-0005-0000-0000-0000E72D0000}"/>
    <cellStyle name="Normal 7" xfId="571" xr:uid="{00000000-0005-0000-0000-0000E82D0000}"/>
    <cellStyle name="Normal 7 2" xfId="572" xr:uid="{00000000-0005-0000-0000-0000E92D0000}"/>
    <cellStyle name="Normal 7 2 2" xfId="573" xr:uid="{00000000-0005-0000-0000-0000EA2D0000}"/>
    <cellStyle name="Normal 7 2 2 2" xfId="574" xr:uid="{00000000-0005-0000-0000-0000EB2D0000}"/>
    <cellStyle name="Normal 7 2 2 2 2" xfId="575" xr:uid="{00000000-0005-0000-0000-0000EC2D0000}"/>
    <cellStyle name="Normal 7 2 2 3" xfId="576" xr:uid="{00000000-0005-0000-0000-0000ED2D0000}"/>
    <cellStyle name="Normal 7 2 2 4" xfId="12032" xr:uid="{00000000-0005-0000-0000-0000EE2D0000}"/>
    <cellStyle name="Normal 7 2 3" xfId="577" xr:uid="{00000000-0005-0000-0000-0000EF2D0000}"/>
    <cellStyle name="Normal 7 2 3 2" xfId="578" xr:uid="{00000000-0005-0000-0000-0000F02D0000}"/>
    <cellStyle name="Normal 7 2 4" xfId="579" xr:uid="{00000000-0005-0000-0000-0000F12D0000}"/>
    <cellStyle name="Normal 7 2 5" xfId="12031" xr:uid="{00000000-0005-0000-0000-0000F22D0000}"/>
    <cellStyle name="Normal 7 3" xfId="580" xr:uid="{00000000-0005-0000-0000-0000F32D0000}"/>
    <cellStyle name="Normal 7 3 2" xfId="581" xr:uid="{00000000-0005-0000-0000-0000F42D0000}"/>
    <cellStyle name="Normal 7 3 2 2" xfId="582" xr:uid="{00000000-0005-0000-0000-0000F52D0000}"/>
    <cellStyle name="Normal 7 3 3" xfId="583" xr:uid="{00000000-0005-0000-0000-0000F62D0000}"/>
    <cellStyle name="Normal 7 3 4" xfId="12033" xr:uid="{00000000-0005-0000-0000-0000F72D0000}"/>
    <cellStyle name="Normal 7 4" xfId="584" xr:uid="{00000000-0005-0000-0000-0000F82D0000}"/>
    <cellStyle name="Normal 7 4 2" xfId="585" xr:uid="{00000000-0005-0000-0000-0000F92D0000}"/>
    <cellStyle name="Normal 7 4 2 2" xfId="586" xr:uid="{00000000-0005-0000-0000-0000FA2D0000}"/>
    <cellStyle name="Normal 7 4 3" xfId="587" xr:uid="{00000000-0005-0000-0000-0000FB2D0000}"/>
    <cellStyle name="Normal 7 4 4" xfId="12034" xr:uid="{00000000-0005-0000-0000-0000FC2D0000}"/>
    <cellStyle name="Normal 7 5" xfId="588" xr:uid="{00000000-0005-0000-0000-0000FD2D0000}"/>
    <cellStyle name="Normal 7 5 2" xfId="589" xr:uid="{00000000-0005-0000-0000-0000FE2D0000}"/>
    <cellStyle name="Normal 7 5 2 2" xfId="590" xr:uid="{00000000-0005-0000-0000-0000FF2D0000}"/>
    <cellStyle name="Normal 7 5 3" xfId="591" xr:uid="{00000000-0005-0000-0000-0000002E0000}"/>
    <cellStyle name="Normal 7 5 4" xfId="12035" xr:uid="{00000000-0005-0000-0000-0000012E0000}"/>
    <cellStyle name="Normal 7 6" xfId="592" xr:uid="{00000000-0005-0000-0000-0000022E0000}"/>
    <cellStyle name="Normal 7 6 2" xfId="593" xr:uid="{00000000-0005-0000-0000-0000032E0000}"/>
    <cellStyle name="Normal 7 7" xfId="594" xr:uid="{00000000-0005-0000-0000-0000042E0000}"/>
    <cellStyle name="Normal 7 8" xfId="12030" xr:uid="{00000000-0005-0000-0000-0000052E0000}"/>
    <cellStyle name="Normal 8" xfId="595" xr:uid="{00000000-0005-0000-0000-0000062E0000}"/>
    <cellStyle name="Normal 8 2" xfId="596" xr:uid="{00000000-0005-0000-0000-0000072E0000}"/>
    <cellStyle name="Normal 8 2 2" xfId="597" xr:uid="{00000000-0005-0000-0000-0000082E0000}"/>
    <cellStyle name="Normal 8 2 2 2" xfId="598" xr:uid="{00000000-0005-0000-0000-0000092E0000}"/>
    <cellStyle name="Normal 8 2 2 2 2" xfId="599" xr:uid="{00000000-0005-0000-0000-00000A2E0000}"/>
    <cellStyle name="Normal 8 2 2 3" xfId="600" xr:uid="{00000000-0005-0000-0000-00000B2E0000}"/>
    <cellStyle name="Normal 8 2 2 4" xfId="12038" xr:uid="{00000000-0005-0000-0000-00000C2E0000}"/>
    <cellStyle name="Normal 8 2 3" xfId="601" xr:uid="{00000000-0005-0000-0000-00000D2E0000}"/>
    <cellStyle name="Normal 8 2 3 2" xfId="602" xr:uid="{00000000-0005-0000-0000-00000E2E0000}"/>
    <cellStyle name="Normal 8 2 4" xfId="603" xr:uid="{00000000-0005-0000-0000-00000F2E0000}"/>
    <cellStyle name="Normal 8 2 5" xfId="12037" xr:uid="{00000000-0005-0000-0000-0000102E0000}"/>
    <cellStyle name="Normal 8 3" xfId="604" xr:uid="{00000000-0005-0000-0000-0000112E0000}"/>
    <cellStyle name="Normal 8 3 2" xfId="605" xr:uid="{00000000-0005-0000-0000-0000122E0000}"/>
    <cellStyle name="Normal 8 3 2 2" xfId="606" xr:uid="{00000000-0005-0000-0000-0000132E0000}"/>
    <cellStyle name="Normal 8 3 3" xfId="607" xr:uid="{00000000-0005-0000-0000-0000142E0000}"/>
    <cellStyle name="Normal 8 3 4" xfId="12039" xr:uid="{00000000-0005-0000-0000-0000152E0000}"/>
    <cellStyle name="Normal 8 4" xfId="608" xr:uid="{00000000-0005-0000-0000-0000162E0000}"/>
    <cellStyle name="Normal 8 4 2" xfId="609" xr:uid="{00000000-0005-0000-0000-0000172E0000}"/>
    <cellStyle name="Normal 8 4 2 2" xfId="610" xr:uid="{00000000-0005-0000-0000-0000182E0000}"/>
    <cellStyle name="Normal 8 4 3" xfId="611" xr:uid="{00000000-0005-0000-0000-0000192E0000}"/>
    <cellStyle name="Normal 8 4 4" xfId="12040" xr:uid="{00000000-0005-0000-0000-00001A2E0000}"/>
    <cellStyle name="Normal 8 5" xfId="612" xr:uid="{00000000-0005-0000-0000-00001B2E0000}"/>
    <cellStyle name="Normal 8 5 2" xfId="613" xr:uid="{00000000-0005-0000-0000-00001C2E0000}"/>
    <cellStyle name="Normal 8 5 2 2" xfId="614" xr:uid="{00000000-0005-0000-0000-00001D2E0000}"/>
    <cellStyle name="Normal 8 5 3" xfId="615" xr:uid="{00000000-0005-0000-0000-00001E2E0000}"/>
    <cellStyle name="Normal 8 5 4" xfId="12041" xr:uid="{00000000-0005-0000-0000-00001F2E0000}"/>
    <cellStyle name="Normal 8 6" xfId="616" xr:uid="{00000000-0005-0000-0000-0000202E0000}"/>
    <cellStyle name="Normal 8 6 2" xfId="617" xr:uid="{00000000-0005-0000-0000-0000212E0000}"/>
    <cellStyle name="Normal 8 6 3" xfId="12042" xr:uid="{00000000-0005-0000-0000-0000222E0000}"/>
    <cellStyle name="Normal 8 7" xfId="618" xr:uid="{00000000-0005-0000-0000-0000232E0000}"/>
    <cellStyle name="Normal 8 8" xfId="12036" xr:uid="{00000000-0005-0000-0000-0000242E0000}"/>
    <cellStyle name="Normal 9" xfId="619" xr:uid="{00000000-0005-0000-0000-0000252E0000}"/>
    <cellStyle name="Normal 9 2" xfId="620" xr:uid="{00000000-0005-0000-0000-0000262E0000}"/>
    <cellStyle name="Normal 9 2 2" xfId="621" xr:uid="{00000000-0005-0000-0000-0000272E0000}"/>
    <cellStyle name="Normal 9 2 2 2" xfId="622" xr:uid="{00000000-0005-0000-0000-0000282E0000}"/>
    <cellStyle name="Normal 9 2 2 2 2" xfId="623" xr:uid="{00000000-0005-0000-0000-0000292E0000}"/>
    <cellStyle name="Normal 9 2 2 3" xfId="624" xr:uid="{00000000-0005-0000-0000-00002A2E0000}"/>
    <cellStyle name="Normal 9 2 2 4" xfId="12045" xr:uid="{00000000-0005-0000-0000-00002B2E0000}"/>
    <cellStyle name="Normal 9 2 3" xfId="625" xr:uid="{00000000-0005-0000-0000-00002C2E0000}"/>
    <cellStyle name="Normal 9 2 3 2" xfId="626" xr:uid="{00000000-0005-0000-0000-00002D2E0000}"/>
    <cellStyle name="Normal 9 2 4" xfId="627" xr:uid="{00000000-0005-0000-0000-00002E2E0000}"/>
    <cellStyle name="Normal 9 2 5" xfId="12044" xr:uid="{00000000-0005-0000-0000-00002F2E0000}"/>
    <cellStyle name="Normal 9 3" xfId="628" xr:uid="{00000000-0005-0000-0000-0000302E0000}"/>
    <cellStyle name="Normal 9 3 2" xfId="629" xr:uid="{00000000-0005-0000-0000-0000312E0000}"/>
    <cellStyle name="Normal 9 3 2 2" xfId="630" xr:uid="{00000000-0005-0000-0000-0000322E0000}"/>
    <cellStyle name="Normal 9 3 3" xfId="631" xr:uid="{00000000-0005-0000-0000-0000332E0000}"/>
    <cellStyle name="Normal 9 3 4" xfId="12046" xr:uid="{00000000-0005-0000-0000-0000342E0000}"/>
    <cellStyle name="Normal 9 4" xfId="632" xr:uid="{00000000-0005-0000-0000-0000352E0000}"/>
    <cellStyle name="Normal 9 4 2" xfId="633" xr:uid="{00000000-0005-0000-0000-0000362E0000}"/>
    <cellStyle name="Normal 9 4 2 2" xfId="634" xr:uid="{00000000-0005-0000-0000-0000372E0000}"/>
    <cellStyle name="Normal 9 4 3" xfId="635" xr:uid="{00000000-0005-0000-0000-0000382E0000}"/>
    <cellStyle name="Normal 9 4 4" xfId="12047" xr:uid="{00000000-0005-0000-0000-0000392E0000}"/>
    <cellStyle name="Normal 9 5" xfId="636" xr:uid="{00000000-0005-0000-0000-00003A2E0000}"/>
    <cellStyle name="Normal 9 5 2" xfId="637" xr:uid="{00000000-0005-0000-0000-00003B2E0000}"/>
    <cellStyle name="Normal 9 5 2 2" xfId="638" xr:uid="{00000000-0005-0000-0000-00003C2E0000}"/>
    <cellStyle name="Normal 9 5 3" xfId="639" xr:uid="{00000000-0005-0000-0000-00003D2E0000}"/>
    <cellStyle name="Normal 9 5 4" xfId="12048" xr:uid="{00000000-0005-0000-0000-00003E2E0000}"/>
    <cellStyle name="Normal 9 6" xfId="640" xr:uid="{00000000-0005-0000-0000-00003F2E0000}"/>
    <cellStyle name="Normal 9 6 2" xfId="641" xr:uid="{00000000-0005-0000-0000-0000402E0000}"/>
    <cellStyle name="Normal 9 6 3" xfId="12049" xr:uid="{00000000-0005-0000-0000-0000412E0000}"/>
    <cellStyle name="Normal 9 7" xfId="642" xr:uid="{00000000-0005-0000-0000-0000422E0000}"/>
    <cellStyle name="Normal 9 7 2" xfId="12050" xr:uid="{00000000-0005-0000-0000-0000432E0000}"/>
    <cellStyle name="Normal 9 8" xfId="12051" xr:uid="{00000000-0005-0000-0000-0000442E0000}"/>
    <cellStyle name="Normal 9 9" xfId="12043" xr:uid="{00000000-0005-0000-0000-0000452E0000}"/>
    <cellStyle name="Note 10" xfId="12052" xr:uid="{00000000-0005-0000-0000-0000462E0000}"/>
    <cellStyle name="Note 2" xfId="643" xr:uid="{00000000-0005-0000-0000-0000472E0000}"/>
    <cellStyle name="Note 2 2" xfId="644" xr:uid="{00000000-0005-0000-0000-0000482E0000}"/>
    <cellStyle name="Note 2 2 2" xfId="645" xr:uid="{00000000-0005-0000-0000-0000492E0000}"/>
    <cellStyle name="Note 2 2 2 2" xfId="646" xr:uid="{00000000-0005-0000-0000-00004A2E0000}"/>
    <cellStyle name="Note 2 2 2 2 2" xfId="647" xr:uid="{00000000-0005-0000-0000-00004B2E0000}"/>
    <cellStyle name="Note 2 2 2 2 3" xfId="648" xr:uid="{00000000-0005-0000-0000-00004C2E0000}"/>
    <cellStyle name="Note 2 2 2 3" xfId="649" xr:uid="{00000000-0005-0000-0000-00004D2E0000}"/>
    <cellStyle name="Note 2 2 2 4" xfId="650" xr:uid="{00000000-0005-0000-0000-00004E2E0000}"/>
    <cellStyle name="Note 2 2 3" xfId="651" xr:uid="{00000000-0005-0000-0000-00004F2E0000}"/>
    <cellStyle name="Note 2 2 3 2" xfId="652" xr:uid="{00000000-0005-0000-0000-0000502E0000}"/>
    <cellStyle name="Note 2 2 3 3" xfId="653" xr:uid="{00000000-0005-0000-0000-0000512E0000}"/>
    <cellStyle name="Note 2 2 4" xfId="654" xr:uid="{00000000-0005-0000-0000-0000522E0000}"/>
    <cellStyle name="Note 2 2 5" xfId="655" xr:uid="{00000000-0005-0000-0000-0000532E0000}"/>
    <cellStyle name="Note 2 2 6" xfId="12054" xr:uid="{00000000-0005-0000-0000-0000542E0000}"/>
    <cellStyle name="Note 2 3" xfId="656" xr:uid="{00000000-0005-0000-0000-0000552E0000}"/>
    <cellStyle name="Note 2 3 2" xfId="657" xr:uid="{00000000-0005-0000-0000-0000562E0000}"/>
    <cellStyle name="Note 2 3 2 2" xfId="658" xr:uid="{00000000-0005-0000-0000-0000572E0000}"/>
    <cellStyle name="Note 2 3 2 3" xfId="659" xr:uid="{00000000-0005-0000-0000-0000582E0000}"/>
    <cellStyle name="Note 2 3 3" xfId="660" xr:uid="{00000000-0005-0000-0000-0000592E0000}"/>
    <cellStyle name="Note 2 3 4" xfId="661" xr:uid="{00000000-0005-0000-0000-00005A2E0000}"/>
    <cellStyle name="Note 2 4" xfId="662" xr:uid="{00000000-0005-0000-0000-00005B2E0000}"/>
    <cellStyle name="Note 2 5" xfId="663" xr:uid="{00000000-0005-0000-0000-00005C2E0000}"/>
    <cellStyle name="Note 2 5 2" xfId="664" xr:uid="{00000000-0005-0000-0000-00005D2E0000}"/>
    <cellStyle name="Note 2 5 3" xfId="665" xr:uid="{00000000-0005-0000-0000-00005E2E0000}"/>
    <cellStyle name="Note 2 6" xfId="666" xr:uid="{00000000-0005-0000-0000-00005F2E0000}"/>
    <cellStyle name="Note 2 7" xfId="667" xr:uid="{00000000-0005-0000-0000-0000602E0000}"/>
    <cellStyle name="Note 2 8" xfId="12053" xr:uid="{00000000-0005-0000-0000-0000612E0000}"/>
    <cellStyle name="Note 3" xfId="668" xr:uid="{00000000-0005-0000-0000-0000622E0000}"/>
    <cellStyle name="Note 3 2" xfId="669" xr:uid="{00000000-0005-0000-0000-0000632E0000}"/>
    <cellStyle name="Note 3 2 2" xfId="670" xr:uid="{00000000-0005-0000-0000-0000642E0000}"/>
    <cellStyle name="Note 3 2 2 2" xfId="671" xr:uid="{00000000-0005-0000-0000-0000652E0000}"/>
    <cellStyle name="Note 3 2 2 3" xfId="672" xr:uid="{00000000-0005-0000-0000-0000662E0000}"/>
    <cellStyle name="Note 3 2 3" xfId="673" xr:uid="{00000000-0005-0000-0000-0000672E0000}"/>
    <cellStyle name="Note 3 2 4" xfId="674" xr:uid="{00000000-0005-0000-0000-0000682E0000}"/>
    <cellStyle name="Note 3 3" xfId="675" xr:uid="{00000000-0005-0000-0000-0000692E0000}"/>
    <cellStyle name="Note 3 3 2" xfId="676" xr:uid="{00000000-0005-0000-0000-00006A2E0000}"/>
    <cellStyle name="Note 3 3 3" xfId="677" xr:uid="{00000000-0005-0000-0000-00006B2E0000}"/>
    <cellStyle name="Note 3 4" xfId="678" xr:uid="{00000000-0005-0000-0000-00006C2E0000}"/>
    <cellStyle name="Note 3 5" xfId="679" xr:uid="{00000000-0005-0000-0000-00006D2E0000}"/>
    <cellStyle name="Note 3 6" xfId="12055" xr:uid="{00000000-0005-0000-0000-00006E2E0000}"/>
    <cellStyle name="Note 4" xfId="680" xr:uid="{00000000-0005-0000-0000-00006F2E0000}"/>
    <cellStyle name="Note 4 2" xfId="681" xr:uid="{00000000-0005-0000-0000-0000702E0000}"/>
    <cellStyle name="Note 4 2 2" xfId="682" xr:uid="{00000000-0005-0000-0000-0000712E0000}"/>
    <cellStyle name="Note 4 2 3" xfId="683" xr:uid="{00000000-0005-0000-0000-0000722E0000}"/>
    <cellStyle name="Note 4 3" xfId="684" xr:uid="{00000000-0005-0000-0000-0000732E0000}"/>
    <cellStyle name="Note 4 4" xfId="685" xr:uid="{00000000-0005-0000-0000-0000742E0000}"/>
    <cellStyle name="Note 4 5" xfId="12056" xr:uid="{00000000-0005-0000-0000-0000752E0000}"/>
    <cellStyle name="Note 5" xfId="686" xr:uid="{00000000-0005-0000-0000-0000762E0000}"/>
    <cellStyle name="Note 5 2" xfId="687" xr:uid="{00000000-0005-0000-0000-0000772E0000}"/>
    <cellStyle name="Note 5 3" xfId="688" xr:uid="{00000000-0005-0000-0000-0000782E0000}"/>
    <cellStyle name="Note 5 4" xfId="12057" xr:uid="{00000000-0005-0000-0000-0000792E0000}"/>
    <cellStyle name="Note 6" xfId="12058" xr:uid="{00000000-0005-0000-0000-00007A2E0000}"/>
    <cellStyle name="Note 7" xfId="12059" xr:uid="{00000000-0005-0000-0000-00007B2E0000}"/>
    <cellStyle name="Note 8" xfId="12060" xr:uid="{00000000-0005-0000-0000-00007C2E0000}"/>
    <cellStyle name="Note 8 10" xfId="12061" xr:uid="{00000000-0005-0000-0000-00007D2E0000}"/>
    <cellStyle name="Note 8 10 10" xfId="12062" xr:uid="{00000000-0005-0000-0000-00007E2E0000}"/>
    <cellStyle name="Note 8 10 10 2" xfId="12063" xr:uid="{00000000-0005-0000-0000-00007F2E0000}"/>
    <cellStyle name="Note 8 10 11" xfId="12064" xr:uid="{00000000-0005-0000-0000-0000802E0000}"/>
    <cellStyle name="Note 8 10 11 2" xfId="12065" xr:uid="{00000000-0005-0000-0000-0000812E0000}"/>
    <cellStyle name="Note 8 10 12" xfId="12066" xr:uid="{00000000-0005-0000-0000-0000822E0000}"/>
    <cellStyle name="Note 8 10 12 2" xfId="12067" xr:uid="{00000000-0005-0000-0000-0000832E0000}"/>
    <cellStyle name="Note 8 10 13" xfId="12068" xr:uid="{00000000-0005-0000-0000-0000842E0000}"/>
    <cellStyle name="Note 8 10 13 2" xfId="12069" xr:uid="{00000000-0005-0000-0000-0000852E0000}"/>
    <cellStyle name="Note 8 10 14" xfId="12070" xr:uid="{00000000-0005-0000-0000-0000862E0000}"/>
    <cellStyle name="Note 8 10 14 2" xfId="12071" xr:uid="{00000000-0005-0000-0000-0000872E0000}"/>
    <cellStyle name="Note 8 10 15" xfId="12072" xr:uid="{00000000-0005-0000-0000-0000882E0000}"/>
    <cellStyle name="Note 8 10 15 2" xfId="12073" xr:uid="{00000000-0005-0000-0000-0000892E0000}"/>
    <cellStyle name="Note 8 10 16" xfId="12074" xr:uid="{00000000-0005-0000-0000-00008A2E0000}"/>
    <cellStyle name="Note 8 10 16 2" xfId="12075" xr:uid="{00000000-0005-0000-0000-00008B2E0000}"/>
    <cellStyle name="Note 8 10 17" xfId="12076" xr:uid="{00000000-0005-0000-0000-00008C2E0000}"/>
    <cellStyle name="Note 8 10 17 2" xfId="12077" xr:uid="{00000000-0005-0000-0000-00008D2E0000}"/>
    <cellStyle name="Note 8 10 18" xfId="12078" xr:uid="{00000000-0005-0000-0000-00008E2E0000}"/>
    <cellStyle name="Note 8 10 2" xfId="12079" xr:uid="{00000000-0005-0000-0000-00008F2E0000}"/>
    <cellStyle name="Note 8 10 2 2" xfId="12080" xr:uid="{00000000-0005-0000-0000-0000902E0000}"/>
    <cellStyle name="Note 8 10 3" xfId="12081" xr:uid="{00000000-0005-0000-0000-0000912E0000}"/>
    <cellStyle name="Note 8 10 3 2" xfId="12082" xr:uid="{00000000-0005-0000-0000-0000922E0000}"/>
    <cellStyle name="Note 8 10 4" xfId="12083" xr:uid="{00000000-0005-0000-0000-0000932E0000}"/>
    <cellStyle name="Note 8 10 4 2" xfId="12084" xr:uid="{00000000-0005-0000-0000-0000942E0000}"/>
    <cellStyle name="Note 8 10 5" xfId="12085" xr:uid="{00000000-0005-0000-0000-0000952E0000}"/>
    <cellStyle name="Note 8 10 5 2" xfId="12086" xr:uid="{00000000-0005-0000-0000-0000962E0000}"/>
    <cellStyle name="Note 8 10 6" xfId="12087" xr:uid="{00000000-0005-0000-0000-0000972E0000}"/>
    <cellStyle name="Note 8 10 6 2" xfId="12088" xr:uid="{00000000-0005-0000-0000-0000982E0000}"/>
    <cellStyle name="Note 8 10 7" xfId="12089" xr:uid="{00000000-0005-0000-0000-0000992E0000}"/>
    <cellStyle name="Note 8 10 7 2" xfId="12090" xr:uid="{00000000-0005-0000-0000-00009A2E0000}"/>
    <cellStyle name="Note 8 10 8" xfId="12091" xr:uid="{00000000-0005-0000-0000-00009B2E0000}"/>
    <cellStyle name="Note 8 10 8 2" xfId="12092" xr:uid="{00000000-0005-0000-0000-00009C2E0000}"/>
    <cellStyle name="Note 8 10 9" xfId="12093" xr:uid="{00000000-0005-0000-0000-00009D2E0000}"/>
    <cellStyle name="Note 8 10 9 2" xfId="12094" xr:uid="{00000000-0005-0000-0000-00009E2E0000}"/>
    <cellStyle name="Note 8 11" xfId="12095" xr:uid="{00000000-0005-0000-0000-00009F2E0000}"/>
    <cellStyle name="Note 8 11 10" xfId="12096" xr:uid="{00000000-0005-0000-0000-0000A02E0000}"/>
    <cellStyle name="Note 8 11 10 2" xfId="12097" xr:uid="{00000000-0005-0000-0000-0000A12E0000}"/>
    <cellStyle name="Note 8 11 11" xfId="12098" xr:uid="{00000000-0005-0000-0000-0000A22E0000}"/>
    <cellStyle name="Note 8 11 11 2" xfId="12099" xr:uid="{00000000-0005-0000-0000-0000A32E0000}"/>
    <cellStyle name="Note 8 11 12" xfId="12100" xr:uid="{00000000-0005-0000-0000-0000A42E0000}"/>
    <cellStyle name="Note 8 11 12 2" xfId="12101" xr:uid="{00000000-0005-0000-0000-0000A52E0000}"/>
    <cellStyle name="Note 8 11 13" xfId="12102" xr:uid="{00000000-0005-0000-0000-0000A62E0000}"/>
    <cellStyle name="Note 8 11 13 2" xfId="12103" xr:uid="{00000000-0005-0000-0000-0000A72E0000}"/>
    <cellStyle name="Note 8 11 14" xfId="12104" xr:uid="{00000000-0005-0000-0000-0000A82E0000}"/>
    <cellStyle name="Note 8 11 14 2" xfId="12105" xr:uid="{00000000-0005-0000-0000-0000A92E0000}"/>
    <cellStyle name="Note 8 11 15" xfId="12106" xr:uid="{00000000-0005-0000-0000-0000AA2E0000}"/>
    <cellStyle name="Note 8 11 15 2" xfId="12107" xr:uid="{00000000-0005-0000-0000-0000AB2E0000}"/>
    <cellStyle name="Note 8 11 16" xfId="12108" xr:uid="{00000000-0005-0000-0000-0000AC2E0000}"/>
    <cellStyle name="Note 8 11 16 2" xfId="12109" xr:uid="{00000000-0005-0000-0000-0000AD2E0000}"/>
    <cellStyle name="Note 8 11 17" xfId="12110" xr:uid="{00000000-0005-0000-0000-0000AE2E0000}"/>
    <cellStyle name="Note 8 11 17 2" xfId="12111" xr:uid="{00000000-0005-0000-0000-0000AF2E0000}"/>
    <cellStyle name="Note 8 11 18" xfId="12112" xr:uid="{00000000-0005-0000-0000-0000B02E0000}"/>
    <cellStyle name="Note 8 11 2" xfId="12113" xr:uid="{00000000-0005-0000-0000-0000B12E0000}"/>
    <cellStyle name="Note 8 11 2 2" xfId="12114" xr:uid="{00000000-0005-0000-0000-0000B22E0000}"/>
    <cellStyle name="Note 8 11 3" xfId="12115" xr:uid="{00000000-0005-0000-0000-0000B32E0000}"/>
    <cellStyle name="Note 8 11 3 2" xfId="12116" xr:uid="{00000000-0005-0000-0000-0000B42E0000}"/>
    <cellStyle name="Note 8 11 4" xfId="12117" xr:uid="{00000000-0005-0000-0000-0000B52E0000}"/>
    <cellStyle name="Note 8 11 4 2" xfId="12118" xr:uid="{00000000-0005-0000-0000-0000B62E0000}"/>
    <cellStyle name="Note 8 11 5" xfId="12119" xr:uid="{00000000-0005-0000-0000-0000B72E0000}"/>
    <cellStyle name="Note 8 11 5 2" xfId="12120" xr:uid="{00000000-0005-0000-0000-0000B82E0000}"/>
    <cellStyle name="Note 8 11 6" xfId="12121" xr:uid="{00000000-0005-0000-0000-0000B92E0000}"/>
    <cellStyle name="Note 8 11 6 2" xfId="12122" xr:uid="{00000000-0005-0000-0000-0000BA2E0000}"/>
    <cellStyle name="Note 8 11 7" xfId="12123" xr:uid="{00000000-0005-0000-0000-0000BB2E0000}"/>
    <cellStyle name="Note 8 11 7 2" xfId="12124" xr:uid="{00000000-0005-0000-0000-0000BC2E0000}"/>
    <cellStyle name="Note 8 11 8" xfId="12125" xr:uid="{00000000-0005-0000-0000-0000BD2E0000}"/>
    <cellStyle name="Note 8 11 8 2" xfId="12126" xr:uid="{00000000-0005-0000-0000-0000BE2E0000}"/>
    <cellStyle name="Note 8 11 9" xfId="12127" xr:uid="{00000000-0005-0000-0000-0000BF2E0000}"/>
    <cellStyle name="Note 8 11 9 2" xfId="12128" xr:uid="{00000000-0005-0000-0000-0000C02E0000}"/>
    <cellStyle name="Note 8 12" xfId="12129" xr:uid="{00000000-0005-0000-0000-0000C12E0000}"/>
    <cellStyle name="Note 8 12 10" xfId="12130" xr:uid="{00000000-0005-0000-0000-0000C22E0000}"/>
    <cellStyle name="Note 8 12 10 2" xfId="12131" xr:uid="{00000000-0005-0000-0000-0000C32E0000}"/>
    <cellStyle name="Note 8 12 11" xfId="12132" xr:uid="{00000000-0005-0000-0000-0000C42E0000}"/>
    <cellStyle name="Note 8 12 11 2" xfId="12133" xr:uid="{00000000-0005-0000-0000-0000C52E0000}"/>
    <cellStyle name="Note 8 12 12" xfId="12134" xr:uid="{00000000-0005-0000-0000-0000C62E0000}"/>
    <cellStyle name="Note 8 12 12 2" xfId="12135" xr:uid="{00000000-0005-0000-0000-0000C72E0000}"/>
    <cellStyle name="Note 8 12 13" xfId="12136" xr:uid="{00000000-0005-0000-0000-0000C82E0000}"/>
    <cellStyle name="Note 8 12 13 2" xfId="12137" xr:uid="{00000000-0005-0000-0000-0000C92E0000}"/>
    <cellStyle name="Note 8 12 14" xfId="12138" xr:uid="{00000000-0005-0000-0000-0000CA2E0000}"/>
    <cellStyle name="Note 8 12 14 2" xfId="12139" xr:uid="{00000000-0005-0000-0000-0000CB2E0000}"/>
    <cellStyle name="Note 8 12 15" xfId="12140" xr:uid="{00000000-0005-0000-0000-0000CC2E0000}"/>
    <cellStyle name="Note 8 12 15 2" xfId="12141" xr:uid="{00000000-0005-0000-0000-0000CD2E0000}"/>
    <cellStyle name="Note 8 12 16" xfId="12142" xr:uid="{00000000-0005-0000-0000-0000CE2E0000}"/>
    <cellStyle name="Note 8 12 2" xfId="12143" xr:uid="{00000000-0005-0000-0000-0000CF2E0000}"/>
    <cellStyle name="Note 8 12 2 2" xfId="12144" xr:uid="{00000000-0005-0000-0000-0000D02E0000}"/>
    <cellStyle name="Note 8 12 3" xfId="12145" xr:uid="{00000000-0005-0000-0000-0000D12E0000}"/>
    <cellStyle name="Note 8 12 3 2" xfId="12146" xr:uid="{00000000-0005-0000-0000-0000D22E0000}"/>
    <cellStyle name="Note 8 12 4" xfId="12147" xr:uid="{00000000-0005-0000-0000-0000D32E0000}"/>
    <cellStyle name="Note 8 12 4 2" xfId="12148" xr:uid="{00000000-0005-0000-0000-0000D42E0000}"/>
    <cellStyle name="Note 8 12 5" xfId="12149" xr:uid="{00000000-0005-0000-0000-0000D52E0000}"/>
    <cellStyle name="Note 8 12 5 2" xfId="12150" xr:uid="{00000000-0005-0000-0000-0000D62E0000}"/>
    <cellStyle name="Note 8 12 6" xfId="12151" xr:uid="{00000000-0005-0000-0000-0000D72E0000}"/>
    <cellStyle name="Note 8 12 6 2" xfId="12152" xr:uid="{00000000-0005-0000-0000-0000D82E0000}"/>
    <cellStyle name="Note 8 12 7" xfId="12153" xr:uid="{00000000-0005-0000-0000-0000D92E0000}"/>
    <cellStyle name="Note 8 12 7 2" xfId="12154" xr:uid="{00000000-0005-0000-0000-0000DA2E0000}"/>
    <cellStyle name="Note 8 12 8" xfId="12155" xr:uid="{00000000-0005-0000-0000-0000DB2E0000}"/>
    <cellStyle name="Note 8 12 8 2" xfId="12156" xr:uid="{00000000-0005-0000-0000-0000DC2E0000}"/>
    <cellStyle name="Note 8 12 9" xfId="12157" xr:uid="{00000000-0005-0000-0000-0000DD2E0000}"/>
    <cellStyle name="Note 8 12 9 2" xfId="12158" xr:uid="{00000000-0005-0000-0000-0000DE2E0000}"/>
    <cellStyle name="Note 8 13" xfId="12159" xr:uid="{00000000-0005-0000-0000-0000DF2E0000}"/>
    <cellStyle name="Note 8 13 10" xfId="12160" xr:uid="{00000000-0005-0000-0000-0000E02E0000}"/>
    <cellStyle name="Note 8 13 10 2" xfId="12161" xr:uid="{00000000-0005-0000-0000-0000E12E0000}"/>
    <cellStyle name="Note 8 13 11" xfId="12162" xr:uid="{00000000-0005-0000-0000-0000E22E0000}"/>
    <cellStyle name="Note 8 13 11 2" xfId="12163" xr:uid="{00000000-0005-0000-0000-0000E32E0000}"/>
    <cellStyle name="Note 8 13 12" xfId="12164" xr:uid="{00000000-0005-0000-0000-0000E42E0000}"/>
    <cellStyle name="Note 8 13 12 2" xfId="12165" xr:uid="{00000000-0005-0000-0000-0000E52E0000}"/>
    <cellStyle name="Note 8 13 13" xfId="12166" xr:uid="{00000000-0005-0000-0000-0000E62E0000}"/>
    <cellStyle name="Note 8 13 13 2" xfId="12167" xr:uid="{00000000-0005-0000-0000-0000E72E0000}"/>
    <cellStyle name="Note 8 13 14" xfId="12168" xr:uid="{00000000-0005-0000-0000-0000E82E0000}"/>
    <cellStyle name="Note 8 13 14 2" xfId="12169" xr:uid="{00000000-0005-0000-0000-0000E92E0000}"/>
    <cellStyle name="Note 8 13 15" xfId="12170" xr:uid="{00000000-0005-0000-0000-0000EA2E0000}"/>
    <cellStyle name="Note 8 13 15 2" xfId="12171" xr:uid="{00000000-0005-0000-0000-0000EB2E0000}"/>
    <cellStyle name="Note 8 13 16" xfId="12172" xr:uid="{00000000-0005-0000-0000-0000EC2E0000}"/>
    <cellStyle name="Note 8 13 2" xfId="12173" xr:uid="{00000000-0005-0000-0000-0000ED2E0000}"/>
    <cellStyle name="Note 8 13 2 2" xfId="12174" xr:uid="{00000000-0005-0000-0000-0000EE2E0000}"/>
    <cellStyle name="Note 8 13 3" xfId="12175" xr:uid="{00000000-0005-0000-0000-0000EF2E0000}"/>
    <cellStyle name="Note 8 13 3 2" xfId="12176" xr:uid="{00000000-0005-0000-0000-0000F02E0000}"/>
    <cellStyle name="Note 8 13 4" xfId="12177" xr:uid="{00000000-0005-0000-0000-0000F12E0000}"/>
    <cellStyle name="Note 8 13 4 2" xfId="12178" xr:uid="{00000000-0005-0000-0000-0000F22E0000}"/>
    <cellStyle name="Note 8 13 5" xfId="12179" xr:uid="{00000000-0005-0000-0000-0000F32E0000}"/>
    <cellStyle name="Note 8 13 5 2" xfId="12180" xr:uid="{00000000-0005-0000-0000-0000F42E0000}"/>
    <cellStyle name="Note 8 13 6" xfId="12181" xr:uid="{00000000-0005-0000-0000-0000F52E0000}"/>
    <cellStyle name="Note 8 13 6 2" xfId="12182" xr:uid="{00000000-0005-0000-0000-0000F62E0000}"/>
    <cellStyle name="Note 8 13 7" xfId="12183" xr:uid="{00000000-0005-0000-0000-0000F72E0000}"/>
    <cellStyle name="Note 8 13 7 2" xfId="12184" xr:uid="{00000000-0005-0000-0000-0000F82E0000}"/>
    <cellStyle name="Note 8 13 8" xfId="12185" xr:uid="{00000000-0005-0000-0000-0000F92E0000}"/>
    <cellStyle name="Note 8 13 8 2" xfId="12186" xr:uid="{00000000-0005-0000-0000-0000FA2E0000}"/>
    <cellStyle name="Note 8 13 9" xfId="12187" xr:uid="{00000000-0005-0000-0000-0000FB2E0000}"/>
    <cellStyle name="Note 8 13 9 2" xfId="12188" xr:uid="{00000000-0005-0000-0000-0000FC2E0000}"/>
    <cellStyle name="Note 8 14" xfId="12189" xr:uid="{00000000-0005-0000-0000-0000FD2E0000}"/>
    <cellStyle name="Note 8 14 10" xfId="12190" xr:uid="{00000000-0005-0000-0000-0000FE2E0000}"/>
    <cellStyle name="Note 8 14 10 2" xfId="12191" xr:uid="{00000000-0005-0000-0000-0000FF2E0000}"/>
    <cellStyle name="Note 8 14 11" xfId="12192" xr:uid="{00000000-0005-0000-0000-0000002F0000}"/>
    <cellStyle name="Note 8 14 11 2" xfId="12193" xr:uid="{00000000-0005-0000-0000-0000012F0000}"/>
    <cellStyle name="Note 8 14 12" xfId="12194" xr:uid="{00000000-0005-0000-0000-0000022F0000}"/>
    <cellStyle name="Note 8 14 12 2" xfId="12195" xr:uid="{00000000-0005-0000-0000-0000032F0000}"/>
    <cellStyle name="Note 8 14 13" xfId="12196" xr:uid="{00000000-0005-0000-0000-0000042F0000}"/>
    <cellStyle name="Note 8 14 13 2" xfId="12197" xr:uid="{00000000-0005-0000-0000-0000052F0000}"/>
    <cellStyle name="Note 8 14 14" xfId="12198" xr:uid="{00000000-0005-0000-0000-0000062F0000}"/>
    <cellStyle name="Note 8 14 14 2" xfId="12199" xr:uid="{00000000-0005-0000-0000-0000072F0000}"/>
    <cellStyle name="Note 8 14 15" xfId="12200" xr:uid="{00000000-0005-0000-0000-0000082F0000}"/>
    <cellStyle name="Note 8 14 2" xfId="12201" xr:uid="{00000000-0005-0000-0000-0000092F0000}"/>
    <cellStyle name="Note 8 14 2 2" xfId="12202" xr:uid="{00000000-0005-0000-0000-00000A2F0000}"/>
    <cellStyle name="Note 8 14 3" xfId="12203" xr:uid="{00000000-0005-0000-0000-00000B2F0000}"/>
    <cellStyle name="Note 8 14 3 2" xfId="12204" xr:uid="{00000000-0005-0000-0000-00000C2F0000}"/>
    <cellStyle name="Note 8 14 4" xfId="12205" xr:uid="{00000000-0005-0000-0000-00000D2F0000}"/>
    <cellStyle name="Note 8 14 4 2" xfId="12206" xr:uid="{00000000-0005-0000-0000-00000E2F0000}"/>
    <cellStyle name="Note 8 14 5" xfId="12207" xr:uid="{00000000-0005-0000-0000-00000F2F0000}"/>
    <cellStyle name="Note 8 14 5 2" xfId="12208" xr:uid="{00000000-0005-0000-0000-0000102F0000}"/>
    <cellStyle name="Note 8 14 6" xfId="12209" xr:uid="{00000000-0005-0000-0000-0000112F0000}"/>
    <cellStyle name="Note 8 14 6 2" xfId="12210" xr:uid="{00000000-0005-0000-0000-0000122F0000}"/>
    <cellStyle name="Note 8 14 7" xfId="12211" xr:uid="{00000000-0005-0000-0000-0000132F0000}"/>
    <cellStyle name="Note 8 14 7 2" xfId="12212" xr:uid="{00000000-0005-0000-0000-0000142F0000}"/>
    <cellStyle name="Note 8 14 8" xfId="12213" xr:uid="{00000000-0005-0000-0000-0000152F0000}"/>
    <cellStyle name="Note 8 14 8 2" xfId="12214" xr:uid="{00000000-0005-0000-0000-0000162F0000}"/>
    <cellStyle name="Note 8 14 9" xfId="12215" xr:uid="{00000000-0005-0000-0000-0000172F0000}"/>
    <cellStyle name="Note 8 14 9 2" xfId="12216" xr:uid="{00000000-0005-0000-0000-0000182F0000}"/>
    <cellStyle name="Note 8 15" xfId="12217" xr:uid="{00000000-0005-0000-0000-0000192F0000}"/>
    <cellStyle name="Note 8 15 2" xfId="12218" xr:uid="{00000000-0005-0000-0000-00001A2F0000}"/>
    <cellStyle name="Note 8 16" xfId="12219" xr:uid="{00000000-0005-0000-0000-00001B2F0000}"/>
    <cellStyle name="Note 8 16 2" xfId="12220" xr:uid="{00000000-0005-0000-0000-00001C2F0000}"/>
    <cellStyle name="Note 8 17" xfId="12221" xr:uid="{00000000-0005-0000-0000-00001D2F0000}"/>
    <cellStyle name="Note 8 17 2" xfId="12222" xr:uid="{00000000-0005-0000-0000-00001E2F0000}"/>
    <cellStyle name="Note 8 18" xfId="12223" xr:uid="{00000000-0005-0000-0000-00001F2F0000}"/>
    <cellStyle name="Note 8 18 2" xfId="12224" xr:uid="{00000000-0005-0000-0000-0000202F0000}"/>
    <cellStyle name="Note 8 19" xfId="12225" xr:uid="{00000000-0005-0000-0000-0000212F0000}"/>
    <cellStyle name="Note 8 19 2" xfId="12226" xr:uid="{00000000-0005-0000-0000-0000222F0000}"/>
    <cellStyle name="Note 8 2" xfId="12227" xr:uid="{00000000-0005-0000-0000-0000232F0000}"/>
    <cellStyle name="Note 8 2 10" xfId="12228" xr:uid="{00000000-0005-0000-0000-0000242F0000}"/>
    <cellStyle name="Note 8 2 10 10" xfId="12229" xr:uid="{00000000-0005-0000-0000-0000252F0000}"/>
    <cellStyle name="Note 8 2 10 10 2" xfId="12230" xr:uid="{00000000-0005-0000-0000-0000262F0000}"/>
    <cellStyle name="Note 8 2 10 11" xfId="12231" xr:uid="{00000000-0005-0000-0000-0000272F0000}"/>
    <cellStyle name="Note 8 2 10 11 2" xfId="12232" xr:uid="{00000000-0005-0000-0000-0000282F0000}"/>
    <cellStyle name="Note 8 2 10 12" xfId="12233" xr:uid="{00000000-0005-0000-0000-0000292F0000}"/>
    <cellStyle name="Note 8 2 10 12 2" xfId="12234" xr:uid="{00000000-0005-0000-0000-00002A2F0000}"/>
    <cellStyle name="Note 8 2 10 13" xfId="12235" xr:uid="{00000000-0005-0000-0000-00002B2F0000}"/>
    <cellStyle name="Note 8 2 10 13 2" xfId="12236" xr:uid="{00000000-0005-0000-0000-00002C2F0000}"/>
    <cellStyle name="Note 8 2 10 14" xfId="12237" xr:uid="{00000000-0005-0000-0000-00002D2F0000}"/>
    <cellStyle name="Note 8 2 10 14 2" xfId="12238" xr:uid="{00000000-0005-0000-0000-00002E2F0000}"/>
    <cellStyle name="Note 8 2 10 15" xfId="12239" xr:uid="{00000000-0005-0000-0000-00002F2F0000}"/>
    <cellStyle name="Note 8 2 10 15 2" xfId="12240" xr:uid="{00000000-0005-0000-0000-0000302F0000}"/>
    <cellStyle name="Note 8 2 10 16" xfId="12241" xr:uid="{00000000-0005-0000-0000-0000312F0000}"/>
    <cellStyle name="Note 8 2 10 16 2" xfId="12242" xr:uid="{00000000-0005-0000-0000-0000322F0000}"/>
    <cellStyle name="Note 8 2 10 17" xfId="12243" xr:uid="{00000000-0005-0000-0000-0000332F0000}"/>
    <cellStyle name="Note 8 2 10 17 2" xfId="12244" xr:uid="{00000000-0005-0000-0000-0000342F0000}"/>
    <cellStyle name="Note 8 2 10 18" xfId="12245" xr:uid="{00000000-0005-0000-0000-0000352F0000}"/>
    <cellStyle name="Note 8 2 10 2" xfId="12246" xr:uid="{00000000-0005-0000-0000-0000362F0000}"/>
    <cellStyle name="Note 8 2 10 2 2" xfId="12247" xr:uid="{00000000-0005-0000-0000-0000372F0000}"/>
    <cellStyle name="Note 8 2 10 3" xfId="12248" xr:uid="{00000000-0005-0000-0000-0000382F0000}"/>
    <cellStyle name="Note 8 2 10 3 2" xfId="12249" xr:uid="{00000000-0005-0000-0000-0000392F0000}"/>
    <cellStyle name="Note 8 2 10 4" xfId="12250" xr:uid="{00000000-0005-0000-0000-00003A2F0000}"/>
    <cellStyle name="Note 8 2 10 4 2" xfId="12251" xr:uid="{00000000-0005-0000-0000-00003B2F0000}"/>
    <cellStyle name="Note 8 2 10 5" xfId="12252" xr:uid="{00000000-0005-0000-0000-00003C2F0000}"/>
    <cellStyle name="Note 8 2 10 5 2" xfId="12253" xr:uid="{00000000-0005-0000-0000-00003D2F0000}"/>
    <cellStyle name="Note 8 2 10 6" xfId="12254" xr:uid="{00000000-0005-0000-0000-00003E2F0000}"/>
    <cellStyle name="Note 8 2 10 6 2" xfId="12255" xr:uid="{00000000-0005-0000-0000-00003F2F0000}"/>
    <cellStyle name="Note 8 2 10 7" xfId="12256" xr:uid="{00000000-0005-0000-0000-0000402F0000}"/>
    <cellStyle name="Note 8 2 10 7 2" xfId="12257" xr:uid="{00000000-0005-0000-0000-0000412F0000}"/>
    <cellStyle name="Note 8 2 10 8" xfId="12258" xr:uid="{00000000-0005-0000-0000-0000422F0000}"/>
    <cellStyle name="Note 8 2 10 8 2" xfId="12259" xr:uid="{00000000-0005-0000-0000-0000432F0000}"/>
    <cellStyle name="Note 8 2 10 9" xfId="12260" xr:uid="{00000000-0005-0000-0000-0000442F0000}"/>
    <cellStyle name="Note 8 2 10 9 2" xfId="12261" xr:uid="{00000000-0005-0000-0000-0000452F0000}"/>
    <cellStyle name="Note 8 2 11" xfId="12262" xr:uid="{00000000-0005-0000-0000-0000462F0000}"/>
    <cellStyle name="Note 8 2 11 10" xfId="12263" xr:uid="{00000000-0005-0000-0000-0000472F0000}"/>
    <cellStyle name="Note 8 2 11 10 2" xfId="12264" xr:uid="{00000000-0005-0000-0000-0000482F0000}"/>
    <cellStyle name="Note 8 2 11 11" xfId="12265" xr:uid="{00000000-0005-0000-0000-0000492F0000}"/>
    <cellStyle name="Note 8 2 11 11 2" xfId="12266" xr:uid="{00000000-0005-0000-0000-00004A2F0000}"/>
    <cellStyle name="Note 8 2 11 12" xfId="12267" xr:uid="{00000000-0005-0000-0000-00004B2F0000}"/>
    <cellStyle name="Note 8 2 11 12 2" xfId="12268" xr:uid="{00000000-0005-0000-0000-00004C2F0000}"/>
    <cellStyle name="Note 8 2 11 13" xfId="12269" xr:uid="{00000000-0005-0000-0000-00004D2F0000}"/>
    <cellStyle name="Note 8 2 11 13 2" xfId="12270" xr:uid="{00000000-0005-0000-0000-00004E2F0000}"/>
    <cellStyle name="Note 8 2 11 14" xfId="12271" xr:uid="{00000000-0005-0000-0000-00004F2F0000}"/>
    <cellStyle name="Note 8 2 11 14 2" xfId="12272" xr:uid="{00000000-0005-0000-0000-0000502F0000}"/>
    <cellStyle name="Note 8 2 11 15" xfId="12273" xr:uid="{00000000-0005-0000-0000-0000512F0000}"/>
    <cellStyle name="Note 8 2 11 15 2" xfId="12274" xr:uid="{00000000-0005-0000-0000-0000522F0000}"/>
    <cellStyle name="Note 8 2 11 16" xfId="12275" xr:uid="{00000000-0005-0000-0000-0000532F0000}"/>
    <cellStyle name="Note 8 2 11 2" xfId="12276" xr:uid="{00000000-0005-0000-0000-0000542F0000}"/>
    <cellStyle name="Note 8 2 11 2 2" xfId="12277" xr:uid="{00000000-0005-0000-0000-0000552F0000}"/>
    <cellStyle name="Note 8 2 11 3" xfId="12278" xr:uid="{00000000-0005-0000-0000-0000562F0000}"/>
    <cellStyle name="Note 8 2 11 3 2" xfId="12279" xr:uid="{00000000-0005-0000-0000-0000572F0000}"/>
    <cellStyle name="Note 8 2 11 4" xfId="12280" xr:uid="{00000000-0005-0000-0000-0000582F0000}"/>
    <cellStyle name="Note 8 2 11 4 2" xfId="12281" xr:uid="{00000000-0005-0000-0000-0000592F0000}"/>
    <cellStyle name="Note 8 2 11 5" xfId="12282" xr:uid="{00000000-0005-0000-0000-00005A2F0000}"/>
    <cellStyle name="Note 8 2 11 5 2" xfId="12283" xr:uid="{00000000-0005-0000-0000-00005B2F0000}"/>
    <cellStyle name="Note 8 2 11 6" xfId="12284" xr:uid="{00000000-0005-0000-0000-00005C2F0000}"/>
    <cellStyle name="Note 8 2 11 6 2" xfId="12285" xr:uid="{00000000-0005-0000-0000-00005D2F0000}"/>
    <cellStyle name="Note 8 2 11 7" xfId="12286" xr:uid="{00000000-0005-0000-0000-00005E2F0000}"/>
    <cellStyle name="Note 8 2 11 7 2" xfId="12287" xr:uid="{00000000-0005-0000-0000-00005F2F0000}"/>
    <cellStyle name="Note 8 2 11 8" xfId="12288" xr:uid="{00000000-0005-0000-0000-0000602F0000}"/>
    <cellStyle name="Note 8 2 11 8 2" xfId="12289" xr:uid="{00000000-0005-0000-0000-0000612F0000}"/>
    <cellStyle name="Note 8 2 11 9" xfId="12290" xr:uid="{00000000-0005-0000-0000-0000622F0000}"/>
    <cellStyle name="Note 8 2 11 9 2" xfId="12291" xr:uid="{00000000-0005-0000-0000-0000632F0000}"/>
    <cellStyle name="Note 8 2 12" xfId="12292" xr:uid="{00000000-0005-0000-0000-0000642F0000}"/>
    <cellStyle name="Note 8 2 12 10" xfId="12293" xr:uid="{00000000-0005-0000-0000-0000652F0000}"/>
    <cellStyle name="Note 8 2 12 10 2" xfId="12294" xr:uid="{00000000-0005-0000-0000-0000662F0000}"/>
    <cellStyle name="Note 8 2 12 11" xfId="12295" xr:uid="{00000000-0005-0000-0000-0000672F0000}"/>
    <cellStyle name="Note 8 2 12 11 2" xfId="12296" xr:uid="{00000000-0005-0000-0000-0000682F0000}"/>
    <cellStyle name="Note 8 2 12 12" xfId="12297" xr:uid="{00000000-0005-0000-0000-0000692F0000}"/>
    <cellStyle name="Note 8 2 12 12 2" xfId="12298" xr:uid="{00000000-0005-0000-0000-00006A2F0000}"/>
    <cellStyle name="Note 8 2 12 13" xfId="12299" xr:uid="{00000000-0005-0000-0000-00006B2F0000}"/>
    <cellStyle name="Note 8 2 12 13 2" xfId="12300" xr:uid="{00000000-0005-0000-0000-00006C2F0000}"/>
    <cellStyle name="Note 8 2 12 14" xfId="12301" xr:uid="{00000000-0005-0000-0000-00006D2F0000}"/>
    <cellStyle name="Note 8 2 12 14 2" xfId="12302" xr:uid="{00000000-0005-0000-0000-00006E2F0000}"/>
    <cellStyle name="Note 8 2 12 15" xfId="12303" xr:uid="{00000000-0005-0000-0000-00006F2F0000}"/>
    <cellStyle name="Note 8 2 12 15 2" xfId="12304" xr:uid="{00000000-0005-0000-0000-0000702F0000}"/>
    <cellStyle name="Note 8 2 12 16" xfId="12305" xr:uid="{00000000-0005-0000-0000-0000712F0000}"/>
    <cellStyle name="Note 8 2 12 2" xfId="12306" xr:uid="{00000000-0005-0000-0000-0000722F0000}"/>
    <cellStyle name="Note 8 2 12 2 2" xfId="12307" xr:uid="{00000000-0005-0000-0000-0000732F0000}"/>
    <cellStyle name="Note 8 2 12 3" xfId="12308" xr:uid="{00000000-0005-0000-0000-0000742F0000}"/>
    <cellStyle name="Note 8 2 12 3 2" xfId="12309" xr:uid="{00000000-0005-0000-0000-0000752F0000}"/>
    <cellStyle name="Note 8 2 12 4" xfId="12310" xr:uid="{00000000-0005-0000-0000-0000762F0000}"/>
    <cellStyle name="Note 8 2 12 4 2" xfId="12311" xr:uid="{00000000-0005-0000-0000-0000772F0000}"/>
    <cellStyle name="Note 8 2 12 5" xfId="12312" xr:uid="{00000000-0005-0000-0000-0000782F0000}"/>
    <cellStyle name="Note 8 2 12 5 2" xfId="12313" xr:uid="{00000000-0005-0000-0000-0000792F0000}"/>
    <cellStyle name="Note 8 2 12 6" xfId="12314" xr:uid="{00000000-0005-0000-0000-00007A2F0000}"/>
    <cellStyle name="Note 8 2 12 6 2" xfId="12315" xr:uid="{00000000-0005-0000-0000-00007B2F0000}"/>
    <cellStyle name="Note 8 2 12 7" xfId="12316" xr:uid="{00000000-0005-0000-0000-00007C2F0000}"/>
    <cellStyle name="Note 8 2 12 7 2" xfId="12317" xr:uid="{00000000-0005-0000-0000-00007D2F0000}"/>
    <cellStyle name="Note 8 2 12 8" xfId="12318" xr:uid="{00000000-0005-0000-0000-00007E2F0000}"/>
    <cellStyle name="Note 8 2 12 8 2" xfId="12319" xr:uid="{00000000-0005-0000-0000-00007F2F0000}"/>
    <cellStyle name="Note 8 2 12 9" xfId="12320" xr:uid="{00000000-0005-0000-0000-0000802F0000}"/>
    <cellStyle name="Note 8 2 12 9 2" xfId="12321" xr:uid="{00000000-0005-0000-0000-0000812F0000}"/>
    <cellStyle name="Note 8 2 13" xfId="12322" xr:uid="{00000000-0005-0000-0000-0000822F0000}"/>
    <cellStyle name="Note 8 2 13 10" xfId="12323" xr:uid="{00000000-0005-0000-0000-0000832F0000}"/>
    <cellStyle name="Note 8 2 13 10 2" xfId="12324" xr:uid="{00000000-0005-0000-0000-0000842F0000}"/>
    <cellStyle name="Note 8 2 13 11" xfId="12325" xr:uid="{00000000-0005-0000-0000-0000852F0000}"/>
    <cellStyle name="Note 8 2 13 11 2" xfId="12326" xr:uid="{00000000-0005-0000-0000-0000862F0000}"/>
    <cellStyle name="Note 8 2 13 12" xfId="12327" xr:uid="{00000000-0005-0000-0000-0000872F0000}"/>
    <cellStyle name="Note 8 2 13 12 2" xfId="12328" xr:uid="{00000000-0005-0000-0000-0000882F0000}"/>
    <cellStyle name="Note 8 2 13 13" xfId="12329" xr:uid="{00000000-0005-0000-0000-0000892F0000}"/>
    <cellStyle name="Note 8 2 13 13 2" xfId="12330" xr:uid="{00000000-0005-0000-0000-00008A2F0000}"/>
    <cellStyle name="Note 8 2 13 14" xfId="12331" xr:uid="{00000000-0005-0000-0000-00008B2F0000}"/>
    <cellStyle name="Note 8 2 13 14 2" xfId="12332" xr:uid="{00000000-0005-0000-0000-00008C2F0000}"/>
    <cellStyle name="Note 8 2 13 15" xfId="12333" xr:uid="{00000000-0005-0000-0000-00008D2F0000}"/>
    <cellStyle name="Note 8 2 13 2" xfId="12334" xr:uid="{00000000-0005-0000-0000-00008E2F0000}"/>
    <cellStyle name="Note 8 2 13 2 2" xfId="12335" xr:uid="{00000000-0005-0000-0000-00008F2F0000}"/>
    <cellStyle name="Note 8 2 13 3" xfId="12336" xr:uid="{00000000-0005-0000-0000-0000902F0000}"/>
    <cellStyle name="Note 8 2 13 3 2" xfId="12337" xr:uid="{00000000-0005-0000-0000-0000912F0000}"/>
    <cellStyle name="Note 8 2 13 4" xfId="12338" xr:uid="{00000000-0005-0000-0000-0000922F0000}"/>
    <cellStyle name="Note 8 2 13 4 2" xfId="12339" xr:uid="{00000000-0005-0000-0000-0000932F0000}"/>
    <cellStyle name="Note 8 2 13 5" xfId="12340" xr:uid="{00000000-0005-0000-0000-0000942F0000}"/>
    <cellStyle name="Note 8 2 13 5 2" xfId="12341" xr:uid="{00000000-0005-0000-0000-0000952F0000}"/>
    <cellStyle name="Note 8 2 13 6" xfId="12342" xr:uid="{00000000-0005-0000-0000-0000962F0000}"/>
    <cellStyle name="Note 8 2 13 6 2" xfId="12343" xr:uid="{00000000-0005-0000-0000-0000972F0000}"/>
    <cellStyle name="Note 8 2 13 7" xfId="12344" xr:uid="{00000000-0005-0000-0000-0000982F0000}"/>
    <cellStyle name="Note 8 2 13 7 2" xfId="12345" xr:uid="{00000000-0005-0000-0000-0000992F0000}"/>
    <cellStyle name="Note 8 2 13 8" xfId="12346" xr:uid="{00000000-0005-0000-0000-00009A2F0000}"/>
    <cellStyle name="Note 8 2 13 8 2" xfId="12347" xr:uid="{00000000-0005-0000-0000-00009B2F0000}"/>
    <cellStyle name="Note 8 2 13 9" xfId="12348" xr:uid="{00000000-0005-0000-0000-00009C2F0000}"/>
    <cellStyle name="Note 8 2 13 9 2" xfId="12349" xr:uid="{00000000-0005-0000-0000-00009D2F0000}"/>
    <cellStyle name="Note 8 2 14" xfId="12350" xr:uid="{00000000-0005-0000-0000-00009E2F0000}"/>
    <cellStyle name="Note 8 2 14 2" xfId="12351" xr:uid="{00000000-0005-0000-0000-00009F2F0000}"/>
    <cellStyle name="Note 8 2 15" xfId="12352" xr:uid="{00000000-0005-0000-0000-0000A02F0000}"/>
    <cellStyle name="Note 8 2 15 2" xfId="12353" xr:uid="{00000000-0005-0000-0000-0000A12F0000}"/>
    <cellStyle name="Note 8 2 16" xfId="12354" xr:uid="{00000000-0005-0000-0000-0000A22F0000}"/>
    <cellStyle name="Note 8 2 16 2" xfId="12355" xr:uid="{00000000-0005-0000-0000-0000A32F0000}"/>
    <cellStyle name="Note 8 2 17" xfId="12356" xr:uid="{00000000-0005-0000-0000-0000A42F0000}"/>
    <cellStyle name="Note 8 2 17 2" xfId="12357" xr:uid="{00000000-0005-0000-0000-0000A52F0000}"/>
    <cellStyle name="Note 8 2 18" xfId="12358" xr:uid="{00000000-0005-0000-0000-0000A62F0000}"/>
    <cellStyle name="Note 8 2 18 2" xfId="12359" xr:uid="{00000000-0005-0000-0000-0000A72F0000}"/>
    <cellStyle name="Note 8 2 19" xfId="12360" xr:uid="{00000000-0005-0000-0000-0000A82F0000}"/>
    <cellStyle name="Note 8 2 19 2" xfId="12361" xr:uid="{00000000-0005-0000-0000-0000A92F0000}"/>
    <cellStyle name="Note 8 2 2" xfId="12362" xr:uid="{00000000-0005-0000-0000-0000AA2F0000}"/>
    <cellStyle name="Note 8 2 2 10" xfId="12363" xr:uid="{00000000-0005-0000-0000-0000AB2F0000}"/>
    <cellStyle name="Note 8 2 2 10 2" xfId="12364" xr:uid="{00000000-0005-0000-0000-0000AC2F0000}"/>
    <cellStyle name="Note 8 2 2 11" xfId="12365" xr:uid="{00000000-0005-0000-0000-0000AD2F0000}"/>
    <cellStyle name="Note 8 2 2 11 2" xfId="12366" xr:uid="{00000000-0005-0000-0000-0000AE2F0000}"/>
    <cellStyle name="Note 8 2 2 12" xfId="12367" xr:uid="{00000000-0005-0000-0000-0000AF2F0000}"/>
    <cellStyle name="Note 8 2 2 12 2" xfId="12368" xr:uid="{00000000-0005-0000-0000-0000B02F0000}"/>
    <cellStyle name="Note 8 2 2 13" xfId="12369" xr:uid="{00000000-0005-0000-0000-0000B12F0000}"/>
    <cellStyle name="Note 8 2 2 13 2" xfId="12370" xr:uid="{00000000-0005-0000-0000-0000B22F0000}"/>
    <cellStyle name="Note 8 2 2 14" xfId="12371" xr:uid="{00000000-0005-0000-0000-0000B32F0000}"/>
    <cellStyle name="Note 8 2 2 14 2" xfId="12372" xr:uid="{00000000-0005-0000-0000-0000B42F0000}"/>
    <cellStyle name="Note 8 2 2 15" xfId="12373" xr:uid="{00000000-0005-0000-0000-0000B52F0000}"/>
    <cellStyle name="Note 8 2 2 15 2" xfId="12374" xr:uid="{00000000-0005-0000-0000-0000B62F0000}"/>
    <cellStyle name="Note 8 2 2 16" xfId="12375" xr:uid="{00000000-0005-0000-0000-0000B72F0000}"/>
    <cellStyle name="Note 8 2 2 16 2" xfId="12376" xr:uid="{00000000-0005-0000-0000-0000B82F0000}"/>
    <cellStyle name="Note 8 2 2 17" xfId="12377" xr:uid="{00000000-0005-0000-0000-0000B92F0000}"/>
    <cellStyle name="Note 8 2 2 17 2" xfId="12378" xr:uid="{00000000-0005-0000-0000-0000BA2F0000}"/>
    <cellStyle name="Note 8 2 2 18" xfId="12379" xr:uid="{00000000-0005-0000-0000-0000BB2F0000}"/>
    <cellStyle name="Note 8 2 2 18 2" xfId="12380" xr:uid="{00000000-0005-0000-0000-0000BC2F0000}"/>
    <cellStyle name="Note 8 2 2 19" xfId="12381" xr:uid="{00000000-0005-0000-0000-0000BD2F0000}"/>
    <cellStyle name="Note 8 2 2 19 2" xfId="12382" xr:uid="{00000000-0005-0000-0000-0000BE2F0000}"/>
    <cellStyle name="Note 8 2 2 2" xfId="12383" xr:uid="{00000000-0005-0000-0000-0000BF2F0000}"/>
    <cellStyle name="Note 8 2 2 2 10" xfId="12384" xr:uid="{00000000-0005-0000-0000-0000C02F0000}"/>
    <cellStyle name="Note 8 2 2 2 10 2" xfId="12385" xr:uid="{00000000-0005-0000-0000-0000C12F0000}"/>
    <cellStyle name="Note 8 2 2 2 11" xfId="12386" xr:uid="{00000000-0005-0000-0000-0000C22F0000}"/>
    <cellStyle name="Note 8 2 2 2 11 2" xfId="12387" xr:uid="{00000000-0005-0000-0000-0000C32F0000}"/>
    <cellStyle name="Note 8 2 2 2 12" xfId="12388" xr:uid="{00000000-0005-0000-0000-0000C42F0000}"/>
    <cellStyle name="Note 8 2 2 2 12 2" xfId="12389" xr:uid="{00000000-0005-0000-0000-0000C52F0000}"/>
    <cellStyle name="Note 8 2 2 2 13" xfId="12390" xr:uid="{00000000-0005-0000-0000-0000C62F0000}"/>
    <cellStyle name="Note 8 2 2 2 13 2" xfId="12391" xr:uid="{00000000-0005-0000-0000-0000C72F0000}"/>
    <cellStyle name="Note 8 2 2 2 14" xfId="12392" xr:uid="{00000000-0005-0000-0000-0000C82F0000}"/>
    <cellStyle name="Note 8 2 2 2 14 2" xfId="12393" xr:uid="{00000000-0005-0000-0000-0000C92F0000}"/>
    <cellStyle name="Note 8 2 2 2 15" xfId="12394" xr:uid="{00000000-0005-0000-0000-0000CA2F0000}"/>
    <cellStyle name="Note 8 2 2 2 15 2" xfId="12395" xr:uid="{00000000-0005-0000-0000-0000CB2F0000}"/>
    <cellStyle name="Note 8 2 2 2 16" xfId="12396" xr:uid="{00000000-0005-0000-0000-0000CC2F0000}"/>
    <cellStyle name="Note 8 2 2 2 16 2" xfId="12397" xr:uid="{00000000-0005-0000-0000-0000CD2F0000}"/>
    <cellStyle name="Note 8 2 2 2 17" xfId="12398" xr:uid="{00000000-0005-0000-0000-0000CE2F0000}"/>
    <cellStyle name="Note 8 2 2 2 17 2" xfId="12399" xr:uid="{00000000-0005-0000-0000-0000CF2F0000}"/>
    <cellStyle name="Note 8 2 2 2 18" xfId="12400" xr:uid="{00000000-0005-0000-0000-0000D02F0000}"/>
    <cellStyle name="Note 8 2 2 2 18 2" xfId="12401" xr:uid="{00000000-0005-0000-0000-0000D12F0000}"/>
    <cellStyle name="Note 8 2 2 2 19" xfId="12402" xr:uid="{00000000-0005-0000-0000-0000D22F0000}"/>
    <cellStyle name="Note 8 2 2 2 2" xfId="12403" xr:uid="{00000000-0005-0000-0000-0000D32F0000}"/>
    <cellStyle name="Note 8 2 2 2 2 2" xfId="12404" xr:uid="{00000000-0005-0000-0000-0000D42F0000}"/>
    <cellStyle name="Note 8 2 2 2 3" xfId="12405" xr:uid="{00000000-0005-0000-0000-0000D52F0000}"/>
    <cellStyle name="Note 8 2 2 2 3 2" xfId="12406" xr:uid="{00000000-0005-0000-0000-0000D62F0000}"/>
    <cellStyle name="Note 8 2 2 2 4" xfId="12407" xr:uid="{00000000-0005-0000-0000-0000D72F0000}"/>
    <cellStyle name="Note 8 2 2 2 4 2" xfId="12408" xr:uid="{00000000-0005-0000-0000-0000D82F0000}"/>
    <cellStyle name="Note 8 2 2 2 5" xfId="12409" xr:uid="{00000000-0005-0000-0000-0000D92F0000}"/>
    <cellStyle name="Note 8 2 2 2 5 2" xfId="12410" xr:uid="{00000000-0005-0000-0000-0000DA2F0000}"/>
    <cellStyle name="Note 8 2 2 2 6" xfId="12411" xr:uid="{00000000-0005-0000-0000-0000DB2F0000}"/>
    <cellStyle name="Note 8 2 2 2 6 2" xfId="12412" xr:uid="{00000000-0005-0000-0000-0000DC2F0000}"/>
    <cellStyle name="Note 8 2 2 2 7" xfId="12413" xr:uid="{00000000-0005-0000-0000-0000DD2F0000}"/>
    <cellStyle name="Note 8 2 2 2 7 2" xfId="12414" xr:uid="{00000000-0005-0000-0000-0000DE2F0000}"/>
    <cellStyle name="Note 8 2 2 2 8" xfId="12415" xr:uid="{00000000-0005-0000-0000-0000DF2F0000}"/>
    <cellStyle name="Note 8 2 2 2 8 2" xfId="12416" xr:uid="{00000000-0005-0000-0000-0000E02F0000}"/>
    <cellStyle name="Note 8 2 2 2 9" xfId="12417" xr:uid="{00000000-0005-0000-0000-0000E12F0000}"/>
    <cellStyle name="Note 8 2 2 2 9 2" xfId="12418" xr:uid="{00000000-0005-0000-0000-0000E22F0000}"/>
    <cellStyle name="Note 8 2 2 20" xfId="12419" xr:uid="{00000000-0005-0000-0000-0000E32F0000}"/>
    <cellStyle name="Note 8 2 2 3" xfId="12420" xr:uid="{00000000-0005-0000-0000-0000E42F0000}"/>
    <cellStyle name="Note 8 2 2 3 10" xfId="12421" xr:uid="{00000000-0005-0000-0000-0000E52F0000}"/>
    <cellStyle name="Note 8 2 2 3 10 2" xfId="12422" xr:uid="{00000000-0005-0000-0000-0000E62F0000}"/>
    <cellStyle name="Note 8 2 2 3 11" xfId="12423" xr:uid="{00000000-0005-0000-0000-0000E72F0000}"/>
    <cellStyle name="Note 8 2 2 3 11 2" xfId="12424" xr:uid="{00000000-0005-0000-0000-0000E82F0000}"/>
    <cellStyle name="Note 8 2 2 3 12" xfId="12425" xr:uid="{00000000-0005-0000-0000-0000E92F0000}"/>
    <cellStyle name="Note 8 2 2 3 12 2" xfId="12426" xr:uid="{00000000-0005-0000-0000-0000EA2F0000}"/>
    <cellStyle name="Note 8 2 2 3 13" xfId="12427" xr:uid="{00000000-0005-0000-0000-0000EB2F0000}"/>
    <cellStyle name="Note 8 2 2 3 13 2" xfId="12428" xr:uid="{00000000-0005-0000-0000-0000EC2F0000}"/>
    <cellStyle name="Note 8 2 2 3 14" xfId="12429" xr:uid="{00000000-0005-0000-0000-0000ED2F0000}"/>
    <cellStyle name="Note 8 2 2 3 14 2" xfId="12430" xr:uid="{00000000-0005-0000-0000-0000EE2F0000}"/>
    <cellStyle name="Note 8 2 2 3 15" xfId="12431" xr:uid="{00000000-0005-0000-0000-0000EF2F0000}"/>
    <cellStyle name="Note 8 2 2 3 15 2" xfId="12432" xr:uid="{00000000-0005-0000-0000-0000F02F0000}"/>
    <cellStyle name="Note 8 2 2 3 16" xfId="12433" xr:uid="{00000000-0005-0000-0000-0000F12F0000}"/>
    <cellStyle name="Note 8 2 2 3 16 2" xfId="12434" xr:uid="{00000000-0005-0000-0000-0000F22F0000}"/>
    <cellStyle name="Note 8 2 2 3 17" xfId="12435" xr:uid="{00000000-0005-0000-0000-0000F32F0000}"/>
    <cellStyle name="Note 8 2 2 3 17 2" xfId="12436" xr:uid="{00000000-0005-0000-0000-0000F42F0000}"/>
    <cellStyle name="Note 8 2 2 3 18" xfId="12437" xr:uid="{00000000-0005-0000-0000-0000F52F0000}"/>
    <cellStyle name="Note 8 2 2 3 18 2" xfId="12438" xr:uid="{00000000-0005-0000-0000-0000F62F0000}"/>
    <cellStyle name="Note 8 2 2 3 19" xfId="12439" xr:uid="{00000000-0005-0000-0000-0000F72F0000}"/>
    <cellStyle name="Note 8 2 2 3 2" xfId="12440" xr:uid="{00000000-0005-0000-0000-0000F82F0000}"/>
    <cellStyle name="Note 8 2 2 3 2 2" xfId="12441" xr:uid="{00000000-0005-0000-0000-0000F92F0000}"/>
    <cellStyle name="Note 8 2 2 3 3" xfId="12442" xr:uid="{00000000-0005-0000-0000-0000FA2F0000}"/>
    <cellStyle name="Note 8 2 2 3 3 2" xfId="12443" xr:uid="{00000000-0005-0000-0000-0000FB2F0000}"/>
    <cellStyle name="Note 8 2 2 3 4" xfId="12444" xr:uid="{00000000-0005-0000-0000-0000FC2F0000}"/>
    <cellStyle name="Note 8 2 2 3 4 2" xfId="12445" xr:uid="{00000000-0005-0000-0000-0000FD2F0000}"/>
    <cellStyle name="Note 8 2 2 3 5" xfId="12446" xr:uid="{00000000-0005-0000-0000-0000FE2F0000}"/>
    <cellStyle name="Note 8 2 2 3 5 2" xfId="12447" xr:uid="{00000000-0005-0000-0000-0000FF2F0000}"/>
    <cellStyle name="Note 8 2 2 3 6" xfId="12448" xr:uid="{00000000-0005-0000-0000-000000300000}"/>
    <cellStyle name="Note 8 2 2 3 6 2" xfId="12449" xr:uid="{00000000-0005-0000-0000-000001300000}"/>
    <cellStyle name="Note 8 2 2 3 7" xfId="12450" xr:uid="{00000000-0005-0000-0000-000002300000}"/>
    <cellStyle name="Note 8 2 2 3 7 2" xfId="12451" xr:uid="{00000000-0005-0000-0000-000003300000}"/>
    <cellStyle name="Note 8 2 2 3 8" xfId="12452" xr:uid="{00000000-0005-0000-0000-000004300000}"/>
    <cellStyle name="Note 8 2 2 3 8 2" xfId="12453" xr:uid="{00000000-0005-0000-0000-000005300000}"/>
    <cellStyle name="Note 8 2 2 3 9" xfId="12454" xr:uid="{00000000-0005-0000-0000-000006300000}"/>
    <cellStyle name="Note 8 2 2 3 9 2" xfId="12455" xr:uid="{00000000-0005-0000-0000-000007300000}"/>
    <cellStyle name="Note 8 2 2 4" xfId="12456" xr:uid="{00000000-0005-0000-0000-000008300000}"/>
    <cellStyle name="Note 8 2 2 4 10" xfId="12457" xr:uid="{00000000-0005-0000-0000-000009300000}"/>
    <cellStyle name="Note 8 2 2 4 10 2" xfId="12458" xr:uid="{00000000-0005-0000-0000-00000A300000}"/>
    <cellStyle name="Note 8 2 2 4 11" xfId="12459" xr:uid="{00000000-0005-0000-0000-00000B300000}"/>
    <cellStyle name="Note 8 2 2 4 11 2" xfId="12460" xr:uid="{00000000-0005-0000-0000-00000C300000}"/>
    <cellStyle name="Note 8 2 2 4 12" xfId="12461" xr:uid="{00000000-0005-0000-0000-00000D300000}"/>
    <cellStyle name="Note 8 2 2 4 12 2" xfId="12462" xr:uid="{00000000-0005-0000-0000-00000E300000}"/>
    <cellStyle name="Note 8 2 2 4 13" xfId="12463" xr:uid="{00000000-0005-0000-0000-00000F300000}"/>
    <cellStyle name="Note 8 2 2 4 13 2" xfId="12464" xr:uid="{00000000-0005-0000-0000-000010300000}"/>
    <cellStyle name="Note 8 2 2 4 14" xfId="12465" xr:uid="{00000000-0005-0000-0000-000011300000}"/>
    <cellStyle name="Note 8 2 2 4 14 2" xfId="12466" xr:uid="{00000000-0005-0000-0000-000012300000}"/>
    <cellStyle name="Note 8 2 2 4 15" xfId="12467" xr:uid="{00000000-0005-0000-0000-000013300000}"/>
    <cellStyle name="Note 8 2 2 4 15 2" xfId="12468" xr:uid="{00000000-0005-0000-0000-000014300000}"/>
    <cellStyle name="Note 8 2 2 4 16" xfId="12469" xr:uid="{00000000-0005-0000-0000-000015300000}"/>
    <cellStyle name="Note 8 2 2 4 2" xfId="12470" xr:uid="{00000000-0005-0000-0000-000016300000}"/>
    <cellStyle name="Note 8 2 2 4 2 2" xfId="12471" xr:uid="{00000000-0005-0000-0000-000017300000}"/>
    <cellStyle name="Note 8 2 2 4 3" xfId="12472" xr:uid="{00000000-0005-0000-0000-000018300000}"/>
    <cellStyle name="Note 8 2 2 4 3 2" xfId="12473" xr:uid="{00000000-0005-0000-0000-000019300000}"/>
    <cellStyle name="Note 8 2 2 4 4" xfId="12474" xr:uid="{00000000-0005-0000-0000-00001A300000}"/>
    <cellStyle name="Note 8 2 2 4 4 2" xfId="12475" xr:uid="{00000000-0005-0000-0000-00001B300000}"/>
    <cellStyle name="Note 8 2 2 4 5" xfId="12476" xr:uid="{00000000-0005-0000-0000-00001C300000}"/>
    <cellStyle name="Note 8 2 2 4 5 2" xfId="12477" xr:uid="{00000000-0005-0000-0000-00001D300000}"/>
    <cellStyle name="Note 8 2 2 4 6" xfId="12478" xr:uid="{00000000-0005-0000-0000-00001E300000}"/>
    <cellStyle name="Note 8 2 2 4 6 2" xfId="12479" xr:uid="{00000000-0005-0000-0000-00001F300000}"/>
    <cellStyle name="Note 8 2 2 4 7" xfId="12480" xr:uid="{00000000-0005-0000-0000-000020300000}"/>
    <cellStyle name="Note 8 2 2 4 7 2" xfId="12481" xr:uid="{00000000-0005-0000-0000-000021300000}"/>
    <cellStyle name="Note 8 2 2 4 8" xfId="12482" xr:uid="{00000000-0005-0000-0000-000022300000}"/>
    <cellStyle name="Note 8 2 2 4 8 2" xfId="12483" xr:uid="{00000000-0005-0000-0000-000023300000}"/>
    <cellStyle name="Note 8 2 2 4 9" xfId="12484" xr:uid="{00000000-0005-0000-0000-000024300000}"/>
    <cellStyle name="Note 8 2 2 4 9 2" xfId="12485" xr:uid="{00000000-0005-0000-0000-000025300000}"/>
    <cellStyle name="Note 8 2 2 5" xfId="12486" xr:uid="{00000000-0005-0000-0000-000026300000}"/>
    <cellStyle name="Note 8 2 2 5 10" xfId="12487" xr:uid="{00000000-0005-0000-0000-000027300000}"/>
    <cellStyle name="Note 8 2 2 5 10 2" xfId="12488" xr:uid="{00000000-0005-0000-0000-000028300000}"/>
    <cellStyle name="Note 8 2 2 5 11" xfId="12489" xr:uid="{00000000-0005-0000-0000-000029300000}"/>
    <cellStyle name="Note 8 2 2 5 11 2" xfId="12490" xr:uid="{00000000-0005-0000-0000-00002A300000}"/>
    <cellStyle name="Note 8 2 2 5 12" xfId="12491" xr:uid="{00000000-0005-0000-0000-00002B300000}"/>
    <cellStyle name="Note 8 2 2 5 12 2" xfId="12492" xr:uid="{00000000-0005-0000-0000-00002C300000}"/>
    <cellStyle name="Note 8 2 2 5 13" xfId="12493" xr:uid="{00000000-0005-0000-0000-00002D300000}"/>
    <cellStyle name="Note 8 2 2 5 13 2" xfId="12494" xr:uid="{00000000-0005-0000-0000-00002E300000}"/>
    <cellStyle name="Note 8 2 2 5 14" xfId="12495" xr:uid="{00000000-0005-0000-0000-00002F300000}"/>
    <cellStyle name="Note 8 2 2 5 14 2" xfId="12496" xr:uid="{00000000-0005-0000-0000-000030300000}"/>
    <cellStyle name="Note 8 2 2 5 15" xfId="12497" xr:uid="{00000000-0005-0000-0000-000031300000}"/>
    <cellStyle name="Note 8 2 2 5 15 2" xfId="12498" xr:uid="{00000000-0005-0000-0000-000032300000}"/>
    <cellStyle name="Note 8 2 2 5 16" xfId="12499" xr:uid="{00000000-0005-0000-0000-000033300000}"/>
    <cellStyle name="Note 8 2 2 5 2" xfId="12500" xr:uid="{00000000-0005-0000-0000-000034300000}"/>
    <cellStyle name="Note 8 2 2 5 2 2" xfId="12501" xr:uid="{00000000-0005-0000-0000-000035300000}"/>
    <cellStyle name="Note 8 2 2 5 3" xfId="12502" xr:uid="{00000000-0005-0000-0000-000036300000}"/>
    <cellStyle name="Note 8 2 2 5 3 2" xfId="12503" xr:uid="{00000000-0005-0000-0000-000037300000}"/>
    <cellStyle name="Note 8 2 2 5 4" xfId="12504" xr:uid="{00000000-0005-0000-0000-000038300000}"/>
    <cellStyle name="Note 8 2 2 5 4 2" xfId="12505" xr:uid="{00000000-0005-0000-0000-000039300000}"/>
    <cellStyle name="Note 8 2 2 5 5" xfId="12506" xr:uid="{00000000-0005-0000-0000-00003A300000}"/>
    <cellStyle name="Note 8 2 2 5 5 2" xfId="12507" xr:uid="{00000000-0005-0000-0000-00003B300000}"/>
    <cellStyle name="Note 8 2 2 5 6" xfId="12508" xr:uid="{00000000-0005-0000-0000-00003C300000}"/>
    <cellStyle name="Note 8 2 2 5 6 2" xfId="12509" xr:uid="{00000000-0005-0000-0000-00003D300000}"/>
    <cellStyle name="Note 8 2 2 5 7" xfId="12510" xr:uid="{00000000-0005-0000-0000-00003E300000}"/>
    <cellStyle name="Note 8 2 2 5 7 2" xfId="12511" xr:uid="{00000000-0005-0000-0000-00003F300000}"/>
    <cellStyle name="Note 8 2 2 5 8" xfId="12512" xr:uid="{00000000-0005-0000-0000-000040300000}"/>
    <cellStyle name="Note 8 2 2 5 8 2" xfId="12513" xr:uid="{00000000-0005-0000-0000-000041300000}"/>
    <cellStyle name="Note 8 2 2 5 9" xfId="12514" xr:uid="{00000000-0005-0000-0000-000042300000}"/>
    <cellStyle name="Note 8 2 2 5 9 2" xfId="12515" xr:uid="{00000000-0005-0000-0000-000043300000}"/>
    <cellStyle name="Note 8 2 2 6" xfId="12516" xr:uid="{00000000-0005-0000-0000-000044300000}"/>
    <cellStyle name="Note 8 2 2 6 10" xfId="12517" xr:uid="{00000000-0005-0000-0000-000045300000}"/>
    <cellStyle name="Note 8 2 2 6 10 2" xfId="12518" xr:uid="{00000000-0005-0000-0000-000046300000}"/>
    <cellStyle name="Note 8 2 2 6 11" xfId="12519" xr:uid="{00000000-0005-0000-0000-000047300000}"/>
    <cellStyle name="Note 8 2 2 6 11 2" xfId="12520" xr:uid="{00000000-0005-0000-0000-000048300000}"/>
    <cellStyle name="Note 8 2 2 6 12" xfId="12521" xr:uid="{00000000-0005-0000-0000-000049300000}"/>
    <cellStyle name="Note 8 2 2 6 12 2" xfId="12522" xr:uid="{00000000-0005-0000-0000-00004A300000}"/>
    <cellStyle name="Note 8 2 2 6 13" xfId="12523" xr:uid="{00000000-0005-0000-0000-00004B300000}"/>
    <cellStyle name="Note 8 2 2 6 13 2" xfId="12524" xr:uid="{00000000-0005-0000-0000-00004C300000}"/>
    <cellStyle name="Note 8 2 2 6 14" xfId="12525" xr:uid="{00000000-0005-0000-0000-00004D300000}"/>
    <cellStyle name="Note 8 2 2 6 14 2" xfId="12526" xr:uid="{00000000-0005-0000-0000-00004E300000}"/>
    <cellStyle name="Note 8 2 2 6 15" xfId="12527" xr:uid="{00000000-0005-0000-0000-00004F300000}"/>
    <cellStyle name="Note 8 2 2 6 2" xfId="12528" xr:uid="{00000000-0005-0000-0000-000050300000}"/>
    <cellStyle name="Note 8 2 2 6 2 2" xfId="12529" xr:uid="{00000000-0005-0000-0000-000051300000}"/>
    <cellStyle name="Note 8 2 2 6 3" xfId="12530" xr:uid="{00000000-0005-0000-0000-000052300000}"/>
    <cellStyle name="Note 8 2 2 6 3 2" xfId="12531" xr:uid="{00000000-0005-0000-0000-000053300000}"/>
    <cellStyle name="Note 8 2 2 6 4" xfId="12532" xr:uid="{00000000-0005-0000-0000-000054300000}"/>
    <cellStyle name="Note 8 2 2 6 4 2" xfId="12533" xr:uid="{00000000-0005-0000-0000-000055300000}"/>
    <cellStyle name="Note 8 2 2 6 5" xfId="12534" xr:uid="{00000000-0005-0000-0000-000056300000}"/>
    <cellStyle name="Note 8 2 2 6 5 2" xfId="12535" xr:uid="{00000000-0005-0000-0000-000057300000}"/>
    <cellStyle name="Note 8 2 2 6 6" xfId="12536" xr:uid="{00000000-0005-0000-0000-000058300000}"/>
    <cellStyle name="Note 8 2 2 6 6 2" xfId="12537" xr:uid="{00000000-0005-0000-0000-000059300000}"/>
    <cellStyle name="Note 8 2 2 6 7" xfId="12538" xr:uid="{00000000-0005-0000-0000-00005A300000}"/>
    <cellStyle name="Note 8 2 2 6 7 2" xfId="12539" xr:uid="{00000000-0005-0000-0000-00005B300000}"/>
    <cellStyle name="Note 8 2 2 6 8" xfId="12540" xr:uid="{00000000-0005-0000-0000-00005C300000}"/>
    <cellStyle name="Note 8 2 2 6 8 2" xfId="12541" xr:uid="{00000000-0005-0000-0000-00005D300000}"/>
    <cellStyle name="Note 8 2 2 6 9" xfId="12542" xr:uid="{00000000-0005-0000-0000-00005E300000}"/>
    <cellStyle name="Note 8 2 2 6 9 2" xfId="12543" xr:uid="{00000000-0005-0000-0000-00005F300000}"/>
    <cellStyle name="Note 8 2 2 7" xfId="12544" xr:uid="{00000000-0005-0000-0000-000060300000}"/>
    <cellStyle name="Note 8 2 2 7 2" xfId="12545" xr:uid="{00000000-0005-0000-0000-000061300000}"/>
    <cellStyle name="Note 8 2 2 8" xfId="12546" xr:uid="{00000000-0005-0000-0000-000062300000}"/>
    <cellStyle name="Note 8 2 2 8 2" xfId="12547" xr:uid="{00000000-0005-0000-0000-000063300000}"/>
    <cellStyle name="Note 8 2 2 9" xfId="12548" xr:uid="{00000000-0005-0000-0000-000064300000}"/>
    <cellStyle name="Note 8 2 2 9 2" xfId="12549" xr:uid="{00000000-0005-0000-0000-000065300000}"/>
    <cellStyle name="Note 8 2 20" xfId="12550" xr:uid="{00000000-0005-0000-0000-000066300000}"/>
    <cellStyle name="Note 8 2 20 2" xfId="12551" xr:uid="{00000000-0005-0000-0000-000067300000}"/>
    <cellStyle name="Note 8 2 21" xfId="12552" xr:uid="{00000000-0005-0000-0000-000068300000}"/>
    <cellStyle name="Note 8 2 21 2" xfId="12553" xr:uid="{00000000-0005-0000-0000-000069300000}"/>
    <cellStyle name="Note 8 2 22" xfId="12554" xr:uid="{00000000-0005-0000-0000-00006A300000}"/>
    <cellStyle name="Note 8 2 22 2" xfId="12555" xr:uid="{00000000-0005-0000-0000-00006B300000}"/>
    <cellStyle name="Note 8 2 23" xfId="12556" xr:uid="{00000000-0005-0000-0000-00006C300000}"/>
    <cellStyle name="Note 8 2 23 2" xfId="12557" xr:uid="{00000000-0005-0000-0000-00006D300000}"/>
    <cellStyle name="Note 8 2 24" xfId="12558" xr:uid="{00000000-0005-0000-0000-00006E300000}"/>
    <cellStyle name="Note 8 2 24 2" xfId="12559" xr:uid="{00000000-0005-0000-0000-00006F300000}"/>
    <cellStyle name="Note 8 2 25" xfId="12560" xr:uid="{00000000-0005-0000-0000-000070300000}"/>
    <cellStyle name="Note 8 2 25 2" xfId="12561" xr:uid="{00000000-0005-0000-0000-000071300000}"/>
    <cellStyle name="Note 8 2 26" xfId="12562" xr:uid="{00000000-0005-0000-0000-000072300000}"/>
    <cellStyle name="Note 8 2 26 2" xfId="12563" xr:uid="{00000000-0005-0000-0000-000073300000}"/>
    <cellStyle name="Note 8 2 27" xfId="12564" xr:uid="{00000000-0005-0000-0000-000074300000}"/>
    <cellStyle name="Note 8 2 3" xfId="12565" xr:uid="{00000000-0005-0000-0000-000075300000}"/>
    <cellStyle name="Note 8 2 3 10" xfId="12566" xr:uid="{00000000-0005-0000-0000-000076300000}"/>
    <cellStyle name="Note 8 2 3 10 2" xfId="12567" xr:uid="{00000000-0005-0000-0000-000077300000}"/>
    <cellStyle name="Note 8 2 3 11" xfId="12568" xr:uid="{00000000-0005-0000-0000-000078300000}"/>
    <cellStyle name="Note 8 2 3 11 2" xfId="12569" xr:uid="{00000000-0005-0000-0000-000079300000}"/>
    <cellStyle name="Note 8 2 3 12" xfId="12570" xr:uid="{00000000-0005-0000-0000-00007A300000}"/>
    <cellStyle name="Note 8 2 3 12 2" xfId="12571" xr:uid="{00000000-0005-0000-0000-00007B300000}"/>
    <cellStyle name="Note 8 2 3 13" xfId="12572" xr:uid="{00000000-0005-0000-0000-00007C300000}"/>
    <cellStyle name="Note 8 2 3 13 2" xfId="12573" xr:uid="{00000000-0005-0000-0000-00007D300000}"/>
    <cellStyle name="Note 8 2 3 14" xfId="12574" xr:uid="{00000000-0005-0000-0000-00007E300000}"/>
    <cellStyle name="Note 8 2 3 14 2" xfId="12575" xr:uid="{00000000-0005-0000-0000-00007F300000}"/>
    <cellStyle name="Note 8 2 3 15" xfId="12576" xr:uid="{00000000-0005-0000-0000-000080300000}"/>
    <cellStyle name="Note 8 2 3 15 2" xfId="12577" xr:uid="{00000000-0005-0000-0000-000081300000}"/>
    <cellStyle name="Note 8 2 3 16" xfId="12578" xr:uid="{00000000-0005-0000-0000-000082300000}"/>
    <cellStyle name="Note 8 2 3 16 2" xfId="12579" xr:uid="{00000000-0005-0000-0000-000083300000}"/>
    <cellStyle name="Note 8 2 3 17" xfId="12580" xr:uid="{00000000-0005-0000-0000-000084300000}"/>
    <cellStyle name="Note 8 2 3 17 2" xfId="12581" xr:uid="{00000000-0005-0000-0000-000085300000}"/>
    <cellStyle name="Note 8 2 3 18" xfId="12582" xr:uid="{00000000-0005-0000-0000-000086300000}"/>
    <cellStyle name="Note 8 2 3 18 2" xfId="12583" xr:uid="{00000000-0005-0000-0000-000087300000}"/>
    <cellStyle name="Note 8 2 3 19" xfId="12584" xr:uid="{00000000-0005-0000-0000-000088300000}"/>
    <cellStyle name="Note 8 2 3 19 2" xfId="12585" xr:uid="{00000000-0005-0000-0000-000089300000}"/>
    <cellStyle name="Note 8 2 3 2" xfId="12586" xr:uid="{00000000-0005-0000-0000-00008A300000}"/>
    <cellStyle name="Note 8 2 3 2 10" xfId="12587" xr:uid="{00000000-0005-0000-0000-00008B300000}"/>
    <cellStyle name="Note 8 2 3 2 10 2" xfId="12588" xr:uid="{00000000-0005-0000-0000-00008C300000}"/>
    <cellStyle name="Note 8 2 3 2 11" xfId="12589" xr:uid="{00000000-0005-0000-0000-00008D300000}"/>
    <cellStyle name="Note 8 2 3 2 11 2" xfId="12590" xr:uid="{00000000-0005-0000-0000-00008E300000}"/>
    <cellStyle name="Note 8 2 3 2 12" xfId="12591" xr:uid="{00000000-0005-0000-0000-00008F300000}"/>
    <cellStyle name="Note 8 2 3 2 12 2" xfId="12592" xr:uid="{00000000-0005-0000-0000-000090300000}"/>
    <cellStyle name="Note 8 2 3 2 13" xfId="12593" xr:uid="{00000000-0005-0000-0000-000091300000}"/>
    <cellStyle name="Note 8 2 3 2 13 2" xfId="12594" xr:uid="{00000000-0005-0000-0000-000092300000}"/>
    <cellStyle name="Note 8 2 3 2 14" xfId="12595" xr:uid="{00000000-0005-0000-0000-000093300000}"/>
    <cellStyle name="Note 8 2 3 2 14 2" xfId="12596" xr:uid="{00000000-0005-0000-0000-000094300000}"/>
    <cellStyle name="Note 8 2 3 2 15" xfId="12597" xr:uid="{00000000-0005-0000-0000-000095300000}"/>
    <cellStyle name="Note 8 2 3 2 15 2" xfId="12598" xr:uid="{00000000-0005-0000-0000-000096300000}"/>
    <cellStyle name="Note 8 2 3 2 16" xfId="12599" xr:uid="{00000000-0005-0000-0000-000097300000}"/>
    <cellStyle name="Note 8 2 3 2 16 2" xfId="12600" xr:uid="{00000000-0005-0000-0000-000098300000}"/>
    <cellStyle name="Note 8 2 3 2 17" xfId="12601" xr:uid="{00000000-0005-0000-0000-000099300000}"/>
    <cellStyle name="Note 8 2 3 2 17 2" xfId="12602" xr:uid="{00000000-0005-0000-0000-00009A300000}"/>
    <cellStyle name="Note 8 2 3 2 18" xfId="12603" xr:uid="{00000000-0005-0000-0000-00009B300000}"/>
    <cellStyle name="Note 8 2 3 2 18 2" xfId="12604" xr:uid="{00000000-0005-0000-0000-00009C300000}"/>
    <cellStyle name="Note 8 2 3 2 19" xfId="12605" xr:uid="{00000000-0005-0000-0000-00009D300000}"/>
    <cellStyle name="Note 8 2 3 2 2" xfId="12606" xr:uid="{00000000-0005-0000-0000-00009E300000}"/>
    <cellStyle name="Note 8 2 3 2 2 2" xfId="12607" xr:uid="{00000000-0005-0000-0000-00009F300000}"/>
    <cellStyle name="Note 8 2 3 2 3" xfId="12608" xr:uid="{00000000-0005-0000-0000-0000A0300000}"/>
    <cellStyle name="Note 8 2 3 2 3 2" xfId="12609" xr:uid="{00000000-0005-0000-0000-0000A1300000}"/>
    <cellStyle name="Note 8 2 3 2 4" xfId="12610" xr:uid="{00000000-0005-0000-0000-0000A2300000}"/>
    <cellStyle name="Note 8 2 3 2 4 2" xfId="12611" xr:uid="{00000000-0005-0000-0000-0000A3300000}"/>
    <cellStyle name="Note 8 2 3 2 5" xfId="12612" xr:uid="{00000000-0005-0000-0000-0000A4300000}"/>
    <cellStyle name="Note 8 2 3 2 5 2" xfId="12613" xr:uid="{00000000-0005-0000-0000-0000A5300000}"/>
    <cellStyle name="Note 8 2 3 2 6" xfId="12614" xr:uid="{00000000-0005-0000-0000-0000A6300000}"/>
    <cellStyle name="Note 8 2 3 2 6 2" xfId="12615" xr:uid="{00000000-0005-0000-0000-0000A7300000}"/>
    <cellStyle name="Note 8 2 3 2 7" xfId="12616" xr:uid="{00000000-0005-0000-0000-0000A8300000}"/>
    <cellStyle name="Note 8 2 3 2 7 2" xfId="12617" xr:uid="{00000000-0005-0000-0000-0000A9300000}"/>
    <cellStyle name="Note 8 2 3 2 8" xfId="12618" xr:uid="{00000000-0005-0000-0000-0000AA300000}"/>
    <cellStyle name="Note 8 2 3 2 8 2" xfId="12619" xr:uid="{00000000-0005-0000-0000-0000AB300000}"/>
    <cellStyle name="Note 8 2 3 2 9" xfId="12620" xr:uid="{00000000-0005-0000-0000-0000AC300000}"/>
    <cellStyle name="Note 8 2 3 2 9 2" xfId="12621" xr:uid="{00000000-0005-0000-0000-0000AD300000}"/>
    <cellStyle name="Note 8 2 3 20" xfId="12622" xr:uid="{00000000-0005-0000-0000-0000AE300000}"/>
    <cellStyle name="Note 8 2 3 3" xfId="12623" xr:uid="{00000000-0005-0000-0000-0000AF300000}"/>
    <cellStyle name="Note 8 2 3 3 10" xfId="12624" xr:uid="{00000000-0005-0000-0000-0000B0300000}"/>
    <cellStyle name="Note 8 2 3 3 10 2" xfId="12625" xr:uid="{00000000-0005-0000-0000-0000B1300000}"/>
    <cellStyle name="Note 8 2 3 3 11" xfId="12626" xr:uid="{00000000-0005-0000-0000-0000B2300000}"/>
    <cellStyle name="Note 8 2 3 3 11 2" xfId="12627" xr:uid="{00000000-0005-0000-0000-0000B3300000}"/>
    <cellStyle name="Note 8 2 3 3 12" xfId="12628" xr:uid="{00000000-0005-0000-0000-0000B4300000}"/>
    <cellStyle name="Note 8 2 3 3 12 2" xfId="12629" xr:uid="{00000000-0005-0000-0000-0000B5300000}"/>
    <cellStyle name="Note 8 2 3 3 13" xfId="12630" xr:uid="{00000000-0005-0000-0000-0000B6300000}"/>
    <cellStyle name="Note 8 2 3 3 13 2" xfId="12631" xr:uid="{00000000-0005-0000-0000-0000B7300000}"/>
    <cellStyle name="Note 8 2 3 3 14" xfId="12632" xr:uid="{00000000-0005-0000-0000-0000B8300000}"/>
    <cellStyle name="Note 8 2 3 3 14 2" xfId="12633" xr:uid="{00000000-0005-0000-0000-0000B9300000}"/>
    <cellStyle name="Note 8 2 3 3 15" xfId="12634" xr:uid="{00000000-0005-0000-0000-0000BA300000}"/>
    <cellStyle name="Note 8 2 3 3 15 2" xfId="12635" xr:uid="{00000000-0005-0000-0000-0000BB300000}"/>
    <cellStyle name="Note 8 2 3 3 16" xfId="12636" xr:uid="{00000000-0005-0000-0000-0000BC300000}"/>
    <cellStyle name="Note 8 2 3 3 16 2" xfId="12637" xr:uid="{00000000-0005-0000-0000-0000BD300000}"/>
    <cellStyle name="Note 8 2 3 3 17" xfId="12638" xr:uid="{00000000-0005-0000-0000-0000BE300000}"/>
    <cellStyle name="Note 8 2 3 3 17 2" xfId="12639" xr:uid="{00000000-0005-0000-0000-0000BF300000}"/>
    <cellStyle name="Note 8 2 3 3 18" xfId="12640" xr:uid="{00000000-0005-0000-0000-0000C0300000}"/>
    <cellStyle name="Note 8 2 3 3 18 2" xfId="12641" xr:uid="{00000000-0005-0000-0000-0000C1300000}"/>
    <cellStyle name="Note 8 2 3 3 19" xfId="12642" xr:uid="{00000000-0005-0000-0000-0000C2300000}"/>
    <cellStyle name="Note 8 2 3 3 2" xfId="12643" xr:uid="{00000000-0005-0000-0000-0000C3300000}"/>
    <cellStyle name="Note 8 2 3 3 2 2" xfId="12644" xr:uid="{00000000-0005-0000-0000-0000C4300000}"/>
    <cellStyle name="Note 8 2 3 3 3" xfId="12645" xr:uid="{00000000-0005-0000-0000-0000C5300000}"/>
    <cellStyle name="Note 8 2 3 3 3 2" xfId="12646" xr:uid="{00000000-0005-0000-0000-0000C6300000}"/>
    <cellStyle name="Note 8 2 3 3 4" xfId="12647" xr:uid="{00000000-0005-0000-0000-0000C7300000}"/>
    <cellStyle name="Note 8 2 3 3 4 2" xfId="12648" xr:uid="{00000000-0005-0000-0000-0000C8300000}"/>
    <cellStyle name="Note 8 2 3 3 5" xfId="12649" xr:uid="{00000000-0005-0000-0000-0000C9300000}"/>
    <cellStyle name="Note 8 2 3 3 5 2" xfId="12650" xr:uid="{00000000-0005-0000-0000-0000CA300000}"/>
    <cellStyle name="Note 8 2 3 3 6" xfId="12651" xr:uid="{00000000-0005-0000-0000-0000CB300000}"/>
    <cellStyle name="Note 8 2 3 3 6 2" xfId="12652" xr:uid="{00000000-0005-0000-0000-0000CC300000}"/>
    <cellStyle name="Note 8 2 3 3 7" xfId="12653" xr:uid="{00000000-0005-0000-0000-0000CD300000}"/>
    <cellStyle name="Note 8 2 3 3 7 2" xfId="12654" xr:uid="{00000000-0005-0000-0000-0000CE300000}"/>
    <cellStyle name="Note 8 2 3 3 8" xfId="12655" xr:uid="{00000000-0005-0000-0000-0000CF300000}"/>
    <cellStyle name="Note 8 2 3 3 8 2" xfId="12656" xr:uid="{00000000-0005-0000-0000-0000D0300000}"/>
    <cellStyle name="Note 8 2 3 3 9" xfId="12657" xr:uid="{00000000-0005-0000-0000-0000D1300000}"/>
    <cellStyle name="Note 8 2 3 3 9 2" xfId="12658" xr:uid="{00000000-0005-0000-0000-0000D2300000}"/>
    <cellStyle name="Note 8 2 3 4" xfId="12659" xr:uid="{00000000-0005-0000-0000-0000D3300000}"/>
    <cellStyle name="Note 8 2 3 4 10" xfId="12660" xr:uid="{00000000-0005-0000-0000-0000D4300000}"/>
    <cellStyle name="Note 8 2 3 4 10 2" xfId="12661" xr:uid="{00000000-0005-0000-0000-0000D5300000}"/>
    <cellStyle name="Note 8 2 3 4 11" xfId="12662" xr:uid="{00000000-0005-0000-0000-0000D6300000}"/>
    <cellStyle name="Note 8 2 3 4 11 2" xfId="12663" xr:uid="{00000000-0005-0000-0000-0000D7300000}"/>
    <cellStyle name="Note 8 2 3 4 12" xfId="12664" xr:uid="{00000000-0005-0000-0000-0000D8300000}"/>
    <cellStyle name="Note 8 2 3 4 12 2" xfId="12665" xr:uid="{00000000-0005-0000-0000-0000D9300000}"/>
    <cellStyle name="Note 8 2 3 4 13" xfId="12666" xr:uid="{00000000-0005-0000-0000-0000DA300000}"/>
    <cellStyle name="Note 8 2 3 4 13 2" xfId="12667" xr:uid="{00000000-0005-0000-0000-0000DB300000}"/>
    <cellStyle name="Note 8 2 3 4 14" xfId="12668" xr:uid="{00000000-0005-0000-0000-0000DC300000}"/>
    <cellStyle name="Note 8 2 3 4 14 2" xfId="12669" xr:uid="{00000000-0005-0000-0000-0000DD300000}"/>
    <cellStyle name="Note 8 2 3 4 15" xfId="12670" xr:uid="{00000000-0005-0000-0000-0000DE300000}"/>
    <cellStyle name="Note 8 2 3 4 15 2" xfId="12671" xr:uid="{00000000-0005-0000-0000-0000DF300000}"/>
    <cellStyle name="Note 8 2 3 4 16" xfId="12672" xr:uid="{00000000-0005-0000-0000-0000E0300000}"/>
    <cellStyle name="Note 8 2 3 4 2" xfId="12673" xr:uid="{00000000-0005-0000-0000-0000E1300000}"/>
    <cellStyle name="Note 8 2 3 4 2 2" xfId="12674" xr:uid="{00000000-0005-0000-0000-0000E2300000}"/>
    <cellStyle name="Note 8 2 3 4 3" xfId="12675" xr:uid="{00000000-0005-0000-0000-0000E3300000}"/>
    <cellStyle name="Note 8 2 3 4 3 2" xfId="12676" xr:uid="{00000000-0005-0000-0000-0000E4300000}"/>
    <cellStyle name="Note 8 2 3 4 4" xfId="12677" xr:uid="{00000000-0005-0000-0000-0000E5300000}"/>
    <cellStyle name="Note 8 2 3 4 4 2" xfId="12678" xr:uid="{00000000-0005-0000-0000-0000E6300000}"/>
    <cellStyle name="Note 8 2 3 4 5" xfId="12679" xr:uid="{00000000-0005-0000-0000-0000E7300000}"/>
    <cellStyle name="Note 8 2 3 4 5 2" xfId="12680" xr:uid="{00000000-0005-0000-0000-0000E8300000}"/>
    <cellStyle name="Note 8 2 3 4 6" xfId="12681" xr:uid="{00000000-0005-0000-0000-0000E9300000}"/>
    <cellStyle name="Note 8 2 3 4 6 2" xfId="12682" xr:uid="{00000000-0005-0000-0000-0000EA300000}"/>
    <cellStyle name="Note 8 2 3 4 7" xfId="12683" xr:uid="{00000000-0005-0000-0000-0000EB300000}"/>
    <cellStyle name="Note 8 2 3 4 7 2" xfId="12684" xr:uid="{00000000-0005-0000-0000-0000EC300000}"/>
    <cellStyle name="Note 8 2 3 4 8" xfId="12685" xr:uid="{00000000-0005-0000-0000-0000ED300000}"/>
    <cellStyle name="Note 8 2 3 4 8 2" xfId="12686" xr:uid="{00000000-0005-0000-0000-0000EE300000}"/>
    <cellStyle name="Note 8 2 3 4 9" xfId="12687" xr:uid="{00000000-0005-0000-0000-0000EF300000}"/>
    <cellStyle name="Note 8 2 3 4 9 2" xfId="12688" xr:uid="{00000000-0005-0000-0000-0000F0300000}"/>
    <cellStyle name="Note 8 2 3 5" xfId="12689" xr:uid="{00000000-0005-0000-0000-0000F1300000}"/>
    <cellStyle name="Note 8 2 3 5 10" xfId="12690" xr:uid="{00000000-0005-0000-0000-0000F2300000}"/>
    <cellStyle name="Note 8 2 3 5 10 2" xfId="12691" xr:uid="{00000000-0005-0000-0000-0000F3300000}"/>
    <cellStyle name="Note 8 2 3 5 11" xfId="12692" xr:uid="{00000000-0005-0000-0000-0000F4300000}"/>
    <cellStyle name="Note 8 2 3 5 11 2" xfId="12693" xr:uid="{00000000-0005-0000-0000-0000F5300000}"/>
    <cellStyle name="Note 8 2 3 5 12" xfId="12694" xr:uid="{00000000-0005-0000-0000-0000F6300000}"/>
    <cellStyle name="Note 8 2 3 5 12 2" xfId="12695" xr:uid="{00000000-0005-0000-0000-0000F7300000}"/>
    <cellStyle name="Note 8 2 3 5 13" xfId="12696" xr:uid="{00000000-0005-0000-0000-0000F8300000}"/>
    <cellStyle name="Note 8 2 3 5 13 2" xfId="12697" xr:uid="{00000000-0005-0000-0000-0000F9300000}"/>
    <cellStyle name="Note 8 2 3 5 14" xfId="12698" xr:uid="{00000000-0005-0000-0000-0000FA300000}"/>
    <cellStyle name="Note 8 2 3 5 14 2" xfId="12699" xr:uid="{00000000-0005-0000-0000-0000FB300000}"/>
    <cellStyle name="Note 8 2 3 5 15" xfId="12700" xr:uid="{00000000-0005-0000-0000-0000FC300000}"/>
    <cellStyle name="Note 8 2 3 5 15 2" xfId="12701" xr:uid="{00000000-0005-0000-0000-0000FD300000}"/>
    <cellStyle name="Note 8 2 3 5 16" xfId="12702" xr:uid="{00000000-0005-0000-0000-0000FE300000}"/>
    <cellStyle name="Note 8 2 3 5 2" xfId="12703" xr:uid="{00000000-0005-0000-0000-0000FF300000}"/>
    <cellStyle name="Note 8 2 3 5 2 2" xfId="12704" xr:uid="{00000000-0005-0000-0000-000000310000}"/>
    <cellStyle name="Note 8 2 3 5 3" xfId="12705" xr:uid="{00000000-0005-0000-0000-000001310000}"/>
    <cellStyle name="Note 8 2 3 5 3 2" xfId="12706" xr:uid="{00000000-0005-0000-0000-000002310000}"/>
    <cellStyle name="Note 8 2 3 5 4" xfId="12707" xr:uid="{00000000-0005-0000-0000-000003310000}"/>
    <cellStyle name="Note 8 2 3 5 4 2" xfId="12708" xr:uid="{00000000-0005-0000-0000-000004310000}"/>
    <cellStyle name="Note 8 2 3 5 5" xfId="12709" xr:uid="{00000000-0005-0000-0000-000005310000}"/>
    <cellStyle name="Note 8 2 3 5 5 2" xfId="12710" xr:uid="{00000000-0005-0000-0000-000006310000}"/>
    <cellStyle name="Note 8 2 3 5 6" xfId="12711" xr:uid="{00000000-0005-0000-0000-000007310000}"/>
    <cellStyle name="Note 8 2 3 5 6 2" xfId="12712" xr:uid="{00000000-0005-0000-0000-000008310000}"/>
    <cellStyle name="Note 8 2 3 5 7" xfId="12713" xr:uid="{00000000-0005-0000-0000-000009310000}"/>
    <cellStyle name="Note 8 2 3 5 7 2" xfId="12714" xr:uid="{00000000-0005-0000-0000-00000A310000}"/>
    <cellStyle name="Note 8 2 3 5 8" xfId="12715" xr:uid="{00000000-0005-0000-0000-00000B310000}"/>
    <cellStyle name="Note 8 2 3 5 8 2" xfId="12716" xr:uid="{00000000-0005-0000-0000-00000C310000}"/>
    <cellStyle name="Note 8 2 3 5 9" xfId="12717" xr:uid="{00000000-0005-0000-0000-00000D310000}"/>
    <cellStyle name="Note 8 2 3 5 9 2" xfId="12718" xr:uid="{00000000-0005-0000-0000-00000E310000}"/>
    <cellStyle name="Note 8 2 3 6" xfId="12719" xr:uid="{00000000-0005-0000-0000-00000F310000}"/>
    <cellStyle name="Note 8 2 3 6 10" xfId="12720" xr:uid="{00000000-0005-0000-0000-000010310000}"/>
    <cellStyle name="Note 8 2 3 6 10 2" xfId="12721" xr:uid="{00000000-0005-0000-0000-000011310000}"/>
    <cellStyle name="Note 8 2 3 6 11" xfId="12722" xr:uid="{00000000-0005-0000-0000-000012310000}"/>
    <cellStyle name="Note 8 2 3 6 11 2" xfId="12723" xr:uid="{00000000-0005-0000-0000-000013310000}"/>
    <cellStyle name="Note 8 2 3 6 12" xfId="12724" xr:uid="{00000000-0005-0000-0000-000014310000}"/>
    <cellStyle name="Note 8 2 3 6 12 2" xfId="12725" xr:uid="{00000000-0005-0000-0000-000015310000}"/>
    <cellStyle name="Note 8 2 3 6 13" xfId="12726" xr:uid="{00000000-0005-0000-0000-000016310000}"/>
    <cellStyle name="Note 8 2 3 6 13 2" xfId="12727" xr:uid="{00000000-0005-0000-0000-000017310000}"/>
    <cellStyle name="Note 8 2 3 6 14" xfId="12728" xr:uid="{00000000-0005-0000-0000-000018310000}"/>
    <cellStyle name="Note 8 2 3 6 14 2" xfId="12729" xr:uid="{00000000-0005-0000-0000-000019310000}"/>
    <cellStyle name="Note 8 2 3 6 15" xfId="12730" xr:uid="{00000000-0005-0000-0000-00001A310000}"/>
    <cellStyle name="Note 8 2 3 6 2" xfId="12731" xr:uid="{00000000-0005-0000-0000-00001B310000}"/>
    <cellStyle name="Note 8 2 3 6 2 2" xfId="12732" xr:uid="{00000000-0005-0000-0000-00001C310000}"/>
    <cellStyle name="Note 8 2 3 6 3" xfId="12733" xr:uid="{00000000-0005-0000-0000-00001D310000}"/>
    <cellStyle name="Note 8 2 3 6 3 2" xfId="12734" xr:uid="{00000000-0005-0000-0000-00001E310000}"/>
    <cellStyle name="Note 8 2 3 6 4" xfId="12735" xr:uid="{00000000-0005-0000-0000-00001F310000}"/>
    <cellStyle name="Note 8 2 3 6 4 2" xfId="12736" xr:uid="{00000000-0005-0000-0000-000020310000}"/>
    <cellStyle name="Note 8 2 3 6 5" xfId="12737" xr:uid="{00000000-0005-0000-0000-000021310000}"/>
    <cellStyle name="Note 8 2 3 6 5 2" xfId="12738" xr:uid="{00000000-0005-0000-0000-000022310000}"/>
    <cellStyle name="Note 8 2 3 6 6" xfId="12739" xr:uid="{00000000-0005-0000-0000-000023310000}"/>
    <cellStyle name="Note 8 2 3 6 6 2" xfId="12740" xr:uid="{00000000-0005-0000-0000-000024310000}"/>
    <cellStyle name="Note 8 2 3 6 7" xfId="12741" xr:uid="{00000000-0005-0000-0000-000025310000}"/>
    <cellStyle name="Note 8 2 3 6 7 2" xfId="12742" xr:uid="{00000000-0005-0000-0000-000026310000}"/>
    <cellStyle name="Note 8 2 3 6 8" xfId="12743" xr:uid="{00000000-0005-0000-0000-000027310000}"/>
    <cellStyle name="Note 8 2 3 6 8 2" xfId="12744" xr:uid="{00000000-0005-0000-0000-000028310000}"/>
    <cellStyle name="Note 8 2 3 6 9" xfId="12745" xr:uid="{00000000-0005-0000-0000-000029310000}"/>
    <cellStyle name="Note 8 2 3 6 9 2" xfId="12746" xr:uid="{00000000-0005-0000-0000-00002A310000}"/>
    <cellStyle name="Note 8 2 3 7" xfId="12747" xr:uid="{00000000-0005-0000-0000-00002B310000}"/>
    <cellStyle name="Note 8 2 3 7 2" xfId="12748" xr:uid="{00000000-0005-0000-0000-00002C310000}"/>
    <cellStyle name="Note 8 2 3 8" xfId="12749" xr:uid="{00000000-0005-0000-0000-00002D310000}"/>
    <cellStyle name="Note 8 2 3 8 2" xfId="12750" xr:uid="{00000000-0005-0000-0000-00002E310000}"/>
    <cellStyle name="Note 8 2 3 9" xfId="12751" xr:uid="{00000000-0005-0000-0000-00002F310000}"/>
    <cellStyle name="Note 8 2 3 9 2" xfId="12752" xr:uid="{00000000-0005-0000-0000-000030310000}"/>
    <cellStyle name="Note 8 2 4" xfId="12753" xr:uid="{00000000-0005-0000-0000-000031310000}"/>
    <cellStyle name="Note 8 2 4 10" xfId="12754" xr:uid="{00000000-0005-0000-0000-000032310000}"/>
    <cellStyle name="Note 8 2 4 10 2" xfId="12755" xr:uid="{00000000-0005-0000-0000-000033310000}"/>
    <cellStyle name="Note 8 2 4 11" xfId="12756" xr:uid="{00000000-0005-0000-0000-000034310000}"/>
    <cellStyle name="Note 8 2 4 11 2" xfId="12757" xr:uid="{00000000-0005-0000-0000-000035310000}"/>
    <cellStyle name="Note 8 2 4 12" xfId="12758" xr:uid="{00000000-0005-0000-0000-000036310000}"/>
    <cellStyle name="Note 8 2 4 12 2" xfId="12759" xr:uid="{00000000-0005-0000-0000-000037310000}"/>
    <cellStyle name="Note 8 2 4 13" xfId="12760" xr:uid="{00000000-0005-0000-0000-000038310000}"/>
    <cellStyle name="Note 8 2 4 13 2" xfId="12761" xr:uid="{00000000-0005-0000-0000-000039310000}"/>
    <cellStyle name="Note 8 2 4 14" xfId="12762" xr:uid="{00000000-0005-0000-0000-00003A310000}"/>
    <cellStyle name="Note 8 2 4 14 2" xfId="12763" xr:uid="{00000000-0005-0000-0000-00003B310000}"/>
    <cellStyle name="Note 8 2 4 15" xfId="12764" xr:uid="{00000000-0005-0000-0000-00003C310000}"/>
    <cellStyle name="Note 8 2 4 15 2" xfId="12765" xr:uid="{00000000-0005-0000-0000-00003D310000}"/>
    <cellStyle name="Note 8 2 4 16" xfId="12766" xr:uid="{00000000-0005-0000-0000-00003E310000}"/>
    <cellStyle name="Note 8 2 4 16 2" xfId="12767" xr:uid="{00000000-0005-0000-0000-00003F310000}"/>
    <cellStyle name="Note 8 2 4 17" xfId="12768" xr:uid="{00000000-0005-0000-0000-000040310000}"/>
    <cellStyle name="Note 8 2 4 17 2" xfId="12769" xr:uid="{00000000-0005-0000-0000-000041310000}"/>
    <cellStyle name="Note 8 2 4 18" xfId="12770" xr:uid="{00000000-0005-0000-0000-000042310000}"/>
    <cellStyle name="Note 8 2 4 18 2" xfId="12771" xr:uid="{00000000-0005-0000-0000-000043310000}"/>
    <cellStyle name="Note 8 2 4 19" xfId="12772" xr:uid="{00000000-0005-0000-0000-000044310000}"/>
    <cellStyle name="Note 8 2 4 19 2" xfId="12773" xr:uid="{00000000-0005-0000-0000-000045310000}"/>
    <cellStyle name="Note 8 2 4 2" xfId="12774" xr:uid="{00000000-0005-0000-0000-000046310000}"/>
    <cellStyle name="Note 8 2 4 2 10" xfId="12775" xr:uid="{00000000-0005-0000-0000-000047310000}"/>
    <cellStyle name="Note 8 2 4 2 10 2" xfId="12776" xr:uid="{00000000-0005-0000-0000-000048310000}"/>
    <cellStyle name="Note 8 2 4 2 11" xfId="12777" xr:uid="{00000000-0005-0000-0000-000049310000}"/>
    <cellStyle name="Note 8 2 4 2 11 2" xfId="12778" xr:uid="{00000000-0005-0000-0000-00004A310000}"/>
    <cellStyle name="Note 8 2 4 2 12" xfId="12779" xr:uid="{00000000-0005-0000-0000-00004B310000}"/>
    <cellStyle name="Note 8 2 4 2 12 2" xfId="12780" xr:uid="{00000000-0005-0000-0000-00004C310000}"/>
    <cellStyle name="Note 8 2 4 2 13" xfId="12781" xr:uid="{00000000-0005-0000-0000-00004D310000}"/>
    <cellStyle name="Note 8 2 4 2 13 2" xfId="12782" xr:uid="{00000000-0005-0000-0000-00004E310000}"/>
    <cellStyle name="Note 8 2 4 2 14" xfId="12783" xr:uid="{00000000-0005-0000-0000-00004F310000}"/>
    <cellStyle name="Note 8 2 4 2 14 2" xfId="12784" xr:uid="{00000000-0005-0000-0000-000050310000}"/>
    <cellStyle name="Note 8 2 4 2 15" xfId="12785" xr:uid="{00000000-0005-0000-0000-000051310000}"/>
    <cellStyle name="Note 8 2 4 2 15 2" xfId="12786" xr:uid="{00000000-0005-0000-0000-000052310000}"/>
    <cellStyle name="Note 8 2 4 2 16" xfId="12787" xr:uid="{00000000-0005-0000-0000-000053310000}"/>
    <cellStyle name="Note 8 2 4 2 16 2" xfId="12788" xr:uid="{00000000-0005-0000-0000-000054310000}"/>
    <cellStyle name="Note 8 2 4 2 17" xfId="12789" xr:uid="{00000000-0005-0000-0000-000055310000}"/>
    <cellStyle name="Note 8 2 4 2 17 2" xfId="12790" xr:uid="{00000000-0005-0000-0000-000056310000}"/>
    <cellStyle name="Note 8 2 4 2 18" xfId="12791" xr:uid="{00000000-0005-0000-0000-000057310000}"/>
    <cellStyle name="Note 8 2 4 2 18 2" xfId="12792" xr:uid="{00000000-0005-0000-0000-000058310000}"/>
    <cellStyle name="Note 8 2 4 2 19" xfId="12793" xr:uid="{00000000-0005-0000-0000-000059310000}"/>
    <cellStyle name="Note 8 2 4 2 2" xfId="12794" xr:uid="{00000000-0005-0000-0000-00005A310000}"/>
    <cellStyle name="Note 8 2 4 2 2 2" xfId="12795" xr:uid="{00000000-0005-0000-0000-00005B310000}"/>
    <cellStyle name="Note 8 2 4 2 3" xfId="12796" xr:uid="{00000000-0005-0000-0000-00005C310000}"/>
    <cellStyle name="Note 8 2 4 2 3 2" xfId="12797" xr:uid="{00000000-0005-0000-0000-00005D310000}"/>
    <cellStyle name="Note 8 2 4 2 4" xfId="12798" xr:uid="{00000000-0005-0000-0000-00005E310000}"/>
    <cellStyle name="Note 8 2 4 2 4 2" xfId="12799" xr:uid="{00000000-0005-0000-0000-00005F310000}"/>
    <cellStyle name="Note 8 2 4 2 5" xfId="12800" xr:uid="{00000000-0005-0000-0000-000060310000}"/>
    <cellStyle name="Note 8 2 4 2 5 2" xfId="12801" xr:uid="{00000000-0005-0000-0000-000061310000}"/>
    <cellStyle name="Note 8 2 4 2 6" xfId="12802" xr:uid="{00000000-0005-0000-0000-000062310000}"/>
    <cellStyle name="Note 8 2 4 2 6 2" xfId="12803" xr:uid="{00000000-0005-0000-0000-000063310000}"/>
    <cellStyle name="Note 8 2 4 2 7" xfId="12804" xr:uid="{00000000-0005-0000-0000-000064310000}"/>
    <cellStyle name="Note 8 2 4 2 7 2" xfId="12805" xr:uid="{00000000-0005-0000-0000-000065310000}"/>
    <cellStyle name="Note 8 2 4 2 8" xfId="12806" xr:uid="{00000000-0005-0000-0000-000066310000}"/>
    <cellStyle name="Note 8 2 4 2 8 2" xfId="12807" xr:uid="{00000000-0005-0000-0000-000067310000}"/>
    <cellStyle name="Note 8 2 4 2 9" xfId="12808" xr:uid="{00000000-0005-0000-0000-000068310000}"/>
    <cellStyle name="Note 8 2 4 2 9 2" xfId="12809" xr:uid="{00000000-0005-0000-0000-000069310000}"/>
    <cellStyle name="Note 8 2 4 20" xfId="12810" xr:uid="{00000000-0005-0000-0000-00006A310000}"/>
    <cellStyle name="Note 8 2 4 3" xfId="12811" xr:uid="{00000000-0005-0000-0000-00006B310000}"/>
    <cellStyle name="Note 8 2 4 3 10" xfId="12812" xr:uid="{00000000-0005-0000-0000-00006C310000}"/>
    <cellStyle name="Note 8 2 4 3 10 2" xfId="12813" xr:uid="{00000000-0005-0000-0000-00006D310000}"/>
    <cellStyle name="Note 8 2 4 3 11" xfId="12814" xr:uid="{00000000-0005-0000-0000-00006E310000}"/>
    <cellStyle name="Note 8 2 4 3 11 2" xfId="12815" xr:uid="{00000000-0005-0000-0000-00006F310000}"/>
    <cellStyle name="Note 8 2 4 3 12" xfId="12816" xr:uid="{00000000-0005-0000-0000-000070310000}"/>
    <cellStyle name="Note 8 2 4 3 12 2" xfId="12817" xr:uid="{00000000-0005-0000-0000-000071310000}"/>
    <cellStyle name="Note 8 2 4 3 13" xfId="12818" xr:uid="{00000000-0005-0000-0000-000072310000}"/>
    <cellStyle name="Note 8 2 4 3 13 2" xfId="12819" xr:uid="{00000000-0005-0000-0000-000073310000}"/>
    <cellStyle name="Note 8 2 4 3 14" xfId="12820" xr:uid="{00000000-0005-0000-0000-000074310000}"/>
    <cellStyle name="Note 8 2 4 3 14 2" xfId="12821" xr:uid="{00000000-0005-0000-0000-000075310000}"/>
    <cellStyle name="Note 8 2 4 3 15" xfId="12822" xr:uid="{00000000-0005-0000-0000-000076310000}"/>
    <cellStyle name="Note 8 2 4 3 15 2" xfId="12823" xr:uid="{00000000-0005-0000-0000-000077310000}"/>
    <cellStyle name="Note 8 2 4 3 16" xfId="12824" xr:uid="{00000000-0005-0000-0000-000078310000}"/>
    <cellStyle name="Note 8 2 4 3 16 2" xfId="12825" xr:uid="{00000000-0005-0000-0000-000079310000}"/>
    <cellStyle name="Note 8 2 4 3 17" xfId="12826" xr:uid="{00000000-0005-0000-0000-00007A310000}"/>
    <cellStyle name="Note 8 2 4 3 17 2" xfId="12827" xr:uid="{00000000-0005-0000-0000-00007B310000}"/>
    <cellStyle name="Note 8 2 4 3 18" xfId="12828" xr:uid="{00000000-0005-0000-0000-00007C310000}"/>
    <cellStyle name="Note 8 2 4 3 2" xfId="12829" xr:uid="{00000000-0005-0000-0000-00007D310000}"/>
    <cellStyle name="Note 8 2 4 3 2 2" xfId="12830" xr:uid="{00000000-0005-0000-0000-00007E310000}"/>
    <cellStyle name="Note 8 2 4 3 3" xfId="12831" xr:uid="{00000000-0005-0000-0000-00007F310000}"/>
    <cellStyle name="Note 8 2 4 3 3 2" xfId="12832" xr:uid="{00000000-0005-0000-0000-000080310000}"/>
    <cellStyle name="Note 8 2 4 3 4" xfId="12833" xr:uid="{00000000-0005-0000-0000-000081310000}"/>
    <cellStyle name="Note 8 2 4 3 4 2" xfId="12834" xr:uid="{00000000-0005-0000-0000-000082310000}"/>
    <cellStyle name="Note 8 2 4 3 5" xfId="12835" xr:uid="{00000000-0005-0000-0000-000083310000}"/>
    <cellStyle name="Note 8 2 4 3 5 2" xfId="12836" xr:uid="{00000000-0005-0000-0000-000084310000}"/>
    <cellStyle name="Note 8 2 4 3 6" xfId="12837" xr:uid="{00000000-0005-0000-0000-000085310000}"/>
    <cellStyle name="Note 8 2 4 3 6 2" xfId="12838" xr:uid="{00000000-0005-0000-0000-000086310000}"/>
    <cellStyle name="Note 8 2 4 3 7" xfId="12839" xr:uid="{00000000-0005-0000-0000-000087310000}"/>
    <cellStyle name="Note 8 2 4 3 7 2" xfId="12840" xr:uid="{00000000-0005-0000-0000-000088310000}"/>
    <cellStyle name="Note 8 2 4 3 8" xfId="12841" xr:uid="{00000000-0005-0000-0000-000089310000}"/>
    <cellStyle name="Note 8 2 4 3 8 2" xfId="12842" xr:uid="{00000000-0005-0000-0000-00008A310000}"/>
    <cellStyle name="Note 8 2 4 3 9" xfId="12843" xr:uid="{00000000-0005-0000-0000-00008B310000}"/>
    <cellStyle name="Note 8 2 4 3 9 2" xfId="12844" xr:uid="{00000000-0005-0000-0000-00008C310000}"/>
    <cellStyle name="Note 8 2 4 4" xfId="12845" xr:uid="{00000000-0005-0000-0000-00008D310000}"/>
    <cellStyle name="Note 8 2 4 4 10" xfId="12846" xr:uid="{00000000-0005-0000-0000-00008E310000}"/>
    <cellStyle name="Note 8 2 4 4 10 2" xfId="12847" xr:uid="{00000000-0005-0000-0000-00008F310000}"/>
    <cellStyle name="Note 8 2 4 4 11" xfId="12848" xr:uid="{00000000-0005-0000-0000-000090310000}"/>
    <cellStyle name="Note 8 2 4 4 11 2" xfId="12849" xr:uid="{00000000-0005-0000-0000-000091310000}"/>
    <cellStyle name="Note 8 2 4 4 12" xfId="12850" xr:uid="{00000000-0005-0000-0000-000092310000}"/>
    <cellStyle name="Note 8 2 4 4 12 2" xfId="12851" xr:uid="{00000000-0005-0000-0000-000093310000}"/>
    <cellStyle name="Note 8 2 4 4 13" xfId="12852" xr:uid="{00000000-0005-0000-0000-000094310000}"/>
    <cellStyle name="Note 8 2 4 4 13 2" xfId="12853" xr:uid="{00000000-0005-0000-0000-000095310000}"/>
    <cellStyle name="Note 8 2 4 4 14" xfId="12854" xr:uid="{00000000-0005-0000-0000-000096310000}"/>
    <cellStyle name="Note 8 2 4 4 14 2" xfId="12855" xr:uid="{00000000-0005-0000-0000-000097310000}"/>
    <cellStyle name="Note 8 2 4 4 15" xfId="12856" xr:uid="{00000000-0005-0000-0000-000098310000}"/>
    <cellStyle name="Note 8 2 4 4 15 2" xfId="12857" xr:uid="{00000000-0005-0000-0000-000099310000}"/>
    <cellStyle name="Note 8 2 4 4 16" xfId="12858" xr:uid="{00000000-0005-0000-0000-00009A310000}"/>
    <cellStyle name="Note 8 2 4 4 2" xfId="12859" xr:uid="{00000000-0005-0000-0000-00009B310000}"/>
    <cellStyle name="Note 8 2 4 4 2 2" xfId="12860" xr:uid="{00000000-0005-0000-0000-00009C310000}"/>
    <cellStyle name="Note 8 2 4 4 3" xfId="12861" xr:uid="{00000000-0005-0000-0000-00009D310000}"/>
    <cellStyle name="Note 8 2 4 4 3 2" xfId="12862" xr:uid="{00000000-0005-0000-0000-00009E310000}"/>
    <cellStyle name="Note 8 2 4 4 4" xfId="12863" xr:uid="{00000000-0005-0000-0000-00009F310000}"/>
    <cellStyle name="Note 8 2 4 4 4 2" xfId="12864" xr:uid="{00000000-0005-0000-0000-0000A0310000}"/>
    <cellStyle name="Note 8 2 4 4 5" xfId="12865" xr:uid="{00000000-0005-0000-0000-0000A1310000}"/>
    <cellStyle name="Note 8 2 4 4 5 2" xfId="12866" xr:uid="{00000000-0005-0000-0000-0000A2310000}"/>
    <cellStyle name="Note 8 2 4 4 6" xfId="12867" xr:uid="{00000000-0005-0000-0000-0000A3310000}"/>
    <cellStyle name="Note 8 2 4 4 6 2" xfId="12868" xr:uid="{00000000-0005-0000-0000-0000A4310000}"/>
    <cellStyle name="Note 8 2 4 4 7" xfId="12869" xr:uid="{00000000-0005-0000-0000-0000A5310000}"/>
    <cellStyle name="Note 8 2 4 4 7 2" xfId="12870" xr:uid="{00000000-0005-0000-0000-0000A6310000}"/>
    <cellStyle name="Note 8 2 4 4 8" xfId="12871" xr:uid="{00000000-0005-0000-0000-0000A7310000}"/>
    <cellStyle name="Note 8 2 4 4 8 2" xfId="12872" xr:uid="{00000000-0005-0000-0000-0000A8310000}"/>
    <cellStyle name="Note 8 2 4 4 9" xfId="12873" xr:uid="{00000000-0005-0000-0000-0000A9310000}"/>
    <cellStyle name="Note 8 2 4 4 9 2" xfId="12874" xr:uid="{00000000-0005-0000-0000-0000AA310000}"/>
    <cellStyle name="Note 8 2 4 5" xfId="12875" xr:uid="{00000000-0005-0000-0000-0000AB310000}"/>
    <cellStyle name="Note 8 2 4 5 10" xfId="12876" xr:uid="{00000000-0005-0000-0000-0000AC310000}"/>
    <cellStyle name="Note 8 2 4 5 10 2" xfId="12877" xr:uid="{00000000-0005-0000-0000-0000AD310000}"/>
    <cellStyle name="Note 8 2 4 5 11" xfId="12878" xr:uid="{00000000-0005-0000-0000-0000AE310000}"/>
    <cellStyle name="Note 8 2 4 5 11 2" xfId="12879" xr:uid="{00000000-0005-0000-0000-0000AF310000}"/>
    <cellStyle name="Note 8 2 4 5 12" xfId="12880" xr:uid="{00000000-0005-0000-0000-0000B0310000}"/>
    <cellStyle name="Note 8 2 4 5 12 2" xfId="12881" xr:uid="{00000000-0005-0000-0000-0000B1310000}"/>
    <cellStyle name="Note 8 2 4 5 13" xfId="12882" xr:uid="{00000000-0005-0000-0000-0000B2310000}"/>
    <cellStyle name="Note 8 2 4 5 13 2" xfId="12883" xr:uid="{00000000-0005-0000-0000-0000B3310000}"/>
    <cellStyle name="Note 8 2 4 5 14" xfId="12884" xr:uid="{00000000-0005-0000-0000-0000B4310000}"/>
    <cellStyle name="Note 8 2 4 5 14 2" xfId="12885" xr:uid="{00000000-0005-0000-0000-0000B5310000}"/>
    <cellStyle name="Note 8 2 4 5 15" xfId="12886" xr:uid="{00000000-0005-0000-0000-0000B6310000}"/>
    <cellStyle name="Note 8 2 4 5 15 2" xfId="12887" xr:uid="{00000000-0005-0000-0000-0000B7310000}"/>
    <cellStyle name="Note 8 2 4 5 16" xfId="12888" xr:uid="{00000000-0005-0000-0000-0000B8310000}"/>
    <cellStyle name="Note 8 2 4 5 2" xfId="12889" xr:uid="{00000000-0005-0000-0000-0000B9310000}"/>
    <cellStyle name="Note 8 2 4 5 2 2" xfId="12890" xr:uid="{00000000-0005-0000-0000-0000BA310000}"/>
    <cellStyle name="Note 8 2 4 5 3" xfId="12891" xr:uid="{00000000-0005-0000-0000-0000BB310000}"/>
    <cellStyle name="Note 8 2 4 5 3 2" xfId="12892" xr:uid="{00000000-0005-0000-0000-0000BC310000}"/>
    <cellStyle name="Note 8 2 4 5 4" xfId="12893" xr:uid="{00000000-0005-0000-0000-0000BD310000}"/>
    <cellStyle name="Note 8 2 4 5 4 2" xfId="12894" xr:uid="{00000000-0005-0000-0000-0000BE310000}"/>
    <cellStyle name="Note 8 2 4 5 5" xfId="12895" xr:uid="{00000000-0005-0000-0000-0000BF310000}"/>
    <cellStyle name="Note 8 2 4 5 5 2" xfId="12896" xr:uid="{00000000-0005-0000-0000-0000C0310000}"/>
    <cellStyle name="Note 8 2 4 5 6" xfId="12897" xr:uid="{00000000-0005-0000-0000-0000C1310000}"/>
    <cellStyle name="Note 8 2 4 5 6 2" xfId="12898" xr:uid="{00000000-0005-0000-0000-0000C2310000}"/>
    <cellStyle name="Note 8 2 4 5 7" xfId="12899" xr:uid="{00000000-0005-0000-0000-0000C3310000}"/>
    <cellStyle name="Note 8 2 4 5 7 2" xfId="12900" xr:uid="{00000000-0005-0000-0000-0000C4310000}"/>
    <cellStyle name="Note 8 2 4 5 8" xfId="12901" xr:uid="{00000000-0005-0000-0000-0000C5310000}"/>
    <cellStyle name="Note 8 2 4 5 8 2" xfId="12902" xr:uid="{00000000-0005-0000-0000-0000C6310000}"/>
    <cellStyle name="Note 8 2 4 5 9" xfId="12903" xr:uid="{00000000-0005-0000-0000-0000C7310000}"/>
    <cellStyle name="Note 8 2 4 5 9 2" xfId="12904" xr:uid="{00000000-0005-0000-0000-0000C8310000}"/>
    <cellStyle name="Note 8 2 4 6" xfId="12905" xr:uid="{00000000-0005-0000-0000-0000C9310000}"/>
    <cellStyle name="Note 8 2 4 6 10" xfId="12906" xr:uid="{00000000-0005-0000-0000-0000CA310000}"/>
    <cellStyle name="Note 8 2 4 6 10 2" xfId="12907" xr:uid="{00000000-0005-0000-0000-0000CB310000}"/>
    <cellStyle name="Note 8 2 4 6 11" xfId="12908" xr:uid="{00000000-0005-0000-0000-0000CC310000}"/>
    <cellStyle name="Note 8 2 4 6 11 2" xfId="12909" xr:uid="{00000000-0005-0000-0000-0000CD310000}"/>
    <cellStyle name="Note 8 2 4 6 12" xfId="12910" xr:uid="{00000000-0005-0000-0000-0000CE310000}"/>
    <cellStyle name="Note 8 2 4 6 12 2" xfId="12911" xr:uid="{00000000-0005-0000-0000-0000CF310000}"/>
    <cellStyle name="Note 8 2 4 6 13" xfId="12912" xr:uid="{00000000-0005-0000-0000-0000D0310000}"/>
    <cellStyle name="Note 8 2 4 6 13 2" xfId="12913" xr:uid="{00000000-0005-0000-0000-0000D1310000}"/>
    <cellStyle name="Note 8 2 4 6 14" xfId="12914" xr:uid="{00000000-0005-0000-0000-0000D2310000}"/>
    <cellStyle name="Note 8 2 4 6 14 2" xfId="12915" xr:uid="{00000000-0005-0000-0000-0000D3310000}"/>
    <cellStyle name="Note 8 2 4 6 15" xfId="12916" xr:uid="{00000000-0005-0000-0000-0000D4310000}"/>
    <cellStyle name="Note 8 2 4 6 2" xfId="12917" xr:uid="{00000000-0005-0000-0000-0000D5310000}"/>
    <cellStyle name="Note 8 2 4 6 2 2" xfId="12918" xr:uid="{00000000-0005-0000-0000-0000D6310000}"/>
    <cellStyle name="Note 8 2 4 6 3" xfId="12919" xr:uid="{00000000-0005-0000-0000-0000D7310000}"/>
    <cellStyle name="Note 8 2 4 6 3 2" xfId="12920" xr:uid="{00000000-0005-0000-0000-0000D8310000}"/>
    <cellStyle name="Note 8 2 4 6 4" xfId="12921" xr:uid="{00000000-0005-0000-0000-0000D9310000}"/>
    <cellStyle name="Note 8 2 4 6 4 2" xfId="12922" xr:uid="{00000000-0005-0000-0000-0000DA310000}"/>
    <cellStyle name="Note 8 2 4 6 5" xfId="12923" xr:uid="{00000000-0005-0000-0000-0000DB310000}"/>
    <cellStyle name="Note 8 2 4 6 5 2" xfId="12924" xr:uid="{00000000-0005-0000-0000-0000DC310000}"/>
    <cellStyle name="Note 8 2 4 6 6" xfId="12925" xr:uid="{00000000-0005-0000-0000-0000DD310000}"/>
    <cellStyle name="Note 8 2 4 6 6 2" xfId="12926" xr:uid="{00000000-0005-0000-0000-0000DE310000}"/>
    <cellStyle name="Note 8 2 4 6 7" xfId="12927" xr:uid="{00000000-0005-0000-0000-0000DF310000}"/>
    <cellStyle name="Note 8 2 4 6 7 2" xfId="12928" xr:uid="{00000000-0005-0000-0000-0000E0310000}"/>
    <cellStyle name="Note 8 2 4 6 8" xfId="12929" xr:uid="{00000000-0005-0000-0000-0000E1310000}"/>
    <cellStyle name="Note 8 2 4 6 8 2" xfId="12930" xr:uid="{00000000-0005-0000-0000-0000E2310000}"/>
    <cellStyle name="Note 8 2 4 6 9" xfId="12931" xr:uid="{00000000-0005-0000-0000-0000E3310000}"/>
    <cellStyle name="Note 8 2 4 6 9 2" xfId="12932" xr:uid="{00000000-0005-0000-0000-0000E4310000}"/>
    <cellStyle name="Note 8 2 4 7" xfId="12933" xr:uid="{00000000-0005-0000-0000-0000E5310000}"/>
    <cellStyle name="Note 8 2 4 7 2" xfId="12934" xr:uid="{00000000-0005-0000-0000-0000E6310000}"/>
    <cellStyle name="Note 8 2 4 8" xfId="12935" xr:uid="{00000000-0005-0000-0000-0000E7310000}"/>
    <cellStyle name="Note 8 2 4 8 2" xfId="12936" xr:uid="{00000000-0005-0000-0000-0000E8310000}"/>
    <cellStyle name="Note 8 2 4 9" xfId="12937" xr:uid="{00000000-0005-0000-0000-0000E9310000}"/>
    <cellStyle name="Note 8 2 4 9 2" xfId="12938" xr:uid="{00000000-0005-0000-0000-0000EA310000}"/>
    <cellStyle name="Note 8 2 5" xfId="12939" xr:uid="{00000000-0005-0000-0000-0000EB310000}"/>
    <cellStyle name="Note 8 2 5 10" xfId="12940" xr:uid="{00000000-0005-0000-0000-0000EC310000}"/>
    <cellStyle name="Note 8 2 5 10 2" xfId="12941" xr:uid="{00000000-0005-0000-0000-0000ED310000}"/>
    <cellStyle name="Note 8 2 5 11" xfId="12942" xr:uid="{00000000-0005-0000-0000-0000EE310000}"/>
    <cellStyle name="Note 8 2 5 11 2" xfId="12943" xr:uid="{00000000-0005-0000-0000-0000EF310000}"/>
    <cellStyle name="Note 8 2 5 12" xfId="12944" xr:uid="{00000000-0005-0000-0000-0000F0310000}"/>
    <cellStyle name="Note 8 2 5 12 2" xfId="12945" xr:uid="{00000000-0005-0000-0000-0000F1310000}"/>
    <cellStyle name="Note 8 2 5 13" xfId="12946" xr:uid="{00000000-0005-0000-0000-0000F2310000}"/>
    <cellStyle name="Note 8 2 5 13 2" xfId="12947" xr:uid="{00000000-0005-0000-0000-0000F3310000}"/>
    <cellStyle name="Note 8 2 5 14" xfId="12948" xr:uid="{00000000-0005-0000-0000-0000F4310000}"/>
    <cellStyle name="Note 8 2 5 14 2" xfId="12949" xr:uid="{00000000-0005-0000-0000-0000F5310000}"/>
    <cellStyle name="Note 8 2 5 15" xfId="12950" xr:uid="{00000000-0005-0000-0000-0000F6310000}"/>
    <cellStyle name="Note 8 2 5 15 2" xfId="12951" xr:uid="{00000000-0005-0000-0000-0000F7310000}"/>
    <cellStyle name="Note 8 2 5 16" xfId="12952" xr:uid="{00000000-0005-0000-0000-0000F8310000}"/>
    <cellStyle name="Note 8 2 5 16 2" xfId="12953" xr:uid="{00000000-0005-0000-0000-0000F9310000}"/>
    <cellStyle name="Note 8 2 5 17" xfId="12954" xr:uid="{00000000-0005-0000-0000-0000FA310000}"/>
    <cellStyle name="Note 8 2 5 17 2" xfId="12955" xr:uid="{00000000-0005-0000-0000-0000FB310000}"/>
    <cellStyle name="Note 8 2 5 18" xfId="12956" xr:uid="{00000000-0005-0000-0000-0000FC310000}"/>
    <cellStyle name="Note 8 2 5 18 2" xfId="12957" xr:uid="{00000000-0005-0000-0000-0000FD310000}"/>
    <cellStyle name="Note 8 2 5 19" xfId="12958" xr:uid="{00000000-0005-0000-0000-0000FE310000}"/>
    <cellStyle name="Note 8 2 5 2" xfId="12959" xr:uid="{00000000-0005-0000-0000-0000FF310000}"/>
    <cellStyle name="Note 8 2 5 2 10" xfId="12960" xr:uid="{00000000-0005-0000-0000-000000320000}"/>
    <cellStyle name="Note 8 2 5 2 10 2" xfId="12961" xr:uid="{00000000-0005-0000-0000-000001320000}"/>
    <cellStyle name="Note 8 2 5 2 11" xfId="12962" xr:uid="{00000000-0005-0000-0000-000002320000}"/>
    <cellStyle name="Note 8 2 5 2 11 2" xfId="12963" xr:uid="{00000000-0005-0000-0000-000003320000}"/>
    <cellStyle name="Note 8 2 5 2 12" xfId="12964" xr:uid="{00000000-0005-0000-0000-000004320000}"/>
    <cellStyle name="Note 8 2 5 2 12 2" xfId="12965" xr:uid="{00000000-0005-0000-0000-000005320000}"/>
    <cellStyle name="Note 8 2 5 2 13" xfId="12966" xr:uid="{00000000-0005-0000-0000-000006320000}"/>
    <cellStyle name="Note 8 2 5 2 13 2" xfId="12967" xr:uid="{00000000-0005-0000-0000-000007320000}"/>
    <cellStyle name="Note 8 2 5 2 14" xfId="12968" xr:uid="{00000000-0005-0000-0000-000008320000}"/>
    <cellStyle name="Note 8 2 5 2 14 2" xfId="12969" xr:uid="{00000000-0005-0000-0000-000009320000}"/>
    <cellStyle name="Note 8 2 5 2 15" xfId="12970" xr:uid="{00000000-0005-0000-0000-00000A320000}"/>
    <cellStyle name="Note 8 2 5 2 15 2" xfId="12971" xr:uid="{00000000-0005-0000-0000-00000B320000}"/>
    <cellStyle name="Note 8 2 5 2 16" xfId="12972" xr:uid="{00000000-0005-0000-0000-00000C320000}"/>
    <cellStyle name="Note 8 2 5 2 16 2" xfId="12973" xr:uid="{00000000-0005-0000-0000-00000D320000}"/>
    <cellStyle name="Note 8 2 5 2 17" xfId="12974" xr:uid="{00000000-0005-0000-0000-00000E320000}"/>
    <cellStyle name="Note 8 2 5 2 17 2" xfId="12975" xr:uid="{00000000-0005-0000-0000-00000F320000}"/>
    <cellStyle name="Note 8 2 5 2 18" xfId="12976" xr:uid="{00000000-0005-0000-0000-000010320000}"/>
    <cellStyle name="Note 8 2 5 2 2" xfId="12977" xr:uid="{00000000-0005-0000-0000-000011320000}"/>
    <cellStyle name="Note 8 2 5 2 2 2" xfId="12978" xr:uid="{00000000-0005-0000-0000-000012320000}"/>
    <cellStyle name="Note 8 2 5 2 3" xfId="12979" xr:uid="{00000000-0005-0000-0000-000013320000}"/>
    <cellStyle name="Note 8 2 5 2 3 2" xfId="12980" xr:uid="{00000000-0005-0000-0000-000014320000}"/>
    <cellStyle name="Note 8 2 5 2 4" xfId="12981" xr:uid="{00000000-0005-0000-0000-000015320000}"/>
    <cellStyle name="Note 8 2 5 2 4 2" xfId="12982" xr:uid="{00000000-0005-0000-0000-000016320000}"/>
    <cellStyle name="Note 8 2 5 2 5" xfId="12983" xr:uid="{00000000-0005-0000-0000-000017320000}"/>
    <cellStyle name="Note 8 2 5 2 5 2" xfId="12984" xr:uid="{00000000-0005-0000-0000-000018320000}"/>
    <cellStyle name="Note 8 2 5 2 6" xfId="12985" xr:uid="{00000000-0005-0000-0000-000019320000}"/>
    <cellStyle name="Note 8 2 5 2 6 2" xfId="12986" xr:uid="{00000000-0005-0000-0000-00001A320000}"/>
    <cellStyle name="Note 8 2 5 2 7" xfId="12987" xr:uid="{00000000-0005-0000-0000-00001B320000}"/>
    <cellStyle name="Note 8 2 5 2 7 2" xfId="12988" xr:uid="{00000000-0005-0000-0000-00001C320000}"/>
    <cellStyle name="Note 8 2 5 2 8" xfId="12989" xr:uid="{00000000-0005-0000-0000-00001D320000}"/>
    <cellStyle name="Note 8 2 5 2 8 2" xfId="12990" xr:uid="{00000000-0005-0000-0000-00001E320000}"/>
    <cellStyle name="Note 8 2 5 2 9" xfId="12991" xr:uid="{00000000-0005-0000-0000-00001F320000}"/>
    <cellStyle name="Note 8 2 5 2 9 2" xfId="12992" xr:uid="{00000000-0005-0000-0000-000020320000}"/>
    <cellStyle name="Note 8 2 5 3" xfId="12993" xr:uid="{00000000-0005-0000-0000-000021320000}"/>
    <cellStyle name="Note 8 2 5 3 10" xfId="12994" xr:uid="{00000000-0005-0000-0000-000022320000}"/>
    <cellStyle name="Note 8 2 5 3 10 2" xfId="12995" xr:uid="{00000000-0005-0000-0000-000023320000}"/>
    <cellStyle name="Note 8 2 5 3 11" xfId="12996" xr:uid="{00000000-0005-0000-0000-000024320000}"/>
    <cellStyle name="Note 8 2 5 3 11 2" xfId="12997" xr:uid="{00000000-0005-0000-0000-000025320000}"/>
    <cellStyle name="Note 8 2 5 3 12" xfId="12998" xr:uid="{00000000-0005-0000-0000-000026320000}"/>
    <cellStyle name="Note 8 2 5 3 12 2" xfId="12999" xr:uid="{00000000-0005-0000-0000-000027320000}"/>
    <cellStyle name="Note 8 2 5 3 13" xfId="13000" xr:uid="{00000000-0005-0000-0000-000028320000}"/>
    <cellStyle name="Note 8 2 5 3 13 2" xfId="13001" xr:uid="{00000000-0005-0000-0000-000029320000}"/>
    <cellStyle name="Note 8 2 5 3 14" xfId="13002" xr:uid="{00000000-0005-0000-0000-00002A320000}"/>
    <cellStyle name="Note 8 2 5 3 14 2" xfId="13003" xr:uid="{00000000-0005-0000-0000-00002B320000}"/>
    <cellStyle name="Note 8 2 5 3 15" xfId="13004" xr:uid="{00000000-0005-0000-0000-00002C320000}"/>
    <cellStyle name="Note 8 2 5 3 15 2" xfId="13005" xr:uid="{00000000-0005-0000-0000-00002D320000}"/>
    <cellStyle name="Note 8 2 5 3 16" xfId="13006" xr:uid="{00000000-0005-0000-0000-00002E320000}"/>
    <cellStyle name="Note 8 2 5 3 2" xfId="13007" xr:uid="{00000000-0005-0000-0000-00002F320000}"/>
    <cellStyle name="Note 8 2 5 3 2 2" xfId="13008" xr:uid="{00000000-0005-0000-0000-000030320000}"/>
    <cellStyle name="Note 8 2 5 3 3" xfId="13009" xr:uid="{00000000-0005-0000-0000-000031320000}"/>
    <cellStyle name="Note 8 2 5 3 3 2" xfId="13010" xr:uid="{00000000-0005-0000-0000-000032320000}"/>
    <cellStyle name="Note 8 2 5 3 4" xfId="13011" xr:uid="{00000000-0005-0000-0000-000033320000}"/>
    <cellStyle name="Note 8 2 5 3 4 2" xfId="13012" xr:uid="{00000000-0005-0000-0000-000034320000}"/>
    <cellStyle name="Note 8 2 5 3 5" xfId="13013" xr:uid="{00000000-0005-0000-0000-000035320000}"/>
    <cellStyle name="Note 8 2 5 3 5 2" xfId="13014" xr:uid="{00000000-0005-0000-0000-000036320000}"/>
    <cellStyle name="Note 8 2 5 3 6" xfId="13015" xr:uid="{00000000-0005-0000-0000-000037320000}"/>
    <cellStyle name="Note 8 2 5 3 6 2" xfId="13016" xr:uid="{00000000-0005-0000-0000-000038320000}"/>
    <cellStyle name="Note 8 2 5 3 7" xfId="13017" xr:uid="{00000000-0005-0000-0000-000039320000}"/>
    <cellStyle name="Note 8 2 5 3 7 2" xfId="13018" xr:uid="{00000000-0005-0000-0000-00003A320000}"/>
    <cellStyle name="Note 8 2 5 3 8" xfId="13019" xr:uid="{00000000-0005-0000-0000-00003B320000}"/>
    <cellStyle name="Note 8 2 5 3 8 2" xfId="13020" xr:uid="{00000000-0005-0000-0000-00003C320000}"/>
    <cellStyle name="Note 8 2 5 3 9" xfId="13021" xr:uid="{00000000-0005-0000-0000-00003D320000}"/>
    <cellStyle name="Note 8 2 5 3 9 2" xfId="13022" xr:uid="{00000000-0005-0000-0000-00003E320000}"/>
    <cellStyle name="Note 8 2 5 4" xfId="13023" xr:uid="{00000000-0005-0000-0000-00003F320000}"/>
    <cellStyle name="Note 8 2 5 4 10" xfId="13024" xr:uid="{00000000-0005-0000-0000-000040320000}"/>
    <cellStyle name="Note 8 2 5 4 10 2" xfId="13025" xr:uid="{00000000-0005-0000-0000-000041320000}"/>
    <cellStyle name="Note 8 2 5 4 11" xfId="13026" xr:uid="{00000000-0005-0000-0000-000042320000}"/>
    <cellStyle name="Note 8 2 5 4 11 2" xfId="13027" xr:uid="{00000000-0005-0000-0000-000043320000}"/>
    <cellStyle name="Note 8 2 5 4 12" xfId="13028" xr:uid="{00000000-0005-0000-0000-000044320000}"/>
    <cellStyle name="Note 8 2 5 4 12 2" xfId="13029" xr:uid="{00000000-0005-0000-0000-000045320000}"/>
    <cellStyle name="Note 8 2 5 4 13" xfId="13030" xr:uid="{00000000-0005-0000-0000-000046320000}"/>
    <cellStyle name="Note 8 2 5 4 13 2" xfId="13031" xr:uid="{00000000-0005-0000-0000-000047320000}"/>
    <cellStyle name="Note 8 2 5 4 14" xfId="13032" xr:uid="{00000000-0005-0000-0000-000048320000}"/>
    <cellStyle name="Note 8 2 5 4 14 2" xfId="13033" xr:uid="{00000000-0005-0000-0000-000049320000}"/>
    <cellStyle name="Note 8 2 5 4 15" xfId="13034" xr:uid="{00000000-0005-0000-0000-00004A320000}"/>
    <cellStyle name="Note 8 2 5 4 15 2" xfId="13035" xr:uid="{00000000-0005-0000-0000-00004B320000}"/>
    <cellStyle name="Note 8 2 5 4 16" xfId="13036" xr:uid="{00000000-0005-0000-0000-00004C320000}"/>
    <cellStyle name="Note 8 2 5 4 2" xfId="13037" xr:uid="{00000000-0005-0000-0000-00004D320000}"/>
    <cellStyle name="Note 8 2 5 4 2 2" xfId="13038" xr:uid="{00000000-0005-0000-0000-00004E320000}"/>
    <cellStyle name="Note 8 2 5 4 3" xfId="13039" xr:uid="{00000000-0005-0000-0000-00004F320000}"/>
    <cellStyle name="Note 8 2 5 4 3 2" xfId="13040" xr:uid="{00000000-0005-0000-0000-000050320000}"/>
    <cellStyle name="Note 8 2 5 4 4" xfId="13041" xr:uid="{00000000-0005-0000-0000-000051320000}"/>
    <cellStyle name="Note 8 2 5 4 4 2" xfId="13042" xr:uid="{00000000-0005-0000-0000-000052320000}"/>
    <cellStyle name="Note 8 2 5 4 5" xfId="13043" xr:uid="{00000000-0005-0000-0000-000053320000}"/>
    <cellStyle name="Note 8 2 5 4 5 2" xfId="13044" xr:uid="{00000000-0005-0000-0000-000054320000}"/>
    <cellStyle name="Note 8 2 5 4 6" xfId="13045" xr:uid="{00000000-0005-0000-0000-000055320000}"/>
    <cellStyle name="Note 8 2 5 4 6 2" xfId="13046" xr:uid="{00000000-0005-0000-0000-000056320000}"/>
    <cellStyle name="Note 8 2 5 4 7" xfId="13047" xr:uid="{00000000-0005-0000-0000-000057320000}"/>
    <cellStyle name="Note 8 2 5 4 7 2" xfId="13048" xr:uid="{00000000-0005-0000-0000-000058320000}"/>
    <cellStyle name="Note 8 2 5 4 8" xfId="13049" xr:uid="{00000000-0005-0000-0000-000059320000}"/>
    <cellStyle name="Note 8 2 5 4 8 2" xfId="13050" xr:uid="{00000000-0005-0000-0000-00005A320000}"/>
    <cellStyle name="Note 8 2 5 4 9" xfId="13051" xr:uid="{00000000-0005-0000-0000-00005B320000}"/>
    <cellStyle name="Note 8 2 5 4 9 2" xfId="13052" xr:uid="{00000000-0005-0000-0000-00005C320000}"/>
    <cellStyle name="Note 8 2 5 5" xfId="13053" xr:uid="{00000000-0005-0000-0000-00005D320000}"/>
    <cellStyle name="Note 8 2 5 5 10" xfId="13054" xr:uid="{00000000-0005-0000-0000-00005E320000}"/>
    <cellStyle name="Note 8 2 5 5 10 2" xfId="13055" xr:uid="{00000000-0005-0000-0000-00005F320000}"/>
    <cellStyle name="Note 8 2 5 5 11" xfId="13056" xr:uid="{00000000-0005-0000-0000-000060320000}"/>
    <cellStyle name="Note 8 2 5 5 11 2" xfId="13057" xr:uid="{00000000-0005-0000-0000-000061320000}"/>
    <cellStyle name="Note 8 2 5 5 12" xfId="13058" xr:uid="{00000000-0005-0000-0000-000062320000}"/>
    <cellStyle name="Note 8 2 5 5 12 2" xfId="13059" xr:uid="{00000000-0005-0000-0000-000063320000}"/>
    <cellStyle name="Note 8 2 5 5 13" xfId="13060" xr:uid="{00000000-0005-0000-0000-000064320000}"/>
    <cellStyle name="Note 8 2 5 5 13 2" xfId="13061" xr:uid="{00000000-0005-0000-0000-000065320000}"/>
    <cellStyle name="Note 8 2 5 5 14" xfId="13062" xr:uid="{00000000-0005-0000-0000-000066320000}"/>
    <cellStyle name="Note 8 2 5 5 14 2" xfId="13063" xr:uid="{00000000-0005-0000-0000-000067320000}"/>
    <cellStyle name="Note 8 2 5 5 15" xfId="13064" xr:uid="{00000000-0005-0000-0000-000068320000}"/>
    <cellStyle name="Note 8 2 5 5 2" xfId="13065" xr:uid="{00000000-0005-0000-0000-000069320000}"/>
    <cellStyle name="Note 8 2 5 5 2 2" xfId="13066" xr:uid="{00000000-0005-0000-0000-00006A320000}"/>
    <cellStyle name="Note 8 2 5 5 3" xfId="13067" xr:uid="{00000000-0005-0000-0000-00006B320000}"/>
    <cellStyle name="Note 8 2 5 5 3 2" xfId="13068" xr:uid="{00000000-0005-0000-0000-00006C320000}"/>
    <cellStyle name="Note 8 2 5 5 4" xfId="13069" xr:uid="{00000000-0005-0000-0000-00006D320000}"/>
    <cellStyle name="Note 8 2 5 5 4 2" xfId="13070" xr:uid="{00000000-0005-0000-0000-00006E320000}"/>
    <cellStyle name="Note 8 2 5 5 5" xfId="13071" xr:uid="{00000000-0005-0000-0000-00006F320000}"/>
    <cellStyle name="Note 8 2 5 5 5 2" xfId="13072" xr:uid="{00000000-0005-0000-0000-000070320000}"/>
    <cellStyle name="Note 8 2 5 5 6" xfId="13073" xr:uid="{00000000-0005-0000-0000-000071320000}"/>
    <cellStyle name="Note 8 2 5 5 6 2" xfId="13074" xr:uid="{00000000-0005-0000-0000-000072320000}"/>
    <cellStyle name="Note 8 2 5 5 7" xfId="13075" xr:uid="{00000000-0005-0000-0000-000073320000}"/>
    <cellStyle name="Note 8 2 5 5 7 2" xfId="13076" xr:uid="{00000000-0005-0000-0000-000074320000}"/>
    <cellStyle name="Note 8 2 5 5 8" xfId="13077" xr:uid="{00000000-0005-0000-0000-000075320000}"/>
    <cellStyle name="Note 8 2 5 5 8 2" xfId="13078" xr:uid="{00000000-0005-0000-0000-000076320000}"/>
    <cellStyle name="Note 8 2 5 5 9" xfId="13079" xr:uid="{00000000-0005-0000-0000-000077320000}"/>
    <cellStyle name="Note 8 2 5 5 9 2" xfId="13080" xr:uid="{00000000-0005-0000-0000-000078320000}"/>
    <cellStyle name="Note 8 2 5 6" xfId="13081" xr:uid="{00000000-0005-0000-0000-000079320000}"/>
    <cellStyle name="Note 8 2 5 6 2" xfId="13082" xr:uid="{00000000-0005-0000-0000-00007A320000}"/>
    <cellStyle name="Note 8 2 5 7" xfId="13083" xr:uid="{00000000-0005-0000-0000-00007B320000}"/>
    <cellStyle name="Note 8 2 5 7 2" xfId="13084" xr:uid="{00000000-0005-0000-0000-00007C320000}"/>
    <cellStyle name="Note 8 2 5 8" xfId="13085" xr:uid="{00000000-0005-0000-0000-00007D320000}"/>
    <cellStyle name="Note 8 2 5 8 2" xfId="13086" xr:uid="{00000000-0005-0000-0000-00007E320000}"/>
    <cellStyle name="Note 8 2 5 9" xfId="13087" xr:uid="{00000000-0005-0000-0000-00007F320000}"/>
    <cellStyle name="Note 8 2 5 9 2" xfId="13088" xr:uid="{00000000-0005-0000-0000-000080320000}"/>
    <cellStyle name="Note 8 2 6" xfId="13089" xr:uid="{00000000-0005-0000-0000-000081320000}"/>
    <cellStyle name="Note 8 2 6 10" xfId="13090" xr:uid="{00000000-0005-0000-0000-000082320000}"/>
    <cellStyle name="Note 8 2 6 10 2" xfId="13091" xr:uid="{00000000-0005-0000-0000-000083320000}"/>
    <cellStyle name="Note 8 2 6 11" xfId="13092" xr:uid="{00000000-0005-0000-0000-000084320000}"/>
    <cellStyle name="Note 8 2 6 11 2" xfId="13093" xr:uid="{00000000-0005-0000-0000-000085320000}"/>
    <cellStyle name="Note 8 2 6 12" xfId="13094" xr:uid="{00000000-0005-0000-0000-000086320000}"/>
    <cellStyle name="Note 8 2 6 12 2" xfId="13095" xr:uid="{00000000-0005-0000-0000-000087320000}"/>
    <cellStyle name="Note 8 2 6 13" xfId="13096" xr:uid="{00000000-0005-0000-0000-000088320000}"/>
    <cellStyle name="Note 8 2 6 13 2" xfId="13097" xr:uid="{00000000-0005-0000-0000-000089320000}"/>
    <cellStyle name="Note 8 2 6 14" xfId="13098" xr:uid="{00000000-0005-0000-0000-00008A320000}"/>
    <cellStyle name="Note 8 2 6 14 2" xfId="13099" xr:uid="{00000000-0005-0000-0000-00008B320000}"/>
    <cellStyle name="Note 8 2 6 15" xfId="13100" xr:uid="{00000000-0005-0000-0000-00008C320000}"/>
    <cellStyle name="Note 8 2 6 15 2" xfId="13101" xr:uid="{00000000-0005-0000-0000-00008D320000}"/>
    <cellStyle name="Note 8 2 6 16" xfId="13102" xr:uid="{00000000-0005-0000-0000-00008E320000}"/>
    <cellStyle name="Note 8 2 6 16 2" xfId="13103" xr:uid="{00000000-0005-0000-0000-00008F320000}"/>
    <cellStyle name="Note 8 2 6 17" xfId="13104" xr:uid="{00000000-0005-0000-0000-000090320000}"/>
    <cellStyle name="Note 8 2 6 17 2" xfId="13105" xr:uid="{00000000-0005-0000-0000-000091320000}"/>
    <cellStyle name="Note 8 2 6 18" xfId="13106" xr:uid="{00000000-0005-0000-0000-000092320000}"/>
    <cellStyle name="Note 8 2 6 18 2" xfId="13107" xr:uid="{00000000-0005-0000-0000-000093320000}"/>
    <cellStyle name="Note 8 2 6 19" xfId="13108" xr:uid="{00000000-0005-0000-0000-000094320000}"/>
    <cellStyle name="Note 8 2 6 2" xfId="13109" xr:uid="{00000000-0005-0000-0000-000095320000}"/>
    <cellStyle name="Note 8 2 6 2 10" xfId="13110" xr:uid="{00000000-0005-0000-0000-000096320000}"/>
    <cellStyle name="Note 8 2 6 2 10 2" xfId="13111" xr:uid="{00000000-0005-0000-0000-000097320000}"/>
    <cellStyle name="Note 8 2 6 2 11" xfId="13112" xr:uid="{00000000-0005-0000-0000-000098320000}"/>
    <cellStyle name="Note 8 2 6 2 11 2" xfId="13113" xr:uid="{00000000-0005-0000-0000-000099320000}"/>
    <cellStyle name="Note 8 2 6 2 12" xfId="13114" xr:uid="{00000000-0005-0000-0000-00009A320000}"/>
    <cellStyle name="Note 8 2 6 2 12 2" xfId="13115" xr:uid="{00000000-0005-0000-0000-00009B320000}"/>
    <cellStyle name="Note 8 2 6 2 13" xfId="13116" xr:uid="{00000000-0005-0000-0000-00009C320000}"/>
    <cellStyle name="Note 8 2 6 2 13 2" xfId="13117" xr:uid="{00000000-0005-0000-0000-00009D320000}"/>
    <cellStyle name="Note 8 2 6 2 14" xfId="13118" xr:uid="{00000000-0005-0000-0000-00009E320000}"/>
    <cellStyle name="Note 8 2 6 2 14 2" xfId="13119" xr:uid="{00000000-0005-0000-0000-00009F320000}"/>
    <cellStyle name="Note 8 2 6 2 15" xfId="13120" xr:uid="{00000000-0005-0000-0000-0000A0320000}"/>
    <cellStyle name="Note 8 2 6 2 15 2" xfId="13121" xr:uid="{00000000-0005-0000-0000-0000A1320000}"/>
    <cellStyle name="Note 8 2 6 2 16" xfId="13122" xr:uid="{00000000-0005-0000-0000-0000A2320000}"/>
    <cellStyle name="Note 8 2 6 2 16 2" xfId="13123" xr:uid="{00000000-0005-0000-0000-0000A3320000}"/>
    <cellStyle name="Note 8 2 6 2 17" xfId="13124" xr:uid="{00000000-0005-0000-0000-0000A4320000}"/>
    <cellStyle name="Note 8 2 6 2 17 2" xfId="13125" xr:uid="{00000000-0005-0000-0000-0000A5320000}"/>
    <cellStyle name="Note 8 2 6 2 18" xfId="13126" xr:uid="{00000000-0005-0000-0000-0000A6320000}"/>
    <cellStyle name="Note 8 2 6 2 2" xfId="13127" xr:uid="{00000000-0005-0000-0000-0000A7320000}"/>
    <cellStyle name="Note 8 2 6 2 2 2" xfId="13128" xr:uid="{00000000-0005-0000-0000-0000A8320000}"/>
    <cellStyle name="Note 8 2 6 2 3" xfId="13129" xr:uid="{00000000-0005-0000-0000-0000A9320000}"/>
    <cellStyle name="Note 8 2 6 2 3 2" xfId="13130" xr:uid="{00000000-0005-0000-0000-0000AA320000}"/>
    <cellStyle name="Note 8 2 6 2 4" xfId="13131" xr:uid="{00000000-0005-0000-0000-0000AB320000}"/>
    <cellStyle name="Note 8 2 6 2 4 2" xfId="13132" xr:uid="{00000000-0005-0000-0000-0000AC320000}"/>
    <cellStyle name="Note 8 2 6 2 5" xfId="13133" xr:uid="{00000000-0005-0000-0000-0000AD320000}"/>
    <cellStyle name="Note 8 2 6 2 5 2" xfId="13134" xr:uid="{00000000-0005-0000-0000-0000AE320000}"/>
    <cellStyle name="Note 8 2 6 2 6" xfId="13135" xr:uid="{00000000-0005-0000-0000-0000AF320000}"/>
    <cellStyle name="Note 8 2 6 2 6 2" xfId="13136" xr:uid="{00000000-0005-0000-0000-0000B0320000}"/>
    <cellStyle name="Note 8 2 6 2 7" xfId="13137" xr:uid="{00000000-0005-0000-0000-0000B1320000}"/>
    <cellStyle name="Note 8 2 6 2 7 2" xfId="13138" xr:uid="{00000000-0005-0000-0000-0000B2320000}"/>
    <cellStyle name="Note 8 2 6 2 8" xfId="13139" xr:uid="{00000000-0005-0000-0000-0000B3320000}"/>
    <cellStyle name="Note 8 2 6 2 8 2" xfId="13140" xr:uid="{00000000-0005-0000-0000-0000B4320000}"/>
    <cellStyle name="Note 8 2 6 2 9" xfId="13141" xr:uid="{00000000-0005-0000-0000-0000B5320000}"/>
    <cellStyle name="Note 8 2 6 2 9 2" xfId="13142" xr:uid="{00000000-0005-0000-0000-0000B6320000}"/>
    <cellStyle name="Note 8 2 6 3" xfId="13143" xr:uid="{00000000-0005-0000-0000-0000B7320000}"/>
    <cellStyle name="Note 8 2 6 3 10" xfId="13144" xr:uid="{00000000-0005-0000-0000-0000B8320000}"/>
    <cellStyle name="Note 8 2 6 3 10 2" xfId="13145" xr:uid="{00000000-0005-0000-0000-0000B9320000}"/>
    <cellStyle name="Note 8 2 6 3 11" xfId="13146" xr:uid="{00000000-0005-0000-0000-0000BA320000}"/>
    <cellStyle name="Note 8 2 6 3 11 2" xfId="13147" xr:uid="{00000000-0005-0000-0000-0000BB320000}"/>
    <cellStyle name="Note 8 2 6 3 12" xfId="13148" xr:uid="{00000000-0005-0000-0000-0000BC320000}"/>
    <cellStyle name="Note 8 2 6 3 12 2" xfId="13149" xr:uid="{00000000-0005-0000-0000-0000BD320000}"/>
    <cellStyle name="Note 8 2 6 3 13" xfId="13150" xr:uid="{00000000-0005-0000-0000-0000BE320000}"/>
    <cellStyle name="Note 8 2 6 3 13 2" xfId="13151" xr:uid="{00000000-0005-0000-0000-0000BF320000}"/>
    <cellStyle name="Note 8 2 6 3 14" xfId="13152" xr:uid="{00000000-0005-0000-0000-0000C0320000}"/>
    <cellStyle name="Note 8 2 6 3 14 2" xfId="13153" xr:uid="{00000000-0005-0000-0000-0000C1320000}"/>
    <cellStyle name="Note 8 2 6 3 15" xfId="13154" xr:uid="{00000000-0005-0000-0000-0000C2320000}"/>
    <cellStyle name="Note 8 2 6 3 15 2" xfId="13155" xr:uid="{00000000-0005-0000-0000-0000C3320000}"/>
    <cellStyle name="Note 8 2 6 3 16" xfId="13156" xr:uid="{00000000-0005-0000-0000-0000C4320000}"/>
    <cellStyle name="Note 8 2 6 3 2" xfId="13157" xr:uid="{00000000-0005-0000-0000-0000C5320000}"/>
    <cellStyle name="Note 8 2 6 3 2 2" xfId="13158" xr:uid="{00000000-0005-0000-0000-0000C6320000}"/>
    <cellStyle name="Note 8 2 6 3 3" xfId="13159" xr:uid="{00000000-0005-0000-0000-0000C7320000}"/>
    <cellStyle name="Note 8 2 6 3 3 2" xfId="13160" xr:uid="{00000000-0005-0000-0000-0000C8320000}"/>
    <cellStyle name="Note 8 2 6 3 4" xfId="13161" xr:uid="{00000000-0005-0000-0000-0000C9320000}"/>
    <cellStyle name="Note 8 2 6 3 4 2" xfId="13162" xr:uid="{00000000-0005-0000-0000-0000CA320000}"/>
    <cellStyle name="Note 8 2 6 3 5" xfId="13163" xr:uid="{00000000-0005-0000-0000-0000CB320000}"/>
    <cellStyle name="Note 8 2 6 3 5 2" xfId="13164" xr:uid="{00000000-0005-0000-0000-0000CC320000}"/>
    <cellStyle name="Note 8 2 6 3 6" xfId="13165" xr:uid="{00000000-0005-0000-0000-0000CD320000}"/>
    <cellStyle name="Note 8 2 6 3 6 2" xfId="13166" xr:uid="{00000000-0005-0000-0000-0000CE320000}"/>
    <cellStyle name="Note 8 2 6 3 7" xfId="13167" xr:uid="{00000000-0005-0000-0000-0000CF320000}"/>
    <cellStyle name="Note 8 2 6 3 7 2" xfId="13168" xr:uid="{00000000-0005-0000-0000-0000D0320000}"/>
    <cellStyle name="Note 8 2 6 3 8" xfId="13169" xr:uid="{00000000-0005-0000-0000-0000D1320000}"/>
    <cellStyle name="Note 8 2 6 3 8 2" xfId="13170" xr:uid="{00000000-0005-0000-0000-0000D2320000}"/>
    <cellStyle name="Note 8 2 6 3 9" xfId="13171" xr:uid="{00000000-0005-0000-0000-0000D3320000}"/>
    <cellStyle name="Note 8 2 6 3 9 2" xfId="13172" xr:uid="{00000000-0005-0000-0000-0000D4320000}"/>
    <cellStyle name="Note 8 2 6 4" xfId="13173" xr:uid="{00000000-0005-0000-0000-0000D5320000}"/>
    <cellStyle name="Note 8 2 6 4 10" xfId="13174" xr:uid="{00000000-0005-0000-0000-0000D6320000}"/>
    <cellStyle name="Note 8 2 6 4 10 2" xfId="13175" xr:uid="{00000000-0005-0000-0000-0000D7320000}"/>
    <cellStyle name="Note 8 2 6 4 11" xfId="13176" xr:uid="{00000000-0005-0000-0000-0000D8320000}"/>
    <cellStyle name="Note 8 2 6 4 11 2" xfId="13177" xr:uid="{00000000-0005-0000-0000-0000D9320000}"/>
    <cellStyle name="Note 8 2 6 4 12" xfId="13178" xr:uid="{00000000-0005-0000-0000-0000DA320000}"/>
    <cellStyle name="Note 8 2 6 4 12 2" xfId="13179" xr:uid="{00000000-0005-0000-0000-0000DB320000}"/>
    <cellStyle name="Note 8 2 6 4 13" xfId="13180" xr:uid="{00000000-0005-0000-0000-0000DC320000}"/>
    <cellStyle name="Note 8 2 6 4 13 2" xfId="13181" xr:uid="{00000000-0005-0000-0000-0000DD320000}"/>
    <cellStyle name="Note 8 2 6 4 14" xfId="13182" xr:uid="{00000000-0005-0000-0000-0000DE320000}"/>
    <cellStyle name="Note 8 2 6 4 14 2" xfId="13183" xr:uid="{00000000-0005-0000-0000-0000DF320000}"/>
    <cellStyle name="Note 8 2 6 4 15" xfId="13184" xr:uid="{00000000-0005-0000-0000-0000E0320000}"/>
    <cellStyle name="Note 8 2 6 4 15 2" xfId="13185" xr:uid="{00000000-0005-0000-0000-0000E1320000}"/>
    <cellStyle name="Note 8 2 6 4 16" xfId="13186" xr:uid="{00000000-0005-0000-0000-0000E2320000}"/>
    <cellStyle name="Note 8 2 6 4 2" xfId="13187" xr:uid="{00000000-0005-0000-0000-0000E3320000}"/>
    <cellStyle name="Note 8 2 6 4 2 2" xfId="13188" xr:uid="{00000000-0005-0000-0000-0000E4320000}"/>
    <cellStyle name="Note 8 2 6 4 3" xfId="13189" xr:uid="{00000000-0005-0000-0000-0000E5320000}"/>
    <cellStyle name="Note 8 2 6 4 3 2" xfId="13190" xr:uid="{00000000-0005-0000-0000-0000E6320000}"/>
    <cellStyle name="Note 8 2 6 4 4" xfId="13191" xr:uid="{00000000-0005-0000-0000-0000E7320000}"/>
    <cellStyle name="Note 8 2 6 4 4 2" xfId="13192" xr:uid="{00000000-0005-0000-0000-0000E8320000}"/>
    <cellStyle name="Note 8 2 6 4 5" xfId="13193" xr:uid="{00000000-0005-0000-0000-0000E9320000}"/>
    <cellStyle name="Note 8 2 6 4 5 2" xfId="13194" xr:uid="{00000000-0005-0000-0000-0000EA320000}"/>
    <cellStyle name="Note 8 2 6 4 6" xfId="13195" xr:uid="{00000000-0005-0000-0000-0000EB320000}"/>
    <cellStyle name="Note 8 2 6 4 6 2" xfId="13196" xr:uid="{00000000-0005-0000-0000-0000EC320000}"/>
    <cellStyle name="Note 8 2 6 4 7" xfId="13197" xr:uid="{00000000-0005-0000-0000-0000ED320000}"/>
    <cellStyle name="Note 8 2 6 4 7 2" xfId="13198" xr:uid="{00000000-0005-0000-0000-0000EE320000}"/>
    <cellStyle name="Note 8 2 6 4 8" xfId="13199" xr:uid="{00000000-0005-0000-0000-0000EF320000}"/>
    <cellStyle name="Note 8 2 6 4 8 2" xfId="13200" xr:uid="{00000000-0005-0000-0000-0000F0320000}"/>
    <cellStyle name="Note 8 2 6 4 9" xfId="13201" xr:uid="{00000000-0005-0000-0000-0000F1320000}"/>
    <cellStyle name="Note 8 2 6 4 9 2" xfId="13202" xr:uid="{00000000-0005-0000-0000-0000F2320000}"/>
    <cellStyle name="Note 8 2 6 5" xfId="13203" xr:uid="{00000000-0005-0000-0000-0000F3320000}"/>
    <cellStyle name="Note 8 2 6 5 10" xfId="13204" xr:uid="{00000000-0005-0000-0000-0000F4320000}"/>
    <cellStyle name="Note 8 2 6 5 10 2" xfId="13205" xr:uid="{00000000-0005-0000-0000-0000F5320000}"/>
    <cellStyle name="Note 8 2 6 5 11" xfId="13206" xr:uid="{00000000-0005-0000-0000-0000F6320000}"/>
    <cellStyle name="Note 8 2 6 5 11 2" xfId="13207" xr:uid="{00000000-0005-0000-0000-0000F7320000}"/>
    <cellStyle name="Note 8 2 6 5 12" xfId="13208" xr:uid="{00000000-0005-0000-0000-0000F8320000}"/>
    <cellStyle name="Note 8 2 6 5 12 2" xfId="13209" xr:uid="{00000000-0005-0000-0000-0000F9320000}"/>
    <cellStyle name="Note 8 2 6 5 13" xfId="13210" xr:uid="{00000000-0005-0000-0000-0000FA320000}"/>
    <cellStyle name="Note 8 2 6 5 13 2" xfId="13211" xr:uid="{00000000-0005-0000-0000-0000FB320000}"/>
    <cellStyle name="Note 8 2 6 5 14" xfId="13212" xr:uid="{00000000-0005-0000-0000-0000FC320000}"/>
    <cellStyle name="Note 8 2 6 5 14 2" xfId="13213" xr:uid="{00000000-0005-0000-0000-0000FD320000}"/>
    <cellStyle name="Note 8 2 6 5 15" xfId="13214" xr:uid="{00000000-0005-0000-0000-0000FE320000}"/>
    <cellStyle name="Note 8 2 6 5 2" xfId="13215" xr:uid="{00000000-0005-0000-0000-0000FF320000}"/>
    <cellStyle name="Note 8 2 6 5 2 2" xfId="13216" xr:uid="{00000000-0005-0000-0000-000000330000}"/>
    <cellStyle name="Note 8 2 6 5 3" xfId="13217" xr:uid="{00000000-0005-0000-0000-000001330000}"/>
    <cellStyle name="Note 8 2 6 5 3 2" xfId="13218" xr:uid="{00000000-0005-0000-0000-000002330000}"/>
    <cellStyle name="Note 8 2 6 5 4" xfId="13219" xr:uid="{00000000-0005-0000-0000-000003330000}"/>
    <cellStyle name="Note 8 2 6 5 4 2" xfId="13220" xr:uid="{00000000-0005-0000-0000-000004330000}"/>
    <cellStyle name="Note 8 2 6 5 5" xfId="13221" xr:uid="{00000000-0005-0000-0000-000005330000}"/>
    <cellStyle name="Note 8 2 6 5 5 2" xfId="13222" xr:uid="{00000000-0005-0000-0000-000006330000}"/>
    <cellStyle name="Note 8 2 6 5 6" xfId="13223" xr:uid="{00000000-0005-0000-0000-000007330000}"/>
    <cellStyle name="Note 8 2 6 5 6 2" xfId="13224" xr:uid="{00000000-0005-0000-0000-000008330000}"/>
    <cellStyle name="Note 8 2 6 5 7" xfId="13225" xr:uid="{00000000-0005-0000-0000-000009330000}"/>
    <cellStyle name="Note 8 2 6 5 7 2" xfId="13226" xr:uid="{00000000-0005-0000-0000-00000A330000}"/>
    <cellStyle name="Note 8 2 6 5 8" xfId="13227" xr:uid="{00000000-0005-0000-0000-00000B330000}"/>
    <cellStyle name="Note 8 2 6 5 8 2" xfId="13228" xr:uid="{00000000-0005-0000-0000-00000C330000}"/>
    <cellStyle name="Note 8 2 6 5 9" xfId="13229" xr:uid="{00000000-0005-0000-0000-00000D330000}"/>
    <cellStyle name="Note 8 2 6 5 9 2" xfId="13230" xr:uid="{00000000-0005-0000-0000-00000E330000}"/>
    <cellStyle name="Note 8 2 6 6" xfId="13231" xr:uid="{00000000-0005-0000-0000-00000F330000}"/>
    <cellStyle name="Note 8 2 6 6 2" xfId="13232" xr:uid="{00000000-0005-0000-0000-000010330000}"/>
    <cellStyle name="Note 8 2 6 7" xfId="13233" xr:uid="{00000000-0005-0000-0000-000011330000}"/>
    <cellStyle name="Note 8 2 6 7 2" xfId="13234" xr:uid="{00000000-0005-0000-0000-000012330000}"/>
    <cellStyle name="Note 8 2 6 8" xfId="13235" xr:uid="{00000000-0005-0000-0000-000013330000}"/>
    <cellStyle name="Note 8 2 6 8 2" xfId="13236" xr:uid="{00000000-0005-0000-0000-000014330000}"/>
    <cellStyle name="Note 8 2 6 9" xfId="13237" xr:uid="{00000000-0005-0000-0000-000015330000}"/>
    <cellStyle name="Note 8 2 6 9 2" xfId="13238" xr:uid="{00000000-0005-0000-0000-000016330000}"/>
    <cellStyle name="Note 8 2 7" xfId="13239" xr:uid="{00000000-0005-0000-0000-000017330000}"/>
    <cellStyle name="Note 8 2 7 10" xfId="13240" xr:uid="{00000000-0005-0000-0000-000018330000}"/>
    <cellStyle name="Note 8 2 7 10 2" xfId="13241" xr:uid="{00000000-0005-0000-0000-000019330000}"/>
    <cellStyle name="Note 8 2 7 11" xfId="13242" xr:uid="{00000000-0005-0000-0000-00001A330000}"/>
    <cellStyle name="Note 8 2 7 11 2" xfId="13243" xr:uid="{00000000-0005-0000-0000-00001B330000}"/>
    <cellStyle name="Note 8 2 7 12" xfId="13244" xr:uid="{00000000-0005-0000-0000-00001C330000}"/>
    <cellStyle name="Note 8 2 7 12 2" xfId="13245" xr:uid="{00000000-0005-0000-0000-00001D330000}"/>
    <cellStyle name="Note 8 2 7 13" xfId="13246" xr:uid="{00000000-0005-0000-0000-00001E330000}"/>
    <cellStyle name="Note 8 2 7 13 2" xfId="13247" xr:uid="{00000000-0005-0000-0000-00001F330000}"/>
    <cellStyle name="Note 8 2 7 14" xfId="13248" xr:uid="{00000000-0005-0000-0000-000020330000}"/>
    <cellStyle name="Note 8 2 7 14 2" xfId="13249" xr:uid="{00000000-0005-0000-0000-000021330000}"/>
    <cellStyle name="Note 8 2 7 15" xfId="13250" xr:uid="{00000000-0005-0000-0000-000022330000}"/>
    <cellStyle name="Note 8 2 7 15 2" xfId="13251" xr:uid="{00000000-0005-0000-0000-000023330000}"/>
    <cellStyle name="Note 8 2 7 16" xfId="13252" xr:uid="{00000000-0005-0000-0000-000024330000}"/>
    <cellStyle name="Note 8 2 7 16 2" xfId="13253" xr:uid="{00000000-0005-0000-0000-000025330000}"/>
    <cellStyle name="Note 8 2 7 17" xfId="13254" xr:uid="{00000000-0005-0000-0000-000026330000}"/>
    <cellStyle name="Note 8 2 7 17 2" xfId="13255" xr:uid="{00000000-0005-0000-0000-000027330000}"/>
    <cellStyle name="Note 8 2 7 18" xfId="13256" xr:uid="{00000000-0005-0000-0000-000028330000}"/>
    <cellStyle name="Note 8 2 7 2" xfId="13257" xr:uid="{00000000-0005-0000-0000-000029330000}"/>
    <cellStyle name="Note 8 2 7 2 10" xfId="13258" xr:uid="{00000000-0005-0000-0000-00002A330000}"/>
    <cellStyle name="Note 8 2 7 2 10 2" xfId="13259" xr:uid="{00000000-0005-0000-0000-00002B330000}"/>
    <cellStyle name="Note 8 2 7 2 11" xfId="13260" xr:uid="{00000000-0005-0000-0000-00002C330000}"/>
    <cellStyle name="Note 8 2 7 2 11 2" xfId="13261" xr:uid="{00000000-0005-0000-0000-00002D330000}"/>
    <cellStyle name="Note 8 2 7 2 12" xfId="13262" xr:uid="{00000000-0005-0000-0000-00002E330000}"/>
    <cellStyle name="Note 8 2 7 2 12 2" xfId="13263" xr:uid="{00000000-0005-0000-0000-00002F330000}"/>
    <cellStyle name="Note 8 2 7 2 13" xfId="13264" xr:uid="{00000000-0005-0000-0000-000030330000}"/>
    <cellStyle name="Note 8 2 7 2 13 2" xfId="13265" xr:uid="{00000000-0005-0000-0000-000031330000}"/>
    <cellStyle name="Note 8 2 7 2 14" xfId="13266" xr:uid="{00000000-0005-0000-0000-000032330000}"/>
    <cellStyle name="Note 8 2 7 2 14 2" xfId="13267" xr:uid="{00000000-0005-0000-0000-000033330000}"/>
    <cellStyle name="Note 8 2 7 2 15" xfId="13268" xr:uid="{00000000-0005-0000-0000-000034330000}"/>
    <cellStyle name="Note 8 2 7 2 15 2" xfId="13269" xr:uid="{00000000-0005-0000-0000-000035330000}"/>
    <cellStyle name="Note 8 2 7 2 16" xfId="13270" xr:uid="{00000000-0005-0000-0000-000036330000}"/>
    <cellStyle name="Note 8 2 7 2 16 2" xfId="13271" xr:uid="{00000000-0005-0000-0000-000037330000}"/>
    <cellStyle name="Note 8 2 7 2 17" xfId="13272" xr:uid="{00000000-0005-0000-0000-000038330000}"/>
    <cellStyle name="Note 8 2 7 2 17 2" xfId="13273" xr:uid="{00000000-0005-0000-0000-000039330000}"/>
    <cellStyle name="Note 8 2 7 2 18" xfId="13274" xr:uid="{00000000-0005-0000-0000-00003A330000}"/>
    <cellStyle name="Note 8 2 7 2 2" xfId="13275" xr:uid="{00000000-0005-0000-0000-00003B330000}"/>
    <cellStyle name="Note 8 2 7 2 2 2" xfId="13276" xr:uid="{00000000-0005-0000-0000-00003C330000}"/>
    <cellStyle name="Note 8 2 7 2 3" xfId="13277" xr:uid="{00000000-0005-0000-0000-00003D330000}"/>
    <cellStyle name="Note 8 2 7 2 3 2" xfId="13278" xr:uid="{00000000-0005-0000-0000-00003E330000}"/>
    <cellStyle name="Note 8 2 7 2 4" xfId="13279" xr:uid="{00000000-0005-0000-0000-00003F330000}"/>
    <cellStyle name="Note 8 2 7 2 4 2" xfId="13280" xr:uid="{00000000-0005-0000-0000-000040330000}"/>
    <cellStyle name="Note 8 2 7 2 5" xfId="13281" xr:uid="{00000000-0005-0000-0000-000041330000}"/>
    <cellStyle name="Note 8 2 7 2 5 2" xfId="13282" xr:uid="{00000000-0005-0000-0000-000042330000}"/>
    <cellStyle name="Note 8 2 7 2 6" xfId="13283" xr:uid="{00000000-0005-0000-0000-000043330000}"/>
    <cellStyle name="Note 8 2 7 2 6 2" xfId="13284" xr:uid="{00000000-0005-0000-0000-000044330000}"/>
    <cellStyle name="Note 8 2 7 2 7" xfId="13285" xr:uid="{00000000-0005-0000-0000-000045330000}"/>
    <cellStyle name="Note 8 2 7 2 7 2" xfId="13286" xr:uid="{00000000-0005-0000-0000-000046330000}"/>
    <cellStyle name="Note 8 2 7 2 8" xfId="13287" xr:uid="{00000000-0005-0000-0000-000047330000}"/>
    <cellStyle name="Note 8 2 7 2 8 2" xfId="13288" xr:uid="{00000000-0005-0000-0000-000048330000}"/>
    <cellStyle name="Note 8 2 7 2 9" xfId="13289" xr:uid="{00000000-0005-0000-0000-000049330000}"/>
    <cellStyle name="Note 8 2 7 2 9 2" xfId="13290" xr:uid="{00000000-0005-0000-0000-00004A330000}"/>
    <cellStyle name="Note 8 2 7 3" xfId="13291" xr:uid="{00000000-0005-0000-0000-00004B330000}"/>
    <cellStyle name="Note 8 2 7 3 10" xfId="13292" xr:uid="{00000000-0005-0000-0000-00004C330000}"/>
    <cellStyle name="Note 8 2 7 3 10 2" xfId="13293" xr:uid="{00000000-0005-0000-0000-00004D330000}"/>
    <cellStyle name="Note 8 2 7 3 11" xfId="13294" xr:uid="{00000000-0005-0000-0000-00004E330000}"/>
    <cellStyle name="Note 8 2 7 3 11 2" xfId="13295" xr:uid="{00000000-0005-0000-0000-00004F330000}"/>
    <cellStyle name="Note 8 2 7 3 12" xfId="13296" xr:uid="{00000000-0005-0000-0000-000050330000}"/>
    <cellStyle name="Note 8 2 7 3 12 2" xfId="13297" xr:uid="{00000000-0005-0000-0000-000051330000}"/>
    <cellStyle name="Note 8 2 7 3 13" xfId="13298" xr:uid="{00000000-0005-0000-0000-000052330000}"/>
    <cellStyle name="Note 8 2 7 3 13 2" xfId="13299" xr:uid="{00000000-0005-0000-0000-000053330000}"/>
    <cellStyle name="Note 8 2 7 3 14" xfId="13300" xr:uid="{00000000-0005-0000-0000-000054330000}"/>
    <cellStyle name="Note 8 2 7 3 14 2" xfId="13301" xr:uid="{00000000-0005-0000-0000-000055330000}"/>
    <cellStyle name="Note 8 2 7 3 15" xfId="13302" xr:uid="{00000000-0005-0000-0000-000056330000}"/>
    <cellStyle name="Note 8 2 7 3 15 2" xfId="13303" xr:uid="{00000000-0005-0000-0000-000057330000}"/>
    <cellStyle name="Note 8 2 7 3 16" xfId="13304" xr:uid="{00000000-0005-0000-0000-000058330000}"/>
    <cellStyle name="Note 8 2 7 3 2" xfId="13305" xr:uid="{00000000-0005-0000-0000-000059330000}"/>
    <cellStyle name="Note 8 2 7 3 2 2" xfId="13306" xr:uid="{00000000-0005-0000-0000-00005A330000}"/>
    <cellStyle name="Note 8 2 7 3 3" xfId="13307" xr:uid="{00000000-0005-0000-0000-00005B330000}"/>
    <cellStyle name="Note 8 2 7 3 3 2" xfId="13308" xr:uid="{00000000-0005-0000-0000-00005C330000}"/>
    <cellStyle name="Note 8 2 7 3 4" xfId="13309" xr:uid="{00000000-0005-0000-0000-00005D330000}"/>
    <cellStyle name="Note 8 2 7 3 4 2" xfId="13310" xr:uid="{00000000-0005-0000-0000-00005E330000}"/>
    <cellStyle name="Note 8 2 7 3 5" xfId="13311" xr:uid="{00000000-0005-0000-0000-00005F330000}"/>
    <cellStyle name="Note 8 2 7 3 5 2" xfId="13312" xr:uid="{00000000-0005-0000-0000-000060330000}"/>
    <cellStyle name="Note 8 2 7 3 6" xfId="13313" xr:uid="{00000000-0005-0000-0000-000061330000}"/>
    <cellStyle name="Note 8 2 7 3 6 2" xfId="13314" xr:uid="{00000000-0005-0000-0000-000062330000}"/>
    <cellStyle name="Note 8 2 7 3 7" xfId="13315" xr:uid="{00000000-0005-0000-0000-000063330000}"/>
    <cellStyle name="Note 8 2 7 3 7 2" xfId="13316" xr:uid="{00000000-0005-0000-0000-000064330000}"/>
    <cellStyle name="Note 8 2 7 3 8" xfId="13317" xr:uid="{00000000-0005-0000-0000-000065330000}"/>
    <cellStyle name="Note 8 2 7 3 8 2" xfId="13318" xr:uid="{00000000-0005-0000-0000-000066330000}"/>
    <cellStyle name="Note 8 2 7 3 9" xfId="13319" xr:uid="{00000000-0005-0000-0000-000067330000}"/>
    <cellStyle name="Note 8 2 7 3 9 2" xfId="13320" xr:uid="{00000000-0005-0000-0000-000068330000}"/>
    <cellStyle name="Note 8 2 7 4" xfId="13321" xr:uid="{00000000-0005-0000-0000-000069330000}"/>
    <cellStyle name="Note 8 2 7 4 10" xfId="13322" xr:uid="{00000000-0005-0000-0000-00006A330000}"/>
    <cellStyle name="Note 8 2 7 4 10 2" xfId="13323" xr:uid="{00000000-0005-0000-0000-00006B330000}"/>
    <cellStyle name="Note 8 2 7 4 11" xfId="13324" xr:uid="{00000000-0005-0000-0000-00006C330000}"/>
    <cellStyle name="Note 8 2 7 4 11 2" xfId="13325" xr:uid="{00000000-0005-0000-0000-00006D330000}"/>
    <cellStyle name="Note 8 2 7 4 12" xfId="13326" xr:uid="{00000000-0005-0000-0000-00006E330000}"/>
    <cellStyle name="Note 8 2 7 4 12 2" xfId="13327" xr:uid="{00000000-0005-0000-0000-00006F330000}"/>
    <cellStyle name="Note 8 2 7 4 13" xfId="13328" xr:uid="{00000000-0005-0000-0000-000070330000}"/>
    <cellStyle name="Note 8 2 7 4 13 2" xfId="13329" xr:uid="{00000000-0005-0000-0000-000071330000}"/>
    <cellStyle name="Note 8 2 7 4 14" xfId="13330" xr:uid="{00000000-0005-0000-0000-000072330000}"/>
    <cellStyle name="Note 8 2 7 4 14 2" xfId="13331" xr:uid="{00000000-0005-0000-0000-000073330000}"/>
    <cellStyle name="Note 8 2 7 4 15" xfId="13332" xr:uid="{00000000-0005-0000-0000-000074330000}"/>
    <cellStyle name="Note 8 2 7 4 15 2" xfId="13333" xr:uid="{00000000-0005-0000-0000-000075330000}"/>
    <cellStyle name="Note 8 2 7 4 16" xfId="13334" xr:uid="{00000000-0005-0000-0000-000076330000}"/>
    <cellStyle name="Note 8 2 7 4 2" xfId="13335" xr:uid="{00000000-0005-0000-0000-000077330000}"/>
    <cellStyle name="Note 8 2 7 4 2 2" xfId="13336" xr:uid="{00000000-0005-0000-0000-000078330000}"/>
    <cellStyle name="Note 8 2 7 4 3" xfId="13337" xr:uid="{00000000-0005-0000-0000-000079330000}"/>
    <cellStyle name="Note 8 2 7 4 3 2" xfId="13338" xr:uid="{00000000-0005-0000-0000-00007A330000}"/>
    <cellStyle name="Note 8 2 7 4 4" xfId="13339" xr:uid="{00000000-0005-0000-0000-00007B330000}"/>
    <cellStyle name="Note 8 2 7 4 4 2" xfId="13340" xr:uid="{00000000-0005-0000-0000-00007C330000}"/>
    <cellStyle name="Note 8 2 7 4 5" xfId="13341" xr:uid="{00000000-0005-0000-0000-00007D330000}"/>
    <cellStyle name="Note 8 2 7 4 5 2" xfId="13342" xr:uid="{00000000-0005-0000-0000-00007E330000}"/>
    <cellStyle name="Note 8 2 7 4 6" xfId="13343" xr:uid="{00000000-0005-0000-0000-00007F330000}"/>
    <cellStyle name="Note 8 2 7 4 6 2" xfId="13344" xr:uid="{00000000-0005-0000-0000-000080330000}"/>
    <cellStyle name="Note 8 2 7 4 7" xfId="13345" xr:uid="{00000000-0005-0000-0000-000081330000}"/>
    <cellStyle name="Note 8 2 7 4 7 2" xfId="13346" xr:uid="{00000000-0005-0000-0000-000082330000}"/>
    <cellStyle name="Note 8 2 7 4 8" xfId="13347" xr:uid="{00000000-0005-0000-0000-000083330000}"/>
    <cellStyle name="Note 8 2 7 4 8 2" xfId="13348" xr:uid="{00000000-0005-0000-0000-000084330000}"/>
    <cellStyle name="Note 8 2 7 4 9" xfId="13349" xr:uid="{00000000-0005-0000-0000-000085330000}"/>
    <cellStyle name="Note 8 2 7 4 9 2" xfId="13350" xr:uid="{00000000-0005-0000-0000-000086330000}"/>
    <cellStyle name="Note 8 2 7 5" xfId="13351" xr:uid="{00000000-0005-0000-0000-000087330000}"/>
    <cellStyle name="Note 8 2 7 5 10" xfId="13352" xr:uid="{00000000-0005-0000-0000-000088330000}"/>
    <cellStyle name="Note 8 2 7 5 10 2" xfId="13353" xr:uid="{00000000-0005-0000-0000-000089330000}"/>
    <cellStyle name="Note 8 2 7 5 11" xfId="13354" xr:uid="{00000000-0005-0000-0000-00008A330000}"/>
    <cellStyle name="Note 8 2 7 5 11 2" xfId="13355" xr:uid="{00000000-0005-0000-0000-00008B330000}"/>
    <cellStyle name="Note 8 2 7 5 12" xfId="13356" xr:uid="{00000000-0005-0000-0000-00008C330000}"/>
    <cellStyle name="Note 8 2 7 5 12 2" xfId="13357" xr:uid="{00000000-0005-0000-0000-00008D330000}"/>
    <cellStyle name="Note 8 2 7 5 13" xfId="13358" xr:uid="{00000000-0005-0000-0000-00008E330000}"/>
    <cellStyle name="Note 8 2 7 5 13 2" xfId="13359" xr:uid="{00000000-0005-0000-0000-00008F330000}"/>
    <cellStyle name="Note 8 2 7 5 14" xfId="13360" xr:uid="{00000000-0005-0000-0000-000090330000}"/>
    <cellStyle name="Note 8 2 7 5 2" xfId="13361" xr:uid="{00000000-0005-0000-0000-000091330000}"/>
    <cellStyle name="Note 8 2 7 5 2 2" xfId="13362" xr:uid="{00000000-0005-0000-0000-000092330000}"/>
    <cellStyle name="Note 8 2 7 5 3" xfId="13363" xr:uid="{00000000-0005-0000-0000-000093330000}"/>
    <cellStyle name="Note 8 2 7 5 3 2" xfId="13364" xr:uid="{00000000-0005-0000-0000-000094330000}"/>
    <cellStyle name="Note 8 2 7 5 4" xfId="13365" xr:uid="{00000000-0005-0000-0000-000095330000}"/>
    <cellStyle name="Note 8 2 7 5 4 2" xfId="13366" xr:uid="{00000000-0005-0000-0000-000096330000}"/>
    <cellStyle name="Note 8 2 7 5 5" xfId="13367" xr:uid="{00000000-0005-0000-0000-000097330000}"/>
    <cellStyle name="Note 8 2 7 5 5 2" xfId="13368" xr:uid="{00000000-0005-0000-0000-000098330000}"/>
    <cellStyle name="Note 8 2 7 5 6" xfId="13369" xr:uid="{00000000-0005-0000-0000-000099330000}"/>
    <cellStyle name="Note 8 2 7 5 6 2" xfId="13370" xr:uid="{00000000-0005-0000-0000-00009A330000}"/>
    <cellStyle name="Note 8 2 7 5 7" xfId="13371" xr:uid="{00000000-0005-0000-0000-00009B330000}"/>
    <cellStyle name="Note 8 2 7 5 7 2" xfId="13372" xr:uid="{00000000-0005-0000-0000-00009C330000}"/>
    <cellStyle name="Note 8 2 7 5 8" xfId="13373" xr:uid="{00000000-0005-0000-0000-00009D330000}"/>
    <cellStyle name="Note 8 2 7 5 8 2" xfId="13374" xr:uid="{00000000-0005-0000-0000-00009E330000}"/>
    <cellStyle name="Note 8 2 7 5 9" xfId="13375" xr:uid="{00000000-0005-0000-0000-00009F330000}"/>
    <cellStyle name="Note 8 2 7 5 9 2" xfId="13376" xr:uid="{00000000-0005-0000-0000-0000A0330000}"/>
    <cellStyle name="Note 8 2 7 6" xfId="13377" xr:uid="{00000000-0005-0000-0000-0000A1330000}"/>
    <cellStyle name="Note 8 2 7 6 2" xfId="13378" xr:uid="{00000000-0005-0000-0000-0000A2330000}"/>
    <cellStyle name="Note 8 2 7 7" xfId="13379" xr:uid="{00000000-0005-0000-0000-0000A3330000}"/>
    <cellStyle name="Note 8 2 7 7 2" xfId="13380" xr:uid="{00000000-0005-0000-0000-0000A4330000}"/>
    <cellStyle name="Note 8 2 7 8" xfId="13381" xr:uid="{00000000-0005-0000-0000-0000A5330000}"/>
    <cellStyle name="Note 8 2 7 8 2" xfId="13382" xr:uid="{00000000-0005-0000-0000-0000A6330000}"/>
    <cellStyle name="Note 8 2 7 9" xfId="13383" xr:uid="{00000000-0005-0000-0000-0000A7330000}"/>
    <cellStyle name="Note 8 2 7 9 2" xfId="13384" xr:uid="{00000000-0005-0000-0000-0000A8330000}"/>
    <cellStyle name="Note 8 2 8" xfId="13385" xr:uid="{00000000-0005-0000-0000-0000A9330000}"/>
    <cellStyle name="Note 8 2 8 10" xfId="13386" xr:uid="{00000000-0005-0000-0000-0000AA330000}"/>
    <cellStyle name="Note 8 2 8 10 2" xfId="13387" xr:uid="{00000000-0005-0000-0000-0000AB330000}"/>
    <cellStyle name="Note 8 2 8 11" xfId="13388" xr:uid="{00000000-0005-0000-0000-0000AC330000}"/>
    <cellStyle name="Note 8 2 8 11 2" xfId="13389" xr:uid="{00000000-0005-0000-0000-0000AD330000}"/>
    <cellStyle name="Note 8 2 8 12" xfId="13390" xr:uid="{00000000-0005-0000-0000-0000AE330000}"/>
    <cellStyle name="Note 8 2 8 12 2" xfId="13391" xr:uid="{00000000-0005-0000-0000-0000AF330000}"/>
    <cellStyle name="Note 8 2 8 13" xfId="13392" xr:uid="{00000000-0005-0000-0000-0000B0330000}"/>
    <cellStyle name="Note 8 2 8 13 2" xfId="13393" xr:uid="{00000000-0005-0000-0000-0000B1330000}"/>
    <cellStyle name="Note 8 2 8 14" xfId="13394" xr:uid="{00000000-0005-0000-0000-0000B2330000}"/>
    <cellStyle name="Note 8 2 8 14 2" xfId="13395" xr:uid="{00000000-0005-0000-0000-0000B3330000}"/>
    <cellStyle name="Note 8 2 8 15" xfId="13396" xr:uid="{00000000-0005-0000-0000-0000B4330000}"/>
    <cellStyle name="Note 8 2 8 15 2" xfId="13397" xr:uid="{00000000-0005-0000-0000-0000B5330000}"/>
    <cellStyle name="Note 8 2 8 16" xfId="13398" xr:uid="{00000000-0005-0000-0000-0000B6330000}"/>
    <cellStyle name="Note 8 2 8 16 2" xfId="13399" xr:uid="{00000000-0005-0000-0000-0000B7330000}"/>
    <cellStyle name="Note 8 2 8 17" xfId="13400" xr:uid="{00000000-0005-0000-0000-0000B8330000}"/>
    <cellStyle name="Note 8 2 8 17 2" xfId="13401" xr:uid="{00000000-0005-0000-0000-0000B9330000}"/>
    <cellStyle name="Note 8 2 8 18" xfId="13402" xr:uid="{00000000-0005-0000-0000-0000BA330000}"/>
    <cellStyle name="Note 8 2 8 2" xfId="13403" xr:uid="{00000000-0005-0000-0000-0000BB330000}"/>
    <cellStyle name="Note 8 2 8 2 10" xfId="13404" xr:uid="{00000000-0005-0000-0000-0000BC330000}"/>
    <cellStyle name="Note 8 2 8 2 10 2" xfId="13405" xr:uid="{00000000-0005-0000-0000-0000BD330000}"/>
    <cellStyle name="Note 8 2 8 2 11" xfId="13406" xr:uid="{00000000-0005-0000-0000-0000BE330000}"/>
    <cellStyle name="Note 8 2 8 2 11 2" xfId="13407" xr:uid="{00000000-0005-0000-0000-0000BF330000}"/>
    <cellStyle name="Note 8 2 8 2 12" xfId="13408" xr:uid="{00000000-0005-0000-0000-0000C0330000}"/>
    <cellStyle name="Note 8 2 8 2 12 2" xfId="13409" xr:uid="{00000000-0005-0000-0000-0000C1330000}"/>
    <cellStyle name="Note 8 2 8 2 13" xfId="13410" xr:uid="{00000000-0005-0000-0000-0000C2330000}"/>
    <cellStyle name="Note 8 2 8 2 13 2" xfId="13411" xr:uid="{00000000-0005-0000-0000-0000C3330000}"/>
    <cellStyle name="Note 8 2 8 2 14" xfId="13412" xr:uid="{00000000-0005-0000-0000-0000C4330000}"/>
    <cellStyle name="Note 8 2 8 2 14 2" xfId="13413" xr:uid="{00000000-0005-0000-0000-0000C5330000}"/>
    <cellStyle name="Note 8 2 8 2 15" xfId="13414" xr:uid="{00000000-0005-0000-0000-0000C6330000}"/>
    <cellStyle name="Note 8 2 8 2 15 2" xfId="13415" xr:uid="{00000000-0005-0000-0000-0000C7330000}"/>
    <cellStyle name="Note 8 2 8 2 16" xfId="13416" xr:uid="{00000000-0005-0000-0000-0000C8330000}"/>
    <cellStyle name="Note 8 2 8 2 16 2" xfId="13417" xr:uid="{00000000-0005-0000-0000-0000C9330000}"/>
    <cellStyle name="Note 8 2 8 2 17" xfId="13418" xr:uid="{00000000-0005-0000-0000-0000CA330000}"/>
    <cellStyle name="Note 8 2 8 2 17 2" xfId="13419" xr:uid="{00000000-0005-0000-0000-0000CB330000}"/>
    <cellStyle name="Note 8 2 8 2 18" xfId="13420" xr:uid="{00000000-0005-0000-0000-0000CC330000}"/>
    <cellStyle name="Note 8 2 8 2 2" xfId="13421" xr:uid="{00000000-0005-0000-0000-0000CD330000}"/>
    <cellStyle name="Note 8 2 8 2 2 2" xfId="13422" xr:uid="{00000000-0005-0000-0000-0000CE330000}"/>
    <cellStyle name="Note 8 2 8 2 3" xfId="13423" xr:uid="{00000000-0005-0000-0000-0000CF330000}"/>
    <cellStyle name="Note 8 2 8 2 3 2" xfId="13424" xr:uid="{00000000-0005-0000-0000-0000D0330000}"/>
    <cellStyle name="Note 8 2 8 2 4" xfId="13425" xr:uid="{00000000-0005-0000-0000-0000D1330000}"/>
    <cellStyle name="Note 8 2 8 2 4 2" xfId="13426" xr:uid="{00000000-0005-0000-0000-0000D2330000}"/>
    <cellStyle name="Note 8 2 8 2 5" xfId="13427" xr:uid="{00000000-0005-0000-0000-0000D3330000}"/>
    <cellStyle name="Note 8 2 8 2 5 2" xfId="13428" xr:uid="{00000000-0005-0000-0000-0000D4330000}"/>
    <cellStyle name="Note 8 2 8 2 6" xfId="13429" xr:uid="{00000000-0005-0000-0000-0000D5330000}"/>
    <cellStyle name="Note 8 2 8 2 6 2" xfId="13430" xr:uid="{00000000-0005-0000-0000-0000D6330000}"/>
    <cellStyle name="Note 8 2 8 2 7" xfId="13431" xr:uid="{00000000-0005-0000-0000-0000D7330000}"/>
    <cellStyle name="Note 8 2 8 2 7 2" xfId="13432" xr:uid="{00000000-0005-0000-0000-0000D8330000}"/>
    <cellStyle name="Note 8 2 8 2 8" xfId="13433" xr:uid="{00000000-0005-0000-0000-0000D9330000}"/>
    <cellStyle name="Note 8 2 8 2 8 2" xfId="13434" xr:uid="{00000000-0005-0000-0000-0000DA330000}"/>
    <cellStyle name="Note 8 2 8 2 9" xfId="13435" xr:uid="{00000000-0005-0000-0000-0000DB330000}"/>
    <cellStyle name="Note 8 2 8 2 9 2" xfId="13436" xr:uid="{00000000-0005-0000-0000-0000DC330000}"/>
    <cellStyle name="Note 8 2 8 3" xfId="13437" xr:uid="{00000000-0005-0000-0000-0000DD330000}"/>
    <cellStyle name="Note 8 2 8 3 10" xfId="13438" xr:uid="{00000000-0005-0000-0000-0000DE330000}"/>
    <cellStyle name="Note 8 2 8 3 10 2" xfId="13439" xr:uid="{00000000-0005-0000-0000-0000DF330000}"/>
    <cellStyle name="Note 8 2 8 3 11" xfId="13440" xr:uid="{00000000-0005-0000-0000-0000E0330000}"/>
    <cellStyle name="Note 8 2 8 3 11 2" xfId="13441" xr:uid="{00000000-0005-0000-0000-0000E1330000}"/>
    <cellStyle name="Note 8 2 8 3 12" xfId="13442" xr:uid="{00000000-0005-0000-0000-0000E2330000}"/>
    <cellStyle name="Note 8 2 8 3 12 2" xfId="13443" xr:uid="{00000000-0005-0000-0000-0000E3330000}"/>
    <cellStyle name="Note 8 2 8 3 13" xfId="13444" xr:uid="{00000000-0005-0000-0000-0000E4330000}"/>
    <cellStyle name="Note 8 2 8 3 13 2" xfId="13445" xr:uid="{00000000-0005-0000-0000-0000E5330000}"/>
    <cellStyle name="Note 8 2 8 3 14" xfId="13446" xr:uid="{00000000-0005-0000-0000-0000E6330000}"/>
    <cellStyle name="Note 8 2 8 3 14 2" xfId="13447" xr:uid="{00000000-0005-0000-0000-0000E7330000}"/>
    <cellStyle name="Note 8 2 8 3 15" xfId="13448" xr:uid="{00000000-0005-0000-0000-0000E8330000}"/>
    <cellStyle name="Note 8 2 8 3 15 2" xfId="13449" xr:uid="{00000000-0005-0000-0000-0000E9330000}"/>
    <cellStyle name="Note 8 2 8 3 16" xfId="13450" xr:uid="{00000000-0005-0000-0000-0000EA330000}"/>
    <cellStyle name="Note 8 2 8 3 2" xfId="13451" xr:uid="{00000000-0005-0000-0000-0000EB330000}"/>
    <cellStyle name="Note 8 2 8 3 2 2" xfId="13452" xr:uid="{00000000-0005-0000-0000-0000EC330000}"/>
    <cellStyle name="Note 8 2 8 3 3" xfId="13453" xr:uid="{00000000-0005-0000-0000-0000ED330000}"/>
    <cellStyle name="Note 8 2 8 3 3 2" xfId="13454" xr:uid="{00000000-0005-0000-0000-0000EE330000}"/>
    <cellStyle name="Note 8 2 8 3 4" xfId="13455" xr:uid="{00000000-0005-0000-0000-0000EF330000}"/>
    <cellStyle name="Note 8 2 8 3 4 2" xfId="13456" xr:uid="{00000000-0005-0000-0000-0000F0330000}"/>
    <cellStyle name="Note 8 2 8 3 5" xfId="13457" xr:uid="{00000000-0005-0000-0000-0000F1330000}"/>
    <cellStyle name="Note 8 2 8 3 5 2" xfId="13458" xr:uid="{00000000-0005-0000-0000-0000F2330000}"/>
    <cellStyle name="Note 8 2 8 3 6" xfId="13459" xr:uid="{00000000-0005-0000-0000-0000F3330000}"/>
    <cellStyle name="Note 8 2 8 3 6 2" xfId="13460" xr:uid="{00000000-0005-0000-0000-0000F4330000}"/>
    <cellStyle name="Note 8 2 8 3 7" xfId="13461" xr:uid="{00000000-0005-0000-0000-0000F5330000}"/>
    <cellStyle name="Note 8 2 8 3 7 2" xfId="13462" xr:uid="{00000000-0005-0000-0000-0000F6330000}"/>
    <cellStyle name="Note 8 2 8 3 8" xfId="13463" xr:uid="{00000000-0005-0000-0000-0000F7330000}"/>
    <cellStyle name="Note 8 2 8 3 8 2" xfId="13464" xr:uid="{00000000-0005-0000-0000-0000F8330000}"/>
    <cellStyle name="Note 8 2 8 3 9" xfId="13465" xr:uid="{00000000-0005-0000-0000-0000F9330000}"/>
    <cellStyle name="Note 8 2 8 3 9 2" xfId="13466" xr:uid="{00000000-0005-0000-0000-0000FA330000}"/>
    <cellStyle name="Note 8 2 8 4" xfId="13467" xr:uid="{00000000-0005-0000-0000-0000FB330000}"/>
    <cellStyle name="Note 8 2 8 4 10" xfId="13468" xr:uid="{00000000-0005-0000-0000-0000FC330000}"/>
    <cellStyle name="Note 8 2 8 4 10 2" xfId="13469" xr:uid="{00000000-0005-0000-0000-0000FD330000}"/>
    <cellStyle name="Note 8 2 8 4 11" xfId="13470" xr:uid="{00000000-0005-0000-0000-0000FE330000}"/>
    <cellStyle name="Note 8 2 8 4 11 2" xfId="13471" xr:uid="{00000000-0005-0000-0000-0000FF330000}"/>
    <cellStyle name="Note 8 2 8 4 12" xfId="13472" xr:uid="{00000000-0005-0000-0000-000000340000}"/>
    <cellStyle name="Note 8 2 8 4 12 2" xfId="13473" xr:uid="{00000000-0005-0000-0000-000001340000}"/>
    <cellStyle name="Note 8 2 8 4 13" xfId="13474" xr:uid="{00000000-0005-0000-0000-000002340000}"/>
    <cellStyle name="Note 8 2 8 4 13 2" xfId="13475" xr:uid="{00000000-0005-0000-0000-000003340000}"/>
    <cellStyle name="Note 8 2 8 4 14" xfId="13476" xr:uid="{00000000-0005-0000-0000-000004340000}"/>
    <cellStyle name="Note 8 2 8 4 14 2" xfId="13477" xr:uid="{00000000-0005-0000-0000-000005340000}"/>
    <cellStyle name="Note 8 2 8 4 15" xfId="13478" xr:uid="{00000000-0005-0000-0000-000006340000}"/>
    <cellStyle name="Note 8 2 8 4 15 2" xfId="13479" xr:uid="{00000000-0005-0000-0000-000007340000}"/>
    <cellStyle name="Note 8 2 8 4 16" xfId="13480" xr:uid="{00000000-0005-0000-0000-000008340000}"/>
    <cellStyle name="Note 8 2 8 4 2" xfId="13481" xr:uid="{00000000-0005-0000-0000-000009340000}"/>
    <cellStyle name="Note 8 2 8 4 2 2" xfId="13482" xr:uid="{00000000-0005-0000-0000-00000A340000}"/>
    <cellStyle name="Note 8 2 8 4 3" xfId="13483" xr:uid="{00000000-0005-0000-0000-00000B340000}"/>
    <cellStyle name="Note 8 2 8 4 3 2" xfId="13484" xr:uid="{00000000-0005-0000-0000-00000C340000}"/>
    <cellStyle name="Note 8 2 8 4 4" xfId="13485" xr:uid="{00000000-0005-0000-0000-00000D340000}"/>
    <cellStyle name="Note 8 2 8 4 4 2" xfId="13486" xr:uid="{00000000-0005-0000-0000-00000E340000}"/>
    <cellStyle name="Note 8 2 8 4 5" xfId="13487" xr:uid="{00000000-0005-0000-0000-00000F340000}"/>
    <cellStyle name="Note 8 2 8 4 5 2" xfId="13488" xr:uid="{00000000-0005-0000-0000-000010340000}"/>
    <cellStyle name="Note 8 2 8 4 6" xfId="13489" xr:uid="{00000000-0005-0000-0000-000011340000}"/>
    <cellStyle name="Note 8 2 8 4 6 2" xfId="13490" xr:uid="{00000000-0005-0000-0000-000012340000}"/>
    <cellStyle name="Note 8 2 8 4 7" xfId="13491" xr:uid="{00000000-0005-0000-0000-000013340000}"/>
    <cellStyle name="Note 8 2 8 4 7 2" xfId="13492" xr:uid="{00000000-0005-0000-0000-000014340000}"/>
    <cellStyle name="Note 8 2 8 4 8" xfId="13493" xr:uid="{00000000-0005-0000-0000-000015340000}"/>
    <cellStyle name="Note 8 2 8 4 8 2" xfId="13494" xr:uid="{00000000-0005-0000-0000-000016340000}"/>
    <cellStyle name="Note 8 2 8 4 9" xfId="13495" xr:uid="{00000000-0005-0000-0000-000017340000}"/>
    <cellStyle name="Note 8 2 8 4 9 2" xfId="13496" xr:uid="{00000000-0005-0000-0000-000018340000}"/>
    <cellStyle name="Note 8 2 8 5" xfId="13497" xr:uid="{00000000-0005-0000-0000-000019340000}"/>
    <cellStyle name="Note 8 2 8 5 10" xfId="13498" xr:uid="{00000000-0005-0000-0000-00001A340000}"/>
    <cellStyle name="Note 8 2 8 5 10 2" xfId="13499" xr:uid="{00000000-0005-0000-0000-00001B340000}"/>
    <cellStyle name="Note 8 2 8 5 11" xfId="13500" xr:uid="{00000000-0005-0000-0000-00001C340000}"/>
    <cellStyle name="Note 8 2 8 5 11 2" xfId="13501" xr:uid="{00000000-0005-0000-0000-00001D340000}"/>
    <cellStyle name="Note 8 2 8 5 12" xfId="13502" xr:uid="{00000000-0005-0000-0000-00001E340000}"/>
    <cellStyle name="Note 8 2 8 5 12 2" xfId="13503" xr:uid="{00000000-0005-0000-0000-00001F340000}"/>
    <cellStyle name="Note 8 2 8 5 13" xfId="13504" xr:uid="{00000000-0005-0000-0000-000020340000}"/>
    <cellStyle name="Note 8 2 8 5 13 2" xfId="13505" xr:uid="{00000000-0005-0000-0000-000021340000}"/>
    <cellStyle name="Note 8 2 8 5 14" xfId="13506" xr:uid="{00000000-0005-0000-0000-000022340000}"/>
    <cellStyle name="Note 8 2 8 5 2" xfId="13507" xr:uid="{00000000-0005-0000-0000-000023340000}"/>
    <cellStyle name="Note 8 2 8 5 2 2" xfId="13508" xr:uid="{00000000-0005-0000-0000-000024340000}"/>
    <cellStyle name="Note 8 2 8 5 3" xfId="13509" xr:uid="{00000000-0005-0000-0000-000025340000}"/>
    <cellStyle name="Note 8 2 8 5 3 2" xfId="13510" xr:uid="{00000000-0005-0000-0000-000026340000}"/>
    <cellStyle name="Note 8 2 8 5 4" xfId="13511" xr:uid="{00000000-0005-0000-0000-000027340000}"/>
    <cellStyle name="Note 8 2 8 5 4 2" xfId="13512" xr:uid="{00000000-0005-0000-0000-000028340000}"/>
    <cellStyle name="Note 8 2 8 5 5" xfId="13513" xr:uid="{00000000-0005-0000-0000-000029340000}"/>
    <cellStyle name="Note 8 2 8 5 5 2" xfId="13514" xr:uid="{00000000-0005-0000-0000-00002A340000}"/>
    <cellStyle name="Note 8 2 8 5 6" xfId="13515" xr:uid="{00000000-0005-0000-0000-00002B340000}"/>
    <cellStyle name="Note 8 2 8 5 6 2" xfId="13516" xr:uid="{00000000-0005-0000-0000-00002C340000}"/>
    <cellStyle name="Note 8 2 8 5 7" xfId="13517" xr:uid="{00000000-0005-0000-0000-00002D340000}"/>
    <cellStyle name="Note 8 2 8 5 7 2" xfId="13518" xr:uid="{00000000-0005-0000-0000-00002E340000}"/>
    <cellStyle name="Note 8 2 8 5 8" xfId="13519" xr:uid="{00000000-0005-0000-0000-00002F340000}"/>
    <cellStyle name="Note 8 2 8 5 8 2" xfId="13520" xr:uid="{00000000-0005-0000-0000-000030340000}"/>
    <cellStyle name="Note 8 2 8 5 9" xfId="13521" xr:uid="{00000000-0005-0000-0000-000031340000}"/>
    <cellStyle name="Note 8 2 8 5 9 2" xfId="13522" xr:uid="{00000000-0005-0000-0000-000032340000}"/>
    <cellStyle name="Note 8 2 8 6" xfId="13523" xr:uid="{00000000-0005-0000-0000-000033340000}"/>
    <cellStyle name="Note 8 2 8 6 2" xfId="13524" xr:uid="{00000000-0005-0000-0000-000034340000}"/>
    <cellStyle name="Note 8 2 8 7" xfId="13525" xr:uid="{00000000-0005-0000-0000-000035340000}"/>
    <cellStyle name="Note 8 2 8 7 2" xfId="13526" xr:uid="{00000000-0005-0000-0000-000036340000}"/>
    <cellStyle name="Note 8 2 8 8" xfId="13527" xr:uid="{00000000-0005-0000-0000-000037340000}"/>
    <cellStyle name="Note 8 2 8 8 2" xfId="13528" xr:uid="{00000000-0005-0000-0000-000038340000}"/>
    <cellStyle name="Note 8 2 8 9" xfId="13529" xr:uid="{00000000-0005-0000-0000-000039340000}"/>
    <cellStyle name="Note 8 2 8 9 2" xfId="13530" xr:uid="{00000000-0005-0000-0000-00003A340000}"/>
    <cellStyle name="Note 8 2 9" xfId="13531" xr:uid="{00000000-0005-0000-0000-00003B340000}"/>
    <cellStyle name="Note 8 2 9 10" xfId="13532" xr:uid="{00000000-0005-0000-0000-00003C340000}"/>
    <cellStyle name="Note 8 2 9 10 2" xfId="13533" xr:uid="{00000000-0005-0000-0000-00003D340000}"/>
    <cellStyle name="Note 8 2 9 11" xfId="13534" xr:uid="{00000000-0005-0000-0000-00003E340000}"/>
    <cellStyle name="Note 8 2 9 11 2" xfId="13535" xr:uid="{00000000-0005-0000-0000-00003F340000}"/>
    <cellStyle name="Note 8 2 9 12" xfId="13536" xr:uid="{00000000-0005-0000-0000-000040340000}"/>
    <cellStyle name="Note 8 2 9 12 2" xfId="13537" xr:uid="{00000000-0005-0000-0000-000041340000}"/>
    <cellStyle name="Note 8 2 9 13" xfId="13538" xr:uid="{00000000-0005-0000-0000-000042340000}"/>
    <cellStyle name="Note 8 2 9 13 2" xfId="13539" xr:uid="{00000000-0005-0000-0000-000043340000}"/>
    <cellStyle name="Note 8 2 9 14" xfId="13540" xr:uid="{00000000-0005-0000-0000-000044340000}"/>
    <cellStyle name="Note 8 2 9 14 2" xfId="13541" xr:uid="{00000000-0005-0000-0000-000045340000}"/>
    <cellStyle name="Note 8 2 9 15" xfId="13542" xr:uid="{00000000-0005-0000-0000-000046340000}"/>
    <cellStyle name="Note 8 2 9 15 2" xfId="13543" xr:uid="{00000000-0005-0000-0000-000047340000}"/>
    <cellStyle name="Note 8 2 9 16" xfId="13544" xr:uid="{00000000-0005-0000-0000-000048340000}"/>
    <cellStyle name="Note 8 2 9 16 2" xfId="13545" xr:uid="{00000000-0005-0000-0000-000049340000}"/>
    <cellStyle name="Note 8 2 9 17" xfId="13546" xr:uid="{00000000-0005-0000-0000-00004A340000}"/>
    <cellStyle name="Note 8 2 9 17 2" xfId="13547" xr:uid="{00000000-0005-0000-0000-00004B340000}"/>
    <cellStyle name="Note 8 2 9 18" xfId="13548" xr:uid="{00000000-0005-0000-0000-00004C340000}"/>
    <cellStyle name="Note 8 2 9 2" xfId="13549" xr:uid="{00000000-0005-0000-0000-00004D340000}"/>
    <cellStyle name="Note 8 2 9 2 2" xfId="13550" xr:uid="{00000000-0005-0000-0000-00004E340000}"/>
    <cellStyle name="Note 8 2 9 3" xfId="13551" xr:uid="{00000000-0005-0000-0000-00004F340000}"/>
    <cellStyle name="Note 8 2 9 3 2" xfId="13552" xr:uid="{00000000-0005-0000-0000-000050340000}"/>
    <cellStyle name="Note 8 2 9 4" xfId="13553" xr:uid="{00000000-0005-0000-0000-000051340000}"/>
    <cellStyle name="Note 8 2 9 4 2" xfId="13554" xr:uid="{00000000-0005-0000-0000-000052340000}"/>
    <cellStyle name="Note 8 2 9 5" xfId="13555" xr:uid="{00000000-0005-0000-0000-000053340000}"/>
    <cellStyle name="Note 8 2 9 5 2" xfId="13556" xr:uid="{00000000-0005-0000-0000-000054340000}"/>
    <cellStyle name="Note 8 2 9 6" xfId="13557" xr:uid="{00000000-0005-0000-0000-000055340000}"/>
    <cellStyle name="Note 8 2 9 6 2" xfId="13558" xr:uid="{00000000-0005-0000-0000-000056340000}"/>
    <cellStyle name="Note 8 2 9 7" xfId="13559" xr:uid="{00000000-0005-0000-0000-000057340000}"/>
    <cellStyle name="Note 8 2 9 7 2" xfId="13560" xr:uid="{00000000-0005-0000-0000-000058340000}"/>
    <cellStyle name="Note 8 2 9 8" xfId="13561" xr:uid="{00000000-0005-0000-0000-000059340000}"/>
    <cellStyle name="Note 8 2 9 8 2" xfId="13562" xr:uid="{00000000-0005-0000-0000-00005A340000}"/>
    <cellStyle name="Note 8 2 9 9" xfId="13563" xr:uid="{00000000-0005-0000-0000-00005B340000}"/>
    <cellStyle name="Note 8 2 9 9 2" xfId="13564" xr:uid="{00000000-0005-0000-0000-00005C340000}"/>
    <cellStyle name="Note 8 20" xfId="13565" xr:uid="{00000000-0005-0000-0000-00005D340000}"/>
    <cellStyle name="Note 8 20 2" xfId="13566" xr:uid="{00000000-0005-0000-0000-00005E340000}"/>
    <cellStyle name="Note 8 21" xfId="13567" xr:uid="{00000000-0005-0000-0000-00005F340000}"/>
    <cellStyle name="Note 8 21 2" xfId="13568" xr:uid="{00000000-0005-0000-0000-000060340000}"/>
    <cellStyle name="Note 8 22" xfId="13569" xr:uid="{00000000-0005-0000-0000-000061340000}"/>
    <cellStyle name="Note 8 22 2" xfId="13570" xr:uid="{00000000-0005-0000-0000-000062340000}"/>
    <cellStyle name="Note 8 23" xfId="13571" xr:uid="{00000000-0005-0000-0000-000063340000}"/>
    <cellStyle name="Note 8 23 2" xfId="13572" xr:uid="{00000000-0005-0000-0000-000064340000}"/>
    <cellStyle name="Note 8 24" xfId="13573" xr:uid="{00000000-0005-0000-0000-000065340000}"/>
    <cellStyle name="Note 8 24 2" xfId="13574" xr:uid="{00000000-0005-0000-0000-000066340000}"/>
    <cellStyle name="Note 8 25" xfId="13575" xr:uid="{00000000-0005-0000-0000-000067340000}"/>
    <cellStyle name="Note 8 25 2" xfId="13576" xr:uid="{00000000-0005-0000-0000-000068340000}"/>
    <cellStyle name="Note 8 26" xfId="13577" xr:uid="{00000000-0005-0000-0000-000069340000}"/>
    <cellStyle name="Note 8 26 2" xfId="13578" xr:uid="{00000000-0005-0000-0000-00006A340000}"/>
    <cellStyle name="Note 8 27" xfId="13579" xr:uid="{00000000-0005-0000-0000-00006B340000}"/>
    <cellStyle name="Note 8 27 2" xfId="13580" xr:uid="{00000000-0005-0000-0000-00006C340000}"/>
    <cellStyle name="Note 8 28" xfId="13581" xr:uid="{00000000-0005-0000-0000-00006D340000}"/>
    <cellStyle name="Note 8 3" xfId="13582" xr:uid="{00000000-0005-0000-0000-00006E340000}"/>
    <cellStyle name="Note 8 3 10" xfId="13583" xr:uid="{00000000-0005-0000-0000-00006F340000}"/>
    <cellStyle name="Note 8 3 10 2" xfId="13584" xr:uid="{00000000-0005-0000-0000-000070340000}"/>
    <cellStyle name="Note 8 3 11" xfId="13585" xr:uid="{00000000-0005-0000-0000-000071340000}"/>
    <cellStyle name="Note 8 3 11 2" xfId="13586" xr:uid="{00000000-0005-0000-0000-000072340000}"/>
    <cellStyle name="Note 8 3 12" xfId="13587" xr:uid="{00000000-0005-0000-0000-000073340000}"/>
    <cellStyle name="Note 8 3 12 2" xfId="13588" xr:uid="{00000000-0005-0000-0000-000074340000}"/>
    <cellStyle name="Note 8 3 13" xfId="13589" xr:uid="{00000000-0005-0000-0000-000075340000}"/>
    <cellStyle name="Note 8 3 13 2" xfId="13590" xr:uid="{00000000-0005-0000-0000-000076340000}"/>
    <cellStyle name="Note 8 3 14" xfId="13591" xr:uid="{00000000-0005-0000-0000-000077340000}"/>
    <cellStyle name="Note 8 3 14 2" xfId="13592" xr:uid="{00000000-0005-0000-0000-000078340000}"/>
    <cellStyle name="Note 8 3 15" xfId="13593" xr:uid="{00000000-0005-0000-0000-000079340000}"/>
    <cellStyle name="Note 8 3 15 2" xfId="13594" xr:uid="{00000000-0005-0000-0000-00007A340000}"/>
    <cellStyle name="Note 8 3 16" xfId="13595" xr:uid="{00000000-0005-0000-0000-00007B340000}"/>
    <cellStyle name="Note 8 3 16 2" xfId="13596" xr:uid="{00000000-0005-0000-0000-00007C340000}"/>
    <cellStyle name="Note 8 3 17" xfId="13597" xr:uid="{00000000-0005-0000-0000-00007D340000}"/>
    <cellStyle name="Note 8 3 17 2" xfId="13598" xr:uid="{00000000-0005-0000-0000-00007E340000}"/>
    <cellStyle name="Note 8 3 18" xfId="13599" xr:uid="{00000000-0005-0000-0000-00007F340000}"/>
    <cellStyle name="Note 8 3 18 2" xfId="13600" xr:uid="{00000000-0005-0000-0000-000080340000}"/>
    <cellStyle name="Note 8 3 19" xfId="13601" xr:uid="{00000000-0005-0000-0000-000081340000}"/>
    <cellStyle name="Note 8 3 19 2" xfId="13602" xr:uid="{00000000-0005-0000-0000-000082340000}"/>
    <cellStyle name="Note 8 3 2" xfId="13603" xr:uid="{00000000-0005-0000-0000-000083340000}"/>
    <cellStyle name="Note 8 3 2 10" xfId="13604" xr:uid="{00000000-0005-0000-0000-000084340000}"/>
    <cellStyle name="Note 8 3 2 10 2" xfId="13605" xr:uid="{00000000-0005-0000-0000-000085340000}"/>
    <cellStyle name="Note 8 3 2 11" xfId="13606" xr:uid="{00000000-0005-0000-0000-000086340000}"/>
    <cellStyle name="Note 8 3 2 11 2" xfId="13607" xr:uid="{00000000-0005-0000-0000-000087340000}"/>
    <cellStyle name="Note 8 3 2 12" xfId="13608" xr:uid="{00000000-0005-0000-0000-000088340000}"/>
    <cellStyle name="Note 8 3 2 12 2" xfId="13609" xr:uid="{00000000-0005-0000-0000-000089340000}"/>
    <cellStyle name="Note 8 3 2 13" xfId="13610" xr:uid="{00000000-0005-0000-0000-00008A340000}"/>
    <cellStyle name="Note 8 3 2 13 2" xfId="13611" xr:uid="{00000000-0005-0000-0000-00008B340000}"/>
    <cellStyle name="Note 8 3 2 14" xfId="13612" xr:uid="{00000000-0005-0000-0000-00008C340000}"/>
    <cellStyle name="Note 8 3 2 14 2" xfId="13613" xr:uid="{00000000-0005-0000-0000-00008D340000}"/>
    <cellStyle name="Note 8 3 2 15" xfId="13614" xr:uid="{00000000-0005-0000-0000-00008E340000}"/>
    <cellStyle name="Note 8 3 2 15 2" xfId="13615" xr:uid="{00000000-0005-0000-0000-00008F340000}"/>
    <cellStyle name="Note 8 3 2 16" xfId="13616" xr:uid="{00000000-0005-0000-0000-000090340000}"/>
    <cellStyle name="Note 8 3 2 16 2" xfId="13617" xr:uid="{00000000-0005-0000-0000-000091340000}"/>
    <cellStyle name="Note 8 3 2 17" xfId="13618" xr:uid="{00000000-0005-0000-0000-000092340000}"/>
    <cellStyle name="Note 8 3 2 17 2" xfId="13619" xr:uid="{00000000-0005-0000-0000-000093340000}"/>
    <cellStyle name="Note 8 3 2 18" xfId="13620" xr:uid="{00000000-0005-0000-0000-000094340000}"/>
    <cellStyle name="Note 8 3 2 18 2" xfId="13621" xr:uid="{00000000-0005-0000-0000-000095340000}"/>
    <cellStyle name="Note 8 3 2 19" xfId="13622" xr:uid="{00000000-0005-0000-0000-000096340000}"/>
    <cellStyle name="Note 8 3 2 2" xfId="13623" xr:uid="{00000000-0005-0000-0000-000097340000}"/>
    <cellStyle name="Note 8 3 2 2 2" xfId="13624" xr:uid="{00000000-0005-0000-0000-000098340000}"/>
    <cellStyle name="Note 8 3 2 3" xfId="13625" xr:uid="{00000000-0005-0000-0000-000099340000}"/>
    <cellStyle name="Note 8 3 2 3 2" xfId="13626" xr:uid="{00000000-0005-0000-0000-00009A340000}"/>
    <cellStyle name="Note 8 3 2 4" xfId="13627" xr:uid="{00000000-0005-0000-0000-00009B340000}"/>
    <cellStyle name="Note 8 3 2 4 2" xfId="13628" xr:uid="{00000000-0005-0000-0000-00009C340000}"/>
    <cellStyle name="Note 8 3 2 5" xfId="13629" xr:uid="{00000000-0005-0000-0000-00009D340000}"/>
    <cellStyle name="Note 8 3 2 5 2" xfId="13630" xr:uid="{00000000-0005-0000-0000-00009E340000}"/>
    <cellStyle name="Note 8 3 2 6" xfId="13631" xr:uid="{00000000-0005-0000-0000-00009F340000}"/>
    <cellStyle name="Note 8 3 2 6 2" xfId="13632" xr:uid="{00000000-0005-0000-0000-0000A0340000}"/>
    <cellStyle name="Note 8 3 2 7" xfId="13633" xr:uid="{00000000-0005-0000-0000-0000A1340000}"/>
    <cellStyle name="Note 8 3 2 7 2" xfId="13634" xr:uid="{00000000-0005-0000-0000-0000A2340000}"/>
    <cellStyle name="Note 8 3 2 8" xfId="13635" xr:uid="{00000000-0005-0000-0000-0000A3340000}"/>
    <cellStyle name="Note 8 3 2 8 2" xfId="13636" xr:uid="{00000000-0005-0000-0000-0000A4340000}"/>
    <cellStyle name="Note 8 3 2 9" xfId="13637" xr:uid="{00000000-0005-0000-0000-0000A5340000}"/>
    <cellStyle name="Note 8 3 2 9 2" xfId="13638" xr:uid="{00000000-0005-0000-0000-0000A6340000}"/>
    <cellStyle name="Note 8 3 20" xfId="13639" xr:uid="{00000000-0005-0000-0000-0000A7340000}"/>
    <cellStyle name="Note 8 3 3" xfId="13640" xr:uid="{00000000-0005-0000-0000-0000A8340000}"/>
    <cellStyle name="Note 8 3 3 10" xfId="13641" xr:uid="{00000000-0005-0000-0000-0000A9340000}"/>
    <cellStyle name="Note 8 3 3 10 2" xfId="13642" xr:uid="{00000000-0005-0000-0000-0000AA340000}"/>
    <cellStyle name="Note 8 3 3 11" xfId="13643" xr:uid="{00000000-0005-0000-0000-0000AB340000}"/>
    <cellStyle name="Note 8 3 3 11 2" xfId="13644" xr:uid="{00000000-0005-0000-0000-0000AC340000}"/>
    <cellStyle name="Note 8 3 3 12" xfId="13645" xr:uid="{00000000-0005-0000-0000-0000AD340000}"/>
    <cellStyle name="Note 8 3 3 12 2" xfId="13646" xr:uid="{00000000-0005-0000-0000-0000AE340000}"/>
    <cellStyle name="Note 8 3 3 13" xfId="13647" xr:uid="{00000000-0005-0000-0000-0000AF340000}"/>
    <cellStyle name="Note 8 3 3 13 2" xfId="13648" xr:uid="{00000000-0005-0000-0000-0000B0340000}"/>
    <cellStyle name="Note 8 3 3 14" xfId="13649" xr:uid="{00000000-0005-0000-0000-0000B1340000}"/>
    <cellStyle name="Note 8 3 3 14 2" xfId="13650" xr:uid="{00000000-0005-0000-0000-0000B2340000}"/>
    <cellStyle name="Note 8 3 3 15" xfId="13651" xr:uid="{00000000-0005-0000-0000-0000B3340000}"/>
    <cellStyle name="Note 8 3 3 15 2" xfId="13652" xr:uid="{00000000-0005-0000-0000-0000B4340000}"/>
    <cellStyle name="Note 8 3 3 16" xfId="13653" xr:uid="{00000000-0005-0000-0000-0000B5340000}"/>
    <cellStyle name="Note 8 3 3 16 2" xfId="13654" xr:uid="{00000000-0005-0000-0000-0000B6340000}"/>
    <cellStyle name="Note 8 3 3 17" xfId="13655" xr:uid="{00000000-0005-0000-0000-0000B7340000}"/>
    <cellStyle name="Note 8 3 3 17 2" xfId="13656" xr:uid="{00000000-0005-0000-0000-0000B8340000}"/>
    <cellStyle name="Note 8 3 3 18" xfId="13657" xr:uid="{00000000-0005-0000-0000-0000B9340000}"/>
    <cellStyle name="Note 8 3 3 18 2" xfId="13658" xr:uid="{00000000-0005-0000-0000-0000BA340000}"/>
    <cellStyle name="Note 8 3 3 19" xfId="13659" xr:uid="{00000000-0005-0000-0000-0000BB340000}"/>
    <cellStyle name="Note 8 3 3 2" xfId="13660" xr:uid="{00000000-0005-0000-0000-0000BC340000}"/>
    <cellStyle name="Note 8 3 3 2 2" xfId="13661" xr:uid="{00000000-0005-0000-0000-0000BD340000}"/>
    <cellStyle name="Note 8 3 3 3" xfId="13662" xr:uid="{00000000-0005-0000-0000-0000BE340000}"/>
    <cellStyle name="Note 8 3 3 3 2" xfId="13663" xr:uid="{00000000-0005-0000-0000-0000BF340000}"/>
    <cellStyle name="Note 8 3 3 4" xfId="13664" xr:uid="{00000000-0005-0000-0000-0000C0340000}"/>
    <cellStyle name="Note 8 3 3 4 2" xfId="13665" xr:uid="{00000000-0005-0000-0000-0000C1340000}"/>
    <cellStyle name="Note 8 3 3 5" xfId="13666" xr:uid="{00000000-0005-0000-0000-0000C2340000}"/>
    <cellStyle name="Note 8 3 3 5 2" xfId="13667" xr:uid="{00000000-0005-0000-0000-0000C3340000}"/>
    <cellStyle name="Note 8 3 3 6" xfId="13668" xr:uid="{00000000-0005-0000-0000-0000C4340000}"/>
    <cellStyle name="Note 8 3 3 6 2" xfId="13669" xr:uid="{00000000-0005-0000-0000-0000C5340000}"/>
    <cellStyle name="Note 8 3 3 7" xfId="13670" xr:uid="{00000000-0005-0000-0000-0000C6340000}"/>
    <cellStyle name="Note 8 3 3 7 2" xfId="13671" xr:uid="{00000000-0005-0000-0000-0000C7340000}"/>
    <cellStyle name="Note 8 3 3 8" xfId="13672" xr:uid="{00000000-0005-0000-0000-0000C8340000}"/>
    <cellStyle name="Note 8 3 3 8 2" xfId="13673" xr:uid="{00000000-0005-0000-0000-0000C9340000}"/>
    <cellStyle name="Note 8 3 3 9" xfId="13674" xr:uid="{00000000-0005-0000-0000-0000CA340000}"/>
    <cellStyle name="Note 8 3 3 9 2" xfId="13675" xr:uid="{00000000-0005-0000-0000-0000CB340000}"/>
    <cellStyle name="Note 8 3 4" xfId="13676" xr:uid="{00000000-0005-0000-0000-0000CC340000}"/>
    <cellStyle name="Note 8 3 4 10" xfId="13677" xr:uid="{00000000-0005-0000-0000-0000CD340000}"/>
    <cellStyle name="Note 8 3 4 10 2" xfId="13678" xr:uid="{00000000-0005-0000-0000-0000CE340000}"/>
    <cellStyle name="Note 8 3 4 11" xfId="13679" xr:uid="{00000000-0005-0000-0000-0000CF340000}"/>
    <cellStyle name="Note 8 3 4 11 2" xfId="13680" xr:uid="{00000000-0005-0000-0000-0000D0340000}"/>
    <cellStyle name="Note 8 3 4 12" xfId="13681" xr:uid="{00000000-0005-0000-0000-0000D1340000}"/>
    <cellStyle name="Note 8 3 4 12 2" xfId="13682" xr:uid="{00000000-0005-0000-0000-0000D2340000}"/>
    <cellStyle name="Note 8 3 4 13" xfId="13683" xr:uid="{00000000-0005-0000-0000-0000D3340000}"/>
    <cellStyle name="Note 8 3 4 13 2" xfId="13684" xr:uid="{00000000-0005-0000-0000-0000D4340000}"/>
    <cellStyle name="Note 8 3 4 14" xfId="13685" xr:uid="{00000000-0005-0000-0000-0000D5340000}"/>
    <cellStyle name="Note 8 3 4 14 2" xfId="13686" xr:uid="{00000000-0005-0000-0000-0000D6340000}"/>
    <cellStyle name="Note 8 3 4 15" xfId="13687" xr:uid="{00000000-0005-0000-0000-0000D7340000}"/>
    <cellStyle name="Note 8 3 4 15 2" xfId="13688" xr:uid="{00000000-0005-0000-0000-0000D8340000}"/>
    <cellStyle name="Note 8 3 4 16" xfId="13689" xr:uid="{00000000-0005-0000-0000-0000D9340000}"/>
    <cellStyle name="Note 8 3 4 2" xfId="13690" xr:uid="{00000000-0005-0000-0000-0000DA340000}"/>
    <cellStyle name="Note 8 3 4 2 2" xfId="13691" xr:uid="{00000000-0005-0000-0000-0000DB340000}"/>
    <cellStyle name="Note 8 3 4 3" xfId="13692" xr:uid="{00000000-0005-0000-0000-0000DC340000}"/>
    <cellStyle name="Note 8 3 4 3 2" xfId="13693" xr:uid="{00000000-0005-0000-0000-0000DD340000}"/>
    <cellStyle name="Note 8 3 4 4" xfId="13694" xr:uid="{00000000-0005-0000-0000-0000DE340000}"/>
    <cellStyle name="Note 8 3 4 4 2" xfId="13695" xr:uid="{00000000-0005-0000-0000-0000DF340000}"/>
    <cellStyle name="Note 8 3 4 5" xfId="13696" xr:uid="{00000000-0005-0000-0000-0000E0340000}"/>
    <cellStyle name="Note 8 3 4 5 2" xfId="13697" xr:uid="{00000000-0005-0000-0000-0000E1340000}"/>
    <cellStyle name="Note 8 3 4 6" xfId="13698" xr:uid="{00000000-0005-0000-0000-0000E2340000}"/>
    <cellStyle name="Note 8 3 4 6 2" xfId="13699" xr:uid="{00000000-0005-0000-0000-0000E3340000}"/>
    <cellStyle name="Note 8 3 4 7" xfId="13700" xr:uid="{00000000-0005-0000-0000-0000E4340000}"/>
    <cellStyle name="Note 8 3 4 7 2" xfId="13701" xr:uid="{00000000-0005-0000-0000-0000E5340000}"/>
    <cellStyle name="Note 8 3 4 8" xfId="13702" xr:uid="{00000000-0005-0000-0000-0000E6340000}"/>
    <cellStyle name="Note 8 3 4 8 2" xfId="13703" xr:uid="{00000000-0005-0000-0000-0000E7340000}"/>
    <cellStyle name="Note 8 3 4 9" xfId="13704" xr:uid="{00000000-0005-0000-0000-0000E8340000}"/>
    <cellStyle name="Note 8 3 4 9 2" xfId="13705" xr:uid="{00000000-0005-0000-0000-0000E9340000}"/>
    <cellStyle name="Note 8 3 5" xfId="13706" xr:uid="{00000000-0005-0000-0000-0000EA340000}"/>
    <cellStyle name="Note 8 3 5 10" xfId="13707" xr:uid="{00000000-0005-0000-0000-0000EB340000}"/>
    <cellStyle name="Note 8 3 5 10 2" xfId="13708" xr:uid="{00000000-0005-0000-0000-0000EC340000}"/>
    <cellStyle name="Note 8 3 5 11" xfId="13709" xr:uid="{00000000-0005-0000-0000-0000ED340000}"/>
    <cellStyle name="Note 8 3 5 11 2" xfId="13710" xr:uid="{00000000-0005-0000-0000-0000EE340000}"/>
    <cellStyle name="Note 8 3 5 12" xfId="13711" xr:uid="{00000000-0005-0000-0000-0000EF340000}"/>
    <cellStyle name="Note 8 3 5 12 2" xfId="13712" xr:uid="{00000000-0005-0000-0000-0000F0340000}"/>
    <cellStyle name="Note 8 3 5 13" xfId="13713" xr:uid="{00000000-0005-0000-0000-0000F1340000}"/>
    <cellStyle name="Note 8 3 5 13 2" xfId="13714" xr:uid="{00000000-0005-0000-0000-0000F2340000}"/>
    <cellStyle name="Note 8 3 5 14" xfId="13715" xr:uid="{00000000-0005-0000-0000-0000F3340000}"/>
    <cellStyle name="Note 8 3 5 14 2" xfId="13716" xr:uid="{00000000-0005-0000-0000-0000F4340000}"/>
    <cellStyle name="Note 8 3 5 15" xfId="13717" xr:uid="{00000000-0005-0000-0000-0000F5340000}"/>
    <cellStyle name="Note 8 3 5 15 2" xfId="13718" xr:uid="{00000000-0005-0000-0000-0000F6340000}"/>
    <cellStyle name="Note 8 3 5 16" xfId="13719" xr:uid="{00000000-0005-0000-0000-0000F7340000}"/>
    <cellStyle name="Note 8 3 5 2" xfId="13720" xr:uid="{00000000-0005-0000-0000-0000F8340000}"/>
    <cellStyle name="Note 8 3 5 2 2" xfId="13721" xr:uid="{00000000-0005-0000-0000-0000F9340000}"/>
    <cellStyle name="Note 8 3 5 3" xfId="13722" xr:uid="{00000000-0005-0000-0000-0000FA340000}"/>
    <cellStyle name="Note 8 3 5 3 2" xfId="13723" xr:uid="{00000000-0005-0000-0000-0000FB340000}"/>
    <cellStyle name="Note 8 3 5 4" xfId="13724" xr:uid="{00000000-0005-0000-0000-0000FC340000}"/>
    <cellStyle name="Note 8 3 5 4 2" xfId="13725" xr:uid="{00000000-0005-0000-0000-0000FD340000}"/>
    <cellStyle name="Note 8 3 5 5" xfId="13726" xr:uid="{00000000-0005-0000-0000-0000FE340000}"/>
    <cellStyle name="Note 8 3 5 5 2" xfId="13727" xr:uid="{00000000-0005-0000-0000-0000FF340000}"/>
    <cellStyle name="Note 8 3 5 6" xfId="13728" xr:uid="{00000000-0005-0000-0000-000000350000}"/>
    <cellStyle name="Note 8 3 5 6 2" xfId="13729" xr:uid="{00000000-0005-0000-0000-000001350000}"/>
    <cellStyle name="Note 8 3 5 7" xfId="13730" xr:uid="{00000000-0005-0000-0000-000002350000}"/>
    <cellStyle name="Note 8 3 5 7 2" xfId="13731" xr:uid="{00000000-0005-0000-0000-000003350000}"/>
    <cellStyle name="Note 8 3 5 8" xfId="13732" xr:uid="{00000000-0005-0000-0000-000004350000}"/>
    <cellStyle name="Note 8 3 5 8 2" xfId="13733" xr:uid="{00000000-0005-0000-0000-000005350000}"/>
    <cellStyle name="Note 8 3 5 9" xfId="13734" xr:uid="{00000000-0005-0000-0000-000006350000}"/>
    <cellStyle name="Note 8 3 5 9 2" xfId="13735" xr:uid="{00000000-0005-0000-0000-000007350000}"/>
    <cellStyle name="Note 8 3 6" xfId="13736" xr:uid="{00000000-0005-0000-0000-000008350000}"/>
    <cellStyle name="Note 8 3 6 10" xfId="13737" xr:uid="{00000000-0005-0000-0000-000009350000}"/>
    <cellStyle name="Note 8 3 6 10 2" xfId="13738" xr:uid="{00000000-0005-0000-0000-00000A350000}"/>
    <cellStyle name="Note 8 3 6 11" xfId="13739" xr:uid="{00000000-0005-0000-0000-00000B350000}"/>
    <cellStyle name="Note 8 3 6 11 2" xfId="13740" xr:uid="{00000000-0005-0000-0000-00000C350000}"/>
    <cellStyle name="Note 8 3 6 12" xfId="13741" xr:uid="{00000000-0005-0000-0000-00000D350000}"/>
    <cellStyle name="Note 8 3 6 12 2" xfId="13742" xr:uid="{00000000-0005-0000-0000-00000E350000}"/>
    <cellStyle name="Note 8 3 6 13" xfId="13743" xr:uid="{00000000-0005-0000-0000-00000F350000}"/>
    <cellStyle name="Note 8 3 6 13 2" xfId="13744" xr:uid="{00000000-0005-0000-0000-000010350000}"/>
    <cellStyle name="Note 8 3 6 14" xfId="13745" xr:uid="{00000000-0005-0000-0000-000011350000}"/>
    <cellStyle name="Note 8 3 6 14 2" xfId="13746" xr:uid="{00000000-0005-0000-0000-000012350000}"/>
    <cellStyle name="Note 8 3 6 15" xfId="13747" xr:uid="{00000000-0005-0000-0000-000013350000}"/>
    <cellStyle name="Note 8 3 6 2" xfId="13748" xr:uid="{00000000-0005-0000-0000-000014350000}"/>
    <cellStyle name="Note 8 3 6 2 2" xfId="13749" xr:uid="{00000000-0005-0000-0000-000015350000}"/>
    <cellStyle name="Note 8 3 6 3" xfId="13750" xr:uid="{00000000-0005-0000-0000-000016350000}"/>
    <cellStyle name="Note 8 3 6 3 2" xfId="13751" xr:uid="{00000000-0005-0000-0000-000017350000}"/>
    <cellStyle name="Note 8 3 6 4" xfId="13752" xr:uid="{00000000-0005-0000-0000-000018350000}"/>
    <cellStyle name="Note 8 3 6 4 2" xfId="13753" xr:uid="{00000000-0005-0000-0000-000019350000}"/>
    <cellStyle name="Note 8 3 6 5" xfId="13754" xr:uid="{00000000-0005-0000-0000-00001A350000}"/>
    <cellStyle name="Note 8 3 6 5 2" xfId="13755" xr:uid="{00000000-0005-0000-0000-00001B350000}"/>
    <cellStyle name="Note 8 3 6 6" xfId="13756" xr:uid="{00000000-0005-0000-0000-00001C350000}"/>
    <cellStyle name="Note 8 3 6 6 2" xfId="13757" xr:uid="{00000000-0005-0000-0000-00001D350000}"/>
    <cellStyle name="Note 8 3 6 7" xfId="13758" xr:uid="{00000000-0005-0000-0000-00001E350000}"/>
    <cellStyle name="Note 8 3 6 7 2" xfId="13759" xr:uid="{00000000-0005-0000-0000-00001F350000}"/>
    <cellStyle name="Note 8 3 6 8" xfId="13760" xr:uid="{00000000-0005-0000-0000-000020350000}"/>
    <cellStyle name="Note 8 3 6 8 2" xfId="13761" xr:uid="{00000000-0005-0000-0000-000021350000}"/>
    <cellStyle name="Note 8 3 6 9" xfId="13762" xr:uid="{00000000-0005-0000-0000-000022350000}"/>
    <cellStyle name="Note 8 3 6 9 2" xfId="13763" xr:uid="{00000000-0005-0000-0000-000023350000}"/>
    <cellStyle name="Note 8 3 7" xfId="13764" xr:uid="{00000000-0005-0000-0000-000024350000}"/>
    <cellStyle name="Note 8 3 7 2" xfId="13765" xr:uid="{00000000-0005-0000-0000-000025350000}"/>
    <cellStyle name="Note 8 3 8" xfId="13766" xr:uid="{00000000-0005-0000-0000-000026350000}"/>
    <cellStyle name="Note 8 3 8 2" xfId="13767" xr:uid="{00000000-0005-0000-0000-000027350000}"/>
    <cellStyle name="Note 8 3 9" xfId="13768" xr:uid="{00000000-0005-0000-0000-000028350000}"/>
    <cellStyle name="Note 8 3 9 2" xfId="13769" xr:uid="{00000000-0005-0000-0000-000029350000}"/>
    <cellStyle name="Note 8 4" xfId="13770" xr:uid="{00000000-0005-0000-0000-00002A350000}"/>
    <cellStyle name="Note 8 4 10" xfId="13771" xr:uid="{00000000-0005-0000-0000-00002B350000}"/>
    <cellStyle name="Note 8 4 10 2" xfId="13772" xr:uid="{00000000-0005-0000-0000-00002C350000}"/>
    <cellStyle name="Note 8 4 11" xfId="13773" xr:uid="{00000000-0005-0000-0000-00002D350000}"/>
    <cellStyle name="Note 8 4 11 2" xfId="13774" xr:uid="{00000000-0005-0000-0000-00002E350000}"/>
    <cellStyle name="Note 8 4 12" xfId="13775" xr:uid="{00000000-0005-0000-0000-00002F350000}"/>
    <cellStyle name="Note 8 4 12 2" xfId="13776" xr:uid="{00000000-0005-0000-0000-000030350000}"/>
    <cellStyle name="Note 8 4 13" xfId="13777" xr:uid="{00000000-0005-0000-0000-000031350000}"/>
    <cellStyle name="Note 8 4 13 2" xfId="13778" xr:uid="{00000000-0005-0000-0000-000032350000}"/>
    <cellStyle name="Note 8 4 14" xfId="13779" xr:uid="{00000000-0005-0000-0000-000033350000}"/>
    <cellStyle name="Note 8 4 14 2" xfId="13780" xr:uid="{00000000-0005-0000-0000-000034350000}"/>
    <cellStyle name="Note 8 4 15" xfId="13781" xr:uid="{00000000-0005-0000-0000-000035350000}"/>
    <cellStyle name="Note 8 4 15 2" xfId="13782" xr:uid="{00000000-0005-0000-0000-000036350000}"/>
    <cellStyle name="Note 8 4 16" xfId="13783" xr:uid="{00000000-0005-0000-0000-000037350000}"/>
    <cellStyle name="Note 8 4 16 2" xfId="13784" xr:uid="{00000000-0005-0000-0000-000038350000}"/>
    <cellStyle name="Note 8 4 17" xfId="13785" xr:uid="{00000000-0005-0000-0000-000039350000}"/>
    <cellStyle name="Note 8 4 17 2" xfId="13786" xr:uid="{00000000-0005-0000-0000-00003A350000}"/>
    <cellStyle name="Note 8 4 18" xfId="13787" xr:uid="{00000000-0005-0000-0000-00003B350000}"/>
    <cellStyle name="Note 8 4 18 2" xfId="13788" xr:uid="{00000000-0005-0000-0000-00003C350000}"/>
    <cellStyle name="Note 8 4 19" xfId="13789" xr:uid="{00000000-0005-0000-0000-00003D350000}"/>
    <cellStyle name="Note 8 4 19 2" xfId="13790" xr:uid="{00000000-0005-0000-0000-00003E350000}"/>
    <cellStyle name="Note 8 4 2" xfId="13791" xr:uid="{00000000-0005-0000-0000-00003F350000}"/>
    <cellStyle name="Note 8 4 2 10" xfId="13792" xr:uid="{00000000-0005-0000-0000-000040350000}"/>
    <cellStyle name="Note 8 4 2 10 2" xfId="13793" xr:uid="{00000000-0005-0000-0000-000041350000}"/>
    <cellStyle name="Note 8 4 2 11" xfId="13794" xr:uid="{00000000-0005-0000-0000-000042350000}"/>
    <cellStyle name="Note 8 4 2 11 2" xfId="13795" xr:uid="{00000000-0005-0000-0000-000043350000}"/>
    <cellStyle name="Note 8 4 2 12" xfId="13796" xr:uid="{00000000-0005-0000-0000-000044350000}"/>
    <cellStyle name="Note 8 4 2 12 2" xfId="13797" xr:uid="{00000000-0005-0000-0000-000045350000}"/>
    <cellStyle name="Note 8 4 2 13" xfId="13798" xr:uid="{00000000-0005-0000-0000-000046350000}"/>
    <cellStyle name="Note 8 4 2 13 2" xfId="13799" xr:uid="{00000000-0005-0000-0000-000047350000}"/>
    <cellStyle name="Note 8 4 2 14" xfId="13800" xr:uid="{00000000-0005-0000-0000-000048350000}"/>
    <cellStyle name="Note 8 4 2 14 2" xfId="13801" xr:uid="{00000000-0005-0000-0000-000049350000}"/>
    <cellStyle name="Note 8 4 2 15" xfId="13802" xr:uid="{00000000-0005-0000-0000-00004A350000}"/>
    <cellStyle name="Note 8 4 2 15 2" xfId="13803" xr:uid="{00000000-0005-0000-0000-00004B350000}"/>
    <cellStyle name="Note 8 4 2 16" xfId="13804" xr:uid="{00000000-0005-0000-0000-00004C350000}"/>
    <cellStyle name="Note 8 4 2 16 2" xfId="13805" xr:uid="{00000000-0005-0000-0000-00004D350000}"/>
    <cellStyle name="Note 8 4 2 17" xfId="13806" xr:uid="{00000000-0005-0000-0000-00004E350000}"/>
    <cellStyle name="Note 8 4 2 17 2" xfId="13807" xr:uid="{00000000-0005-0000-0000-00004F350000}"/>
    <cellStyle name="Note 8 4 2 18" xfId="13808" xr:uid="{00000000-0005-0000-0000-000050350000}"/>
    <cellStyle name="Note 8 4 2 18 2" xfId="13809" xr:uid="{00000000-0005-0000-0000-000051350000}"/>
    <cellStyle name="Note 8 4 2 19" xfId="13810" xr:uid="{00000000-0005-0000-0000-000052350000}"/>
    <cellStyle name="Note 8 4 2 2" xfId="13811" xr:uid="{00000000-0005-0000-0000-000053350000}"/>
    <cellStyle name="Note 8 4 2 2 2" xfId="13812" xr:uid="{00000000-0005-0000-0000-000054350000}"/>
    <cellStyle name="Note 8 4 2 3" xfId="13813" xr:uid="{00000000-0005-0000-0000-000055350000}"/>
    <cellStyle name="Note 8 4 2 3 2" xfId="13814" xr:uid="{00000000-0005-0000-0000-000056350000}"/>
    <cellStyle name="Note 8 4 2 4" xfId="13815" xr:uid="{00000000-0005-0000-0000-000057350000}"/>
    <cellStyle name="Note 8 4 2 4 2" xfId="13816" xr:uid="{00000000-0005-0000-0000-000058350000}"/>
    <cellStyle name="Note 8 4 2 5" xfId="13817" xr:uid="{00000000-0005-0000-0000-000059350000}"/>
    <cellStyle name="Note 8 4 2 5 2" xfId="13818" xr:uid="{00000000-0005-0000-0000-00005A350000}"/>
    <cellStyle name="Note 8 4 2 6" xfId="13819" xr:uid="{00000000-0005-0000-0000-00005B350000}"/>
    <cellStyle name="Note 8 4 2 6 2" xfId="13820" xr:uid="{00000000-0005-0000-0000-00005C350000}"/>
    <cellStyle name="Note 8 4 2 7" xfId="13821" xr:uid="{00000000-0005-0000-0000-00005D350000}"/>
    <cellStyle name="Note 8 4 2 7 2" xfId="13822" xr:uid="{00000000-0005-0000-0000-00005E350000}"/>
    <cellStyle name="Note 8 4 2 8" xfId="13823" xr:uid="{00000000-0005-0000-0000-00005F350000}"/>
    <cellStyle name="Note 8 4 2 8 2" xfId="13824" xr:uid="{00000000-0005-0000-0000-000060350000}"/>
    <cellStyle name="Note 8 4 2 9" xfId="13825" xr:uid="{00000000-0005-0000-0000-000061350000}"/>
    <cellStyle name="Note 8 4 2 9 2" xfId="13826" xr:uid="{00000000-0005-0000-0000-000062350000}"/>
    <cellStyle name="Note 8 4 20" xfId="13827" xr:uid="{00000000-0005-0000-0000-000063350000}"/>
    <cellStyle name="Note 8 4 3" xfId="13828" xr:uid="{00000000-0005-0000-0000-000064350000}"/>
    <cellStyle name="Note 8 4 3 10" xfId="13829" xr:uid="{00000000-0005-0000-0000-000065350000}"/>
    <cellStyle name="Note 8 4 3 10 2" xfId="13830" xr:uid="{00000000-0005-0000-0000-000066350000}"/>
    <cellStyle name="Note 8 4 3 11" xfId="13831" xr:uid="{00000000-0005-0000-0000-000067350000}"/>
    <cellStyle name="Note 8 4 3 11 2" xfId="13832" xr:uid="{00000000-0005-0000-0000-000068350000}"/>
    <cellStyle name="Note 8 4 3 12" xfId="13833" xr:uid="{00000000-0005-0000-0000-000069350000}"/>
    <cellStyle name="Note 8 4 3 12 2" xfId="13834" xr:uid="{00000000-0005-0000-0000-00006A350000}"/>
    <cellStyle name="Note 8 4 3 13" xfId="13835" xr:uid="{00000000-0005-0000-0000-00006B350000}"/>
    <cellStyle name="Note 8 4 3 13 2" xfId="13836" xr:uid="{00000000-0005-0000-0000-00006C350000}"/>
    <cellStyle name="Note 8 4 3 14" xfId="13837" xr:uid="{00000000-0005-0000-0000-00006D350000}"/>
    <cellStyle name="Note 8 4 3 14 2" xfId="13838" xr:uid="{00000000-0005-0000-0000-00006E350000}"/>
    <cellStyle name="Note 8 4 3 15" xfId="13839" xr:uid="{00000000-0005-0000-0000-00006F350000}"/>
    <cellStyle name="Note 8 4 3 15 2" xfId="13840" xr:uid="{00000000-0005-0000-0000-000070350000}"/>
    <cellStyle name="Note 8 4 3 16" xfId="13841" xr:uid="{00000000-0005-0000-0000-000071350000}"/>
    <cellStyle name="Note 8 4 3 16 2" xfId="13842" xr:uid="{00000000-0005-0000-0000-000072350000}"/>
    <cellStyle name="Note 8 4 3 17" xfId="13843" xr:uid="{00000000-0005-0000-0000-000073350000}"/>
    <cellStyle name="Note 8 4 3 17 2" xfId="13844" xr:uid="{00000000-0005-0000-0000-000074350000}"/>
    <cellStyle name="Note 8 4 3 18" xfId="13845" xr:uid="{00000000-0005-0000-0000-000075350000}"/>
    <cellStyle name="Note 8 4 3 18 2" xfId="13846" xr:uid="{00000000-0005-0000-0000-000076350000}"/>
    <cellStyle name="Note 8 4 3 19" xfId="13847" xr:uid="{00000000-0005-0000-0000-000077350000}"/>
    <cellStyle name="Note 8 4 3 2" xfId="13848" xr:uid="{00000000-0005-0000-0000-000078350000}"/>
    <cellStyle name="Note 8 4 3 2 2" xfId="13849" xr:uid="{00000000-0005-0000-0000-000079350000}"/>
    <cellStyle name="Note 8 4 3 3" xfId="13850" xr:uid="{00000000-0005-0000-0000-00007A350000}"/>
    <cellStyle name="Note 8 4 3 3 2" xfId="13851" xr:uid="{00000000-0005-0000-0000-00007B350000}"/>
    <cellStyle name="Note 8 4 3 4" xfId="13852" xr:uid="{00000000-0005-0000-0000-00007C350000}"/>
    <cellStyle name="Note 8 4 3 4 2" xfId="13853" xr:uid="{00000000-0005-0000-0000-00007D350000}"/>
    <cellStyle name="Note 8 4 3 5" xfId="13854" xr:uid="{00000000-0005-0000-0000-00007E350000}"/>
    <cellStyle name="Note 8 4 3 5 2" xfId="13855" xr:uid="{00000000-0005-0000-0000-00007F350000}"/>
    <cellStyle name="Note 8 4 3 6" xfId="13856" xr:uid="{00000000-0005-0000-0000-000080350000}"/>
    <cellStyle name="Note 8 4 3 6 2" xfId="13857" xr:uid="{00000000-0005-0000-0000-000081350000}"/>
    <cellStyle name="Note 8 4 3 7" xfId="13858" xr:uid="{00000000-0005-0000-0000-000082350000}"/>
    <cellStyle name="Note 8 4 3 7 2" xfId="13859" xr:uid="{00000000-0005-0000-0000-000083350000}"/>
    <cellStyle name="Note 8 4 3 8" xfId="13860" xr:uid="{00000000-0005-0000-0000-000084350000}"/>
    <cellStyle name="Note 8 4 3 8 2" xfId="13861" xr:uid="{00000000-0005-0000-0000-000085350000}"/>
    <cellStyle name="Note 8 4 3 9" xfId="13862" xr:uid="{00000000-0005-0000-0000-000086350000}"/>
    <cellStyle name="Note 8 4 3 9 2" xfId="13863" xr:uid="{00000000-0005-0000-0000-000087350000}"/>
    <cellStyle name="Note 8 4 4" xfId="13864" xr:uid="{00000000-0005-0000-0000-000088350000}"/>
    <cellStyle name="Note 8 4 4 10" xfId="13865" xr:uid="{00000000-0005-0000-0000-000089350000}"/>
    <cellStyle name="Note 8 4 4 10 2" xfId="13866" xr:uid="{00000000-0005-0000-0000-00008A350000}"/>
    <cellStyle name="Note 8 4 4 11" xfId="13867" xr:uid="{00000000-0005-0000-0000-00008B350000}"/>
    <cellStyle name="Note 8 4 4 11 2" xfId="13868" xr:uid="{00000000-0005-0000-0000-00008C350000}"/>
    <cellStyle name="Note 8 4 4 12" xfId="13869" xr:uid="{00000000-0005-0000-0000-00008D350000}"/>
    <cellStyle name="Note 8 4 4 12 2" xfId="13870" xr:uid="{00000000-0005-0000-0000-00008E350000}"/>
    <cellStyle name="Note 8 4 4 13" xfId="13871" xr:uid="{00000000-0005-0000-0000-00008F350000}"/>
    <cellStyle name="Note 8 4 4 13 2" xfId="13872" xr:uid="{00000000-0005-0000-0000-000090350000}"/>
    <cellStyle name="Note 8 4 4 14" xfId="13873" xr:uid="{00000000-0005-0000-0000-000091350000}"/>
    <cellStyle name="Note 8 4 4 14 2" xfId="13874" xr:uid="{00000000-0005-0000-0000-000092350000}"/>
    <cellStyle name="Note 8 4 4 15" xfId="13875" xr:uid="{00000000-0005-0000-0000-000093350000}"/>
    <cellStyle name="Note 8 4 4 15 2" xfId="13876" xr:uid="{00000000-0005-0000-0000-000094350000}"/>
    <cellStyle name="Note 8 4 4 16" xfId="13877" xr:uid="{00000000-0005-0000-0000-000095350000}"/>
    <cellStyle name="Note 8 4 4 2" xfId="13878" xr:uid="{00000000-0005-0000-0000-000096350000}"/>
    <cellStyle name="Note 8 4 4 2 2" xfId="13879" xr:uid="{00000000-0005-0000-0000-000097350000}"/>
    <cellStyle name="Note 8 4 4 3" xfId="13880" xr:uid="{00000000-0005-0000-0000-000098350000}"/>
    <cellStyle name="Note 8 4 4 3 2" xfId="13881" xr:uid="{00000000-0005-0000-0000-000099350000}"/>
    <cellStyle name="Note 8 4 4 4" xfId="13882" xr:uid="{00000000-0005-0000-0000-00009A350000}"/>
    <cellStyle name="Note 8 4 4 4 2" xfId="13883" xr:uid="{00000000-0005-0000-0000-00009B350000}"/>
    <cellStyle name="Note 8 4 4 5" xfId="13884" xr:uid="{00000000-0005-0000-0000-00009C350000}"/>
    <cellStyle name="Note 8 4 4 5 2" xfId="13885" xr:uid="{00000000-0005-0000-0000-00009D350000}"/>
    <cellStyle name="Note 8 4 4 6" xfId="13886" xr:uid="{00000000-0005-0000-0000-00009E350000}"/>
    <cellStyle name="Note 8 4 4 6 2" xfId="13887" xr:uid="{00000000-0005-0000-0000-00009F350000}"/>
    <cellStyle name="Note 8 4 4 7" xfId="13888" xr:uid="{00000000-0005-0000-0000-0000A0350000}"/>
    <cellStyle name="Note 8 4 4 7 2" xfId="13889" xr:uid="{00000000-0005-0000-0000-0000A1350000}"/>
    <cellStyle name="Note 8 4 4 8" xfId="13890" xr:uid="{00000000-0005-0000-0000-0000A2350000}"/>
    <cellStyle name="Note 8 4 4 8 2" xfId="13891" xr:uid="{00000000-0005-0000-0000-0000A3350000}"/>
    <cellStyle name="Note 8 4 4 9" xfId="13892" xr:uid="{00000000-0005-0000-0000-0000A4350000}"/>
    <cellStyle name="Note 8 4 4 9 2" xfId="13893" xr:uid="{00000000-0005-0000-0000-0000A5350000}"/>
    <cellStyle name="Note 8 4 5" xfId="13894" xr:uid="{00000000-0005-0000-0000-0000A6350000}"/>
    <cellStyle name="Note 8 4 5 10" xfId="13895" xr:uid="{00000000-0005-0000-0000-0000A7350000}"/>
    <cellStyle name="Note 8 4 5 10 2" xfId="13896" xr:uid="{00000000-0005-0000-0000-0000A8350000}"/>
    <cellStyle name="Note 8 4 5 11" xfId="13897" xr:uid="{00000000-0005-0000-0000-0000A9350000}"/>
    <cellStyle name="Note 8 4 5 11 2" xfId="13898" xr:uid="{00000000-0005-0000-0000-0000AA350000}"/>
    <cellStyle name="Note 8 4 5 12" xfId="13899" xr:uid="{00000000-0005-0000-0000-0000AB350000}"/>
    <cellStyle name="Note 8 4 5 12 2" xfId="13900" xr:uid="{00000000-0005-0000-0000-0000AC350000}"/>
    <cellStyle name="Note 8 4 5 13" xfId="13901" xr:uid="{00000000-0005-0000-0000-0000AD350000}"/>
    <cellStyle name="Note 8 4 5 13 2" xfId="13902" xr:uid="{00000000-0005-0000-0000-0000AE350000}"/>
    <cellStyle name="Note 8 4 5 14" xfId="13903" xr:uid="{00000000-0005-0000-0000-0000AF350000}"/>
    <cellStyle name="Note 8 4 5 14 2" xfId="13904" xr:uid="{00000000-0005-0000-0000-0000B0350000}"/>
    <cellStyle name="Note 8 4 5 15" xfId="13905" xr:uid="{00000000-0005-0000-0000-0000B1350000}"/>
    <cellStyle name="Note 8 4 5 15 2" xfId="13906" xr:uid="{00000000-0005-0000-0000-0000B2350000}"/>
    <cellStyle name="Note 8 4 5 16" xfId="13907" xr:uid="{00000000-0005-0000-0000-0000B3350000}"/>
    <cellStyle name="Note 8 4 5 2" xfId="13908" xr:uid="{00000000-0005-0000-0000-0000B4350000}"/>
    <cellStyle name="Note 8 4 5 2 2" xfId="13909" xr:uid="{00000000-0005-0000-0000-0000B5350000}"/>
    <cellStyle name="Note 8 4 5 3" xfId="13910" xr:uid="{00000000-0005-0000-0000-0000B6350000}"/>
    <cellStyle name="Note 8 4 5 3 2" xfId="13911" xr:uid="{00000000-0005-0000-0000-0000B7350000}"/>
    <cellStyle name="Note 8 4 5 4" xfId="13912" xr:uid="{00000000-0005-0000-0000-0000B8350000}"/>
    <cellStyle name="Note 8 4 5 4 2" xfId="13913" xr:uid="{00000000-0005-0000-0000-0000B9350000}"/>
    <cellStyle name="Note 8 4 5 5" xfId="13914" xr:uid="{00000000-0005-0000-0000-0000BA350000}"/>
    <cellStyle name="Note 8 4 5 5 2" xfId="13915" xr:uid="{00000000-0005-0000-0000-0000BB350000}"/>
    <cellStyle name="Note 8 4 5 6" xfId="13916" xr:uid="{00000000-0005-0000-0000-0000BC350000}"/>
    <cellStyle name="Note 8 4 5 6 2" xfId="13917" xr:uid="{00000000-0005-0000-0000-0000BD350000}"/>
    <cellStyle name="Note 8 4 5 7" xfId="13918" xr:uid="{00000000-0005-0000-0000-0000BE350000}"/>
    <cellStyle name="Note 8 4 5 7 2" xfId="13919" xr:uid="{00000000-0005-0000-0000-0000BF350000}"/>
    <cellStyle name="Note 8 4 5 8" xfId="13920" xr:uid="{00000000-0005-0000-0000-0000C0350000}"/>
    <cellStyle name="Note 8 4 5 8 2" xfId="13921" xr:uid="{00000000-0005-0000-0000-0000C1350000}"/>
    <cellStyle name="Note 8 4 5 9" xfId="13922" xr:uid="{00000000-0005-0000-0000-0000C2350000}"/>
    <cellStyle name="Note 8 4 5 9 2" xfId="13923" xr:uid="{00000000-0005-0000-0000-0000C3350000}"/>
    <cellStyle name="Note 8 4 6" xfId="13924" xr:uid="{00000000-0005-0000-0000-0000C4350000}"/>
    <cellStyle name="Note 8 4 6 10" xfId="13925" xr:uid="{00000000-0005-0000-0000-0000C5350000}"/>
    <cellStyle name="Note 8 4 6 10 2" xfId="13926" xr:uid="{00000000-0005-0000-0000-0000C6350000}"/>
    <cellStyle name="Note 8 4 6 11" xfId="13927" xr:uid="{00000000-0005-0000-0000-0000C7350000}"/>
    <cellStyle name="Note 8 4 6 11 2" xfId="13928" xr:uid="{00000000-0005-0000-0000-0000C8350000}"/>
    <cellStyle name="Note 8 4 6 12" xfId="13929" xr:uid="{00000000-0005-0000-0000-0000C9350000}"/>
    <cellStyle name="Note 8 4 6 12 2" xfId="13930" xr:uid="{00000000-0005-0000-0000-0000CA350000}"/>
    <cellStyle name="Note 8 4 6 13" xfId="13931" xr:uid="{00000000-0005-0000-0000-0000CB350000}"/>
    <cellStyle name="Note 8 4 6 13 2" xfId="13932" xr:uid="{00000000-0005-0000-0000-0000CC350000}"/>
    <cellStyle name="Note 8 4 6 14" xfId="13933" xr:uid="{00000000-0005-0000-0000-0000CD350000}"/>
    <cellStyle name="Note 8 4 6 14 2" xfId="13934" xr:uid="{00000000-0005-0000-0000-0000CE350000}"/>
    <cellStyle name="Note 8 4 6 15" xfId="13935" xr:uid="{00000000-0005-0000-0000-0000CF350000}"/>
    <cellStyle name="Note 8 4 6 2" xfId="13936" xr:uid="{00000000-0005-0000-0000-0000D0350000}"/>
    <cellStyle name="Note 8 4 6 2 2" xfId="13937" xr:uid="{00000000-0005-0000-0000-0000D1350000}"/>
    <cellStyle name="Note 8 4 6 3" xfId="13938" xr:uid="{00000000-0005-0000-0000-0000D2350000}"/>
    <cellStyle name="Note 8 4 6 3 2" xfId="13939" xr:uid="{00000000-0005-0000-0000-0000D3350000}"/>
    <cellStyle name="Note 8 4 6 4" xfId="13940" xr:uid="{00000000-0005-0000-0000-0000D4350000}"/>
    <cellStyle name="Note 8 4 6 4 2" xfId="13941" xr:uid="{00000000-0005-0000-0000-0000D5350000}"/>
    <cellStyle name="Note 8 4 6 5" xfId="13942" xr:uid="{00000000-0005-0000-0000-0000D6350000}"/>
    <cellStyle name="Note 8 4 6 5 2" xfId="13943" xr:uid="{00000000-0005-0000-0000-0000D7350000}"/>
    <cellStyle name="Note 8 4 6 6" xfId="13944" xr:uid="{00000000-0005-0000-0000-0000D8350000}"/>
    <cellStyle name="Note 8 4 6 6 2" xfId="13945" xr:uid="{00000000-0005-0000-0000-0000D9350000}"/>
    <cellStyle name="Note 8 4 6 7" xfId="13946" xr:uid="{00000000-0005-0000-0000-0000DA350000}"/>
    <cellStyle name="Note 8 4 6 7 2" xfId="13947" xr:uid="{00000000-0005-0000-0000-0000DB350000}"/>
    <cellStyle name="Note 8 4 6 8" xfId="13948" xr:uid="{00000000-0005-0000-0000-0000DC350000}"/>
    <cellStyle name="Note 8 4 6 8 2" xfId="13949" xr:uid="{00000000-0005-0000-0000-0000DD350000}"/>
    <cellStyle name="Note 8 4 6 9" xfId="13950" xr:uid="{00000000-0005-0000-0000-0000DE350000}"/>
    <cellStyle name="Note 8 4 6 9 2" xfId="13951" xr:uid="{00000000-0005-0000-0000-0000DF350000}"/>
    <cellStyle name="Note 8 4 7" xfId="13952" xr:uid="{00000000-0005-0000-0000-0000E0350000}"/>
    <cellStyle name="Note 8 4 7 2" xfId="13953" xr:uid="{00000000-0005-0000-0000-0000E1350000}"/>
    <cellStyle name="Note 8 4 8" xfId="13954" xr:uid="{00000000-0005-0000-0000-0000E2350000}"/>
    <cellStyle name="Note 8 4 8 2" xfId="13955" xr:uid="{00000000-0005-0000-0000-0000E3350000}"/>
    <cellStyle name="Note 8 4 9" xfId="13956" xr:uid="{00000000-0005-0000-0000-0000E4350000}"/>
    <cellStyle name="Note 8 4 9 2" xfId="13957" xr:uid="{00000000-0005-0000-0000-0000E5350000}"/>
    <cellStyle name="Note 8 5" xfId="13958" xr:uid="{00000000-0005-0000-0000-0000E6350000}"/>
    <cellStyle name="Note 8 5 10" xfId="13959" xr:uid="{00000000-0005-0000-0000-0000E7350000}"/>
    <cellStyle name="Note 8 5 10 2" xfId="13960" xr:uid="{00000000-0005-0000-0000-0000E8350000}"/>
    <cellStyle name="Note 8 5 11" xfId="13961" xr:uid="{00000000-0005-0000-0000-0000E9350000}"/>
    <cellStyle name="Note 8 5 11 2" xfId="13962" xr:uid="{00000000-0005-0000-0000-0000EA350000}"/>
    <cellStyle name="Note 8 5 12" xfId="13963" xr:uid="{00000000-0005-0000-0000-0000EB350000}"/>
    <cellStyle name="Note 8 5 12 2" xfId="13964" xr:uid="{00000000-0005-0000-0000-0000EC350000}"/>
    <cellStyle name="Note 8 5 13" xfId="13965" xr:uid="{00000000-0005-0000-0000-0000ED350000}"/>
    <cellStyle name="Note 8 5 13 2" xfId="13966" xr:uid="{00000000-0005-0000-0000-0000EE350000}"/>
    <cellStyle name="Note 8 5 14" xfId="13967" xr:uid="{00000000-0005-0000-0000-0000EF350000}"/>
    <cellStyle name="Note 8 5 14 2" xfId="13968" xr:uid="{00000000-0005-0000-0000-0000F0350000}"/>
    <cellStyle name="Note 8 5 15" xfId="13969" xr:uid="{00000000-0005-0000-0000-0000F1350000}"/>
    <cellStyle name="Note 8 5 15 2" xfId="13970" xr:uid="{00000000-0005-0000-0000-0000F2350000}"/>
    <cellStyle name="Note 8 5 16" xfId="13971" xr:uid="{00000000-0005-0000-0000-0000F3350000}"/>
    <cellStyle name="Note 8 5 16 2" xfId="13972" xr:uid="{00000000-0005-0000-0000-0000F4350000}"/>
    <cellStyle name="Note 8 5 17" xfId="13973" xr:uid="{00000000-0005-0000-0000-0000F5350000}"/>
    <cellStyle name="Note 8 5 17 2" xfId="13974" xr:uid="{00000000-0005-0000-0000-0000F6350000}"/>
    <cellStyle name="Note 8 5 18" xfId="13975" xr:uid="{00000000-0005-0000-0000-0000F7350000}"/>
    <cellStyle name="Note 8 5 18 2" xfId="13976" xr:uid="{00000000-0005-0000-0000-0000F8350000}"/>
    <cellStyle name="Note 8 5 19" xfId="13977" xr:uid="{00000000-0005-0000-0000-0000F9350000}"/>
    <cellStyle name="Note 8 5 19 2" xfId="13978" xr:uid="{00000000-0005-0000-0000-0000FA350000}"/>
    <cellStyle name="Note 8 5 2" xfId="13979" xr:uid="{00000000-0005-0000-0000-0000FB350000}"/>
    <cellStyle name="Note 8 5 2 10" xfId="13980" xr:uid="{00000000-0005-0000-0000-0000FC350000}"/>
    <cellStyle name="Note 8 5 2 10 2" xfId="13981" xr:uid="{00000000-0005-0000-0000-0000FD350000}"/>
    <cellStyle name="Note 8 5 2 11" xfId="13982" xr:uid="{00000000-0005-0000-0000-0000FE350000}"/>
    <cellStyle name="Note 8 5 2 11 2" xfId="13983" xr:uid="{00000000-0005-0000-0000-0000FF350000}"/>
    <cellStyle name="Note 8 5 2 12" xfId="13984" xr:uid="{00000000-0005-0000-0000-000000360000}"/>
    <cellStyle name="Note 8 5 2 12 2" xfId="13985" xr:uid="{00000000-0005-0000-0000-000001360000}"/>
    <cellStyle name="Note 8 5 2 13" xfId="13986" xr:uid="{00000000-0005-0000-0000-000002360000}"/>
    <cellStyle name="Note 8 5 2 13 2" xfId="13987" xr:uid="{00000000-0005-0000-0000-000003360000}"/>
    <cellStyle name="Note 8 5 2 14" xfId="13988" xr:uid="{00000000-0005-0000-0000-000004360000}"/>
    <cellStyle name="Note 8 5 2 14 2" xfId="13989" xr:uid="{00000000-0005-0000-0000-000005360000}"/>
    <cellStyle name="Note 8 5 2 15" xfId="13990" xr:uid="{00000000-0005-0000-0000-000006360000}"/>
    <cellStyle name="Note 8 5 2 15 2" xfId="13991" xr:uid="{00000000-0005-0000-0000-000007360000}"/>
    <cellStyle name="Note 8 5 2 16" xfId="13992" xr:uid="{00000000-0005-0000-0000-000008360000}"/>
    <cellStyle name="Note 8 5 2 16 2" xfId="13993" xr:uid="{00000000-0005-0000-0000-000009360000}"/>
    <cellStyle name="Note 8 5 2 17" xfId="13994" xr:uid="{00000000-0005-0000-0000-00000A360000}"/>
    <cellStyle name="Note 8 5 2 17 2" xfId="13995" xr:uid="{00000000-0005-0000-0000-00000B360000}"/>
    <cellStyle name="Note 8 5 2 18" xfId="13996" xr:uid="{00000000-0005-0000-0000-00000C360000}"/>
    <cellStyle name="Note 8 5 2 18 2" xfId="13997" xr:uid="{00000000-0005-0000-0000-00000D360000}"/>
    <cellStyle name="Note 8 5 2 19" xfId="13998" xr:uid="{00000000-0005-0000-0000-00000E360000}"/>
    <cellStyle name="Note 8 5 2 2" xfId="13999" xr:uid="{00000000-0005-0000-0000-00000F360000}"/>
    <cellStyle name="Note 8 5 2 2 2" xfId="14000" xr:uid="{00000000-0005-0000-0000-000010360000}"/>
    <cellStyle name="Note 8 5 2 3" xfId="14001" xr:uid="{00000000-0005-0000-0000-000011360000}"/>
    <cellStyle name="Note 8 5 2 3 2" xfId="14002" xr:uid="{00000000-0005-0000-0000-000012360000}"/>
    <cellStyle name="Note 8 5 2 4" xfId="14003" xr:uid="{00000000-0005-0000-0000-000013360000}"/>
    <cellStyle name="Note 8 5 2 4 2" xfId="14004" xr:uid="{00000000-0005-0000-0000-000014360000}"/>
    <cellStyle name="Note 8 5 2 5" xfId="14005" xr:uid="{00000000-0005-0000-0000-000015360000}"/>
    <cellStyle name="Note 8 5 2 5 2" xfId="14006" xr:uid="{00000000-0005-0000-0000-000016360000}"/>
    <cellStyle name="Note 8 5 2 6" xfId="14007" xr:uid="{00000000-0005-0000-0000-000017360000}"/>
    <cellStyle name="Note 8 5 2 6 2" xfId="14008" xr:uid="{00000000-0005-0000-0000-000018360000}"/>
    <cellStyle name="Note 8 5 2 7" xfId="14009" xr:uid="{00000000-0005-0000-0000-000019360000}"/>
    <cellStyle name="Note 8 5 2 7 2" xfId="14010" xr:uid="{00000000-0005-0000-0000-00001A360000}"/>
    <cellStyle name="Note 8 5 2 8" xfId="14011" xr:uid="{00000000-0005-0000-0000-00001B360000}"/>
    <cellStyle name="Note 8 5 2 8 2" xfId="14012" xr:uid="{00000000-0005-0000-0000-00001C360000}"/>
    <cellStyle name="Note 8 5 2 9" xfId="14013" xr:uid="{00000000-0005-0000-0000-00001D360000}"/>
    <cellStyle name="Note 8 5 2 9 2" xfId="14014" xr:uid="{00000000-0005-0000-0000-00001E360000}"/>
    <cellStyle name="Note 8 5 20" xfId="14015" xr:uid="{00000000-0005-0000-0000-00001F360000}"/>
    <cellStyle name="Note 8 5 3" xfId="14016" xr:uid="{00000000-0005-0000-0000-000020360000}"/>
    <cellStyle name="Note 8 5 3 10" xfId="14017" xr:uid="{00000000-0005-0000-0000-000021360000}"/>
    <cellStyle name="Note 8 5 3 10 2" xfId="14018" xr:uid="{00000000-0005-0000-0000-000022360000}"/>
    <cellStyle name="Note 8 5 3 11" xfId="14019" xr:uid="{00000000-0005-0000-0000-000023360000}"/>
    <cellStyle name="Note 8 5 3 11 2" xfId="14020" xr:uid="{00000000-0005-0000-0000-000024360000}"/>
    <cellStyle name="Note 8 5 3 12" xfId="14021" xr:uid="{00000000-0005-0000-0000-000025360000}"/>
    <cellStyle name="Note 8 5 3 12 2" xfId="14022" xr:uid="{00000000-0005-0000-0000-000026360000}"/>
    <cellStyle name="Note 8 5 3 13" xfId="14023" xr:uid="{00000000-0005-0000-0000-000027360000}"/>
    <cellStyle name="Note 8 5 3 13 2" xfId="14024" xr:uid="{00000000-0005-0000-0000-000028360000}"/>
    <cellStyle name="Note 8 5 3 14" xfId="14025" xr:uid="{00000000-0005-0000-0000-000029360000}"/>
    <cellStyle name="Note 8 5 3 14 2" xfId="14026" xr:uid="{00000000-0005-0000-0000-00002A360000}"/>
    <cellStyle name="Note 8 5 3 15" xfId="14027" xr:uid="{00000000-0005-0000-0000-00002B360000}"/>
    <cellStyle name="Note 8 5 3 15 2" xfId="14028" xr:uid="{00000000-0005-0000-0000-00002C360000}"/>
    <cellStyle name="Note 8 5 3 16" xfId="14029" xr:uid="{00000000-0005-0000-0000-00002D360000}"/>
    <cellStyle name="Note 8 5 3 16 2" xfId="14030" xr:uid="{00000000-0005-0000-0000-00002E360000}"/>
    <cellStyle name="Note 8 5 3 17" xfId="14031" xr:uid="{00000000-0005-0000-0000-00002F360000}"/>
    <cellStyle name="Note 8 5 3 17 2" xfId="14032" xr:uid="{00000000-0005-0000-0000-000030360000}"/>
    <cellStyle name="Note 8 5 3 18" xfId="14033" xr:uid="{00000000-0005-0000-0000-000031360000}"/>
    <cellStyle name="Note 8 5 3 2" xfId="14034" xr:uid="{00000000-0005-0000-0000-000032360000}"/>
    <cellStyle name="Note 8 5 3 2 2" xfId="14035" xr:uid="{00000000-0005-0000-0000-000033360000}"/>
    <cellStyle name="Note 8 5 3 3" xfId="14036" xr:uid="{00000000-0005-0000-0000-000034360000}"/>
    <cellStyle name="Note 8 5 3 3 2" xfId="14037" xr:uid="{00000000-0005-0000-0000-000035360000}"/>
    <cellStyle name="Note 8 5 3 4" xfId="14038" xr:uid="{00000000-0005-0000-0000-000036360000}"/>
    <cellStyle name="Note 8 5 3 4 2" xfId="14039" xr:uid="{00000000-0005-0000-0000-000037360000}"/>
    <cellStyle name="Note 8 5 3 5" xfId="14040" xr:uid="{00000000-0005-0000-0000-000038360000}"/>
    <cellStyle name="Note 8 5 3 5 2" xfId="14041" xr:uid="{00000000-0005-0000-0000-000039360000}"/>
    <cellStyle name="Note 8 5 3 6" xfId="14042" xr:uid="{00000000-0005-0000-0000-00003A360000}"/>
    <cellStyle name="Note 8 5 3 6 2" xfId="14043" xr:uid="{00000000-0005-0000-0000-00003B360000}"/>
    <cellStyle name="Note 8 5 3 7" xfId="14044" xr:uid="{00000000-0005-0000-0000-00003C360000}"/>
    <cellStyle name="Note 8 5 3 7 2" xfId="14045" xr:uid="{00000000-0005-0000-0000-00003D360000}"/>
    <cellStyle name="Note 8 5 3 8" xfId="14046" xr:uid="{00000000-0005-0000-0000-00003E360000}"/>
    <cellStyle name="Note 8 5 3 8 2" xfId="14047" xr:uid="{00000000-0005-0000-0000-00003F360000}"/>
    <cellStyle name="Note 8 5 3 9" xfId="14048" xr:uid="{00000000-0005-0000-0000-000040360000}"/>
    <cellStyle name="Note 8 5 3 9 2" xfId="14049" xr:uid="{00000000-0005-0000-0000-000041360000}"/>
    <cellStyle name="Note 8 5 4" xfId="14050" xr:uid="{00000000-0005-0000-0000-000042360000}"/>
    <cellStyle name="Note 8 5 4 10" xfId="14051" xr:uid="{00000000-0005-0000-0000-000043360000}"/>
    <cellStyle name="Note 8 5 4 10 2" xfId="14052" xr:uid="{00000000-0005-0000-0000-000044360000}"/>
    <cellStyle name="Note 8 5 4 11" xfId="14053" xr:uid="{00000000-0005-0000-0000-000045360000}"/>
    <cellStyle name="Note 8 5 4 11 2" xfId="14054" xr:uid="{00000000-0005-0000-0000-000046360000}"/>
    <cellStyle name="Note 8 5 4 12" xfId="14055" xr:uid="{00000000-0005-0000-0000-000047360000}"/>
    <cellStyle name="Note 8 5 4 12 2" xfId="14056" xr:uid="{00000000-0005-0000-0000-000048360000}"/>
    <cellStyle name="Note 8 5 4 13" xfId="14057" xr:uid="{00000000-0005-0000-0000-000049360000}"/>
    <cellStyle name="Note 8 5 4 13 2" xfId="14058" xr:uid="{00000000-0005-0000-0000-00004A360000}"/>
    <cellStyle name="Note 8 5 4 14" xfId="14059" xr:uid="{00000000-0005-0000-0000-00004B360000}"/>
    <cellStyle name="Note 8 5 4 14 2" xfId="14060" xr:uid="{00000000-0005-0000-0000-00004C360000}"/>
    <cellStyle name="Note 8 5 4 15" xfId="14061" xr:uid="{00000000-0005-0000-0000-00004D360000}"/>
    <cellStyle name="Note 8 5 4 15 2" xfId="14062" xr:uid="{00000000-0005-0000-0000-00004E360000}"/>
    <cellStyle name="Note 8 5 4 16" xfId="14063" xr:uid="{00000000-0005-0000-0000-00004F360000}"/>
    <cellStyle name="Note 8 5 4 2" xfId="14064" xr:uid="{00000000-0005-0000-0000-000050360000}"/>
    <cellStyle name="Note 8 5 4 2 2" xfId="14065" xr:uid="{00000000-0005-0000-0000-000051360000}"/>
    <cellStyle name="Note 8 5 4 3" xfId="14066" xr:uid="{00000000-0005-0000-0000-000052360000}"/>
    <cellStyle name="Note 8 5 4 3 2" xfId="14067" xr:uid="{00000000-0005-0000-0000-000053360000}"/>
    <cellStyle name="Note 8 5 4 4" xfId="14068" xr:uid="{00000000-0005-0000-0000-000054360000}"/>
    <cellStyle name="Note 8 5 4 4 2" xfId="14069" xr:uid="{00000000-0005-0000-0000-000055360000}"/>
    <cellStyle name="Note 8 5 4 5" xfId="14070" xr:uid="{00000000-0005-0000-0000-000056360000}"/>
    <cellStyle name="Note 8 5 4 5 2" xfId="14071" xr:uid="{00000000-0005-0000-0000-000057360000}"/>
    <cellStyle name="Note 8 5 4 6" xfId="14072" xr:uid="{00000000-0005-0000-0000-000058360000}"/>
    <cellStyle name="Note 8 5 4 6 2" xfId="14073" xr:uid="{00000000-0005-0000-0000-000059360000}"/>
    <cellStyle name="Note 8 5 4 7" xfId="14074" xr:uid="{00000000-0005-0000-0000-00005A360000}"/>
    <cellStyle name="Note 8 5 4 7 2" xfId="14075" xr:uid="{00000000-0005-0000-0000-00005B360000}"/>
    <cellStyle name="Note 8 5 4 8" xfId="14076" xr:uid="{00000000-0005-0000-0000-00005C360000}"/>
    <cellStyle name="Note 8 5 4 8 2" xfId="14077" xr:uid="{00000000-0005-0000-0000-00005D360000}"/>
    <cellStyle name="Note 8 5 4 9" xfId="14078" xr:uid="{00000000-0005-0000-0000-00005E360000}"/>
    <cellStyle name="Note 8 5 4 9 2" xfId="14079" xr:uid="{00000000-0005-0000-0000-00005F360000}"/>
    <cellStyle name="Note 8 5 5" xfId="14080" xr:uid="{00000000-0005-0000-0000-000060360000}"/>
    <cellStyle name="Note 8 5 5 10" xfId="14081" xr:uid="{00000000-0005-0000-0000-000061360000}"/>
    <cellStyle name="Note 8 5 5 10 2" xfId="14082" xr:uid="{00000000-0005-0000-0000-000062360000}"/>
    <cellStyle name="Note 8 5 5 11" xfId="14083" xr:uid="{00000000-0005-0000-0000-000063360000}"/>
    <cellStyle name="Note 8 5 5 11 2" xfId="14084" xr:uid="{00000000-0005-0000-0000-000064360000}"/>
    <cellStyle name="Note 8 5 5 12" xfId="14085" xr:uid="{00000000-0005-0000-0000-000065360000}"/>
    <cellStyle name="Note 8 5 5 12 2" xfId="14086" xr:uid="{00000000-0005-0000-0000-000066360000}"/>
    <cellStyle name="Note 8 5 5 13" xfId="14087" xr:uid="{00000000-0005-0000-0000-000067360000}"/>
    <cellStyle name="Note 8 5 5 13 2" xfId="14088" xr:uid="{00000000-0005-0000-0000-000068360000}"/>
    <cellStyle name="Note 8 5 5 14" xfId="14089" xr:uid="{00000000-0005-0000-0000-000069360000}"/>
    <cellStyle name="Note 8 5 5 14 2" xfId="14090" xr:uid="{00000000-0005-0000-0000-00006A360000}"/>
    <cellStyle name="Note 8 5 5 15" xfId="14091" xr:uid="{00000000-0005-0000-0000-00006B360000}"/>
    <cellStyle name="Note 8 5 5 15 2" xfId="14092" xr:uid="{00000000-0005-0000-0000-00006C360000}"/>
    <cellStyle name="Note 8 5 5 16" xfId="14093" xr:uid="{00000000-0005-0000-0000-00006D360000}"/>
    <cellStyle name="Note 8 5 5 2" xfId="14094" xr:uid="{00000000-0005-0000-0000-00006E360000}"/>
    <cellStyle name="Note 8 5 5 2 2" xfId="14095" xr:uid="{00000000-0005-0000-0000-00006F360000}"/>
    <cellStyle name="Note 8 5 5 3" xfId="14096" xr:uid="{00000000-0005-0000-0000-000070360000}"/>
    <cellStyle name="Note 8 5 5 3 2" xfId="14097" xr:uid="{00000000-0005-0000-0000-000071360000}"/>
    <cellStyle name="Note 8 5 5 4" xfId="14098" xr:uid="{00000000-0005-0000-0000-000072360000}"/>
    <cellStyle name="Note 8 5 5 4 2" xfId="14099" xr:uid="{00000000-0005-0000-0000-000073360000}"/>
    <cellStyle name="Note 8 5 5 5" xfId="14100" xr:uid="{00000000-0005-0000-0000-000074360000}"/>
    <cellStyle name="Note 8 5 5 5 2" xfId="14101" xr:uid="{00000000-0005-0000-0000-000075360000}"/>
    <cellStyle name="Note 8 5 5 6" xfId="14102" xr:uid="{00000000-0005-0000-0000-000076360000}"/>
    <cellStyle name="Note 8 5 5 6 2" xfId="14103" xr:uid="{00000000-0005-0000-0000-000077360000}"/>
    <cellStyle name="Note 8 5 5 7" xfId="14104" xr:uid="{00000000-0005-0000-0000-000078360000}"/>
    <cellStyle name="Note 8 5 5 7 2" xfId="14105" xr:uid="{00000000-0005-0000-0000-000079360000}"/>
    <cellStyle name="Note 8 5 5 8" xfId="14106" xr:uid="{00000000-0005-0000-0000-00007A360000}"/>
    <cellStyle name="Note 8 5 5 8 2" xfId="14107" xr:uid="{00000000-0005-0000-0000-00007B360000}"/>
    <cellStyle name="Note 8 5 5 9" xfId="14108" xr:uid="{00000000-0005-0000-0000-00007C360000}"/>
    <cellStyle name="Note 8 5 5 9 2" xfId="14109" xr:uid="{00000000-0005-0000-0000-00007D360000}"/>
    <cellStyle name="Note 8 5 6" xfId="14110" xr:uid="{00000000-0005-0000-0000-00007E360000}"/>
    <cellStyle name="Note 8 5 6 10" xfId="14111" xr:uid="{00000000-0005-0000-0000-00007F360000}"/>
    <cellStyle name="Note 8 5 6 10 2" xfId="14112" xr:uid="{00000000-0005-0000-0000-000080360000}"/>
    <cellStyle name="Note 8 5 6 11" xfId="14113" xr:uid="{00000000-0005-0000-0000-000081360000}"/>
    <cellStyle name="Note 8 5 6 11 2" xfId="14114" xr:uid="{00000000-0005-0000-0000-000082360000}"/>
    <cellStyle name="Note 8 5 6 12" xfId="14115" xr:uid="{00000000-0005-0000-0000-000083360000}"/>
    <cellStyle name="Note 8 5 6 12 2" xfId="14116" xr:uid="{00000000-0005-0000-0000-000084360000}"/>
    <cellStyle name="Note 8 5 6 13" xfId="14117" xr:uid="{00000000-0005-0000-0000-000085360000}"/>
    <cellStyle name="Note 8 5 6 13 2" xfId="14118" xr:uid="{00000000-0005-0000-0000-000086360000}"/>
    <cellStyle name="Note 8 5 6 14" xfId="14119" xr:uid="{00000000-0005-0000-0000-000087360000}"/>
    <cellStyle name="Note 8 5 6 14 2" xfId="14120" xr:uid="{00000000-0005-0000-0000-000088360000}"/>
    <cellStyle name="Note 8 5 6 15" xfId="14121" xr:uid="{00000000-0005-0000-0000-000089360000}"/>
    <cellStyle name="Note 8 5 6 2" xfId="14122" xr:uid="{00000000-0005-0000-0000-00008A360000}"/>
    <cellStyle name="Note 8 5 6 2 2" xfId="14123" xr:uid="{00000000-0005-0000-0000-00008B360000}"/>
    <cellStyle name="Note 8 5 6 3" xfId="14124" xr:uid="{00000000-0005-0000-0000-00008C360000}"/>
    <cellStyle name="Note 8 5 6 3 2" xfId="14125" xr:uid="{00000000-0005-0000-0000-00008D360000}"/>
    <cellStyle name="Note 8 5 6 4" xfId="14126" xr:uid="{00000000-0005-0000-0000-00008E360000}"/>
    <cellStyle name="Note 8 5 6 4 2" xfId="14127" xr:uid="{00000000-0005-0000-0000-00008F360000}"/>
    <cellStyle name="Note 8 5 6 5" xfId="14128" xr:uid="{00000000-0005-0000-0000-000090360000}"/>
    <cellStyle name="Note 8 5 6 5 2" xfId="14129" xr:uid="{00000000-0005-0000-0000-000091360000}"/>
    <cellStyle name="Note 8 5 6 6" xfId="14130" xr:uid="{00000000-0005-0000-0000-000092360000}"/>
    <cellStyle name="Note 8 5 6 6 2" xfId="14131" xr:uid="{00000000-0005-0000-0000-000093360000}"/>
    <cellStyle name="Note 8 5 6 7" xfId="14132" xr:uid="{00000000-0005-0000-0000-000094360000}"/>
    <cellStyle name="Note 8 5 6 7 2" xfId="14133" xr:uid="{00000000-0005-0000-0000-000095360000}"/>
    <cellStyle name="Note 8 5 6 8" xfId="14134" xr:uid="{00000000-0005-0000-0000-000096360000}"/>
    <cellStyle name="Note 8 5 6 8 2" xfId="14135" xr:uid="{00000000-0005-0000-0000-000097360000}"/>
    <cellStyle name="Note 8 5 6 9" xfId="14136" xr:uid="{00000000-0005-0000-0000-000098360000}"/>
    <cellStyle name="Note 8 5 6 9 2" xfId="14137" xr:uid="{00000000-0005-0000-0000-000099360000}"/>
    <cellStyle name="Note 8 5 7" xfId="14138" xr:uid="{00000000-0005-0000-0000-00009A360000}"/>
    <cellStyle name="Note 8 5 7 2" xfId="14139" xr:uid="{00000000-0005-0000-0000-00009B360000}"/>
    <cellStyle name="Note 8 5 8" xfId="14140" xr:uid="{00000000-0005-0000-0000-00009C360000}"/>
    <cellStyle name="Note 8 5 8 2" xfId="14141" xr:uid="{00000000-0005-0000-0000-00009D360000}"/>
    <cellStyle name="Note 8 5 9" xfId="14142" xr:uid="{00000000-0005-0000-0000-00009E360000}"/>
    <cellStyle name="Note 8 5 9 2" xfId="14143" xr:uid="{00000000-0005-0000-0000-00009F360000}"/>
    <cellStyle name="Note 8 6" xfId="14144" xr:uid="{00000000-0005-0000-0000-0000A0360000}"/>
    <cellStyle name="Note 8 6 10" xfId="14145" xr:uid="{00000000-0005-0000-0000-0000A1360000}"/>
    <cellStyle name="Note 8 6 10 2" xfId="14146" xr:uid="{00000000-0005-0000-0000-0000A2360000}"/>
    <cellStyle name="Note 8 6 11" xfId="14147" xr:uid="{00000000-0005-0000-0000-0000A3360000}"/>
    <cellStyle name="Note 8 6 11 2" xfId="14148" xr:uid="{00000000-0005-0000-0000-0000A4360000}"/>
    <cellStyle name="Note 8 6 12" xfId="14149" xr:uid="{00000000-0005-0000-0000-0000A5360000}"/>
    <cellStyle name="Note 8 6 12 2" xfId="14150" xr:uid="{00000000-0005-0000-0000-0000A6360000}"/>
    <cellStyle name="Note 8 6 13" xfId="14151" xr:uid="{00000000-0005-0000-0000-0000A7360000}"/>
    <cellStyle name="Note 8 6 13 2" xfId="14152" xr:uid="{00000000-0005-0000-0000-0000A8360000}"/>
    <cellStyle name="Note 8 6 14" xfId="14153" xr:uid="{00000000-0005-0000-0000-0000A9360000}"/>
    <cellStyle name="Note 8 6 14 2" xfId="14154" xr:uid="{00000000-0005-0000-0000-0000AA360000}"/>
    <cellStyle name="Note 8 6 15" xfId="14155" xr:uid="{00000000-0005-0000-0000-0000AB360000}"/>
    <cellStyle name="Note 8 6 15 2" xfId="14156" xr:uid="{00000000-0005-0000-0000-0000AC360000}"/>
    <cellStyle name="Note 8 6 16" xfId="14157" xr:uid="{00000000-0005-0000-0000-0000AD360000}"/>
    <cellStyle name="Note 8 6 16 2" xfId="14158" xr:uid="{00000000-0005-0000-0000-0000AE360000}"/>
    <cellStyle name="Note 8 6 17" xfId="14159" xr:uid="{00000000-0005-0000-0000-0000AF360000}"/>
    <cellStyle name="Note 8 6 17 2" xfId="14160" xr:uid="{00000000-0005-0000-0000-0000B0360000}"/>
    <cellStyle name="Note 8 6 18" xfId="14161" xr:uid="{00000000-0005-0000-0000-0000B1360000}"/>
    <cellStyle name="Note 8 6 18 2" xfId="14162" xr:uid="{00000000-0005-0000-0000-0000B2360000}"/>
    <cellStyle name="Note 8 6 19" xfId="14163" xr:uid="{00000000-0005-0000-0000-0000B3360000}"/>
    <cellStyle name="Note 8 6 2" xfId="14164" xr:uid="{00000000-0005-0000-0000-0000B4360000}"/>
    <cellStyle name="Note 8 6 2 10" xfId="14165" xr:uid="{00000000-0005-0000-0000-0000B5360000}"/>
    <cellStyle name="Note 8 6 2 10 2" xfId="14166" xr:uid="{00000000-0005-0000-0000-0000B6360000}"/>
    <cellStyle name="Note 8 6 2 11" xfId="14167" xr:uid="{00000000-0005-0000-0000-0000B7360000}"/>
    <cellStyle name="Note 8 6 2 11 2" xfId="14168" xr:uid="{00000000-0005-0000-0000-0000B8360000}"/>
    <cellStyle name="Note 8 6 2 12" xfId="14169" xr:uid="{00000000-0005-0000-0000-0000B9360000}"/>
    <cellStyle name="Note 8 6 2 12 2" xfId="14170" xr:uid="{00000000-0005-0000-0000-0000BA360000}"/>
    <cellStyle name="Note 8 6 2 13" xfId="14171" xr:uid="{00000000-0005-0000-0000-0000BB360000}"/>
    <cellStyle name="Note 8 6 2 13 2" xfId="14172" xr:uid="{00000000-0005-0000-0000-0000BC360000}"/>
    <cellStyle name="Note 8 6 2 14" xfId="14173" xr:uid="{00000000-0005-0000-0000-0000BD360000}"/>
    <cellStyle name="Note 8 6 2 14 2" xfId="14174" xr:uid="{00000000-0005-0000-0000-0000BE360000}"/>
    <cellStyle name="Note 8 6 2 15" xfId="14175" xr:uid="{00000000-0005-0000-0000-0000BF360000}"/>
    <cellStyle name="Note 8 6 2 15 2" xfId="14176" xr:uid="{00000000-0005-0000-0000-0000C0360000}"/>
    <cellStyle name="Note 8 6 2 16" xfId="14177" xr:uid="{00000000-0005-0000-0000-0000C1360000}"/>
    <cellStyle name="Note 8 6 2 16 2" xfId="14178" xr:uid="{00000000-0005-0000-0000-0000C2360000}"/>
    <cellStyle name="Note 8 6 2 17" xfId="14179" xr:uid="{00000000-0005-0000-0000-0000C3360000}"/>
    <cellStyle name="Note 8 6 2 17 2" xfId="14180" xr:uid="{00000000-0005-0000-0000-0000C4360000}"/>
    <cellStyle name="Note 8 6 2 18" xfId="14181" xr:uid="{00000000-0005-0000-0000-0000C5360000}"/>
    <cellStyle name="Note 8 6 2 2" xfId="14182" xr:uid="{00000000-0005-0000-0000-0000C6360000}"/>
    <cellStyle name="Note 8 6 2 2 2" xfId="14183" xr:uid="{00000000-0005-0000-0000-0000C7360000}"/>
    <cellStyle name="Note 8 6 2 3" xfId="14184" xr:uid="{00000000-0005-0000-0000-0000C8360000}"/>
    <cellStyle name="Note 8 6 2 3 2" xfId="14185" xr:uid="{00000000-0005-0000-0000-0000C9360000}"/>
    <cellStyle name="Note 8 6 2 4" xfId="14186" xr:uid="{00000000-0005-0000-0000-0000CA360000}"/>
    <cellStyle name="Note 8 6 2 4 2" xfId="14187" xr:uid="{00000000-0005-0000-0000-0000CB360000}"/>
    <cellStyle name="Note 8 6 2 5" xfId="14188" xr:uid="{00000000-0005-0000-0000-0000CC360000}"/>
    <cellStyle name="Note 8 6 2 5 2" xfId="14189" xr:uid="{00000000-0005-0000-0000-0000CD360000}"/>
    <cellStyle name="Note 8 6 2 6" xfId="14190" xr:uid="{00000000-0005-0000-0000-0000CE360000}"/>
    <cellStyle name="Note 8 6 2 6 2" xfId="14191" xr:uid="{00000000-0005-0000-0000-0000CF360000}"/>
    <cellStyle name="Note 8 6 2 7" xfId="14192" xr:uid="{00000000-0005-0000-0000-0000D0360000}"/>
    <cellStyle name="Note 8 6 2 7 2" xfId="14193" xr:uid="{00000000-0005-0000-0000-0000D1360000}"/>
    <cellStyle name="Note 8 6 2 8" xfId="14194" xr:uid="{00000000-0005-0000-0000-0000D2360000}"/>
    <cellStyle name="Note 8 6 2 8 2" xfId="14195" xr:uid="{00000000-0005-0000-0000-0000D3360000}"/>
    <cellStyle name="Note 8 6 2 9" xfId="14196" xr:uid="{00000000-0005-0000-0000-0000D4360000}"/>
    <cellStyle name="Note 8 6 2 9 2" xfId="14197" xr:uid="{00000000-0005-0000-0000-0000D5360000}"/>
    <cellStyle name="Note 8 6 3" xfId="14198" xr:uid="{00000000-0005-0000-0000-0000D6360000}"/>
    <cellStyle name="Note 8 6 3 10" xfId="14199" xr:uid="{00000000-0005-0000-0000-0000D7360000}"/>
    <cellStyle name="Note 8 6 3 10 2" xfId="14200" xr:uid="{00000000-0005-0000-0000-0000D8360000}"/>
    <cellStyle name="Note 8 6 3 11" xfId="14201" xr:uid="{00000000-0005-0000-0000-0000D9360000}"/>
    <cellStyle name="Note 8 6 3 11 2" xfId="14202" xr:uid="{00000000-0005-0000-0000-0000DA360000}"/>
    <cellStyle name="Note 8 6 3 12" xfId="14203" xr:uid="{00000000-0005-0000-0000-0000DB360000}"/>
    <cellStyle name="Note 8 6 3 12 2" xfId="14204" xr:uid="{00000000-0005-0000-0000-0000DC360000}"/>
    <cellStyle name="Note 8 6 3 13" xfId="14205" xr:uid="{00000000-0005-0000-0000-0000DD360000}"/>
    <cellStyle name="Note 8 6 3 13 2" xfId="14206" xr:uid="{00000000-0005-0000-0000-0000DE360000}"/>
    <cellStyle name="Note 8 6 3 14" xfId="14207" xr:uid="{00000000-0005-0000-0000-0000DF360000}"/>
    <cellStyle name="Note 8 6 3 14 2" xfId="14208" xr:uid="{00000000-0005-0000-0000-0000E0360000}"/>
    <cellStyle name="Note 8 6 3 15" xfId="14209" xr:uid="{00000000-0005-0000-0000-0000E1360000}"/>
    <cellStyle name="Note 8 6 3 15 2" xfId="14210" xr:uid="{00000000-0005-0000-0000-0000E2360000}"/>
    <cellStyle name="Note 8 6 3 16" xfId="14211" xr:uid="{00000000-0005-0000-0000-0000E3360000}"/>
    <cellStyle name="Note 8 6 3 2" xfId="14212" xr:uid="{00000000-0005-0000-0000-0000E4360000}"/>
    <cellStyle name="Note 8 6 3 2 2" xfId="14213" xr:uid="{00000000-0005-0000-0000-0000E5360000}"/>
    <cellStyle name="Note 8 6 3 3" xfId="14214" xr:uid="{00000000-0005-0000-0000-0000E6360000}"/>
    <cellStyle name="Note 8 6 3 3 2" xfId="14215" xr:uid="{00000000-0005-0000-0000-0000E7360000}"/>
    <cellStyle name="Note 8 6 3 4" xfId="14216" xr:uid="{00000000-0005-0000-0000-0000E8360000}"/>
    <cellStyle name="Note 8 6 3 4 2" xfId="14217" xr:uid="{00000000-0005-0000-0000-0000E9360000}"/>
    <cellStyle name="Note 8 6 3 5" xfId="14218" xr:uid="{00000000-0005-0000-0000-0000EA360000}"/>
    <cellStyle name="Note 8 6 3 5 2" xfId="14219" xr:uid="{00000000-0005-0000-0000-0000EB360000}"/>
    <cellStyle name="Note 8 6 3 6" xfId="14220" xr:uid="{00000000-0005-0000-0000-0000EC360000}"/>
    <cellStyle name="Note 8 6 3 6 2" xfId="14221" xr:uid="{00000000-0005-0000-0000-0000ED360000}"/>
    <cellStyle name="Note 8 6 3 7" xfId="14222" xr:uid="{00000000-0005-0000-0000-0000EE360000}"/>
    <cellStyle name="Note 8 6 3 7 2" xfId="14223" xr:uid="{00000000-0005-0000-0000-0000EF360000}"/>
    <cellStyle name="Note 8 6 3 8" xfId="14224" xr:uid="{00000000-0005-0000-0000-0000F0360000}"/>
    <cellStyle name="Note 8 6 3 8 2" xfId="14225" xr:uid="{00000000-0005-0000-0000-0000F1360000}"/>
    <cellStyle name="Note 8 6 3 9" xfId="14226" xr:uid="{00000000-0005-0000-0000-0000F2360000}"/>
    <cellStyle name="Note 8 6 3 9 2" xfId="14227" xr:uid="{00000000-0005-0000-0000-0000F3360000}"/>
    <cellStyle name="Note 8 6 4" xfId="14228" xr:uid="{00000000-0005-0000-0000-0000F4360000}"/>
    <cellStyle name="Note 8 6 4 10" xfId="14229" xr:uid="{00000000-0005-0000-0000-0000F5360000}"/>
    <cellStyle name="Note 8 6 4 10 2" xfId="14230" xr:uid="{00000000-0005-0000-0000-0000F6360000}"/>
    <cellStyle name="Note 8 6 4 11" xfId="14231" xr:uid="{00000000-0005-0000-0000-0000F7360000}"/>
    <cellStyle name="Note 8 6 4 11 2" xfId="14232" xr:uid="{00000000-0005-0000-0000-0000F8360000}"/>
    <cellStyle name="Note 8 6 4 12" xfId="14233" xr:uid="{00000000-0005-0000-0000-0000F9360000}"/>
    <cellStyle name="Note 8 6 4 12 2" xfId="14234" xr:uid="{00000000-0005-0000-0000-0000FA360000}"/>
    <cellStyle name="Note 8 6 4 13" xfId="14235" xr:uid="{00000000-0005-0000-0000-0000FB360000}"/>
    <cellStyle name="Note 8 6 4 13 2" xfId="14236" xr:uid="{00000000-0005-0000-0000-0000FC360000}"/>
    <cellStyle name="Note 8 6 4 14" xfId="14237" xr:uid="{00000000-0005-0000-0000-0000FD360000}"/>
    <cellStyle name="Note 8 6 4 14 2" xfId="14238" xr:uid="{00000000-0005-0000-0000-0000FE360000}"/>
    <cellStyle name="Note 8 6 4 15" xfId="14239" xr:uid="{00000000-0005-0000-0000-0000FF360000}"/>
    <cellStyle name="Note 8 6 4 15 2" xfId="14240" xr:uid="{00000000-0005-0000-0000-000000370000}"/>
    <cellStyle name="Note 8 6 4 16" xfId="14241" xr:uid="{00000000-0005-0000-0000-000001370000}"/>
    <cellStyle name="Note 8 6 4 2" xfId="14242" xr:uid="{00000000-0005-0000-0000-000002370000}"/>
    <cellStyle name="Note 8 6 4 2 2" xfId="14243" xr:uid="{00000000-0005-0000-0000-000003370000}"/>
    <cellStyle name="Note 8 6 4 3" xfId="14244" xr:uid="{00000000-0005-0000-0000-000004370000}"/>
    <cellStyle name="Note 8 6 4 3 2" xfId="14245" xr:uid="{00000000-0005-0000-0000-000005370000}"/>
    <cellStyle name="Note 8 6 4 4" xfId="14246" xr:uid="{00000000-0005-0000-0000-000006370000}"/>
    <cellStyle name="Note 8 6 4 4 2" xfId="14247" xr:uid="{00000000-0005-0000-0000-000007370000}"/>
    <cellStyle name="Note 8 6 4 5" xfId="14248" xr:uid="{00000000-0005-0000-0000-000008370000}"/>
    <cellStyle name="Note 8 6 4 5 2" xfId="14249" xr:uid="{00000000-0005-0000-0000-000009370000}"/>
    <cellStyle name="Note 8 6 4 6" xfId="14250" xr:uid="{00000000-0005-0000-0000-00000A370000}"/>
    <cellStyle name="Note 8 6 4 6 2" xfId="14251" xr:uid="{00000000-0005-0000-0000-00000B370000}"/>
    <cellStyle name="Note 8 6 4 7" xfId="14252" xr:uid="{00000000-0005-0000-0000-00000C370000}"/>
    <cellStyle name="Note 8 6 4 7 2" xfId="14253" xr:uid="{00000000-0005-0000-0000-00000D370000}"/>
    <cellStyle name="Note 8 6 4 8" xfId="14254" xr:uid="{00000000-0005-0000-0000-00000E370000}"/>
    <cellStyle name="Note 8 6 4 8 2" xfId="14255" xr:uid="{00000000-0005-0000-0000-00000F370000}"/>
    <cellStyle name="Note 8 6 4 9" xfId="14256" xr:uid="{00000000-0005-0000-0000-000010370000}"/>
    <cellStyle name="Note 8 6 4 9 2" xfId="14257" xr:uid="{00000000-0005-0000-0000-000011370000}"/>
    <cellStyle name="Note 8 6 5" xfId="14258" xr:uid="{00000000-0005-0000-0000-000012370000}"/>
    <cellStyle name="Note 8 6 5 10" xfId="14259" xr:uid="{00000000-0005-0000-0000-000013370000}"/>
    <cellStyle name="Note 8 6 5 10 2" xfId="14260" xr:uid="{00000000-0005-0000-0000-000014370000}"/>
    <cellStyle name="Note 8 6 5 11" xfId="14261" xr:uid="{00000000-0005-0000-0000-000015370000}"/>
    <cellStyle name="Note 8 6 5 11 2" xfId="14262" xr:uid="{00000000-0005-0000-0000-000016370000}"/>
    <cellStyle name="Note 8 6 5 12" xfId="14263" xr:uid="{00000000-0005-0000-0000-000017370000}"/>
    <cellStyle name="Note 8 6 5 12 2" xfId="14264" xr:uid="{00000000-0005-0000-0000-000018370000}"/>
    <cellStyle name="Note 8 6 5 13" xfId="14265" xr:uid="{00000000-0005-0000-0000-000019370000}"/>
    <cellStyle name="Note 8 6 5 13 2" xfId="14266" xr:uid="{00000000-0005-0000-0000-00001A370000}"/>
    <cellStyle name="Note 8 6 5 14" xfId="14267" xr:uid="{00000000-0005-0000-0000-00001B370000}"/>
    <cellStyle name="Note 8 6 5 14 2" xfId="14268" xr:uid="{00000000-0005-0000-0000-00001C370000}"/>
    <cellStyle name="Note 8 6 5 15" xfId="14269" xr:uid="{00000000-0005-0000-0000-00001D370000}"/>
    <cellStyle name="Note 8 6 5 2" xfId="14270" xr:uid="{00000000-0005-0000-0000-00001E370000}"/>
    <cellStyle name="Note 8 6 5 2 2" xfId="14271" xr:uid="{00000000-0005-0000-0000-00001F370000}"/>
    <cellStyle name="Note 8 6 5 3" xfId="14272" xr:uid="{00000000-0005-0000-0000-000020370000}"/>
    <cellStyle name="Note 8 6 5 3 2" xfId="14273" xr:uid="{00000000-0005-0000-0000-000021370000}"/>
    <cellStyle name="Note 8 6 5 4" xfId="14274" xr:uid="{00000000-0005-0000-0000-000022370000}"/>
    <cellStyle name="Note 8 6 5 4 2" xfId="14275" xr:uid="{00000000-0005-0000-0000-000023370000}"/>
    <cellStyle name="Note 8 6 5 5" xfId="14276" xr:uid="{00000000-0005-0000-0000-000024370000}"/>
    <cellStyle name="Note 8 6 5 5 2" xfId="14277" xr:uid="{00000000-0005-0000-0000-000025370000}"/>
    <cellStyle name="Note 8 6 5 6" xfId="14278" xr:uid="{00000000-0005-0000-0000-000026370000}"/>
    <cellStyle name="Note 8 6 5 6 2" xfId="14279" xr:uid="{00000000-0005-0000-0000-000027370000}"/>
    <cellStyle name="Note 8 6 5 7" xfId="14280" xr:uid="{00000000-0005-0000-0000-000028370000}"/>
    <cellStyle name="Note 8 6 5 7 2" xfId="14281" xr:uid="{00000000-0005-0000-0000-000029370000}"/>
    <cellStyle name="Note 8 6 5 8" xfId="14282" xr:uid="{00000000-0005-0000-0000-00002A370000}"/>
    <cellStyle name="Note 8 6 5 8 2" xfId="14283" xr:uid="{00000000-0005-0000-0000-00002B370000}"/>
    <cellStyle name="Note 8 6 5 9" xfId="14284" xr:uid="{00000000-0005-0000-0000-00002C370000}"/>
    <cellStyle name="Note 8 6 5 9 2" xfId="14285" xr:uid="{00000000-0005-0000-0000-00002D370000}"/>
    <cellStyle name="Note 8 6 6" xfId="14286" xr:uid="{00000000-0005-0000-0000-00002E370000}"/>
    <cellStyle name="Note 8 6 6 2" xfId="14287" xr:uid="{00000000-0005-0000-0000-00002F370000}"/>
    <cellStyle name="Note 8 6 7" xfId="14288" xr:uid="{00000000-0005-0000-0000-000030370000}"/>
    <cellStyle name="Note 8 6 7 2" xfId="14289" xr:uid="{00000000-0005-0000-0000-000031370000}"/>
    <cellStyle name="Note 8 6 8" xfId="14290" xr:uid="{00000000-0005-0000-0000-000032370000}"/>
    <cellStyle name="Note 8 6 8 2" xfId="14291" xr:uid="{00000000-0005-0000-0000-000033370000}"/>
    <cellStyle name="Note 8 6 9" xfId="14292" xr:uid="{00000000-0005-0000-0000-000034370000}"/>
    <cellStyle name="Note 8 6 9 2" xfId="14293" xr:uid="{00000000-0005-0000-0000-000035370000}"/>
    <cellStyle name="Note 8 7" xfId="14294" xr:uid="{00000000-0005-0000-0000-000036370000}"/>
    <cellStyle name="Note 8 7 10" xfId="14295" xr:uid="{00000000-0005-0000-0000-000037370000}"/>
    <cellStyle name="Note 8 7 10 2" xfId="14296" xr:uid="{00000000-0005-0000-0000-000038370000}"/>
    <cellStyle name="Note 8 7 11" xfId="14297" xr:uid="{00000000-0005-0000-0000-000039370000}"/>
    <cellStyle name="Note 8 7 11 2" xfId="14298" xr:uid="{00000000-0005-0000-0000-00003A370000}"/>
    <cellStyle name="Note 8 7 12" xfId="14299" xr:uid="{00000000-0005-0000-0000-00003B370000}"/>
    <cellStyle name="Note 8 7 12 2" xfId="14300" xr:uid="{00000000-0005-0000-0000-00003C370000}"/>
    <cellStyle name="Note 8 7 13" xfId="14301" xr:uid="{00000000-0005-0000-0000-00003D370000}"/>
    <cellStyle name="Note 8 7 13 2" xfId="14302" xr:uid="{00000000-0005-0000-0000-00003E370000}"/>
    <cellStyle name="Note 8 7 14" xfId="14303" xr:uid="{00000000-0005-0000-0000-00003F370000}"/>
    <cellStyle name="Note 8 7 14 2" xfId="14304" xr:uid="{00000000-0005-0000-0000-000040370000}"/>
    <cellStyle name="Note 8 7 15" xfId="14305" xr:uid="{00000000-0005-0000-0000-000041370000}"/>
    <cellStyle name="Note 8 7 15 2" xfId="14306" xr:uid="{00000000-0005-0000-0000-000042370000}"/>
    <cellStyle name="Note 8 7 16" xfId="14307" xr:uid="{00000000-0005-0000-0000-000043370000}"/>
    <cellStyle name="Note 8 7 16 2" xfId="14308" xr:uid="{00000000-0005-0000-0000-000044370000}"/>
    <cellStyle name="Note 8 7 17" xfId="14309" xr:uid="{00000000-0005-0000-0000-000045370000}"/>
    <cellStyle name="Note 8 7 17 2" xfId="14310" xr:uid="{00000000-0005-0000-0000-000046370000}"/>
    <cellStyle name="Note 8 7 18" xfId="14311" xr:uid="{00000000-0005-0000-0000-000047370000}"/>
    <cellStyle name="Note 8 7 18 2" xfId="14312" xr:uid="{00000000-0005-0000-0000-000048370000}"/>
    <cellStyle name="Note 8 7 19" xfId="14313" xr:uid="{00000000-0005-0000-0000-000049370000}"/>
    <cellStyle name="Note 8 7 2" xfId="14314" xr:uid="{00000000-0005-0000-0000-00004A370000}"/>
    <cellStyle name="Note 8 7 2 10" xfId="14315" xr:uid="{00000000-0005-0000-0000-00004B370000}"/>
    <cellStyle name="Note 8 7 2 10 2" xfId="14316" xr:uid="{00000000-0005-0000-0000-00004C370000}"/>
    <cellStyle name="Note 8 7 2 11" xfId="14317" xr:uid="{00000000-0005-0000-0000-00004D370000}"/>
    <cellStyle name="Note 8 7 2 11 2" xfId="14318" xr:uid="{00000000-0005-0000-0000-00004E370000}"/>
    <cellStyle name="Note 8 7 2 12" xfId="14319" xr:uid="{00000000-0005-0000-0000-00004F370000}"/>
    <cellStyle name="Note 8 7 2 12 2" xfId="14320" xr:uid="{00000000-0005-0000-0000-000050370000}"/>
    <cellStyle name="Note 8 7 2 13" xfId="14321" xr:uid="{00000000-0005-0000-0000-000051370000}"/>
    <cellStyle name="Note 8 7 2 13 2" xfId="14322" xr:uid="{00000000-0005-0000-0000-000052370000}"/>
    <cellStyle name="Note 8 7 2 14" xfId="14323" xr:uid="{00000000-0005-0000-0000-000053370000}"/>
    <cellStyle name="Note 8 7 2 14 2" xfId="14324" xr:uid="{00000000-0005-0000-0000-000054370000}"/>
    <cellStyle name="Note 8 7 2 15" xfId="14325" xr:uid="{00000000-0005-0000-0000-000055370000}"/>
    <cellStyle name="Note 8 7 2 15 2" xfId="14326" xr:uid="{00000000-0005-0000-0000-000056370000}"/>
    <cellStyle name="Note 8 7 2 16" xfId="14327" xr:uid="{00000000-0005-0000-0000-000057370000}"/>
    <cellStyle name="Note 8 7 2 16 2" xfId="14328" xr:uid="{00000000-0005-0000-0000-000058370000}"/>
    <cellStyle name="Note 8 7 2 17" xfId="14329" xr:uid="{00000000-0005-0000-0000-000059370000}"/>
    <cellStyle name="Note 8 7 2 17 2" xfId="14330" xr:uid="{00000000-0005-0000-0000-00005A370000}"/>
    <cellStyle name="Note 8 7 2 18" xfId="14331" xr:uid="{00000000-0005-0000-0000-00005B370000}"/>
    <cellStyle name="Note 8 7 2 2" xfId="14332" xr:uid="{00000000-0005-0000-0000-00005C370000}"/>
    <cellStyle name="Note 8 7 2 2 2" xfId="14333" xr:uid="{00000000-0005-0000-0000-00005D370000}"/>
    <cellStyle name="Note 8 7 2 3" xfId="14334" xr:uid="{00000000-0005-0000-0000-00005E370000}"/>
    <cellStyle name="Note 8 7 2 3 2" xfId="14335" xr:uid="{00000000-0005-0000-0000-00005F370000}"/>
    <cellStyle name="Note 8 7 2 4" xfId="14336" xr:uid="{00000000-0005-0000-0000-000060370000}"/>
    <cellStyle name="Note 8 7 2 4 2" xfId="14337" xr:uid="{00000000-0005-0000-0000-000061370000}"/>
    <cellStyle name="Note 8 7 2 5" xfId="14338" xr:uid="{00000000-0005-0000-0000-000062370000}"/>
    <cellStyle name="Note 8 7 2 5 2" xfId="14339" xr:uid="{00000000-0005-0000-0000-000063370000}"/>
    <cellStyle name="Note 8 7 2 6" xfId="14340" xr:uid="{00000000-0005-0000-0000-000064370000}"/>
    <cellStyle name="Note 8 7 2 6 2" xfId="14341" xr:uid="{00000000-0005-0000-0000-000065370000}"/>
    <cellStyle name="Note 8 7 2 7" xfId="14342" xr:uid="{00000000-0005-0000-0000-000066370000}"/>
    <cellStyle name="Note 8 7 2 7 2" xfId="14343" xr:uid="{00000000-0005-0000-0000-000067370000}"/>
    <cellStyle name="Note 8 7 2 8" xfId="14344" xr:uid="{00000000-0005-0000-0000-000068370000}"/>
    <cellStyle name="Note 8 7 2 8 2" xfId="14345" xr:uid="{00000000-0005-0000-0000-000069370000}"/>
    <cellStyle name="Note 8 7 2 9" xfId="14346" xr:uid="{00000000-0005-0000-0000-00006A370000}"/>
    <cellStyle name="Note 8 7 2 9 2" xfId="14347" xr:uid="{00000000-0005-0000-0000-00006B370000}"/>
    <cellStyle name="Note 8 7 3" xfId="14348" xr:uid="{00000000-0005-0000-0000-00006C370000}"/>
    <cellStyle name="Note 8 7 3 10" xfId="14349" xr:uid="{00000000-0005-0000-0000-00006D370000}"/>
    <cellStyle name="Note 8 7 3 10 2" xfId="14350" xr:uid="{00000000-0005-0000-0000-00006E370000}"/>
    <cellStyle name="Note 8 7 3 11" xfId="14351" xr:uid="{00000000-0005-0000-0000-00006F370000}"/>
    <cellStyle name="Note 8 7 3 11 2" xfId="14352" xr:uid="{00000000-0005-0000-0000-000070370000}"/>
    <cellStyle name="Note 8 7 3 12" xfId="14353" xr:uid="{00000000-0005-0000-0000-000071370000}"/>
    <cellStyle name="Note 8 7 3 12 2" xfId="14354" xr:uid="{00000000-0005-0000-0000-000072370000}"/>
    <cellStyle name="Note 8 7 3 13" xfId="14355" xr:uid="{00000000-0005-0000-0000-000073370000}"/>
    <cellStyle name="Note 8 7 3 13 2" xfId="14356" xr:uid="{00000000-0005-0000-0000-000074370000}"/>
    <cellStyle name="Note 8 7 3 14" xfId="14357" xr:uid="{00000000-0005-0000-0000-000075370000}"/>
    <cellStyle name="Note 8 7 3 14 2" xfId="14358" xr:uid="{00000000-0005-0000-0000-000076370000}"/>
    <cellStyle name="Note 8 7 3 15" xfId="14359" xr:uid="{00000000-0005-0000-0000-000077370000}"/>
    <cellStyle name="Note 8 7 3 15 2" xfId="14360" xr:uid="{00000000-0005-0000-0000-000078370000}"/>
    <cellStyle name="Note 8 7 3 16" xfId="14361" xr:uid="{00000000-0005-0000-0000-000079370000}"/>
    <cellStyle name="Note 8 7 3 2" xfId="14362" xr:uid="{00000000-0005-0000-0000-00007A370000}"/>
    <cellStyle name="Note 8 7 3 2 2" xfId="14363" xr:uid="{00000000-0005-0000-0000-00007B370000}"/>
    <cellStyle name="Note 8 7 3 3" xfId="14364" xr:uid="{00000000-0005-0000-0000-00007C370000}"/>
    <cellStyle name="Note 8 7 3 3 2" xfId="14365" xr:uid="{00000000-0005-0000-0000-00007D370000}"/>
    <cellStyle name="Note 8 7 3 4" xfId="14366" xr:uid="{00000000-0005-0000-0000-00007E370000}"/>
    <cellStyle name="Note 8 7 3 4 2" xfId="14367" xr:uid="{00000000-0005-0000-0000-00007F370000}"/>
    <cellStyle name="Note 8 7 3 5" xfId="14368" xr:uid="{00000000-0005-0000-0000-000080370000}"/>
    <cellStyle name="Note 8 7 3 5 2" xfId="14369" xr:uid="{00000000-0005-0000-0000-000081370000}"/>
    <cellStyle name="Note 8 7 3 6" xfId="14370" xr:uid="{00000000-0005-0000-0000-000082370000}"/>
    <cellStyle name="Note 8 7 3 6 2" xfId="14371" xr:uid="{00000000-0005-0000-0000-000083370000}"/>
    <cellStyle name="Note 8 7 3 7" xfId="14372" xr:uid="{00000000-0005-0000-0000-000084370000}"/>
    <cellStyle name="Note 8 7 3 7 2" xfId="14373" xr:uid="{00000000-0005-0000-0000-000085370000}"/>
    <cellStyle name="Note 8 7 3 8" xfId="14374" xr:uid="{00000000-0005-0000-0000-000086370000}"/>
    <cellStyle name="Note 8 7 3 8 2" xfId="14375" xr:uid="{00000000-0005-0000-0000-000087370000}"/>
    <cellStyle name="Note 8 7 3 9" xfId="14376" xr:uid="{00000000-0005-0000-0000-000088370000}"/>
    <cellStyle name="Note 8 7 3 9 2" xfId="14377" xr:uid="{00000000-0005-0000-0000-000089370000}"/>
    <cellStyle name="Note 8 7 4" xfId="14378" xr:uid="{00000000-0005-0000-0000-00008A370000}"/>
    <cellStyle name="Note 8 7 4 10" xfId="14379" xr:uid="{00000000-0005-0000-0000-00008B370000}"/>
    <cellStyle name="Note 8 7 4 10 2" xfId="14380" xr:uid="{00000000-0005-0000-0000-00008C370000}"/>
    <cellStyle name="Note 8 7 4 11" xfId="14381" xr:uid="{00000000-0005-0000-0000-00008D370000}"/>
    <cellStyle name="Note 8 7 4 11 2" xfId="14382" xr:uid="{00000000-0005-0000-0000-00008E370000}"/>
    <cellStyle name="Note 8 7 4 12" xfId="14383" xr:uid="{00000000-0005-0000-0000-00008F370000}"/>
    <cellStyle name="Note 8 7 4 12 2" xfId="14384" xr:uid="{00000000-0005-0000-0000-000090370000}"/>
    <cellStyle name="Note 8 7 4 13" xfId="14385" xr:uid="{00000000-0005-0000-0000-000091370000}"/>
    <cellStyle name="Note 8 7 4 13 2" xfId="14386" xr:uid="{00000000-0005-0000-0000-000092370000}"/>
    <cellStyle name="Note 8 7 4 14" xfId="14387" xr:uid="{00000000-0005-0000-0000-000093370000}"/>
    <cellStyle name="Note 8 7 4 14 2" xfId="14388" xr:uid="{00000000-0005-0000-0000-000094370000}"/>
    <cellStyle name="Note 8 7 4 15" xfId="14389" xr:uid="{00000000-0005-0000-0000-000095370000}"/>
    <cellStyle name="Note 8 7 4 15 2" xfId="14390" xr:uid="{00000000-0005-0000-0000-000096370000}"/>
    <cellStyle name="Note 8 7 4 16" xfId="14391" xr:uid="{00000000-0005-0000-0000-000097370000}"/>
    <cellStyle name="Note 8 7 4 2" xfId="14392" xr:uid="{00000000-0005-0000-0000-000098370000}"/>
    <cellStyle name="Note 8 7 4 2 2" xfId="14393" xr:uid="{00000000-0005-0000-0000-000099370000}"/>
    <cellStyle name="Note 8 7 4 3" xfId="14394" xr:uid="{00000000-0005-0000-0000-00009A370000}"/>
    <cellStyle name="Note 8 7 4 3 2" xfId="14395" xr:uid="{00000000-0005-0000-0000-00009B370000}"/>
    <cellStyle name="Note 8 7 4 4" xfId="14396" xr:uid="{00000000-0005-0000-0000-00009C370000}"/>
    <cellStyle name="Note 8 7 4 4 2" xfId="14397" xr:uid="{00000000-0005-0000-0000-00009D370000}"/>
    <cellStyle name="Note 8 7 4 5" xfId="14398" xr:uid="{00000000-0005-0000-0000-00009E370000}"/>
    <cellStyle name="Note 8 7 4 5 2" xfId="14399" xr:uid="{00000000-0005-0000-0000-00009F370000}"/>
    <cellStyle name="Note 8 7 4 6" xfId="14400" xr:uid="{00000000-0005-0000-0000-0000A0370000}"/>
    <cellStyle name="Note 8 7 4 6 2" xfId="14401" xr:uid="{00000000-0005-0000-0000-0000A1370000}"/>
    <cellStyle name="Note 8 7 4 7" xfId="14402" xr:uid="{00000000-0005-0000-0000-0000A2370000}"/>
    <cellStyle name="Note 8 7 4 7 2" xfId="14403" xr:uid="{00000000-0005-0000-0000-0000A3370000}"/>
    <cellStyle name="Note 8 7 4 8" xfId="14404" xr:uid="{00000000-0005-0000-0000-0000A4370000}"/>
    <cellStyle name="Note 8 7 4 8 2" xfId="14405" xr:uid="{00000000-0005-0000-0000-0000A5370000}"/>
    <cellStyle name="Note 8 7 4 9" xfId="14406" xr:uid="{00000000-0005-0000-0000-0000A6370000}"/>
    <cellStyle name="Note 8 7 4 9 2" xfId="14407" xr:uid="{00000000-0005-0000-0000-0000A7370000}"/>
    <cellStyle name="Note 8 7 5" xfId="14408" xr:uid="{00000000-0005-0000-0000-0000A8370000}"/>
    <cellStyle name="Note 8 7 5 10" xfId="14409" xr:uid="{00000000-0005-0000-0000-0000A9370000}"/>
    <cellStyle name="Note 8 7 5 10 2" xfId="14410" xr:uid="{00000000-0005-0000-0000-0000AA370000}"/>
    <cellStyle name="Note 8 7 5 11" xfId="14411" xr:uid="{00000000-0005-0000-0000-0000AB370000}"/>
    <cellStyle name="Note 8 7 5 11 2" xfId="14412" xr:uid="{00000000-0005-0000-0000-0000AC370000}"/>
    <cellStyle name="Note 8 7 5 12" xfId="14413" xr:uid="{00000000-0005-0000-0000-0000AD370000}"/>
    <cellStyle name="Note 8 7 5 12 2" xfId="14414" xr:uid="{00000000-0005-0000-0000-0000AE370000}"/>
    <cellStyle name="Note 8 7 5 13" xfId="14415" xr:uid="{00000000-0005-0000-0000-0000AF370000}"/>
    <cellStyle name="Note 8 7 5 13 2" xfId="14416" xr:uid="{00000000-0005-0000-0000-0000B0370000}"/>
    <cellStyle name="Note 8 7 5 14" xfId="14417" xr:uid="{00000000-0005-0000-0000-0000B1370000}"/>
    <cellStyle name="Note 8 7 5 14 2" xfId="14418" xr:uid="{00000000-0005-0000-0000-0000B2370000}"/>
    <cellStyle name="Note 8 7 5 15" xfId="14419" xr:uid="{00000000-0005-0000-0000-0000B3370000}"/>
    <cellStyle name="Note 8 7 5 2" xfId="14420" xr:uid="{00000000-0005-0000-0000-0000B4370000}"/>
    <cellStyle name="Note 8 7 5 2 2" xfId="14421" xr:uid="{00000000-0005-0000-0000-0000B5370000}"/>
    <cellStyle name="Note 8 7 5 3" xfId="14422" xr:uid="{00000000-0005-0000-0000-0000B6370000}"/>
    <cellStyle name="Note 8 7 5 3 2" xfId="14423" xr:uid="{00000000-0005-0000-0000-0000B7370000}"/>
    <cellStyle name="Note 8 7 5 4" xfId="14424" xr:uid="{00000000-0005-0000-0000-0000B8370000}"/>
    <cellStyle name="Note 8 7 5 4 2" xfId="14425" xr:uid="{00000000-0005-0000-0000-0000B9370000}"/>
    <cellStyle name="Note 8 7 5 5" xfId="14426" xr:uid="{00000000-0005-0000-0000-0000BA370000}"/>
    <cellStyle name="Note 8 7 5 5 2" xfId="14427" xr:uid="{00000000-0005-0000-0000-0000BB370000}"/>
    <cellStyle name="Note 8 7 5 6" xfId="14428" xr:uid="{00000000-0005-0000-0000-0000BC370000}"/>
    <cellStyle name="Note 8 7 5 6 2" xfId="14429" xr:uid="{00000000-0005-0000-0000-0000BD370000}"/>
    <cellStyle name="Note 8 7 5 7" xfId="14430" xr:uid="{00000000-0005-0000-0000-0000BE370000}"/>
    <cellStyle name="Note 8 7 5 7 2" xfId="14431" xr:uid="{00000000-0005-0000-0000-0000BF370000}"/>
    <cellStyle name="Note 8 7 5 8" xfId="14432" xr:uid="{00000000-0005-0000-0000-0000C0370000}"/>
    <cellStyle name="Note 8 7 5 8 2" xfId="14433" xr:uid="{00000000-0005-0000-0000-0000C1370000}"/>
    <cellStyle name="Note 8 7 5 9" xfId="14434" xr:uid="{00000000-0005-0000-0000-0000C2370000}"/>
    <cellStyle name="Note 8 7 5 9 2" xfId="14435" xr:uid="{00000000-0005-0000-0000-0000C3370000}"/>
    <cellStyle name="Note 8 7 6" xfId="14436" xr:uid="{00000000-0005-0000-0000-0000C4370000}"/>
    <cellStyle name="Note 8 7 6 2" xfId="14437" xr:uid="{00000000-0005-0000-0000-0000C5370000}"/>
    <cellStyle name="Note 8 7 7" xfId="14438" xr:uid="{00000000-0005-0000-0000-0000C6370000}"/>
    <cellStyle name="Note 8 7 7 2" xfId="14439" xr:uid="{00000000-0005-0000-0000-0000C7370000}"/>
    <cellStyle name="Note 8 7 8" xfId="14440" xr:uid="{00000000-0005-0000-0000-0000C8370000}"/>
    <cellStyle name="Note 8 7 8 2" xfId="14441" xr:uid="{00000000-0005-0000-0000-0000C9370000}"/>
    <cellStyle name="Note 8 7 9" xfId="14442" xr:uid="{00000000-0005-0000-0000-0000CA370000}"/>
    <cellStyle name="Note 8 7 9 2" xfId="14443" xr:uid="{00000000-0005-0000-0000-0000CB370000}"/>
    <cellStyle name="Note 8 8" xfId="14444" xr:uid="{00000000-0005-0000-0000-0000CC370000}"/>
    <cellStyle name="Note 8 8 10" xfId="14445" xr:uid="{00000000-0005-0000-0000-0000CD370000}"/>
    <cellStyle name="Note 8 8 10 2" xfId="14446" xr:uid="{00000000-0005-0000-0000-0000CE370000}"/>
    <cellStyle name="Note 8 8 11" xfId="14447" xr:uid="{00000000-0005-0000-0000-0000CF370000}"/>
    <cellStyle name="Note 8 8 11 2" xfId="14448" xr:uid="{00000000-0005-0000-0000-0000D0370000}"/>
    <cellStyle name="Note 8 8 12" xfId="14449" xr:uid="{00000000-0005-0000-0000-0000D1370000}"/>
    <cellStyle name="Note 8 8 12 2" xfId="14450" xr:uid="{00000000-0005-0000-0000-0000D2370000}"/>
    <cellStyle name="Note 8 8 13" xfId="14451" xr:uid="{00000000-0005-0000-0000-0000D3370000}"/>
    <cellStyle name="Note 8 8 13 2" xfId="14452" xr:uid="{00000000-0005-0000-0000-0000D4370000}"/>
    <cellStyle name="Note 8 8 14" xfId="14453" xr:uid="{00000000-0005-0000-0000-0000D5370000}"/>
    <cellStyle name="Note 8 8 14 2" xfId="14454" xr:uid="{00000000-0005-0000-0000-0000D6370000}"/>
    <cellStyle name="Note 8 8 15" xfId="14455" xr:uid="{00000000-0005-0000-0000-0000D7370000}"/>
    <cellStyle name="Note 8 8 15 2" xfId="14456" xr:uid="{00000000-0005-0000-0000-0000D8370000}"/>
    <cellStyle name="Note 8 8 16" xfId="14457" xr:uid="{00000000-0005-0000-0000-0000D9370000}"/>
    <cellStyle name="Note 8 8 16 2" xfId="14458" xr:uid="{00000000-0005-0000-0000-0000DA370000}"/>
    <cellStyle name="Note 8 8 17" xfId="14459" xr:uid="{00000000-0005-0000-0000-0000DB370000}"/>
    <cellStyle name="Note 8 8 17 2" xfId="14460" xr:uid="{00000000-0005-0000-0000-0000DC370000}"/>
    <cellStyle name="Note 8 8 18" xfId="14461" xr:uid="{00000000-0005-0000-0000-0000DD370000}"/>
    <cellStyle name="Note 8 8 2" xfId="14462" xr:uid="{00000000-0005-0000-0000-0000DE370000}"/>
    <cellStyle name="Note 8 8 2 10" xfId="14463" xr:uid="{00000000-0005-0000-0000-0000DF370000}"/>
    <cellStyle name="Note 8 8 2 10 2" xfId="14464" xr:uid="{00000000-0005-0000-0000-0000E0370000}"/>
    <cellStyle name="Note 8 8 2 11" xfId="14465" xr:uid="{00000000-0005-0000-0000-0000E1370000}"/>
    <cellStyle name="Note 8 8 2 11 2" xfId="14466" xr:uid="{00000000-0005-0000-0000-0000E2370000}"/>
    <cellStyle name="Note 8 8 2 12" xfId="14467" xr:uid="{00000000-0005-0000-0000-0000E3370000}"/>
    <cellStyle name="Note 8 8 2 12 2" xfId="14468" xr:uid="{00000000-0005-0000-0000-0000E4370000}"/>
    <cellStyle name="Note 8 8 2 13" xfId="14469" xr:uid="{00000000-0005-0000-0000-0000E5370000}"/>
    <cellStyle name="Note 8 8 2 13 2" xfId="14470" xr:uid="{00000000-0005-0000-0000-0000E6370000}"/>
    <cellStyle name="Note 8 8 2 14" xfId="14471" xr:uid="{00000000-0005-0000-0000-0000E7370000}"/>
    <cellStyle name="Note 8 8 2 14 2" xfId="14472" xr:uid="{00000000-0005-0000-0000-0000E8370000}"/>
    <cellStyle name="Note 8 8 2 15" xfId="14473" xr:uid="{00000000-0005-0000-0000-0000E9370000}"/>
    <cellStyle name="Note 8 8 2 15 2" xfId="14474" xr:uid="{00000000-0005-0000-0000-0000EA370000}"/>
    <cellStyle name="Note 8 8 2 16" xfId="14475" xr:uid="{00000000-0005-0000-0000-0000EB370000}"/>
    <cellStyle name="Note 8 8 2 16 2" xfId="14476" xr:uid="{00000000-0005-0000-0000-0000EC370000}"/>
    <cellStyle name="Note 8 8 2 17" xfId="14477" xr:uid="{00000000-0005-0000-0000-0000ED370000}"/>
    <cellStyle name="Note 8 8 2 17 2" xfId="14478" xr:uid="{00000000-0005-0000-0000-0000EE370000}"/>
    <cellStyle name="Note 8 8 2 18" xfId="14479" xr:uid="{00000000-0005-0000-0000-0000EF370000}"/>
    <cellStyle name="Note 8 8 2 2" xfId="14480" xr:uid="{00000000-0005-0000-0000-0000F0370000}"/>
    <cellStyle name="Note 8 8 2 2 2" xfId="14481" xr:uid="{00000000-0005-0000-0000-0000F1370000}"/>
    <cellStyle name="Note 8 8 2 3" xfId="14482" xr:uid="{00000000-0005-0000-0000-0000F2370000}"/>
    <cellStyle name="Note 8 8 2 3 2" xfId="14483" xr:uid="{00000000-0005-0000-0000-0000F3370000}"/>
    <cellStyle name="Note 8 8 2 4" xfId="14484" xr:uid="{00000000-0005-0000-0000-0000F4370000}"/>
    <cellStyle name="Note 8 8 2 4 2" xfId="14485" xr:uid="{00000000-0005-0000-0000-0000F5370000}"/>
    <cellStyle name="Note 8 8 2 5" xfId="14486" xr:uid="{00000000-0005-0000-0000-0000F6370000}"/>
    <cellStyle name="Note 8 8 2 5 2" xfId="14487" xr:uid="{00000000-0005-0000-0000-0000F7370000}"/>
    <cellStyle name="Note 8 8 2 6" xfId="14488" xr:uid="{00000000-0005-0000-0000-0000F8370000}"/>
    <cellStyle name="Note 8 8 2 6 2" xfId="14489" xr:uid="{00000000-0005-0000-0000-0000F9370000}"/>
    <cellStyle name="Note 8 8 2 7" xfId="14490" xr:uid="{00000000-0005-0000-0000-0000FA370000}"/>
    <cellStyle name="Note 8 8 2 7 2" xfId="14491" xr:uid="{00000000-0005-0000-0000-0000FB370000}"/>
    <cellStyle name="Note 8 8 2 8" xfId="14492" xr:uid="{00000000-0005-0000-0000-0000FC370000}"/>
    <cellStyle name="Note 8 8 2 8 2" xfId="14493" xr:uid="{00000000-0005-0000-0000-0000FD370000}"/>
    <cellStyle name="Note 8 8 2 9" xfId="14494" xr:uid="{00000000-0005-0000-0000-0000FE370000}"/>
    <cellStyle name="Note 8 8 2 9 2" xfId="14495" xr:uid="{00000000-0005-0000-0000-0000FF370000}"/>
    <cellStyle name="Note 8 8 3" xfId="14496" xr:uid="{00000000-0005-0000-0000-000000380000}"/>
    <cellStyle name="Note 8 8 3 10" xfId="14497" xr:uid="{00000000-0005-0000-0000-000001380000}"/>
    <cellStyle name="Note 8 8 3 10 2" xfId="14498" xr:uid="{00000000-0005-0000-0000-000002380000}"/>
    <cellStyle name="Note 8 8 3 11" xfId="14499" xr:uid="{00000000-0005-0000-0000-000003380000}"/>
    <cellStyle name="Note 8 8 3 11 2" xfId="14500" xr:uid="{00000000-0005-0000-0000-000004380000}"/>
    <cellStyle name="Note 8 8 3 12" xfId="14501" xr:uid="{00000000-0005-0000-0000-000005380000}"/>
    <cellStyle name="Note 8 8 3 12 2" xfId="14502" xr:uid="{00000000-0005-0000-0000-000006380000}"/>
    <cellStyle name="Note 8 8 3 13" xfId="14503" xr:uid="{00000000-0005-0000-0000-000007380000}"/>
    <cellStyle name="Note 8 8 3 13 2" xfId="14504" xr:uid="{00000000-0005-0000-0000-000008380000}"/>
    <cellStyle name="Note 8 8 3 14" xfId="14505" xr:uid="{00000000-0005-0000-0000-000009380000}"/>
    <cellStyle name="Note 8 8 3 14 2" xfId="14506" xr:uid="{00000000-0005-0000-0000-00000A380000}"/>
    <cellStyle name="Note 8 8 3 15" xfId="14507" xr:uid="{00000000-0005-0000-0000-00000B380000}"/>
    <cellStyle name="Note 8 8 3 15 2" xfId="14508" xr:uid="{00000000-0005-0000-0000-00000C380000}"/>
    <cellStyle name="Note 8 8 3 16" xfId="14509" xr:uid="{00000000-0005-0000-0000-00000D380000}"/>
    <cellStyle name="Note 8 8 3 2" xfId="14510" xr:uid="{00000000-0005-0000-0000-00000E380000}"/>
    <cellStyle name="Note 8 8 3 2 2" xfId="14511" xr:uid="{00000000-0005-0000-0000-00000F380000}"/>
    <cellStyle name="Note 8 8 3 3" xfId="14512" xr:uid="{00000000-0005-0000-0000-000010380000}"/>
    <cellStyle name="Note 8 8 3 3 2" xfId="14513" xr:uid="{00000000-0005-0000-0000-000011380000}"/>
    <cellStyle name="Note 8 8 3 4" xfId="14514" xr:uid="{00000000-0005-0000-0000-000012380000}"/>
    <cellStyle name="Note 8 8 3 4 2" xfId="14515" xr:uid="{00000000-0005-0000-0000-000013380000}"/>
    <cellStyle name="Note 8 8 3 5" xfId="14516" xr:uid="{00000000-0005-0000-0000-000014380000}"/>
    <cellStyle name="Note 8 8 3 5 2" xfId="14517" xr:uid="{00000000-0005-0000-0000-000015380000}"/>
    <cellStyle name="Note 8 8 3 6" xfId="14518" xr:uid="{00000000-0005-0000-0000-000016380000}"/>
    <cellStyle name="Note 8 8 3 6 2" xfId="14519" xr:uid="{00000000-0005-0000-0000-000017380000}"/>
    <cellStyle name="Note 8 8 3 7" xfId="14520" xr:uid="{00000000-0005-0000-0000-000018380000}"/>
    <cellStyle name="Note 8 8 3 7 2" xfId="14521" xr:uid="{00000000-0005-0000-0000-000019380000}"/>
    <cellStyle name="Note 8 8 3 8" xfId="14522" xr:uid="{00000000-0005-0000-0000-00001A380000}"/>
    <cellStyle name="Note 8 8 3 8 2" xfId="14523" xr:uid="{00000000-0005-0000-0000-00001B380000}"/>
    <cellStyle name="Note 8 8 3 9" xfId="14524" xr:uid="{00000000-0005-0000-0000-00001C380000}"/>
    <cellStyle name="Note 8 8 3 9 2" xfId="14525" xr:uid="{00000000-0005-0000-0000-00001D380000}"/>
    <cellStyle name="Note 8 8 4" xfId="14526" xr:uid="{00000000-0005-0000-0000-00001E380000}"/>
    <cellStyle name="Note 8 8 4 10" xfId="14527" xr:uid="{00000000-0005-0000-0000-00001F380000}"/>
    <cellStyle name="Note 8 8 4 10 2" xfId="14528" xr:uid="{00000000-0005-0000-0000-000020380000}"/>
    <cellStyle name="Note 8 8 4 11" xfId="14529" xr:uid="{00000000-0005-0000-0000-000021380000}"/>
    <cellStyle name="Note 8 8 4 11 2" xfId="14530" xr:uid="{00000000-0005-0000-0000-000022380000}"/>
    <cellStyle name="Note 8 8 4 12" xfId="14531" xr:uid="{00000000-0005-0000-0000-000023380000}"/>
    <cellStyle name="Note 8 8 4 12 2" xfId="14532" xr:uid="{00000000-0005-0000-0000-000024380000}"/>
    <cellStyle name="Note 8 8 4 13" xfId="14533" xr:uid="{00000000-0005-0000-0000-000025380000}"/>
    <cellStyle name="Note 8 8 4 13 2" xfId="14534" xr:uid="{00000000-0005-0000-0000-000026380000}"/>
    <cellStyle name="Note 8 8 4 14" xfId="14535" xr:uid="{00000000-0005-0000-0000-000027380000}"/>
    <cellStyle name="Note 8 8 4 14 2" xfId="14536" xr:uid="{00000000-0005-0000-0000-000028380000}"/>
    <cellStyle name="Note 8 8 4 15" xfId="14537" xr:uid="{00000000-0005-0000-0000-000029380000}"/>
    <cellStyle name="Note 8 8 4 15 2" xfId="14538" xr:uid="{00000000-0005-0000-0000-00002A380000}"/>
    <cellStyle name="Note 8 8 4 16" xfId="14539" xr:uid="{00000000-0005-0000-0000-00002B380000}"/>
    <cellStyle name="Note 8 8 4 2" xfId="14540" xr:uid="{00000000-0005-0000-0000-00002C380000}"/>
    <cellStyle name="Note 8 8 4 2 2" xfId="14541" xr:uid="{00000000-0005-0000-0000-00002D380000}"/>
    <cellStyle name="Note 8 8 4 3" xfId="14542" xr:uid="{00000000-0005-0000-0000-00002E380000}"/>
    <cellStyle name="Note 8 8 4 3 2" xfId="14543" xr:uid="{00000000-0005-0000-0000-00002F380000}"/>
    <cellStyle name="Note 8 8 4 4" xfId="14544" xr:uid="{00000000-0005-0000-0000-000030380000}"/>
    <cellStyle name="Note 8 8 4 4 2" xfId="14545" xr:uid="{00000000-0005-0000-0000-000031380000}"/>
    <cellStyle name="Note 8 8 4 5" xfId="14546" xr:uid="{00000000-0005-0000-0000-000032380000}"/>
    <cellStyle name="Note 8 8 4 5 2" xfId="14547" xr:uid="{00000000-0005-0000-0000-000033380000}"/>
    <cellStyle name="Note 8 8 4 6" xfId="14548" xr:uid="{00000000-0005-0000-0000-000034380000}"/>
    <cellStyle name="Note 8 8 4 6 2" xfId="14549" xr:uid="{00000000-0005-0000-0000-000035380000}"/>
    <cellStyle name="Note 8 8 4 7" xfId="14550" xr:uid="{00000000-0005-0000-0000-000036380000}"/>
    <cellStyle name="Note 8 8 4 7 2" xfId="14551" xr:uid="{00000000-0005-0000-0000-000037380000}"/>
    <cellStyle name="Note 8 8 4 8" xfId="14552" xr:uid="{00000000-0005-0000-0000-000038380000}"/>
    <cellStyle name="Note 8 8 4 8 2" xfId="14553" xr:uid="{00000000-0005-0000-0000-000039380000}"/>
    <cellStyle name="Note 8 8 4 9" xfId="14554" xr:uid="{00000000-0005-0000-0000-00003A380000}"/>
    <cellStyle name="Note 8 8 4 9 2" xfId="14555" xr:uid="{00000000-0005-0000-0000-00003B380000}"/>
    <cellStyle name="Note 8 8 5" xfId="14556" xr:uid="{00000000-0005-0000-0000-00003C380000}"/>
    <cellStyle name="Note 8 8 5 10" xfId="14557" xr:uid="{00000000-0005-0000-0000-00003D380000}"/>
    <cellStyle name="Note 8 8 5 10 2" xfId="14558" xr:uid="{00000000-0005-0000-0000-00003E380000}"/>
    <cellStyle name="Note 8 8 5 11" xfId="14559" xr:uid="{00000000-0005-0000-0000-00003F380000}"/>
    <cellStyle name="Note 8 8 5 11 2" xfId="14560" xr:uid="{00000000-0005-0000-0000-000040380000}"/>
    <cellStyle name="Note 8 8 5 12" xfId="14561" xr:uid="{00000000-0005-0000-0000-000041380000}"/>
    <cellStyle name="Note 8 8 5 12 2" xfId="14562" xr:uid="{00000000-0005-0000-0000-000042380000}"/>
    <cellStyle name="Note 8 8 5 13" xfId="14563" xr:uid="{00000000-0005-0000-0000-000043380000}"/>
    <cellStyle name="Note 8 8 5 13 2" xfId="14564" xr:uid="{00000000-0005-0000-0000-000044380000}"/>
    <cellStyle name="Note 8 8 5 14" xfId="14565" xr:uid="{00000000-0005-0000-0000-000045380000}"/>
    <cellStyle name="Note 8 8 5 2" xfId="14566" xr:uid="{00000000-0005-0000-0000-000046380000}"/>
    <cellStyle name="Note 8 8 5 2 2" xfId="14567" xr:uid="{00000000-0005-0000-0000-000047380000}"/>
    <cellStyle name="Note 8 8 5 3" xfId="14568" xr:uid="{00000000-0005-0000-0000-000048380000}"/>
    <cellStyle name="Note 8 8 5 3 2" xfId="14569" xr:uid="{00000000-0005-0000-0000-000049380000}"/>
    <cellStyle name="Note 8 8 5 4" xfId="14570" xr:uid="{00000000-0005-0000-0000-00004A380000}"/>
    <cellStyle name="Note 8 8 5 4 2" xfId="14571" xr:uid="{00000000-0005-0000-0000-00004B380000}"/>
    <cellStyle name="Note 8 8 5 5" xfId="14572" xr:uid="{00000000-0005-0000-0000-00004C380000}"/>
    <cellStyle name="Note 8 8 5 5 2" xfId="14573" xr:uid="{00000000-0005-0000-0000-00004D380000}"/>
    <cellStyle name="Note 8 8 5 6" xfId="14574" xr:uid="{00000000-0005-0000-0000-00004E380000}"/>
    <cellStyle name="Note 8 8 5 6 2" xfId="14575" xr:uid="{00000000-0005-0000-0000-00004F380000}"/>
    <cellStyle name="Note 8 8 5 7" xfId="14576" xr:uid="{00000000-0005-0000-0000-000050380000}"/>
    <cellStyle name="Note 8 8 5 7 2" xfId="14577" xr:uid="{00000000-0005-0000-0000-000051380000}"/>
    <cellStyle name="Note 8 8 5 8" xfId="14578" xr:uid="{00000000-0005-0000-0000-000052380000}"/>
    <cellStyle name="Note 8 8 5 8 2" xfId="14579" xr:uid="{00000000-0005-0000-0000-000053380000}"/>
    <cellStyle name="Note 8 8 5 9" xfId="14580" xr:uid="{00000000-0005-0000-0000-000054380000}"/>
    <cellStyle name="Note 8 8 5 9 2" xfId="14581" xr:uid="{00000000-0005-0000-0000-000055380000}"/>
    <cellStyle name="Note 8 8 6" xfId="14582" xr:uid="{00000000-0005-0000-0000-000056380000}"/>
    <cellStyle name="Note 8 8 6 2" xfId="14583" xr:uid="{00000000-0005-0000-0000-000057380000}"/>
    <cellStyle name="Note 8 8 7" xfId="14584" xr:uid="{00000000-0005-0000-0000-000058380000}"/>
    <cellStyle name="Note 8 8 7 2" xfId="14585" xr:uid="{00000000-0005-0000-0000-000059380000}"/>
    <cellStyle name="Note 8 8 8" xfId="14586" xr:uid="{00000000-0005-0000-0000-00005A380000}"/>
    <cellStyle name="Note 8 8 8 2" xfId="14587" xr:uid="{00000000-0005-0000-0000-00005B380000}"/>
    <cellStyle name="Note 8 8 9" xfId="14588" xr:uid="{00000000-0005-0000-0000-00005C380000}"/>
    <cellStyle name="Note 8 8 9 2" xfId="14589" xr:uid="{00000000-0005-0000-0000-00005D380000}"/>
    <cellStyle name="Note 8 9" xfId="14590" xr:uid="{00000000-0005-0000-0000-00005E380000}"/>
    <cellStyle name="Note 8 9 10" xfId="14591" xr:uid="{00000000-0005-0000-0000-00005F380000}"/>
    <cellStyle name="Note 8 9 10 2" xfId="14592" xr:uid="{00000000-0005-0000-0000-000060380000}"/>
    <cellStyle name="Note 8 9 11" xfId="14593" xr:uid="{00000000-0005-0000-0000-000061380000}"/>
    <cellStyle name="Note 8 9 11 2" xfId="14594" xr:uid="{00000000-0005-0000-0000-000062380000}"/>
    <cellStyle name="Note 8 9 12" xfId="14595" xr:uid="{00000000-0005-0000-0000-000063380000}"/>
    <cellStyle name="Note 8 9 12 2" xfId="14596" xr:uid="{00000000-0005-0000-0000-000064380000}"/>
    <cellStyle name="Note 8 9 13" xfId="14597" xr:uid="{00000000-0005-0000-0000-000065380000}"/>
    <cellStyle name="Note 8 9 13 2" xfId="14598" xr:uid="{00000000-0005-0000-0000-000066380000}"/>
    <cellStyle name="Note 8 9 14" xfId="14599" xr:uid="{00000000-0005-0000-0000-000067380000}"/>
    <cellStyle name="Note 8 9 14 2" xfId="14600" xr:uid="{00000000-0005-0000-0000-000068380000}"/>
    <cellStyle name="Note 8 9 15" xfId="14601" xr:uid="{00000000-0005-0000-0000-000069380000}"/>
    <cellStyle name="Note 8 9 15 2" xfId="14602" xr:uid="{00000000-0005-0000-0000-00006A380000}"/>
    <cellStyle name="Note 8 9 16" xfId="14603" xr:uid="{00000000-0005-0000-0000-00006B380000}"/>
    <cellStyle name="Note 8 9 16 2" xfId="14604" xr:uid="{00000000-0005-0000-0000-00006C380000}"/>
    <cellStyle name="Note 8 9 17" xfId="14605" xr:uid="{00000000-0005-0000-0000-00006D380000}"/>
    <cellStyle name="Note 8 9 17 2" xfId="14606" xr:uid="{00000000-0005-0000-0000-00006E380000}"/>
    <cellStyle name="Note 8 9 18" xfId="14607" xr:uid="{00000000-0005-0000-0000-00006F380000}"/>
    <cellStyle name="Note 8 9 2" xfId="14608" xr:uid="{00000000-0005-0000-0000-000070380000}"/>
    <cellStyle name="Note 8 9 2 10" xfId="14609" xr:uid="{00000000-0005-0000-0000-000071380000}"/>
    <cellStyle name="Note 8 9 2 10 2" xfId="14610" xr:uid="{00000000-0005-0000-0000-000072380000}"/>
    <cellStyle name="Note 8 9 2 11" xfId="14611" xr:uid="{00000000-0005-0000-0000-000073380000}"/>
    <cellStyle name="Note 8 9 2 11 2" xfId="14612" xr:uid="{00000000-0005-0000-0000-000074380000}"/>
    <cellStyle name="Note 8 9 2 12" xfId="14613" xr:uid="{00000000-0005-0000-0000-000075380000}"/>
    <cellStyle name="Note 8 9 2 12 2" xfId="14614" xr:uid="{00000000-0005-0000-0000-000076380000}"/>
    <cellStyle name="Note 8 9 2 13" xfId="14615" xr:uid="{00000000-0005-0000-0000-000077380000}"/>
    <cellStyle name="Note 8 9 2 13 2" xfId="14616" xr:uid="{00000000-0005-0000-0000-000078380000}"/>
    <cellStyle name="Note 8 9 2 14" xfId="14617" xr:uid="{00000000-0005-0000-0000-000079380000}"/>
    <cellStyle name="Note 8 9 2 14 2" xfId="14618" xr:uid="{00000000-0005-0000-0000-00007A380000}"/>
    <cellStyle name="Note 8 9 2 15" xfId="14619" xr:uid="{00000000-0005-0000-0000-00007B380000}"/>
    <cellStyle name="Note 8 9 2 15 2" xfId="14620" xr:uid="{00000000-0005-0000-0000-00007C380000}"/>
    <cellStyle name="Note 8 9 2 16" xfId="14621" xr:uid="{00000000-0005-0000-0000-00007D380000}"/>
    <cellStyle name="Note 8 9 2 16 2" xfId="14622" xr:uid="{00000000-0005-0000-0000-00007E380000}"/>
    <cellStyle name="Note 8 9 2 17" xfId="14623" xr:uid="{00000000-0005-0000-0000-00007F380000}"/>
    <cellStyle name="Note 8 9 2 17 2" xfId="14624" xr:uid="{00000000-0005-0000-0000-000080380000}"/>
    <cellStyle name="Note 8 9 2 18" xfId="14625" xr:uid="{00000000-0005-0000-0000-000081380000}"/>
    <cellStyle name="Note 8 9 2 2" xfId="14626" xr:uid="{00000000-0005-0000-0000-000082380000}"/>
    <cellStyle name="Note 8 9 2 2 2" xfId="14627" xr:uid="{00000000-0005-0000-0000-000083380000}"/>
    <cellStyle name="Note 8 9 2 3" xfId="14628" xr:uid="{00000000-0005-0000-0000-000084380000}"/>
    <cellStyle name="Note 8 9 2 3 2" xfId="14629" xr:uid="{00000000-0005-0000-0000-000085380000}"/>
    <cellStyle name="Note 8 9 2 4" xfId="14630" xr:uid="{00000000-0005-0000-0000-000086380000}"/>
    <cellStyle name="Note 8 9 2 4 2" xfId="14631" xr:uid="{00000000-0005-0000-0000-000087380000}"/>
    <cellStyle name="Note 8 9 2 5" xfId="14632" xr:uid="{00000000-0005-0000-0000-000088380000}"/>
    <cellStyle name="Note 8 9 2 5 2" xfId="14633" xr:uid="{00000000-0005-0000-0000-000089380000}"/>
    <cellStyle name="Note 8 9 2 6" xfId="14634" xr:uid="{00000000-0005-0000-0000-00008A380000}"/>
    <cellStyle name="Note 8 9 2 6 2" xfId="14635" xr:uid="{00000000-0005-0000-0000-00008B380000}"/>
    <cellStyle name="Note 8 9 2 7" xfId="14636" xr:uid="{00000000-0005-0000-0000-00008C380000}"/>
    <cellStyle name="Note 8 9 2 7 2" xfId="14637" xr:uid="{00000000-0005-0000-0000-00008D380000}"/>
    <cellStyle name="Note 8 9 2 8" xfId="14638" xr:uid="{00000000-0005-0000-0000-00008E380000}"/>
    <cellStyle name="Note 8 9 2 8 2" xfId="14639" xr:uid="{00000000-0005-0000-0000-00008F380000}"/>
    <cellStyle name="Note 8 9 2 9" xfId="14640" xr:uid="{00000000-0005-0000-0000-000090380000}"/>
    <cellStyle name="Note 8 9 2 9 2" xfId="14641" xr:uid="{00000000-0005-0000-0000-000091380000}"/>
    <cellStyle name="Note 8 9 3" xfId="14642" xr:uid="{00000000-0005-0000-0000-000092380000}"/>
    <cellStyle name="Note 8 9 3 10" xfId="14643" xr:uid="{00000000-0005-0000-0000-000093380000}"/>
    <cellStyle name="Note 8 9 3 10 2" xfId="14644" xr:uid="{00000000-0005-0000-0000-000094380000}"/>
    <cellStyle name="Note 8 9 3 11" xfId="14645" xr:uid="{00000000-0005-0000-0000-000095380000}"/>
    <cellStyle name="Note 8 9 3 11 2" xfId="14646" xr:uid="{00000000-0005-0000-0000-000096380000}"/>
    <cellStyle name="Note 8 9 3 12" xfId="14647" xr:uid="{00000000-0005-0000-0000-000097380000}"/>
    <cellStyle name="Note 8 9 3 12 2" xfId="14648" xr:uid="{00000000-0005-0000-0000-000098380000}"/>
    <cellStyle name="Note 8 9 3 13" xfId="14649" xr:uid="{00000000-0005-0000-0000-000099380000}"/>
    <cellStyle name="Note 8 9 3 13 2" xfId="14650" xr:uid="{00000000-0005-0000-0000-00009A380000}"/>
    <cellStyle name="Note 8 9 3 14" xfId="14651" xr:uid="{00000000-0005-0000-0000-00009B380000}"/>
    <cellStyle name="Note 8 9 3 14 2" xfId="14652" xr:uid="{00000000-0005-0000-0000-00009C380000}"/>
    <cellStyle name="Note 8 9 3 15" xfId="14653" xr:uid="{00000000-0005-0000-0000-00009D380000}"/>
    <cellStyle name="Note 8 9 3 15 2" xfId="14654" xr:uid="{00000000-0005-0000-0000-00009E380000}"/>
    <cellStyle name="Note 8 9 3 16" xfId="14655" xr:uid="{00000000-0005-0000-0000-00009F380000}"/>
    <cellStyle name="Note 8 9 3 2" xfId="14656" xr:uid="{00000000-0005-0000-0000-0000A0380000}"/>
    <cellStyle name="Note 8 9 3 2 2" xfId="14657" xr:uid="{00000000-0005-0000-0000-0000A1380000}"/>
    <cellStyle name="Note 8 9 3 3" xfId="14658" xr:uid="{00000000-0005-0000-0000-0000A2380000}"/>
    <cellStyle name="Note 8 9 3 3 2" xfId="14659" xr:uid="{00000000-0005-0000-0000-0000A3380000}"/>
    <cellStyle name="Note 8 9 3 4" xfId="14660" xr:uid="{00000000-0005-0000-0000-0000A4380000}"/>
    <cellStyle name="Note 8 9 3 4 2" xfId="14661" xr:uid="{00000000-0005-0000-0000-0000A5380000}"/>
    <cellStyle name="Note 8 9 3 5" xfId="14662" xr:uid="{00000000-0005-0000-0000-0000A6380000}"/>
    <cellStyle name="Note 8 9 3 5 2" xfId="14663" xr:uid="{00000000-0005-0000-0000-0000A7380000}"/>
    <cellStyle name="Note 8 9 3 6" xfId="14664" xr:uid="{00000000-0005-0000-0000-0000A8380000}"/>
    <cellStyle name="Note 8 9 3 6 2" xfId="14665" xr:uid="{00000000-0005-0000-0000-0000A9380000}"/>
    <cellStyle name="Note 8 9 3 7" xfId="14666" xr:uid="{00000000-0005-0000-0000-0000AA380000}"/>
    <cellStyle name="Note 8 9 3 7 2" xfId="14667" xr:uid="{00000000-0005-0000-0000-0000AB380000}"/>
    <cellStyle name="Note 8 9 3 8" xfId="14668" xr:uid="{00000000-0005-0000-0000-0000AC380000}"/>
    <cellStyle name="Note 8 9 3 8 2" xfId="14669" xr:uid="{00000000-0005-0000-0000-0000AD380000}"/>
    <cellStyle name="Note 8 9 3 9" xfId="14670" xr:uid="{00000000-0005-0000-0000-0000AE380000}"/>
    <cellStyle name="Note 8 9 3 9 2" xfId="14671" xr:uid="{00000000-0005-0000-0000-0000AF380000}"/>
    <cellStyle name="Note 8 9 4" xfId="14672" xr:uid="{00000000-0005-0000-0000-0000B0380000}"/>
    <cellStyle name="Note 8 9 4 10" xfId="14673" xr:uid="{00000000-0005-0000-0000-0000B1380000}"/>
    <cellStyle name="Note 8 9 4 10 2" xfId="14674" xr:uid="{00000000-0005-0000-0000-0000B2380000}"/>
    <cellStyle name="Note 8 9 4 11" xfId="14675" xr:uid="{00000000-0005-0000-0000-0000B3380000}"/>
    <cellStyle name="Note 8 9 4 11 2" xfId="14676" xr:uid="{00000000-0005-0000-0000-0000B4380000}"/>
    <cellStyle name="Note 8 9 4 12" xfId="14677" xr:uid="{00000000-0005-0000-0000-0000B5380000}"/>
    <cellStyle name="Note 8 9 4 12 2" xfId="14678" xr:uid="{00000000-0005-0000-0000-0000B6380000}"/>
    <cellStyle name="Note 8 9 4 13" xfId="14679" xr:uid="{00000000-0005-0000-0000-0000B7380000}"/>
    <cellStyle name="Note 8 9 4 13 2" xfId="14680" xr:uid="{00000000-0005-0000-0000-0000B8380000}"/>
    <cellStyle name="Note 8 9 4 14" xfId="14681" xr:uid="{00000000-0005-0000-0000-0000B9380000}"/>
    <cellStyle name="Note 8 9 4 14 2" xfId="14682" xr:uid="{00000000-0005-0000-0000-0000BA380000}"/>
    <cellStyle name="Note 8 9 4 15" xfId="14683" xr:uid="{00000000-0005-0000-0000-0000BB380000}"/>
    <cellStyle name="Note 8 9 4 15 2" xfId="14684" xr:uid="{00000000-0005-0000-0000-0000BC380000}"/>
    <cellStyle name="Note 8 9 4 16" xfId="14685" xr:uid="{00000000-0005-0000-0000-0000BD380000}"/>
    <cellStyle name="Note 8 9 4 2" xfId="14686" xr:uid="{00000000-0005-0000-0000-0000BE380000}"/>
    <cellStyle name="Note 8 9 4 2 2" xfId="14687" xr:uid="{00000000-0005-0000-0000-0000BF380000}"/>
    <cellStyle name="Note 8 9 4 3" xfId="14688" xr:uid="{00000000-0005-0000-0000-0000C0380000}"/>
    <cellStyle name="Note 8 9 4 3 2" xfId="14689" xr:uid="{00000000-0005-0000-0000-0000C1380000}"/>
    <cellStyle name="Note 8 9 4 4" xfId="14690" xr:uid="{00000000-0005-0000-0000-0000C2380000}"/>
    <cellStyle name="Note 8 9 4 4 2" xfId="14691" xr:uid="{00000000-0005-0000-0000-0000C3380000}"/>
    <cellStyle name="Note 8 9 4 5" xfId="14692" xr:uid="{00000000-0005-0000-0000-0000C4380000}"/>
    <cellStyle name="Note 8 9 4 5 2" xfId="14693" xr:uid="{00000000-0005-0000-0000-0000C5380000}"/>
    <cellStyle name="Note 8 9 4 6" xfId="14694" xr:uid="{00000000-0005-0000-0000-0000C6380000}"/>
    <cellStyle name="Note 8 9 4 6 2" xfId="14695" xr:uid="{00000000-0005-0000-0000-0000C7380000}"/>
    <cellStyle name="Note 8 9 4 7" xfId="14696" xr:uid="{00000000-0005-0000-0000-0000C8380000}"/>
    <cellStyle name="Note 8 9 4 7 2" xfId="14697" xr:uid="{00000000-0005-0000-0000-0000C9380000}"/>
    <cellStyle name="Note 8 9 4 8" xfId="14698" xr:uid="{00000000-0005-0000-0000-0000CA380000}"/>
    <cellStyle name="Note 8 9 4 8 2" xfId="14699" xr:uid="{00000000-0005-0000-0000-0000CB380000}"/>
    <cellStyle name="Note 8 9 4 9" xfId="14700" xr:uid="{00000000-0005-0000-0000-0000CC380000}"/>
    <cellStyle name="Note 8 9 4 9 2" xfId="14701" xr:uid="{00000000-0005-0000-0000-0000CD380000}"/>
    <cellStyle name="Note 8 9 5" xfId="14702" xr:uid="{00000000-0005-0000-0000-0000CE380000}"/>
    <cellStyle name="Note 8 9 5 10" xfId="14703" xr:uid="{00000000-0005-0000-0000-0000CF380000}"/>
    <cellStyle name="Note 8 9 5 10 2" xfId="14704" xr:uid="{00000000-0005-0000-0000-0000D0380000}"/>
    <cellStyle name="Note 8 9 5 11" xfId="14705" xr:uid="{00000000-0005-0000-0000-0000D1380000}"/>
    <cellStyle name="Note 8 9 5 11 2" xfId="14706" xr:uid="{00000000-0005-0000-0000-0000D2380000}"/>
    <cellStyle name="Note 8 9 5 12" xfId="14707" xr:uid="{00000000-0005-0000-0000-0000D3380000}"/>
    <cellStyle name="Note 8 9 5 12 2" xfId="14708" xr:uid="{00000000-0005-0000-0000-0000D4380000}"/>
    <cellStyle name="Note 8 9 5 13" xfId="14709" xr:uid="{00000000-0005-0000-0000-0000D5380000}"/>
    <cellStyle name="Note 8 9 5 13 2" xfId="14710" xr:uid="{00000000-0005-0000-0000-0000D6380000}"/>
    <cellStyle name="Note 8 9 5 14" xfId="14711" xr:uid="{00000000-0005-0000-0000-0000D7380000}"/>
    <cellStyle name="Note 8 9 5 2" xfId="14712" xr:uid="{00000000-0005-0000-0000-0000D8380000}"/>
    <cellStyle name="Note 8 9 5 2 2" xfId="14713" xr:uid="{00000000-0005-0000-0000-0000D9380000}"/>
    <cellStyle name="Note 8 9 5 3" xfId="14714" xr:uid="{00000000-0005-0000-0000-0000DA380000}"/>
    <cellStyle name="Note 8 9 5 3 2" xfId="14715" xr:uid="{00000000-0005-0000-0000-0000DB380000}"/>
    <cellStyle name="Note 8 9 5 4" xfId="14716" xr:uid="{00000000-0005-0000-0000-0000DC380000}"/>
    <cellStyle name="Note 8 9 5 4 2" xfId="14717" xr:uid="{00000000-0005-0000-0000-0000DD380000}"/>
    <cellStyle name="Note 8 9 5 5" xfId="14718" xr:uid="{00000000-0005-0000-0000-0000DE380000}"/>
    <cellStyle name="Note 8 9 5 5 2" xfId="14719" xr:uid="{00000000-0005-0000-0000-0000DF380000}"/>
    <cellStyle name="Note 8 9 5 6" xfId="14720" xr:uid="{00000000-0005-0000-0000-0000E0380000}"/>
    <cellStyle name="Note 8 9 5 6 2" xfId="14721" xr:uid="{00000000-0005-0000-0000-0000E1380000}"/>
    <cellStyle name="Note 8 9 5 7" xfId="14722" xr:uid="{00000000-0005-0000-0000-0000E2380000}"/>
    <cellStyle name="Note 8 9 5 7 2" xfId="14723" xr:uid="{00000000-0005-0000-0000-0000E3380000}"/>
    <cellStyle name="Note 8 9 5 8" xfId="14724" xr:uid="{00000000-0005-0000-0000-0000E4380000}"/>
    <cellStyle name="Note 8 9 5 8 2" xfId="14725" xr:uid="{00000000-0005-0000-0000-0000E5380000}"/>
    <cellStyle name="Note 8 9 5 9" xfId="14726" xr:uid="{00000000-0005-0000-0000-0000E6380000}"/>
    <cellStyle name="Note 8 9 5 9 2" xfId="14727" xr:uid="{00000000-0005-0000-0000-0000E7380000}"/>
    <cellStyle name="Note 8 9 6" xfId="14728" xr:uid="{00000000-0005-0000-0000-0000E8380000}"/>
    <cellStyle name="Note 8 9 6 2" xfId="14729" xr:uid="{00000000-0005-0000-0000-0000E9380000}"/>
    <cellStyle name="Note 8 9 7" xfId="14730" xr:uid="{00000000-0005-0000-0000-0000EA380000}"/>
    <cellStyle name="Note 8 9 7 2" xfId="14731" xr:uid="{00000000-0005-0000-0000-0000EB380000}"/>
    <cellStyle name="Note 8 9 8" xfId="14732" xr:uid="{00000000-0005-0000-0000-0000EC380000}"/>
    <cellStyle name="Note 8 9 8 2" xfId="14733" xr:uid="{00000000-0005-0000-0000-0000ED380000}"/>
    <cellStyle name="Note 8 9 9" xfId="14734" xr:uid="{00000000-0005-0000-0000-0000EE380000}"/>
    <cellStyle name="Note 8 9 9 2" xfId="14735" xr:uid="{00000000-0005-0000-0000-0000EF380000}"/>
    <cellStyle name="Note 9" xfId="14736" xr:uid="{00000000-0005-0000-0000-0000F0380000}"/>
    <cellStyle name="Note 9 10" xfId="14737" xr:uid="{00000000-0005-0000-0000-0000F1380000}"/>
    <cellStyle name="Note 9 10 10" xfId="14738" xr:uid="{00000000-0005-0000-0000-0000F2380000}"/>
    <cellStyle name="Note 9 10 10 2" xfId="14739" xr:uid="{00000000-0005-0000-0000-0000F3380000}"/>
    <cellStyle name="Note 9 10 11" xfId="14740" xr:uid="{00000000-0005-0000-0000-0000F4380000}"/>
    <cellStyle name="Note 9 10 11 2" xfId="14741" xr:uid="{00000000-0005-0000-0000-0000F5380000}"/>
    <cellStyle name="Note 9 10 12" xfId="14742" xr:uid="{00000000-0005-0000-0000-0000F6380000}"/>
    <cellStyle name="Note 9 10 12 2" xfId="14743" xr:uid="{00000000-0005-0000-0000-0000F7380000}"/>
    <cellStyle name="Note 9 10 13" xfId="14744" xr:uid="{00000000-0005-0000-0000-0000F8380000}"/>
    <cellStyle name="Note 9 10 13 2" xfId="14745" xr:uid="{00000000-0005-0000-0000-0000F9380000}"/>
    <cellStyle name="Note 9 10 14" xfId="14746" xr:uid="{00000000-0005-0000-0000-0000FA380000}"/>
    <cellStyle name="Note 9 10 14 2" xfId="14747" xr:uid="{00000000-0005-0000-0000-0000FB380000}"/>
    <cellStyle name="Note 9 10 15" xfId="14748" xr:uid="{00000000-0005-0000-0000-0000FC380000}"/>
    <cellStyle name="Note 9 10 15 2" xfId="14749" xr:uid="{00000000-0005-0000-0000-0000FD380000}"/>
    <cellStyle name="Note 9 10 16" xfId="14750" xr:uid="{00000000-0005-0000-0000-0000FE380000}"/>
    <cellStyle name="Note 9 10 16 2" xfId="14751" xr:uid="{00000000-0005-0000-0000-0000FF380000}"/>
    <cellStyle name="Note 9 10 17" xfId="14752" xr:uid="{00000000-0005-0000-0000-000000390000}"/>
    <cellStyle name="Note 9 10 17 2" xfId="14753" xr:uid="{00000000-0005-0000-0000-000001390000}"/>
    <cellStyle name="Note 9 10 18" xfId="14754" xr:uid="{00000000-0005-0000-0000-000002390000}"/>
    <cellStyle name="Note 9 10 2" xfId="14755" xr:uid="{00000000-0005-0000-0000-000003390000}"/>
    <cellStyle name="Note 9 10 2 2" xfId="14756" xr:uid="{00000000-0005-0000-0000-000004390000}"/>
    <cellStyle name="Note 9 10 3" xfId="14757" xr:uid="{00000000-0005-0000-0000-000005390000}"/>
    <cellStyle name="Note 9 10 3 2" xfId="14758" xr:uid="{00000000-0005-0000-0000-000006390000}"/>
    <cellStyle name="Note 9 10 4" xfId="14759" xr:uid="{00000000-0005-0000-0000-000007390000}"/>
    <cellStyle name="Note 9 10 4 2" xfId="14760" xr:uid="{00000000-0005-0000-0000-000008390000}"/>
    <cellStyle name="Note 9 10 5" xfId="14761" xr:uid="{00000000-0005-0000-0000-000009390000}"/>
    <cellStyle name="Note 9 10 5 2" xfId="14762" xr:uid="{00000000-0005-0000-0000-00000A390000}"/>
    <cellStyle name="Note 9 10 6" xfId="14763" xr:uid="{00000000-0005-0000-0000-00000B390000}"/>
    <cellStyle name="Note 9 10 6 2" xfId="14764" xr:uid="{00000000-0005-0000-0000-00000C390000}"/>
    <cellStyle name="Note 9 10 7" xfId="14765" xr:uid="{00000000-0005-0000-0000-00000D390000}"/>
    <cellStyle name="Note 9 10 7 2" xfId="14766" xr:uid="{00000000-0005-0000-0000-00000E390000}"/>
    <cellStyle name="Note 9 10 8" xfId="14767" xr:uid="{00000000-0005-0000-0000-00000F390000}"/>
    <cellStyle name="Note 9 10 8 2" xfId="14768" xr:uid="{00000000-0005-0000-0000-000010390000}"/>
    <cellStyle name="Note 9 10 9" xfId="14769" xr:uid="{00000000-0005-0000-0000-000011390000}"/>
    <cellStyle name="Note 9 10 9 2" xfId="14770" xr:uid="{00000000-0005-0000-0000-000012390000}"/>
    <cellStyle name="Note 9 11" xfId="14771" xr:uid="{00000000-0005-0000-0000-000013390000}"/>
    <cellStyle name="Note 9 11 10" xfId="14772" xr:uid="{00000000-0005-0000-0000-000014390000}"/>
    <cellStyle name="Note 9 11 10 2" xfId="14773" xr:uid="{00000000-0005-0000-0000-000015390000}"/>
    <cellStyle name="Note 9 11 11" xfId="14774" xr:uid="{00000000-0005-0000-0000-000016390000}"/>
    <cellStyle name="Note 9 11 11 2" xfId="14775" xr:uid="{00000000-0005-0000-0000-000017390000}"/>
    <cellStyle name="Note 9 11 12" xfId="14776" xr:uid="{00000000-0005-0000-0000-000018390000}"/>
    <cellStyle name="Note 9 11 12 2" xfId="14777" xr:uid="{00000000-0005-0000-0000-000019390000}"/>
    <cellStyle name="Note 9 11 13" xfId="14778" xr:uid="{00000000-0005-0000-0000-00001A390000}"/>
    <cellStyle name="Note 9 11 13 2" xfId="14779" xr:uid="{00000000-0005-0000-0000-00001B390000}"/>
    <cellStyle name="Note 9 11 14" xfId="14780" xr:uid="{00000000-0005-0000-0000-00001C390000}"/>
    <cellStyle name="Note 9 11 14 2" xfId="14781" xr:uid="{00000000-0005-0000-0000-00001D390000}"/>
    <cellStyle name="Note 9 11 15" xfId="14782" xr:uid="{00000000-0005-0000-0000-00001E390000}"/>
    <cellStyle name="Note 9 11 15 2" xfId="14783" xr:uid="{00000000-0005-0000-0000-00001F390000}"/>
    <cellStyle name="Note 9 11 16" xfId="14784" xr:uid="{00000000-0005-0000-0000-000020390000}"/>
    <cellStyle name="Note 9 11 16 2" xfId="14785" xr:uid="{00000000-0005-0000-0000-000021390000}"/>
    <cellStyle name="Note 9 11 17" xfId="14786" xr:uid="{00000000-0005-0000-0000-000022390000}"/>
    <cellStyle name="Note 9 11 17 2" xfId="14787" xr:uid="{00000000-0005-0000-0000-000023390000}"/>
    <cellStyle name="Note 9 11 18" xfId="14788" xr:uid="{00000000-0005-0000-0000-000024390000}"/>
    <cellStyle name="Note 9 11 2" xfId="14789" xr:uid="{00000000-0005-0000-0000-000025390000}"/>
    <cellStyle name="Note 9 11 2 2" xfId="14790" xr:uid="{00000000-0005-0000-0000-000026390000}"/>
    <cellStyle name="Note 9 11 3" xfId="14791" xr:uid="{00000000-0005-0000-0000-000027390000}"/>
    <cellStyle name="Note 9 11 3 2" xfId="14792" xr:uid="{00000000-0005-0000-0000-000028390000}"/>
    <cellStyle name="Note 9 11 4" xfId="14793" xr:uid="{00000000-0005-0000-0000-000029390000}"/>
    <cellStyle name="Note 9 11 4 2" xfId="14794" xr:uid="{00000000-0005-0000-0000-00002A390000}"/>
    <cellStyle name="Note 9 11 5" xfId="14795" xr:uid="{00000000-0005-0000-0000-00002B390000}"/>
    <cellStyle name="Note 9 11 5 2" xfId="14796" xr:uid="{00000000-0005-0000-0000-00002C390000}"/>
    <cellStyle name="Note 9 11 6" xfId="14797" xr:uid="{00000000-0005-0000-0000-00002D390000}"/>
    <cellStyle name="Note 9 11 6 2" xfId="14798" xr:uid="{00000000-0005-0000-0000-00002E390000}"/>
    <cellStyle name="Note 9 11 7" xfId="14799" xr:uid="{00000000-0005-0000-0000-00002F390000}"/>
    <cellStyle name="Note 9 11 7 2" xfId="14800" xr:uid="{00000000-0005-0000-0000-000030390000}"/>
    <cellStyle name="Note 9 11 8" xfId="14801" xr:uid="{00000000-0005-0000-0000-000031390000}"/>
    <cellStyle name="Note 9 11 8 2" xfId="14802" xr:uid="{00000000-0005-0000-0000-000032390000}"/>
    <cellStyle name="Note 9 11 9" xfId="14803" xr:uid="{00000000-0005-0000-0000-000033390000}"/>
    <cellStyle name="Note 9 11 9 2" xfId="14804" xr:uid="{00000000-0005-0000-0000-000034390000}"/>
    <cellStyle name="Note 9 12" xfId="14805" xr:uid="{00000000-0005-0000-0000-000035390000}"/>
    <cellStyle name="Note 9 12 10" xfId="14806" xr:uid="{00000000-0005-0000-0000-000036390000}"/>
    <cellStyle name="Note 9 12 10 2" xfId="14807" xr:uid="{00000000-0005-0000-0000-000037390000}"/>
    <cellStyle name="Note 9 12 11" xfId="14808" xr:uid="{00000000-0005-0000-0000-000038390000}"/>
    <cellStyle name="Note 9 12 11 2" xfId="14809" xr:uid="{00000000-0005-0000-0000-000039390000}"/>
    <cellStyle name="Note 9 12 12" xfId="14810" xr:uid="{00000000-0005-0000-0000-00003A390000}"/>
    <cellStyle name="Note 9 12 12 2" xfId="14811" xr:uid="{00000000-0005-0000-0000-00003B390000}"/>
    <cellStyle name="Note 9 12 13" xfId="14812" xr:uid="{00000000-0005-0000-0000-00003C390000}"/>
    <cellStyle name="Note 9 12 13 2" xfId="14813" xr:uid="{00000000-0005-0000-0000-00003D390000}"/>
    <cellStyle name="Note 9 12 14" xfId="14814" xr:uid="{00000000-0005-0000-0000-00003E390000}"/>
    <cellStyle name="Note 9 12 14 2" xfId="14815" xr:uid="{00000000-0005-0000-0000-00003F390000}"/>
    <cellStyle name="Note 9 12 15" xfId="14816" xr:uid="{00000000-0005-0000-0000-000040390000}"/>
    <cellStyle name="Note 9 12 15 2" xfId="14817" xr:uid="{00000000-0005-0000-0000-000041390000}"/>
    <cellStyle name="Note 9 12 16" xfId="14818" xr:uid="{00000000-0005-0000-0000-000042390000}"/>
    <cellStyle name="Note 9 12 2" xfId="14819" xr:uid="{00000000-0005-0000-0000-000043390000}"/>
    <cellStyle name="Note 9 12 2 2" xfId="14820" xr:uid="{00000000-0005-0000-0000-000044390000}"/>
    <cellStyle name="Note 9 12 3" xfId="14821" xr:uid="{00000000-0005-0000-0000-000045390000}"/>
    <cellStyle name="Note 9 12 3 2" xfId="14822" xr:uid="{00000000-0005-0000-0000-000046390000}"/>
    <cellStyle name="Note 9 12 4" xfId="14823" xr:uid="{00000000-0005-0000-0000-000047390000}"/>
    <cellStyle name="Note 9 12 4 2" xfId="14824" xr:uid="{00000000-0005-0000-0000-000048390000}"/>
    <cellStyle name="Note 9 12 5" xfId="14825" xr:uid="{00000000-0005-0000-0000-000049390000}"/>
    <cellStyle name="Note 9 12 5 2" xfId="14826" xr:uid="{00000000-0005-0000-0000-00004A390000}"/>
    <cellStyle name="Note 9 12 6" xfId="14827" xr:uid="{00000000-0005-0000-0000-00004B390000}"/>
    <cellStyle name="Note 9 12 6 2" xfId="14828" xr:uid="{00000000-0005-0000-0000-00004C390000}"/>
    <cellStyle name="Note 9 12 7" xfId="14829" xr:uid="{00000000-0005-0000-0000-00004D390000}"/>
    <cellStyle name="Note 9 12 7 2" xfId="14830" xr:uid="{00000000-0005-0000-0000-00004E390000}"/>
    <cellStyle name="Note 9 12 8" xfId="14831" xr:uid="{00000000-0005-0000-0000-00004F390000}"/>
    <cellStyle name="Note 9 12 8 2" xfId="14832" xr:uid="{00000000-0005-0000-0000-000050390000}"/>
    <cellStyle name="Note 9 12 9" xfId="14833" xr:uid="{00000000-0005-0000-0000-000051390000}"/>
    <cellStyle name="Note 9 12 9 2" xfId="14834" xr:uid="{00000000-0005-0000-0000-000052390000}"/>
    <cellStyle name="Note 9 13" xfId="14835" xr:uid="{00000000-0005-0000-0000-000053390000}"/>
    <cellStyle name="Note 9 13 10" xfId="14836" xr:uid="{00000000-0005-0000-0000-000054390000}"/>
    <cellStyle name="Note 9 13 10 2" xfId="14837" xr:uid="{00000000-0005-0000-0000-000055390000}"/>
    <cellStyle name="Note 9 13 11" xfId="14838" xr:uid="{00000000-0005-0000-0000-000056390000}"/>
    <cellStyle name="Note 9 13 11 2" xfId="14839" xr:uid="{00000000-0005-0000-0000-000057390000}"/>
    <cellStyle name="Note 9 13 12" xfId="14840" xr:uid="{00000000-0005-0000-0000-000058390000}"/>
    <cellStyle name="Note 9 13 12 2" xfId="14841" xr:uid="{00000000-0005-0000-0000-000059390000}"/>
    <cellStyle name="Note 9 13 13" xfId="14842" xr:uid="{00000000-0005-0000-0000-00005A390000}"/>
    <cellStyle name="Note 9 13 13 2" xfId="14843" xr:uid="{00000000-0005-0000-0000-00005B390000}"/>
    <cellStyle name="Note 9 13 14" xfId="14844" xr:uid="{00000000-0005-0000-0000-00005C390000}"/>
    <cellStyle name="Note 9 13 14 2" xfId="14845" xr:uid="{00000000-0005-0000-0000-00005D390000}"/>
    <cellStyle name="Note 9 13 15" xfId="14846" xr:uid="{00000000-0005-0000-0000-00005E390000}"/>
    <cellStyle name="Note 9 13 15 2" xfId="14847" xr:uid="{00000000-0005-0000-0000-00005F390000}"/>
    <cellStyle name="Note 9 13 16" xfId="14848" xr:uid="{00000000-0005-0000-0000-000060390000}"/>
    <cellStyle name="Note 9 13 2" xfId="14849" xr:uid="{00000000-0005-0000-0000-000061390000}"/>
    <cellStyle name="Note 9 13 2 2" xfId="14850" xr:uid="{00000000-0005-0000-0000-000062390000}"/>
    <cellStyle name="Note 9 13 3" xfId="14851" xr:uid="{00000000-0005-0000-0000-000063390000}"/>
    <cellStyle name="Note 9 13 3 2" xfId="14852" xr:uid="{00000000-0005-0000-0000-000064390000}"/>
    <cellStyle name="Note 9 13 4" xfId="14853" xr:uid="{00000000-0005-0000-0000-000065390000}"/>
    <cellStyle name="Note 9 13 4 2" xfId="14854" xr:uid="{00000000-0005-0000-0000-000066390000}"/>
    <cellStyle name="Note 9 13 5" xfId="14855" xr:uid="{00000000-0005-0000-0000-000067390000}"/>
    <cellStyle name="Note 9 13 5 2" xfId="14856" xr:uid="{00000000-0005-0000-0000-000068390000}"/>
    <cellStyle name="Note 9 13 6" xfId="14857" xr:uid="{00000000-0005-0000-0000-000069390000}"/>
    <cellStyle name="Note 9 13 6 2" xfId="14858" xr:uid="{00000000-0005-0000-0000-00006A390000}"/>
    <cellStyle name="Note 9 13 7" xfId="14859" xr:uid="{00000000-0005-0000-0000-00006B390000}"/>
    <cellStyle name="Note 9 13 7 2" xfId="14860" xr:uid="{00000000-0005-0000-0000-00006C390000}"/>
    <cellStyle name="Note 9 13 8" xfId="14861" xr:uid="{00000000-0005-0000-0000-00006D390000}"/>
    <cellStyle name="Note 9 13 8 2" xfId="14862" xr:uid="{00000000-0005-0000-0000-00006E390000}"/>
    <cellStyle name="Note 9 13 9" xfId="14863" xr:uid="{00000000-0005-0000-0000-00006F390000}"/>
    <cellStyle name="Note 9 13 9 2" xfId="14864" xr:uid="{00000000-0005-0000-0000-000070390000}"/>
    <cellStyle name="Note 9 14" xfId="14865" xr:uid="{00000000-0005-0000-0000-000071390000}"/>
    <cellStyle name="Note 9 14 10" xfId="14866" xr:uid="{00000000-0005-0000-0000-000072390000}"/>
    <cellStyle name="Note 9 14 10 2" xfId="14867" xr:uid="{00000000-0005-0000-0000-000073390000}"/>
    <cellStyle name="Note 9 14 11" xfId="14868" xr:uid="{00000000-0005-0000-0000-000074390000}"/>
    <cellStyle name="Note 9 14 11 2" xfId="14869" xr:uid="{00000000-0005-0000-0000-000075390000}"/>
    <cellStyle name="Note 9 14 12" xfId="14870" xr:uid="{00000000-0005-0000-0000-000076390000}"/>
    <cellStyle name="Note 9 14 12 2" xfId="14871" xr:uid="{00000000-0005-0000-0000-000077390000}"/>
    <cellStyle name="Note 9 14 13" xfId="14872" xr:uid="{00000000-0005-0000-0000-000078390000}"/>
    <cellStyle name="Note 9 14 13 2" xfId="14873" xr:uid="{00000000-0005-0000-0000-000079390000}"/>
    <cellStyle name="Note 9 14 14" xfId="14874" xr:uid="{00000000-0005-0000-0000-00007A390000}"/>
    <cellStyle name="Note 9 14 14 2" xfId="14875" xr:uid="{00000000-0005-0000-0000-00007B390000}"/>
    <cellStyle name="Note 9 14 15" xfId="14876" xr:uid="{00000000-0005-0000-0000-00007C390000}"/>
    <cellStyle name="Note 9 14 2" xfId="14877" xr:uid="{00000000-0005-0000-0000-00007D390000}"/>
    <cellStyle name="Note 9 14 2 2" xfId="14878" xr:uid="{00000000-0005-0000-0000-00007E390000}"/>
    <cellStyle name="Note 9 14 3" xfId="14879" xr:uid="{00000000-0005-0000-0000-00007F390000}"/>
    <cellStyle name="Note 9 14 3 2" xfId="14880" xr:uid="{00000000-0005-0000-0000-000080390000}"/>
    <cellStyle name="Note 9 14 4" xfId="14881" xr:uid="{00000000-0005-0000-0000-000081390000}"/>
    <cellStyle name="Note 9 14 4 2" xfId="14882" xr:uid="{00000000-0005-0000-0000-000082390000}"/>
    <cellStyle name="Note 9 14 5" xfId="14883" xr:uid="{00000000-0005-0000-0000-000083390000}"/>
    <cellStyle name="Note 9 14 5 2" xfId="14884" xr:uid="{00000000-0005-0000-0000-000084390000}"/>
    <cellStyle name="Note 9 14 6" xfId="14885" xr:uid="{00000000-0005-0000-0000-000085390000}"/>
    <cellStyle name="Note 9 14 6 2" xfId="14886" xr:uid="{00000000-0005-0000-0000-000086390000}"/>
    <cellStyle name="Note 9 14 7" xfId="14887" xr:uid="{00000000-0005-0000-0000-000087390000}"/>
    <cellStyle name="Note 9 14 7 2" xfId="14888" xr:uid="{00000000-0005-0000-0000-000088390000}"/>
    <cellStyle name="Note 9 14 8" xfId="14889" xr:uid="{00000000-0005-0000-0000-000089390000}"/>
    <cellStyle name="Note 9 14 8 2" xfId="14890" xr:uid="{00000000-0005-0000-0000-00008A390000}"/>
    <cellStyle name="Note 9 14 9" xfId="14891" xr:uid="{00000000-0005-0000-0000-00008B390000}"/>
    <cellStyle name="Note 9 14 9 2" xfId="14892" xr:uid="{00000000-0005-0000-0000-00008C390000}"/>
    <cellStyle name="Note 9 15" xfId="14893" xr:uid="{00000000-0005-0000-0000-00008D390000}"/>
    <cellStyle name="Note 9 15 2" xfId="14894" xr:uid="{00000000-0005-0000-0000-00008E390000}"/>
    <cellStyle name="Note 9 16" xfId="14895" xr:uid="{00000000-0005-0000-0000-00008F390000}"/>
    <cellStyle name="Note 9 16 2" xfId="14896" xr:uid="{00000000-0005-0000-0000-000090390000}"/>
    <cellStyle name="Note 9 17" xfId="14897" xr:uid="{00000000-0005-0000-0000-000091390000}"/>
    <cellStyle name="Note 9 17 2" xfId="14898" xr:uid="{00000000-0005-0000-0000-000092390000}"/>
    <cellStyle name="Note 9 18" xfId="14899" xr:uid="{00000000-0005-0000-0000-000093390000}"/>
    <cellStyle name="Note 9 18 2" xfId="14900" xr:uid="{00000000-0005-0000-0000-000094390000}"/>
    <cellStyle name="Note 9 19" xfId="14901" xr:uid="{00000000-0005-0000-0000-000095390000}"/>
    <cellStyle name="Note 9 19 2" xfId="14902" xr:uid="{00000000-0005-0000-0000-000096390000}"/>
    <cellStyle name="Note 9 2" xfId="14903" xr:uid="{00000000-0005-0000-0000-000097390000}"/>
    <cellStyle name="Note 9 2 10" xfId="14904" xr:uid="{00000000-0005-0000-0000-000098390000}"/>
    <cellStyle name="Note 9 2 10 10" xfId="14905" xr:uid="{00000000-0005-0000-0000-000099390000}"/>
    <cellStyle name="Note 9 2 10 10 2" xfId="14906" xr:uid="{00000000-0005-0000-0000-00009A390000}"/>
    <cellStyle name="Note 9 2 10 11" xfId="14907" xr:uid="{00000000-0005-0000-0000-00009B390000}"/>
    <cellStyle name="Note 9 2 10 11 2" xfId="14908" xr:uid="{00000000-0005-0000-0000-00009C390000}"/>
    <cellStyle name="Note 9 2 10 12" xfId="14909" xr:uid="{00000000-0005-0000-0000-00009D390000}"/>
    <cellStyle name="Note 9 2 10 12 2" xfId="14910" xr:uid="{00000000-0005-0000-0000-00009E390000}"/>
    <cellStyle name="Note 9 2 10 13" xfId="14911" xr:uid="{00000000-0005-0000-0000-00009F390000}"/>
    <cellStyle name="Note 9 2 10 13 2" xfId="14912" xr:uid="{00000000-0005-0000-0000-0000A0390000}"/>
    <cellStyle name="Note 9 2 10 14" xfId="14913" xr:uid="{00000000-0005-0000-0000-0000A1390000}"/>
    <cellStyle name="Note 9 2 10 14 2" xfId="14914" xr:uid="{00000000-0005-0000-0000-0000A2390000}"/>
    <cellStyle name="Note 9 2 10 15" xfId="14915" xr:uid="{00000000-0005-0000-0000-0000A3390000}"/>
    <cellStyle name="Note 9 2 10 15 2" xfId="14916" xr:uid="{00000000-0005-0000-0000-0000A4390000}"/>
    <cellStyle name="Note 9 2 10 16" xfId="14917" xr:uid="{00000000-0005-0000-0000-0000A5390000}"/>
    <cellStyle name="Note 9 2 10 16 2" xfId="14918" xr:uid="{00000000-0005-0000-0000-0000A6390000}"/>
    <cellStyle name="Note 9 2 10 17" xfId="14919" xr:uid="{00000000-0005-0000-0000-0000A7390000}"/>
    <cellStyle name="Note 9 2 10 17 2" xfId="14920" xr:uid="{00000000-0005-0000-0000-0000A8390000}"/>
    <cellStyle name="Note 9 2 10 18" xfId="14921" xr:uid="{00000000-0005-0000-0000-0000A9390000}"/>
    <cellStyle name="Note 9 2 10 2" xfId="14922" xr:uid="{00000000-0005-0000-0000-0000AA390000}"/>
    <cellStyle name="Note 9 2 10 2 2" xfId="14923" xr:uid="{00000000-0005-0000-0000-0000AB390000}"/>
    <cellStyle name="Note 9 2 10 3" xfId="14924" xr:uid="{00000000-0005-0000-0000-0000AC390000}"/>
    <cellStyle name="Note 9 2 10 3 2" xfId="14925" xr:uid="{00000000-0005-0000-0000-0000AD390000}"/>
    <cellStyle name="Note 9 2 10 4" xfId="14926" xr:uid="{00000000-0005-0000-0000-0000AE390000}"/>
    <cellStyle name="Note 9 2 10 4 2" xfId="14927" xr:uid="{00000000-0005-0000-0000-0000AF390000}"/>
    <cellStyle name="Note 9 2 10 5" xfId="14928" xr:uid="{00000000-0005-0000-0000-0000B0390000}"/>
    <cellStyle name="Note 9 2 10 5 2" xfId="14929" xr:uid="{00000000-0005-0000-0000-0000B1390000}"/>
    <cellStyle name="Note 9 2 10 6" xfId="14930" xr:uid="{00000000-0005-0000-0000-0000B2390000}"/>
    <cellStyle name="Note 9 2 10 6 2" xfId="14931" xr:uid="{00000000-0005-0000-0000-0000B3390000}"/>
    <cellStyle name="Note 9 2 10 7" xfId="14932" xr:uid="{00000000-0005-0000-0000-0000B4390000}"/>
    <cellStyle name="Note 9 2 10 7 2" xfId="14933" xr:uid="{00000000-0005-0000-0000-0000B5390000}"/>
    <cellStyle name="Note 9 2 10 8" xfId="14934" xr:uid="{00000000-0005-0000-0000-0000B6390000}"/>
    <cellStyle name="Note 9 2 10 8 2" xfId="14935" xr:uid="{00000000-0005-0000-0000-0000B7390000}"/>
    <cellStyle name="Note 9 2 10 9" xfId="14936" xr:uid="{00000000-0005-0000-0000-0000B8390000}"/>
    <cellStyle name="Note 9 2 10 9 2" xfId="14937" xr:uid="{00000000-0005-0000-0000-0000B9390000}"/>
    <cellStyle name="Note 9 2 11" xfId="14938" xr:uid="{00000000-0005-0000-0000-0000BA390000}"/>
    <cellStyle name="Note 9 2 11 10" xfId="14939" xr:uid="{00000000-0005-0000-0000-0000BB390000}"/>
    <cellStyle name="Note 9 2 11 10 2" xfId="14940" xr:uid="{00000000-0005-0000-0000-0000BC390000}"/>
    <cellStyle name="Note 9 2 11 11" xfId="14941" xr:uid="{00000000-0005-0000-0000-0000BD390000}"/>
    <cellStyle name="Note 9 2 11 11 2" xfId="14942" xr:uid="{00000000-0005-0000-0000-0000BE390000}"/>
    <cellStyle name="Note 9 2 11 12" xfId="14943" xr:uid="{00000000-0005-0000-0000-0000BF390000}"/>
    <cellStyle name="Note 9 2 11 12 2" xfId="14944" xr:uid="{00000000-0005-0000-0000-0000C0390000}"/>
    <cellStyle name="Note 9 2 11 13" xfId="14945" xr:uid="{00000000-0005-0000-0000-0000C1390000}"/>
    <cellStyle name="Note 9 2 11 13 2" xfId="14946" xr:uid="{00000000-0005-0000-0000-0000C2390000}"/>
    <cellStyle name="Note 9 2 11 14" xfId="14947" xr:uid="{00000000-0005-0000-0000-0000C3390000}"/>
    <cellStyle name="Note 9 2 11 14 2" xfId="14948" xr:uid="{00000000-0005-0000-0000-0000C4390000}"/>
    <cellStyle name="Note 9 2 11 15" xfId="14949" xr:uid="{00000000-0005-0000-0000-0000C5390000}"/>
    <cellStyle name="Note 9 2 11 15 2" xfId="14950" xr:uid="{00000000-0005-0000-0000-0000C6390000}"/>
    <cellStyle name="Note 9 2 11 16" xfId="14951" xr:uid="{00000000-0005-0000-0000-0000C7390000}"/>
    <cellStyle name="Note 9 2 11 2" xfId="14952" xr:uid="{00000000-0005-0000-0000-0000C8390000}"/>
    <cellStyle name="Note 9 2 11 2 2" xfId="14953" xr:uid="{00000000-0005-0000-0000-0000C9390000}"/>
    <cellStyle name="Note 9 2 11 3" xfId="14954" xr:uid="{00000000-0005-0000-0000-0000CA390000}"/>
    <cellStyle name="Note 9 2 11 3 2" xfId="14955" xr:uid="{00000000-0005-0000-0000-0000CB390000}"/>
    <cellStyle name="Note 9 2 11 4" xfId="14956" xr:uid="{00000000-0005-0000-0000-0000CC390000}"/>
    <cellStyle name="Note 9 2 11 4 2" xfId="14957" xr:uid="{00000000-0005-0000-0000-0000CD390000}"/>
    <cellStyle name="Note 9 2 11 5" xfId="14958" xr:uid="{00000000-0005-0000-0000-0000CE390000}"/>
    <cellStyle name="Note 9 2 11 5 2" xfId="14959" xr:uid="{00000000-0005-0000-0000-0000CF390000}"/>
    <cellStyle name="Note 9 2 11 6" xfId="14960" xr:uid="{00000000-0005-0000-0000-0000D0390000}"/>
    <cellStyle name="Note 9 2 11 6 2" xfId="14961" xr:uid="{00000000-0005-0000-0000-0000D1390000}"/>
    <cellStyle name="Note 9 2 11 7" xfId="14962" xr:uid="{00000000-0005-0000-0000-0000D2390000}"/>
    <cellStyle name="Note 9 2 11 7 2" xfId="14963" xr:uid="{00000000-0005-0000-0000-0000D3390000}"/>
    <cellStyle name="Note 9 2 11 8" xfId="14964" xr:uid="{00000000-0005-0000-0000-0000D4390000}"/>
    <cellStyle name="Note 9 2 11 8 2" xfId="14965" xr:uid="{00000000-0005-0000-0000-0000D5390000}"/>
    <cellStyle name="Note 9 2 11 9" xfId="14966" xr:uid="{00000000-0005-0000-0000-0000D6390000}"/>
    <cellStyle name="Note 9 2 11 9 2" xfId="14967" xr:uid="{00000000-0005-0000-0000-0000D7390000}"/>
    <cellStyle name="Note 9 2 12" xfId="14968" xr:uid="{00000000-0005-0000-0000-0000D8390000}"/>
    <cellStyle name="Note 9 2 12 10" xfId="14969" xr:uid="{00000000-0005-0000-0000-0000D9390000}"/>
    <cellStyle name="Note 9 2 12 10 2" xfId="14970" xr:uid="{00000000-0005-0000-0000-0000DA390000}"/>
    <cellStyle name="Note 9 2 12 11" xfId="14971" xr:uid="{00000000-0005-0000-0000-0000DB390000}"/>
    <cellStyle name="Note 9 2 12 11 2" xfId="14972" xr:uid="{00000000-0005-0000-0000-0000DC390000}"/>
    <cellStyle name="Note 9 2 12 12" xfId="14973" xr:uid="{00000000-0005-0000-0000-0000DD390000}"/>
    <cellStyle name="Note 9 2 12 12 2" xfId="14974" xr:uid="{00000000-0005-0000-0000-0000DE390000}"/>
    <cellStyle name="Note 9 2 12 13" xfId="14975" xr:uid="{00000000-0005-0000-0000-0000DF390000}"/>
    <cellStyle name="Note 9 2 12 13 2" xfId="14976" xr:uid="{00000000-0005-0000-0000-0000E0390000}"/>
    <cellStyle name="Note 9 2 12 14" xfId="14977" xr:uid="{00000000-0005-0000-0000-0000E1390000}"/>
    <cellStyle name="Note 9 2 12 14 2" xfId="14978" xr:uid="{00000000-0005-0000-0000-0000E2390000}"/>
    <cellStyle name="Note 9 2 12 15" xfId="14979" xr:uid="{00000000-0005-0000-0000-0000E3390000}"/>
    <cellStyle name="Note 9 2 12 15 2" xfId="14980" xr:uid="{00000000-0005-0000-0000-0000E4390000}"/>
    <cellStyle name="Note 9 2 12 16" xfId="14981" xr:uid="{00000000-0005-0000-0000-0000E5390000}"/>
    <cellStyle name="Note 9 2 12 2" xfId="14982" xr:uid="{00000000-0005-0000-0000-0000E6390000}"/>
    <cellStyle name="Note 9 2 12 2 2" xfId="14983" xr:uid="{00000000-0005-0000-0000-0000E7390000}"/>
    <cellStyle name="Note 9 2 12 3" xfId="14984" xr:uid="{00000000-0005-0000-0000-0000E8390000}"/>
    <cellStyle name="Note 9 2 12 3 2" xfId="14985" xr:uid="{00000000-0005-0000-0000-0000E9390000}"/>
    <cellStyle name="Note 9 2 12 4" xfId="14986" xr:uid="{00000000-0005-0000-0000-0000EA390000}"/>
    <cellStyle name="Note 9 2 12 4 2" xfId="14987" xr:uid="{00000000-0005-0000-0000-0000EB390000}"/>
    <cellStyle name="Note 9 2 12 5" xfId="14988" xr:uid="{00000000-0005-0000-0000-0000EC390000}"/>
    <cellStyle name="Note 9 2 12 5 2" xfId="14989" xr:uid="{00000000-0005-0000-0000-0000ED390000}"/>
    <cellStyle name="Note 9 2 12 6" xfId="14990" xr:uid="{00000000-0005-0000-0000-0000EE390000}"/>
    <cellStyle name="Note 9 2 12 6 2" xfId="14991" xr:uid="{00000000-0005-0000-0000-0000EF390000}"/>
    <cellStyle name="Note 9 2 12 7" xfId="14992" xr:uid="{00000000-0005-0000-0000-0000F0390000}"/>
    <cellStyle name="Note 9 2 12 7 2" xfId="14993" xr:uid="{00000000-0005-0000-0000-0000F1390000}"/>
    <cellStyle name="Note 9 2 12 8" xfId="14994" xr:uid="{00000000-0005-0000-0000-0000F2390000}"/>
    <cellStyle name="Note 9 2 12 8 2" xfId="14995" xr:uid="{00000000-0005-0000-0000-0000F3390000}"/>
    <cellStyle name="Note 9 2 12 9" xfId="14996" xr:uid="{00000000-0005-0000-0000-0000F4390000}"/>
    <cellStyle name="Note 9 2 12 9 2" xfId="14997" xr:uid="{00000000-0005-0000-0000-0000F5390000}"/>
    <cellStyle name="Note 9 2 13" xfId="14998" xr:uid="{00000000-0005-0000-0000-0000F6390000}"/>
    <cellStyle name="Note 9 2 13 10" xfId="14999" xr:uid="{00000000-0005-0000-0000-0000F7390000}"/>
    <cellStyle name="Note 9 2 13 10 2" xfId="15000" xr:uid="{00000000-0005-0000-0000-0000F8390000}"/>
    <cellStyle name="Note 9 2 13 11" xfId="15001" xr:uid="{00000000-0005-0000-0000-0000F9390000}"/>
    <cellStyle name="Note 9 2 13 11 2" xfId="15002" xr:uid="{00000000-0005-0000-0000-0000FA390000}"/>
    <cellStyle name="Note 9 2 13 12" xfId="15003" xr:uid="{00000000-0005-0000-0000-0000FB390000}"/>
    <cellStyle name="Note 9 2 13 12 2" xfId="15004" xr:uid="{00000000-0005-0000-0000-0000FC390000}"/>
    <cellStyle name="Note 9 2 13 13" xfId="15005" xr:uid="{00000000-0005-0000-0000-0000FD390000}"/>
    <cellStyle name="Note 9 2 13 13 2" xfId="15006" xr:uid="{00000000-0005-0000-0000-0000FE390000}"/>
    <cellStyle name="Note 9 2 13 14" xfId="15007" xr:uid="{00000000-0005-0000-0000-0000FF390000}"/>
    <cellStyle name="Note 9 2 13 14 2" xfId="15008" xr:uid="{00000000-0005-0000-0000-0000003A0000}"/>
    <cellStyle name="Note 9 2 13 15" xfId="15009" xr:uid="{00000000-0005-0000-0000-0000013A0000}"/>
    <cellStyle name="Note 9 2 13 2" xfId="15010" xr:uid="{00000000-0005-0000-0000-0000023A0000}"/>
    <cellStyle name="Note 9 2 13 2 2" xfId="15011" xr:uid="{00000000-0005-0000-0000-0000033A0000}"/>
    <cellStyle name="Note 9 2 13 3" xfId="15012" xr:uid="{00000000-0005-0000-0000-0000043A0000}"/>
    <cellStyle name="Note 9 2 13 3 2" xfId="15013" xr:uid="{00000000-0005-0000-0000-0000053A0000}"/>
    <cellStyle name="Note 9 2 13 4" xfId="15014" xr:uid="{00000000-0005-0000-0000-0000063A0000}"/>
    <cellStyle name="Note 9 2 13 4 2" xfId="15015" xr:uid="{00000000-0005-0000-0000-0000073A0000}"/>
    <cellStyle name="Note 9 2 13 5" xfId="15016" xr:uid="{00000000-0005-0000-0000-0000083A0000}"/>
    <cellStyle name="Note 9 2 13 5 2" xfId="15017" xr:uid="{00000000-0005-0000-0000-0000093A0000}"/>
    <cellStyle name="Note 9 2 13 6" xfId="15018" xr:uid="{00000000-0005-0000-0000-00000A3A0000}"/>
    <cellStyle name="Note 9 2 13 6 2" xfId="15019" xr:uid="{00000000-0005-0000-0000-00000B3A0000}"/>
    <cellStyle name="Note 9 2 13 7" xfId="15020" xr:uid="{00000000-0005-0000-0000-00000C3A0000}"/>
    <cellStyle name="Note 9 2 13 7 2" xfId="15021" xr:uid="{00000000-0005-0000-0000-00000D3A0000}"/>
    <cellStyle name="Note 9 2 13 8" xfId="15022" xr:uid="{00000000-0005-0000-0000-00000E3A0000}"/>
    <cellStyle name="Note 9 2 13 8 2" xfId="15023" xr:uid="{00000000-0005-0000-0000-00000F3A0000}"/>
    <cellStyle name="Note 9 2 13 9" xfId="15024" xr:uid="{00000000-0005-0000-0000-0000103A0000}"/>
    <cellStyle name="Note 9 2 13 9 2" xfId="15025" xr:uid="{00000000-0005-0000-0000-0000113A0000}"/>
    <cellStyle name="Note 9 2 14" xfId="15026" xr:uid="{00000000-0005-0000-0000-0000123A0000}"/>
    <cellStyle name="Note 9 2 14 2" xfId="15027" xr:uid="{00000000-0005-0000-0000-0000133A0000}"/>
    <cellStyle name="Note 9 2 15" xfId="15028" xr:uid="{00000000-0005-0000-0000-0000143A0000}"/>
    <cellStyle name="Note 9 2 15 2" xfId="15029" xr:uid="{00000000-0005-0000-0000-0000153A0000}"/>
    <cellStyle name="Note 9 2 16" xfId="15030" xr:uid="{00000000-0005-0000-0000-0000163A0000}"/>
    <cellStyle name="Note 9 2 16 2" xfId="15031" xr:uid="{00000000-0005-0000-0000-0000173A0000}"/>
    <cellStyle name="Note 9 2 17" xfId="15032" xr:uid="{00000000-0005-0000-0000-0000183A0000}"/>
    <cellStyle name="Note 9 2 17 2" xfId="15033" xr:uid="{00000000-0005-0000-0000-0000193A0000}"/>
    <cellStyle name="Note 9 2 18" xfId="15034" xr:uid="{00000000-0005-0000-0000-00001A3A0000}"/>
    <cellStyle name="Note 9 2 18 2" xfId="15035" xr:uid="{00000000-0005-0000-0000-00001B3A0000}"/>
    <cellStyle name="Note 9 2 19" xfId="15036" xr:uid="{00000000-0005-0000-0000-00001C3A0000}"/>
    <cellStyle name="Note 9 2 19 2" xfId="15037" xr:uid="{00000000-0005-0000-0000-00001D3A0000}"/>
    <cellStyle name="Note 9 2 2" xfId="15038" xr:uid="{00000000-0005-0000-0000-00001E3A0000}"/>
    <cellStyle name="Note 9 2 2 10" xfId="15039" xr:uid="{00000000-0005-0000-0000-00001F3A0000}"/>
    <cellStyle name="Note 9 2 2 10 2" xfId="15040" xr:uid="{00000000-0005-0000-0000-0000203A0000}"/>
    <cellStyle name="Note 9 2 2 11" xfId="15041" xr:uid="{00000000-0005-0000-0000-0000213A0000}"/>
    <cellStyle name="Note 9 2 2 11 2" xfId="15042" xr:uid="{00000000-0005-0000-0000-0000223A0000}"/>
    <cellStyle name="Note 9 2 2 12" xfId="15043" xr:uid="{00000000-0005-0000-0000-0000233A0000}"/>
    <cellStyle name="Note 9 2 2 12 2" xfId="15044" xr:uid="{00000000-0005-0000-0000-0000243A0000}"/>
    <cellStyle name="Note 9 2 2 13" xfId="15045" xr:uid="{00000000-0005-0000-0000-0000253A0000}"/>
    <cellStyle name="Note 9 2 2 13 2" xfId="15046" xr:uid="{00000000-0005-0000-0000-0000263A0000}"/>
    <cellStyle name="Note 9 2 2 14" xfId="15047" xr:uid="{00000000-0005-0000-0000-0000273A0000}"/>
    <cellStyle name="Note 9 2 2 14 2" xfId="15048" xr:uid="{00000000-0005-0000-0000-0000283A0000}"/>
    <cellStyle name="Note 9 2 2 15" xfId="15049" xr:uid="{00000000-0005-0000-0000-0000293A0000}"/>
    <cellStyle name="Note 9 2 2 15 2" xfId="15050" xr:uid="{00000000-0005-0000-0000-00002A3A0000}"/>
    <cellStyle name="Note 9 2 2 16" xfId="15051" xr:uid="{00000000-0005-0000-0000-00002B3A0000}"/>
    <cellStyle name="Note 9 2 2 16 2" xfId="15052" xr:uid="{00000000-0005-0000-0000-00002C3A0000}"/>
    <cellStyle name="Note 9 2 2 17" xfId="15053" xr:uid="{00000000-0005-0000-0000-00002D3A0000}"/>
    <cellStyle name="Note 9 2 2 17 2" xfId="15054" xr:uid="{00000000-0005-0000-0000-00002E3A0000}"/>
    <cellStyle name="Note 9 2 2 18" xfId="15055" xr:uid="{00000000-0005-0000-0000-00002F3A0000}"/>
    <cellStyle name="Note 9 2 2 18 2" xfId="15056" xr:uid="{00000000-0005-0000-0000-0000303A0000}"/>
    <cellStyle name="Note 9 2 2 19" xfId="15057" xr:uid="{00000000-0005-0000-0000-0000313A0000}"/>
    <cellStyle name="Note 9 2 2 19 2" xfId="15058" xr:uid="{00000000-0005-0000-0000-0000323A0000}"/>
    <cellStyle name="Note 9 2 2 2" xfId="15059" xr:uid="{00000000-0005-0000-0000-0000333A0000}"/>
    <cellStyle name="Note 9 2 2 2 10" xfId="15060" xr:uid="{00000000-0005-0000-0000-0000343A0000}"/>
    <cellStyle name="Note 9 2 2 2 10 2" xfId="15061" xr:uid="{00000000-0005-0000-0000-0000353A0000}"/>
    <cellStyle name="Note 9 2 2 2 11" xfId="15062" xr:uid="{00000000-0005-0000-0000-0000363A0000}"/>
    <cellStyle name="Note 9 2 2 2 11 2" xfId="15063" xr:uid="{00000000-0005-0000-0000-0000373A0000}"/>
    <cellStyle name="Note 9 2 2 2 12" xfId="15064" xr:uid="{00000000-0005-0000-0000-0000383A0000}"/>
    <cellStyle name="Note 9 2 2 2 12 2" xfId="15065" xr:uid="{00000000-0005-0000-0000-0000393A0000}"/>
    <cellStyle name="Note 9 2 2 2 13" xfId="15066" xr:uid="{00000000-0005-0000-0000-00003A3A0000}"/>
    <cellStyle name="Note 9 2 2 2 13 2" xfId="15067" xr:uid="{00000000-0005-0000-0000-00003B3A0000}"/>
    <cellStyle name="Note 9 2 2 2 14" xfId="15068" xr:uid="{00000000-0005-0000-0000-00003C3A0000}"/>
    <cellStyle name="Note 9 2 2 2 14 2" xfId="15069" xr:uid="{00000000-0005-0000-0000-00003D3A0000}"/>
    <cellStyle name="Note 9 2 2 2 15" xfId="15070" xr:uid="{00000000-0005-0000-0000-00003E3A0000}"/>
    <cellStyle name="Note 9 2 2 2 15 2" xfId="15071" xr:uid="{00000000-0005-0000-0000-00003F3A0000}"/>
    <cellStyle name="Note 9 2 2 2 16" xfId="15072" xr:uid="{00000000-0005-0000-0000-0000403A0000}"/>
    <cellStyle name="Note 9 2 2 2 16 2" xfId="15073" xr:uid="{00000000-0005-0000-0000-0000413A0000}"/>
    <cellStyle name="Note 9 2 2 2 17" xfId="15074" xr:uid="{00000000-0005-0000-0000-0000423A0000}"/>
    <cellStyle name="Note 9 2 2 2 17 2" xfId="15075" xr:uid="{00000000-0005-0000-0000-0000433A0000}"/>
    <cellStyle name="Note 9 2 2 2 18" xfId="15076" xr:uid="{00000000-0005-0000-0000-0000443A0000}"/>
    <cellStyle name="Note 9 2 2 2 18 2" xfId="15077" xr:uid="{00000000-0005-0000-0000-0000453A0000}"/>
    <cellStyle name="Note 9 2 2 2 19" xfId="15078" xr:uid="{00000000-0005-0000-0000-0000463A0000}"/>
    <cellStyle name="Note 9 2 2 2 2" xfId="15079" xr:uid="{00000000-0005-0000-0000-0000473A0000}"/>
    <cellStyle name="Note 9 2 2 2 2 2" xfId="15080" xr:uid="{00000000-0005-0000-0000-0000483A0000}"/>
    <cellStyle name="Note 9 2 2 2 3" xfId="15081" xr:uid="{00000000-0005-0000-0000-0000493A0000}"/>
    <cellStyle name="Note 9 2 2 2 3 2" xfId="15082" xr:uid="{00000000-0005-0000-0000-00004A3A0000}"/>
    <cellStyle name="Note 9 2 2 2 4" xfId="15083" xr:uid="{00000000-0005-0000-0000-00004B3A0000}"/>
    <cellStyle name="Note 9 2 2 2 4 2" xfId="15084" xr:uid="{00000000-0005-0000-0000-00004C3A0000}"/>
    <cellStyle name="Note 9 2 2 2 5" xfId="15085" xr:uid="{00000000-0005-0000-0000-00004D3A0000}"/>
    <cellStyle name="Note 9 2 2 2 5 2" xfId="15086" xr:uid="{00000000-0005-0000-0000-00004E3A0000}"/>
    <cellStyle name="Note 9 2 2 2 6" xfId="15087" xr:uid="{00000000-0005-0000-0000-00004F3A0000}"/>
    <cellStyle name="Note 9 2 2 2 6 2" xfId="15088" xr:uid="{00000000-0005-0000-0000-0000503A0000}"/>
    <cellStyle name="Note 9 2 2 2 7" xfId="15089" xr:uid="{00000000-0005-0000-0000-0000513A0000}"/>
    <cellStyle name="Note 9 2 2 2 7 2" xfId="15090" xr:uid="{00000000-0005-0000-0000-0000523A0000}"/>
    <cellStyle name="Note 9 2 2 2 8" xfId="15091" xr:uid="{00000000-0005-0000-0000-0000533A0000}"/>
    <cellStyle name="Note 9 2 2 2 8 2" xfId="15092" xr:uid="{00000000-0005-0000-0000-0000543A0000}"/>
    <cellStyle name="Note 9 2 2 2 9" xfId="15093" xr:uid="{00000000-0005-0000-0000-0000553A0000}"/>
    <cellStyle name="Note 9 2 2 2 9 2" xfId="15094" xr:uid="{00000000-0005-0000-0000-0000563A0000}"/>
    <cellStyle name="Note 9 2 2 20" xfId="15095" xr:uid="{00000000-0005-0000-0000-0000573A0000}"/>
    <cellStyle name="Note 9 2 2 3" xfId="15096" xr:uid="{00000000-0005-0000-0000-0000583A0000}"/>
    <cellStyle name="Note 9 2 2 3 10" xfId="15097" xr:uid="{00000000-0005-0000-0000-0000593A0000}"/>
    <cellStyle name="Note 9 2 2 3 10 2" xfId="15098" xr:uid="{00000000-0005-0000-0000-00005A3A0000}"/>
    <cellStyle name="Note 9 2 2 3 11" xfId="15099" xr:uid="{00000000-0005-0000-0000-00005B3A0000}"/>
    <cellStyle name="Note 9 2 2 3 11 2" xfId="15100" xr:uid="{00000000-0005-0000-0000-00005C3A0000}"/>
    <cellStyle name="Note 9 2 2 3 12" xfId="15101" xr:uid="{00000000-0005-0000-0000-00005D3A0000}"/>
    <cellStyle name="Note 9 2 2 3 12 2" xfId="15102" xr:uid="{00000000-0005-0000-0000-00005E3A0000}"/>
    <cellStyle name="Note 9 2 2 3 13" xfId="15103" xr:uid="{00000000-0005-0000-0000-00005F3A0000}"/>
    <cellStyle name="Note 9 2 2 3 13 2" xfId="15104" xr:uid="{00000000-0005-0000-0000-0000603A0000}"/>
    <cellStyle name="Note 9 2 2 3 14" xfId="15105" xr:uid="{00000000-0005-0000-0000-0000613A0000}"/>
    <cellStyle name="Note 9 2 2 3 14 2" xfId="15106" xr:uid="{00000000-0005-0000-0000-0000623A0000}"/>
    <cellStyle name="Note 9 2 2 3 15" xfId="15107" xr:uid="{00000000-0005-0000-0000-0000633A0000}"/>
    <cellStyle name="Note 9 2 2 3 15 2" xfId="15108" xr:uid="{00000000-0005-0000-0000-0000643A0000}"/>
    <cellStyle name="Note 9 2 2 3 16" xfId="15109" xr:uid="{00000000-0005-0000-0000-0000653A0000}"/>
    <cellStyle name="Note 9 2 2 3 16 2" xfId="15110" xr:uid="{00000000-0005-0000-0000-0000663A0000}"/>
    <cellStyle name="Note 9 2 2 3 17" xfId="15111" xr:uid="{00000000-0005-0000-0000-0000673A0000}"/>
    <cellStyle name="Note 9 2 2 3 17 2" xfId="15112" xr:uid="{00000000-0005-0000-0000-0000683A0000}"/>
    <cellStyle name="Note 9 2 2 3 18" xfId="15113" xr:uid="{00000000-0005-0000-0000-0000693A0000}"/>
    <cellStyle name="Note 9 2 2 3 18 2" xfId="15114" xr:uid="{00000000-0005-0000-0000-00006A3A0000}"/>
    <cellStyle name="Note 9 2 2 3 19" xfId="15115" xr:uid="{00000000-0005-0000-0000-00006B3A0000}"/>
    <cellStyle name="Note 9 2 2 3 2" xfId="15116" xr:uid="{00000000-0005-0000-0000-00006C3A0000}"/>
    <cellStyle name="Note 9 2 2 3 2 2" xfId="15117" xr:uid="{00000000-0005-0000-0000-00006D3A0000}"/>
    <cellStyle name="Note 9 2 2 3 3" xfId="15118" xr:uid="{00000000-0005-0000-0000-00006E3A0000}"/>
    <cellStyle name="Note 9 2 2 3 3 2" xfId="15119" xr:uid="{00000000-0005-0000-0000-00006F3A0000}"/>
    <cellStyle name="Note 9 2 2 3 4" xfId="15120" xr:uid="{00000000-0005-0000-0000-0000703A0000}"/>
    <cellStyle name="Note 9 2 2 3 4 2" xfId="15121" xr:uid="{00000000-0005-0000-0000-0000713A0000}"/>
    <cellStyle name="Note 9 2 2 3 5" xfId="15122" xr:uid="{00000000-0005-0000-0000-0000723A0000}"/>
    <cellStyle name="Note 9 2 2 3 5 2" xfId="15123" xr:uid="{00000000-0005-0000-0000-0000733A0000}"/>
    <cellStyle name="Note 9 2 2 3 6" xfId="15124" xr:uid="{00000000-0005-0000-0000-0000743A0000}"/>
    <cellStyle name="Note 9 2 2 3 6 2" xfId="15125" xr:uid="{00000000-0005-0000-0000-0000753A0000}"/>
    <cellStyle name="Note 9 2 2 3 7" xfId="15126" xr:uid="{00000000-0005-0000-0000-0000763A0000}"/>
    <cellStyle name="Note 9 2 2 3 7 2" xfId="15127" xr:uid="{00000000-0005-0000-0000-0000773A0000}"/>
    <cellStyle name="Note 9 2 2 3 8" xfId="15128" xr:uid="{00000000-0005-0000-0000-0000783A0000}"/>
    <cellStyle name="Note 9 2 2 3 8 2" xfId="15129" xr:uid="{00000000-0005-0000-0000-0000793A0000}"/>
    <cellStyle name="Note 9 2 2 3 9" xfId="15130" xr:uid="{00000000-0005-0000-0000-00007A3A0000}"/>
    <cellStyle name="Note 9 2 2 3 9 2" xfId="15131" xr:uid="{00000000-0005-0000-0000-00007B3A0000}"/>
    <cellStyle name="Note 9 2 2 4" xfId="15132" xr:uid="{00000000-0005-0000-0000-00007C3A0000}"/>
    <cellStyle name="Note 9 2 2 4 10" xfId="15133" xr:uid="{00000000-0005-0000-0000-00007D3A0000}"/>
    <cellStyle name="Note 9 2 2 4 10 2" xfId="15134" xr:uid="{00000000-0005-0000-0000-00007E3A0000}"/>
    <cellStyle name="Note 9 2 2 4 11" xfId="15135" xr:uid="{00000000-0005-0000-0000-00007F3A0000}"/>
    <cellStyle name="Note 9 2 2 4 11 2" xfId="15136" xr:uid="{00000000-0005-0000-0000-0000803A0000}"/>
    <cellStyle name="Note 9 2 2 4 12" xfId="15137" xr:uid="{00000000-0005-0000-0000-0000813A0000}"/>
    <cellStyle name="Note 9 2 2 4 12 2" xfId="15138" xr:uid="{00000000-0005-0000-0000-0000823A0000}"/>
    <cellStyle name="Note 9 2 2 4 13" xfId="15139" xr:uid="{00000000-0005-0000-0000-0000833A0000}"/>
    <cellStyle name="Note 9 2 2 4 13 2" xfId="15140" xr:uid="{00000000-0005-0000-0000-0000843A0000}"/>
    <cellStyle name="Note 9 2 2 4 14" xfId="15141" xr:uid="{00000000-0005-0000-0000-0000853A0000}"/>
    <cellStyle name="Note 9 2 2 4 14 2" xfId="15142" xr:uid="{00000000-0005-0000-0000-0000863A0000}"/>
    <cellStyle name="Note 9 2 2 4 15" xfId="15143" xr:uid="{00000000-0005-0000-0000-0000873A0000}"/>
    <cellStyle name="Note 9 2 2 4 15 2" xfId="15144" xr:uid="{00000000-0005-0000-0000-0000883A0000}"/>
    <cellStyle name="Note 9 2 2 4 16" xfId="15145" xr:uid="{00000000-0005-0000-0000-0000893A0000}"/>
    <cellStyle name="Note 9 2 2 4 2" xfId="15146" xr:uid="{00000000-0005-0000-0000-00008A3A0000}"/>
    <cellStyle name="Note 9 2 2 4 2 2" xfId="15147" xr:uid="{00000000-0005-0000-0000-00008B3A0000}"/>
    <cellStyle name="Note 9 2 2 4 3" xfId="15148" xr:uid="{00000000-0005-0000-0000-00008C3A0000}"/>
    <cellStyle name="Note 9 2 2 4 3 2" xfId="15149" xr:uid="{00000000-0005-0000-0000-00008D3A0000}"/>
    <cellStyle name="Note 9 2 2 4 4" xfId="15150" xr:uid="{00000000-0005-0000-0000-00008E3A0000}"/>
    <cellStyle name="Note 9 2 2 4 4 2" xfId="15151" xr:uid="{00000000-0005-0000-0000-00008F3A0000}"/>
    <cellStyle name="Note 9 2 2 4 5" xfId="15152" xr:uid="{00000000-0005-0000-0000-0000903A0000}"/>
    <cellStyle name="Note 9 2 2 4 5 2" xfId="15153" xr:uid="{00000000-0005-0000-0000-0000913A0000}"/>
    <cellStyle name="Note 9 2 2 4 6" xfId="15154" xr:uid="{00000000-0005-0000-0000-0000923A0000}"/>
    <cellStyle name="Note 9 2 2 4 6 2" xfId="15155" xr:uid="{00000000-0005-0000-0000-0000933A0000}"/>
    <cellStyle name="Note 9 2 2 4 7" xfId="15156" xr:uid="{00000000-0005-0000-0000-0000943A0000}"/>
    <cellStyle name="Note 9 2 2 4 7 2" xfId="15157" xr:uid="{00000000-0005-0000-0000-0000953A0000}"/>
    <cellStyle name="Note 9 2 2 4 8" xfId="15158" xr:uid="{00000000-0005-0000-0000-0000963A0000}"/>
    <cellStyle name="Note 9 2 2 4 8 2" xfId="15159" xr:uid="{00000000-0005-0000-0000-0000973A0000}"/>
    <cellStyle name="Note 9 2 2 4 9" xfId="15160" xr:uid="{00000000-0005-0000-0000-0000983A0000}"/>
    <cellStyle name="Note 9 2 2 4 9 2" xfId="15161" xr:uid="{00000000-0005-0000-0000-0000993A0000}"/>
    <cellStyle name="Note 9 2 2 5" xfId="15162" xr:uid="{00000000-0005-0000-0000-00009A3A0000}"/>
    <cellStyle name="Note 9 2 2 5 10" xfId="15163" xr:uid="{00000000-0005-0000-0000-00009B3A0000}"/>
    <cellStyle name="Note 9 2 2 5 10 2" xfId="15164" xr:uid="{00000000-0005-0000-0000-00009C3A0000}"/>
    <cellStyle name="Note 9 2 2 5 11" xfId="15165" xr:uid="{00000000-0005-0000-0000-00009D3A0000}"/>
    <cellStyle name="Note 9 2 2 5 11 2" xfId="15166" xr:uid="{00000000-0005-0000-0000-00009E3A0000}"/>
    <cellStyle name="Note 9 2 2 5 12" xfId="15167" xr:uid="{00000000-0005-0000-0000-00009F3A0000}"/>
    <cellStyle name="Note 9 2 2 5 12 2" xfId="15168" xr:uid="{00000000-0005-0000-0000-0000A03A0000}"/>
    <cellStyle name="Note 9 2 2 5 13" xfId="15169" xr:uid="{00000000-0005-0000-0000-0000A13A0000}"/>
    <cellStyle name="Note 9 2 2 5 13 2" xfId="15170" xr:uid="{00000000-0005-0000-0000-0000A23A0000}"/>
    <cellStyle name="Note 9 2 2 5 14" xfId="15171" xr:uid="{00000000-0005-0000-0000-0000A33A0000}"/>
    <cellStyle name="Note 9 2 2 5 14 2" xfId="15172" xr:uid="{00000000-0005-0000-0000-0000A43A0000}"/>
    <cellStyle name="Note 9 2 2 5 15" xfId="15173" xr:uid="{00000000-0005-0000-0000-0000A53A0000}"/>
    <cellStyle name="Note 9 2 2 5 15 2" xfId="15174" xr:uid="{00000000-0005-0000-0000-0000A63A0000}"/>
    <cellStyle name="Note 9 2 2 5 16" xfId="15175" xr:uid="{00000000-0005-0000-0000-0000A73A0000}"/>
    <cellStyle name="Note 9 2 2 5 2" xfId="15176" xr:uid="{00000000-0005-0000-0000-0000A83A0000}"/>
    <cellStyle name="Note 9 2 2 5 2 2" xfId="15177" xr:uid="{00000000-0005-0000-0000-0000A93A0000}"/>
    <cellStyle name="Note 9 2 2 5 3" xfId="15178" xr:uid="{00000000-0005-0000-0000-0000AA3A0000}"/>
    <cellStyle name="Note 9 2 2 5 3 2" xfId="15179" xr:uid="{00000000-0005-0000-0000-0000AB3A0000}"/>
    <cellStyle name="Note 9 2 2 5 4" xfId="15180" xr:uid="{00000000-0005-0000-0000-0000AC3A0000}"/>
    <cellStyle name="Note 9 2 2 5 4 2" xfId="15181" xr:uid="{00000000-0005-0000-0000-0000AD3A0000}"/>
    <cellStyle name="Note 9 2 2 5 5" xfId="15182" xr:uid="{00000000-0005-0000-0000-0000AE3A0000}"/>
    <cellStyle name="Note 9 2 2 5 5 2" xfId="15183" xr:uid="{00000000-0005-0000-0000-0000AF3A0000}"/>
    <cellStyle name="Note 9 2 2 5 6" xfId="15184" xr:uid="{00000000-0005-0000-0000-0000B03A0000}"/>
    <cellStyle name="Note 9 2 2 5 6 2" xfId="15185" xr:uid="{00000000-0005-0000-0000-0000B13A0000}"/>
    <cellStyle name="Note 9 2 2 5 7" xfId="15186" xr:uid="{00000000-0005-0000-0000-0000B23A0000}"/>
    <cellStyle name="Note 9 2 2 5 7 2" xfId="15187" xr:uid="{00000000-0005-0000-0000-0000B33A0000}"/>
    <cellStyle name="Note 9 2 2 5 8" xfId="15188" xr:uid="{00000000-0005-0000-0000-0000B43A0000}"/>
    <cellStyle name="Note 9 2 2 5 8 2" xfId="15189" xr:uid="{00000000-0005-0000-0000-0000B53A0000}"/>
    <cellStyle name="Note 9 2 2 5 9" xfId="15190" xr:uid="{00000000-0005-0000-0000-0000B63A0000}"/>
    <cellStyle name="Note 9 2 2 5 9 2" xfId="15191" xr:uid="{00000000-0005-0000-0000-0000B73A0000}"/>
    <cellStyle name="Note 9 2 2 6" xfId="15192" xr:uid="{00000000-0005-0000-0000-0000B83A0000}"/>
    <cellStyle name="Note 9 2 2 6 10" xfId="15193" xr:uid="{00000000-0005-0000-0000-0000B93A0000}"/>
    <cellStyle name="Note 9 2 2 6 10 2" xfId="15194" xr:uid="{00000000-0005-0000-0000-0000BA3A0000}"/>
    <cellStyle name="Note 9 2 2 6 11" xfId="15195" xr:uid="{00000000-0005-0000-0000-0000BB3A0000}"/>
    <cellStyle name="Note 9 2 2 6 11 2" xfId="15196" xr:uid="{00000000-0005-0000-0000-0000BC3A0000}"/>
    <cellStyle name="Note 9 2 2 6 12" xfId="15197" xr:uid="{00000000-0005-0000-0000-0000BD3A0000}"/>
    <cellStyle name="Note 9 2 2 6 12 2" xfId="15198" xr:uid="{00000000-0005-0000-0000-0000BE3A0000}"/>
    <cellStyle name="Note 9 2 2 6 13" xfId="15199" xr:uid="{00000000-0005-0000-0000-0000BF3A0000}"/>
    <cellStyle name="Note 9 2 2 6 13 2" xfId="15200" xr:uid="{00000000-0005-0000-0000-0000C03A0000}"/>
    <cellStyle name="Note 9 2 2 6 14" xfId="15201" xr:uid="{00000000-0005-0000-0000-0000C13A0000}"/>
    <cellStyle name="Note 9 2 2 6 14 2" xfId="15202" xr:uid="{00000000-0005-0000-0000-0000C23A0000}"/>
    <cellStyle name="Note 9 2 2 6 15" xfId="15203" xr:uid="{00000000-0005-0000-0000-0000C33A0000}"/>
    <cellStyle name="Note 9 2 2 6 2" xfId="15204" xr:uid="{00000000-0005-0000-0000-0000C43A0000}"/>
    <cellStyle name="Note 9 2 2 6 2 2" xfId="15205" xr:uid="{00000000-0005-0000-0000-0000C53A0000}"/>
    <cellStyle name="Note 9 2 2 6 3" xfId="15206" xr:uid="{00000000-0005-0000-0000-0000C63A0000}"/>
    <cellStyle name="Note 9 2 2 6 3 2" xfId="15207" xr:uid="{00000000-0005-0000-0000-0000C73A0000}"/>
    <cellStyle name="Note 9 2 2 6 4" xfId="15208" xr:uid="{00000000-0005-0000-0000-0000C83A0000}"/>
    <cellStyle name="Note 9 2 2 6 4 2" xfId="15209" xr:uid="{00000000-0005-0000-0000-0000C93A0000}"/>
    <cellStyle name="Note 9 2 2 6 5" xfId="15210" xr:uid="{00000000-0005-0000-0000-0000CA3A0000}"/>
    <cellStyle name="Note 9 2 2 6 5 2" xfId="15211" xr:uid="{00000000-0005-0000-0000-0000CB3A0000}"/>
    <cellStyle name="Note 9 2 2 6 6" xfId="15212" xr:uid="{00000000-0005-0000-0000-0000CC3A0000}"/>
    <cellStyle name="Note 9 2 2 6 6 2" xfId="15213" xr:uid="{00000000-0005-0000-0000-0000CD3A0000}"/>
    <cellStyle name="Note 9 2 2 6 7" xfId="15214" xr:uid="{00000000-0005-0000-0000-0000CE3A0000}"/>
    <cellStyle name="Note 9 2 2 6 7 2" xfId="15215" xr:uid="{00000000-0005-0000-0000-0000CF3A0000}"/>
    <cellStyle name="Note 9 2 2 6 8" xfId="15216" xr:uid="{00000000-0005-0000-0000-0000D03A0000}"/>
    <cellStyle name="Note 9 2 2 6 8 2" xfId="15217" xr:uid="{00000000-0005-0000-0000-0000D13A0000}"/>
    <cellStyle name="Note 9 2 2 6 9" xfId="15218" xr:uid="{00000000-0005-0000-0000-0000D23A0000}"/>
    <cellStyle name="Note 9 2 2 6 9 2" xfId="15219" xr:uid="{00000000-0005-0000-0000-0000D33A0000}"/>
    <cellStyle name="Note 9 2 2 7" xfId="15220" xr:uid="{00000000-0005-0000-0000-0000D43A0000}"/>
    <cellStyle name="Note 9 2 2 7 2" xfId="15221" xr:uid="{00000000-0005-0000-0000-0000D53A0000}"/>
    <cellStyle name="Note 9 2 2 8" xfId="15222" xr:uid="{00000000-0005-0000-0000-0000D63A0000}"/>
    <cellStyle name="Note 9 2 2 8 2" xfId="15223" xr:uid="{00000000-0005-0000-0000-0000D73A0000}"/>
    <cellStyle name="Note 9 2 2 9" xfId="15224" xr:uid="{00000000-0005-0000-0000-0000D83A0000}"/>
    <cellStyle name="Note 9 2 2 9 2" xfId="15225" xr:uid="{00000000-0005-0000-0000-0000D93A0000}"/>
    <cellStyle name="Note 9 2 20" xfId="15226" xr:uid="{00000000-0005-0000-0000-0000DA3A0000}"/>
    <cellStyle name="Note 9 2 20 2" xfId="15227" xr:uid="{00000000-0005-0000-0000-0000DB3A0000}"/>
    <cellStyle name="Note 9 2 21" xfId="15228" xr:uid="{00000000-0005-0000-0000-0000DC3A0000}"/>
    <cellStyle name="Note 9 2 21 2" xfId="15229" xr:uid="{00000000-0005-0000-0000-0000DD3A0000}"/>
    <cellStyle name="Note 9 2 22" xfId="15230" xr:uid="{00000000-0005-0000-0000-0000DE3A0000}"/>
    <cellStyle name="Note 9 2 22 2" xfId="15231" xr:uid="{00000000-0005-0000-0000-0000DF3A0000}"/>
    <cellStyle name="Note 9 2 23" xfId="15232" xr:uid="{00000000-0005-0000-0000-0000E03A0000}"/>
    <cellStyle name="Note 9 2 23 2" xfId="15233" xr:uid="{00000000-0005-0000-0000-0000E13A0000}"/>
    <cellStyle name="Note 9 2 24" xfId="15234" xr:uid="{00000000-0005-0000-0000-0000E23A0000}"/>
    <cellStyle name="Note 9 2 24 2" xfId="15235" xr:uid="{00000000-0005-0000-0000-0000E33A0000}"/>
    <cellStyle name="Note 9 2 25" xfId="15236" xr:uid="{00000000-0005-0000-0000-0000E43A0000}"/>
    <cellStyle name="Note 9 2 25 2" xfId="15237" xr:uid="{00000000-0005-0000-0000-0000E53A0000}"/>
    <cellStyle name="Note 9 2 26" xfId="15238" xr:uid="{00000000-0005-0000-0000-0000E63A0000}"/>
    <cellStyle name="Note 9 2 26 2" xfId="15239" xr:uid="{00000000-0005-0000-0000-0000E73A0000}"/>
    <cellStyle name="Note 9 2 27" xfId="15240" xr:uid="{00000000-0005-0000-0000-0000E83A0000}"/>
    <cellStyle name="Note 9 2 3" xfId="15241" xr:uid="{00000000-0005-0000-0000-0000E93A0000}"/>
    <cellStyle name="Note 9 2 3 10" xfId="15242" xr:uid="{00000000-0005-0000-0000-0000EA3A0000}"/>
    <cellStyle name="Note 9 2 3 10 2" xfId="15243" xr:uid="{00000000-0005-0000-0000-0000EB3A0000}"/>
    <cellStyle name="Note 9 2 3 11" xfId="15244" xr:uid="{00000000-0005-0000-0000-0000EC3A0000}"/>
    <cellStyle name="Note 9 2 3 11 2" xfId="15245" xr:uid="{00000000-0005-0000-0000-0000ED3A0000}"/>
    <cellStyle name="Note 9 2 3 12" xfId="15246" xr:uid="{00000000-0005-0000-0000-0000EE3A0000}"/>
    <cellStyle name="Note 9 2 3 12 2" xfId="15247" xr:uid="{00000000-0005-0000-0000-0000EF3A0000}"/>
    <cellStyle name="Note 9 2 3 13" xfId="15248" xr:uid="{00000000-0005-0000-0000-0000F03A0000}"/>
    <cellStyle name="Note 9 2 3 13 2" xfId="15249" xr:uid="{00000000-0005-0000-0000-0000F13A0000}"/>
    <cellStyle name="Note 9 2 3 14" xfId="15250" xr:uid="{00000000-0005-0000-0000-0000F23A0000}"/>
    <cellStyle name="Note 9 2 3 14 2" xfId="15251" xr:uid="{00000000-0005-0000-0000-0000F33A0000}"/>
    <cellStyle name="Note 9 2 3 15" xfId="15252" xr:uid="{00000000-0005-0000-0000-0000F43A0000}"/>
    <cellStyle name="Note 9 2 3 15 2" xfId="15253" xr:uid="{00000000-0005-0000-0000-0000F53A0000}"/>
    <cellStyle name="Note 9 2 3 16" xfId="15254" xr:uid="{00000000-0005-0000-0000-0000F63A0000}"/>
    <cellStyle name="Note 9 2 3 16 2" xfId="15255" xr:uid="{00000000-0005-0000-0000-0000F73A0000}"/>
    <cellStyle name="Note 9 2 3 17" xfId="15256" xr:uid="{00000000-0005-0000-0000-0000F83A0000}"/>
    <cellStyle name="Note 9 2 3 17 2" xfId="15257" xr:uid="{00000000-0005-0000-0000-0000F93A0000}"/>
    <cellStyle name="Note 9 2 3 18" xfId="15258" xr:uid="{00000000-0005-0000-0000-0000FA3A0000}"/>
    <cellStyle name="Note 9 2 3 18 2" xfId="15259" xr:uid="{00000000-0005-0000-0000-0000FB3A0000}"/>
    <cellStyle name="Note 9 2 3 19" xfId="15260" xr:uid="{00000000-0005-0000-0000-0000FC3A0000}"/>
    <cellStyle name="Note 9 2 3 19 2" xfId="15261" xr:uid="{00000000-0005-0000-0000-0000FD3A0000}"/>
    <cellStyle name="Note 9 2 3 2" xfId="15262" xr:uid="{00000000-0005-0000-0000-0000FE3A0000}"/>
    <cellStyle name="Note 9 2 3 2 10" xfId="15263" xr:uid="{00000000-0005-0000-0000-0000FF3A0000}"/>
    <cellStyle name="Note 9 2 3 2 10 2" xfId="15264" xr:uid="{00000000-0005-0000-0000-0000003B0000}"/>
    <cellStyle name="Note 9 2 3 2 11" xfId="15265" xr:uid="{00000000-0005-0000-0000-0000013B0000}"/>
    <cellStyle name="Note 9 2 3 2 11 2" xfId="15266" xr:uid="{00000000-0005-0000-0000-0000023B0000}"/>
    <cellStyle name="Note 9 2 3 2 12" xfId="15267" xr:uid="{00000000-0005-0000-0000-0000033B0000}"/>
    <cellStyle name="Note 9 2 3 2 12 2" xfId="15268" xr:uid="{00000000-0005-0000-0000-0000043B0000}"/>
    <cellStyle name="Note 9 2 3 2 13" xfId="15269" xr:uid="{00000000-0005-0000-0000-0000053B0000}"/>
    <cellStyle name="Note 9 2 3 2 13 2" xfId="15270" xr:uid="{00000000-0005-0000-0000-0000063B0000}"/>
    <cellStyle name="Note 9 2 3 2 14" xfId="15271" xr:uid="{00000000-0005-0000-0000-0000073B0000}"/>
    <cellStyle name="Note 9 2 3 2 14 2" xfId="15272" xr:uid="{00000000-0005-0000-0000-0000083B0000}"/>
    <cellStyle name="Note 9 2 3 2 15" xfId="15273" xr:uid="{00000000-0005-0000-0000-0000093B0000}"/>
    <cellStyle name="Note 9 2 3 2 15 2" xfId="15274" xr:uid="{00000000-0005-0000-0000-00000A3B0000}"/>
    <cellStyle name="Note 9 2 3 2 16" xfId="15275" xr:uid="{00000000-0005-0000-0000-00000B3B0000}"/>
    <cellStyle name="Note 9 2 3 2 16 2" xfId="15276" xr:uid="{00000000-0005-0000-0000-00000C3B0000}"/>
    <cellStyle name="Note 9 2 3 2 17" xfId="15277" xr:uid="{00000000-0005-0000-0000-00000D3B0000}"/>
    <cellStyle name="Note 9 2 3 2 17 2" xfId="15278" xr:uid="{00000000-0005-0000-0000-00000E3B0000}"/>
    <cellStyle name="Note 9 2 3 2 18" xfId="15279" xr:uid="{00000000-0005-0000-0000-00000F3B0000}"/>
    <cellStyle name="Note 9 2 3 2 18 2" xfId="15280" xr:uid="{00000000-0005-0000-0000-0000103B0000}"/>
    <cellStyle name="Note 9 2 3 2 19" xfId="15281" xr:uid="{00000000-0005-0000-0000-0000113B0000}"/>
    <cellStyle name="Note 9 2 3 2 2" xfId="15282" xr:uid="{00000000-0005-0000-0000-0000123B0000}"/>
    <cellStyle name="Note 9 2 3 2 2 2" xfId="15283" xr:uid="{00000000-0005-0000-0000-0000133B0000}"/>
    <cellStyle name="Note 9 2 3 2 3" xfId="15284" xr:uid="{00000000-0005-0000-0000-0000143B0000}"/>
    <cellStyle name="Note 9 2 3 2 3 2" xfId="15285" xr:uid="{00000000-0005-0000-0000-0000153B0000}"/>
    <cellStyle name="Note 9 2 3 2 4" xfId="15286" xr:uid="{00000000-0005-0000-0000-0000163B0000}"/>
    <cellStyle name="Note 9 2 3 2 4 2" xfId="15287" xr:uid="{00000000-0005-0000-0000-0000173B0000}"/>
    <cellStyle name="Note 9 2 3 2 5" xfId="15288" xr:uid="{00000000-0005-0000-0000-0000183B0000}"/>
    <cellStyle name="Note 9 2 3 2 5 2" xfId="15289" xr:uid="{00000000-0005-0000-0000-0000193B0000}"/>
    <cellStyle name="Note 9 2 3 2 6" xfId="15290" xr:uid="{00000000-0005-0000-0000-00001A3B0000}"/>
    <cellStyle name="Note 9 2 3 2 6 2" xfId="15291" xr:uid="{00000000-0005-0000-0000-00001B3B0000}"/>
    <cellStyle name="Note 9 2 3 2 7" xfId="15292" xr:uid="{00000000-0005-0000-0000-00001C3B0000}"/>
    <cellStyle name="Note 9 2 3 2 7 2" xfId="15293" xr:uid="{00000000-0005-0000-0000-00001D3B0000}"/>
    <cellStyle name="Note 9 2 3 2 8" xfId="15294" xr:uid="{00000000-0005-0000-0000-00001E3B0000}"/>
    <cellStyle name="Note 9 2 3 2 8 2" xfId="15295" xr:uid="{00000000-0005-0000-0000-00001F3B0000}"/>
    <cellStyle name="Note 9 2 3 2 9" xfId="15296" xr:uid="{00000000-0005-0000-0000-0000203B0000}"/>
    <cellStyle name="Note 9 2 3 2 9 2" xfId="15297" xr:uid="{00000000-0005-0000-0000-0000213B0000}"/>
    <cellStyle name="Note 9 2 3 20" xfId="15298" xr:uid="{00000000-0005-0000-0000-0000223B0000}"/>
    <cellStyle name="Note 9 2 3 3" xfId="15299" xr:uid="{00000000-0005-0000-0000-0000233B0000}"/>
    <cellStyle name="Note 9 2 3 3 10" xfId="15300" xr:uid="{00000000-0005-0000-0000-0000243B0000}"/>
    <cellStyle name="Note 9 2 3 3 10 2" xfId="15301" xr:uid="{00000000-0005-0000-0000-0000253B0000}"/>
    <cellStyle name="Note 9 2 3 3 11" xfId="15302" xr:uid="{00000000-0005-0000-0000-0000263B0000}"/>
    <cellStyle name="Note 9 2 3 3 11 2" xfId="15303" xr:uid="{00000000-0005-0000-0000-0000273B0000}"/>
    <cellStyle name="Note 9 2 3 3 12" xfId="15304" xr:uid="{00000000-0005-0000-0000-0000283B0000}"/>
    <cellStyle name="Note 9 2 3 3 12 2" xfId="15305" xr:uid="{00000000-0005-0000-0000-0000293B0000}"/>
    <cellStyle name="Note 9 2 3 3 13" xfId="15306" xr:uid="{00000000-0005-0000-0000-00002A3B0000}"/>
    <cellStyle name="Note 9 2 3 3 13 2" xfId="15307" xr:uid="{00000000-0005-0000-0000-00002B3B0000}"/>
    <cellStyle name="Note 9 2 3 3 14" xfId="15308" xr:uid="{00000000-0005-0000-0000-00002C3B0000}"/>
    <cellStyle name="Note 9 2 3 3 14 2" xfId="15309" xr:uid="{00000000-0005-0000-0000-00002D3B0000}"/>
    <cellStyle name="Note 9 2 3 3 15" xfId="15310" xr:uid="{00000000-0005-0000-0000-00002E3B0000}"/>
    <cellStyle name="Note 9 2 3 3 15 2" xfId="15311" xr:uid="{00000000-0005-0000-0000-00002F3B0000}"/>
    <cellStyle name="Note 9 2 3 3 16" xfId="15312" xr:uid="{00000000-0005-0000-0000-0000303B0000}"/>
    <cellStyle name="Note 9 2 3 3 16 2" xfId="15313" xr:uid="{00000000-0005-0000-0000-0000313B0000}"/>
    <cellStyle name="Note 9 2 3 3 17" xfId="15314" xr:uid="{00000000-0005-0000-0000-0000323B0000}"/>
    <cellStyle name="Note 9 2 3 3 17 2" xfId="15315" xr:uid="{00000000-0005-0000-0000-0000333B0000}"/>
    <cellStyle name="Note 9 2 3 3 18" xfId="15316" xr:uid="{00000000-0005-0000-0000-0000343B0000}"/>
    <cellStyle name="Note 9 2 3 3 18 2" xfId="15317" xr:uid="{00000000-0005-0000-0000-0000353B0000}"/>
    <cellStyle name="Note 9 2 3 3 19" xfId="15318" xr:uid="{00000000-0005-0000-0000-0000363B0000}"/>
    <cellStyle name="Note 9 2 3 3 2" xfId="15319" xr:uid="{00000000-0005-0000-0000-0000373B0000}"/>
    <cellStyle name="Note 9 2 3 3 2 2" xfId="15320" xr:uid="{00000000-0005-0000-0000-0000383B0000}"/>
    <cellStyle name="Note 9 2 3 3 3" xfId="15321" xr:uid="{00000000-0005-0000-0000-0000393B0000}"/>
    <cellStyle name="Note 9 2 3 3 3 2" xfId="15322" xr:uid="{00000000-0005-0000-0000-00003A3B0000}"/>
    <cellStyle name="Note 9 2 3 3 4" xfId="15323" xr:uid="{00000000-0005-0000-0000-00003B3B0000}"/>
    <cellStyle name="Note 9 2 3 3 4 2" xfId="15324" xr:uid="{00000000-0005-0000-0000-00003C3B0000}"/>
    <cellStyle name="Note 9 2 3 3 5" xfId="15325" xr:uid="{00000000-0005-0000-0000-00003D3B0000}"/>
    <cellStyle name="Note 9 2 3 3 5 2" xfId="15326" xr:uid="{00000000-0005-0000-0000-00003E3B0000}"/>
    <cellStyle name="Note 9 2 3 3 6" xfId="15327" xr:uid="{00000000-0005-0000-0000-00003F3B0000}"/>
    <cellStyle name="Note 9 2 3 3 6 2" xfId="15328" xr:uid="{00000000-0005-0000-0000-0000403B0000}"/>
    <cellStyle name="Note 9 2 3 3 7" xfId="15329" xr:uid="{00000000-0005-0000-0000-0000413B0000}"/>
    <cellStyle name="Note 9 2 3 3 7 2" xfId="15330" xr:uid="{00000000-0005-0000-0000-0000423B0000}"/>
    <cellStyle name="Note 9 2 3 3 8" xfId="15331" xr:uid="{00000000-0005-0000-0000-0000433B0000}"/>
    <cellStyle name="Note 9 2 3 3 8 2" xfId="15332" xr:uid="{00000000-0005-0000-0000-0000443B0000}"/>
    <cellStyle name="Note 9 2 3 3 9" xfId="15333" xr:uid="{00000000-0005-0000-0000-0000453B0000}"/>
    <cellStyle name="Note 9 2 3 3 9 2" xfId="15334" xr:uid="{00000000-0005-0000-0000-0000463B0000}"/>
    <cellStyle name="Note 9 2 3 4" xfId="15335" xr:uid="{00000000-0005-0000-0000-0000473B0000}"/>
    <cellStyle name="Note 9 2 3 4 10" xfId="15336" xr:uid="{00000000-0005-0000-0000-0000483B0000}"/>
    <cellStyle name="Note 9 2 3 4 10 2" xfId="15337" xr:uid="{00000000-0005-0000-0000-0000493B0000}"/>
    <cellStyle name="Note 9 2 3 4 11" xfId="15338" xr:uid="{00000000-0005-0000-0000-00004A3B0000}"/>
    <cellStyle name="Note 9 2 3 4 11 2" xfId="15339" xr:uid="{00000000-0005-0000-0000-00004B3B0000}"/>
    <cellStyle name="Note 9 2 3 4 12" xfId="15340" xr:uid="{00000000-0005-0000-0000-00004C3B0000}"/>
    <cellStyle name="Note 9 2 3 4 12 2" xfId="15341" xr:uid="{00000000-0005-0000-0000-00004D3B0000}"/>
    <cellStyle name="Note 9 2 3 4 13" xfId="15342" xr:uid="{00000000-0005-0000-0000-00004E3B0000}"/>
    <cellStyle name="Note 9 2 3 4 13 2" xfId="15343" xr:uid="{00000000-0005-0000-0000-00004F3B0000}"/>
    <cellStyle name="Note 9 2 3 4 14" xfId="15344" xr:uid="{00000000-0005-0000-0000-0000503B0000}"/>
    <cellStyle name="Note 9 2 3 4 14 2" xfId="15345" xr:uid="{00000000-0005-0000-0000-0000513B0000}"/>
    <cellStyle name="Note 9 2 3 4 15" xfId="15346" xr:uid="{00000000-0005-0000-0000-0000523B0000}"/>
    <cellStyle name="Note 9 2 3 4 15 2" xfId="15347" xr:uid="{00000000-0005-0000-0000-0000533B0000}"/>
    <cellStyle name="Note 9 2 3 4 16" xfId="15348" xr:uid="{00000000-0005-0000-0000-0000543B0000}"/>
    <cellStyle name="Note 9 2 3 4 2" xfId="15349" xr:uid="{00000000-0005-0000-0000-0000553B0000}"/>
    <cellStyle name="Note 9 2 3 4 2 2" xfId="15350" xr:uid="{00000000-0005-0000-0000-0000563B0000}"/>
    <cellStyle name="Note 9 2 3 4 3" xfId="15351" xr:uid="{00000000-0005-0000-0000-0000573B0000}"/>
    <cellStyle name="Note 9 2 3 4 3 2" xfId="15352" xr:uid="{00000000-0005-0000-0000-0000583B0000}"/>
    <cellStyle name="Note 9 2 3 4 4" xfId="15353" xr:uid="{00000000-0005-0000-0000-0000593B0000}"/>
    <cellStyle name="Note 9 2 3 4 4 2" xfId="15354" xr:uid="{00000000-0005-0000-0000-00005A3B0000}"/>
    <cellStyle name="Note 9 2 3 4 5" xfId="15355" xr:uid="{00000000-0005-0000-0000-00005B3B0000}"/>
    <cellStyle name="Note 9 2 3 4 5 2" xfId="15356" xr:uid="{00000000-0005-0000-0000-00005C3B0000}"/>
    <cellStyle name="Note 9 2 3 4 6" xfId="15357" xr:uid="{00000000-0005-0000-0000-00005D3B0000}"/>
    <cellStyle name="Note 9 2 3 4 6 2" xfId="15358" xr:uid="{00000000-0005-0000-0000-00005E3B0000}"/>
    <cellStyle name="Note 9 2 3 4 7" xfId="15359" xr:uid="{00000000-0005-0000-0000-00005F3B0000}"/>
    <cellStyle name="Note 9 2 3 4 7 2" xfId="15360" xr:uid="{00000000-0005-0000-0000-0000603B0000}"/>
    <cellStyle name="Note 9 2 3 4 8" xfId="15361" xr:uid="{00000000-0005-0000-0000-0000613B0000}"/>
    <cellStyle name="Note 9 2 3 4 8 2" xfId="15362" xr:uid="{00000000-0005-0000-0000-0000623B0000}"/>
    <cellStyle name="Note 9 2 3 4 9" xfId="15363" xr:uid="{00000000-0005-0000-0000-0000633B0000}"/>
    <cellStyle name="Note 9 2 3 4 9 2" xfId="15364" xr:uid="{00000000-0005-0000-0000-0000643B0000}"/>
    <cellStyle name="Note 9 2 3 5" xfId="15365" xr:uid="{00000000-0005-0000-0000-0000653B0000}"/>
    <cellStyle name="Note 9 2 3 5 10" xfId="15366" xr:uid="{00000000-0005-0000-0000-0000663B0000}"/>
    <cellStyle name="Note 9 2 3 5 10 2" xfId="15367" xr:uid="{00000000-0005-0000-0000-0000673B0000}"/>
    <cellStyle name="Note 9 2 3 5 11" xfId="15368" xr:uid="{00000000-0005-0000-0000-0000683B0000}"/>
    <cellStyle name="Note 9 2 3 5 11 2" xfId="15369" xr:uid="{00000000-0005-0000-0000-0000693B0000}"/>
    <cellStyle name="Note 9 2 3 5 12" xfId="15370" xr:uid="{00000000-0005-0000-0000-00006A3B0000}"/>
    <cellStyle name="Note 9 2 3 5 12 2" xfId="15371" xr:uid="{00000000-0005-0000-0000-00006B3B0000}"/>
    <cellStyle name="Note 9 2 3 5 13" xfId="15372" xr:uid="{00000000-0005-0000-0000-00006C3B0000}"/>
    <cellStyle name="Note 9 2 3 5 13 2" xfId="15373" xr:uid="{00000000-0005-0000-0000-00006D3B0000}"/>
    <cellStyle name="Note 9 2 3 5 14" xfId="15374" xr:uid="{00000000-0005-0000-0000-00006E3B0000}"/>
    <cellStyle name="Note 9 2 3 5 14 2" xfId="15375" xr:uid="{00000000-0005-0000-0000-00006F3B0000}"/>
    <cellStyle name="Note 9 2 3 5 15" xfId="15376" xr:uid="{00000000-0005-0000-0000-0000703B0000}"/>
    <cellStyle name="Note 9 2 3 5 15 2" xfId="15377" xr:uid="{00000000-0005-0000-0000-0000713B0000}"/>
    <cellStyle name="Note 9 2 3 5 16" xfId="15378" xr:uid="{00000000-0005-0000-0000-0000723B0000}"/>
    <cellStyle name="Note 9 2 3 5 2" xfId="15379" xr:uid="{00000000-0005-0000-0000-0000733B0000}"/>
    <cellStyle name="Note 9 2 3 5 2 2" xfId="15380" xr:uid="{00000000-0005-0000-0000-0000743B0000}"/>
    <cellStyle name="Note 9 2 3 5 3" xfId="15381" xr:uid="{00000000-0005-0000-0000-0000753B0000}"/>
    <cellStyle name="Note 9 2 3 5 3 2" xfId="15382" xr:uid="{00000000-0005-0000-0000-0000763B0000}"/>
    <cellStyle name="Note 9 2 3 5 4" xfId="15383" xr:uid="{00000000-0005-0000-0000-0000773B0000}"/>
    <cellStyle name="Note 9 2 3 5 4 2" xfId="15384" xr:uid="{00000000-0005-0000-0000-0000783B0000}"/>
    <cellStyle name="Note 9 2 3 5 5" xfId="15385" xr:uid="{00000000-0005-0000-0000-0000793B0000}"/>
    <cellStyle name="Note 9 2 3 5 5 2" xfId="15386" xr:uid="{00000000-0005-0000-0000-00007A3B0000}"/>
    <cellStyle name="Note 9 2 3 5 6" xfId="15387" xr:uid="{00000000-0005-0000-0000-00007B3B0000}"/>
    <cellStyle name="Note 9 2 3 5 6 2" xfId="15388" xr:uid="{00000000-0005-0000-0000-00007C3B0000}"/>
    <cellStyle name="Note 9 2 3 5 7" xfId="15389" xr:uid="{00000000-0005-0000-0000-00007D3B0000}"/>
    <cellStyle name="Note 9 2 3 5 7 2" xfId="15390" xr:uid="{00000000-0005-0000-0000-00007E3B0000}"/>
    <cellStyle name="Note 9 2 3 5 8" xfId="15391" xr:uid="{00000000-0005-0000-0000-00007F3B0000}"/>
    <cellStyle name="Note 9 2 3 5 8 2" xfId="15392" xr:uid="{00000000-0005-0000-0000-0000803B0000}"/>
    <cellStyle name="Note 9 2 3 5 9" xfId="15393" xr:uid="{00000000-0005-0000-0000-0000813B0000}"/>
    <cellStyle name="Note 9 2 3 5 9 2" xfId="15394" xr:uid="{00000000-0005-0000-0000-0000823B0000}"/>
    <cellStyle name="Note 9 2 3 6" xfId="15395" xr:uid="{00000000-0005-0000-0000-0000833B0000}"/>
    <cellStyle name="Note 9 2 3 6 10" xfId="15396" xr:uid="{00000000-0005-0000-0000-0000843B0000}"/>
    <cellStyle name="Note 9 2 3 6 10 2" xfId="15397" xr:uid="{00000000-0005-0000-0000-0000853B0000}"/>
    <cellStyle name="Note 9 2 3 6 11" xfId="15398" xr:uid="{00000000-0005-0000-0000-0000863B0000}"/>
    <cellStyle name="Note 9 2 3 6 11 2" xfId="15399" xr:uid="{00000000-0005-0000-0000-0000873B0000}"/>
    <cellStyle name="Note 9 2 3 6 12" xfId="15400" xr:uid="{00000000-0005-0000-0000-0000883B0000}"/>
    <cellStyle name="Note 9 2 3 6 12 2" xfId="15401" xr:uid="{00000000-0005-0000-0000-0000893B0000}"/>
    <cellStyle name="Note 9 2 3 6 13" xfId="15402" xr:uid="{00000000-0005-0000-0000-00008A3B0000}"/>
    <cellStyle name="Note 9 2 3 6 13 2" xfId="15403" xr:uid="{00000000-0005-0000-0000-00008B3B0000}"/>
    <cellStyle name="Note 9 2 3 6 14" xfId="15404" xr:uid="{00000000-0005-0000-0000-00008C3B0000}"/>
    <cellStyle name="Note 9 2 3 6 14 2" xfId="15405" xr:uid="{00000000-0005-0000-0000-00008D3B0000}"/>
    <cellStyle name="Note 9 2 3 6 15" xfId="15406" xr:uid="{00000000-0005-0000-0000-00008E3B0000}"/>
    <cellStyle name="Note 9 2 3 6 2" xfId="15407" xr:uid="{00000000-0005-0000-0000-00008F3B0000}"/>
    <cellStyle name="Note 9 2 3 6 2 2" xfId="15408" xr:uid="{00000000-0005-0000-0000-0000903B0000}"/>
    <cellStyle name="Note 9 2 3 6 3" xfId="15409" xr:uid="{00000000-0005-0000-0000-0000913B0000}"/>
    <cellStyle name="Note 9 2 3 6 3 2" xfId="15410" xr:uid="{00000000-0005-0000-0000-0000923B0000}"/>
    <cellStyle name="Note 9 2 3 6 4" xfId="15411" xr:uid="{00000000-0005-0000-0000-0000933B0000}"/>
    <cellStyle name="Note 9 2 3 6 4 2" xfId="15412" xr:uid="{00000000-0005-0000-0000-0000943B0000}"/>
    <cellStyle name="Note 9 2 3 6 5" xfId="15413" xr:uid="{00000000-0005-0000-0000-0000953B0000}"/>
    <cellStyle name="Note 9 2 3 6 5 2" xfId="15414" xr:uid="{00000000-0005-0000-0000-0000963B0000}"/>
    <cellStyle name="Note 9 2 3 6 6" xfId="15415" xr:uid="{00000000-0005-0000-0000-0000973B0000}"/>
    <cellStyle name="Note 9 2 3 6 6 2" xfId="15416" xr:uid="{00000000-0005-0000-0000-0000983B0000}"/>
    <cellStyle name="Note 9 2 3 6 7" xfId="15417" xr:uid="{00000000-0005-0000-0000-0000993B0000}"/>
    <cellStyle name="Note 9 2 3 6 7 2" xfId="15418" xr:uid="{00000000-0005-0000-0000-00009A3B0000}"/>
    <cellStyle name="Note 9 2 3 6 8" xfId="15419" xr:uid="{00000000-0005-0000-0000-00009B3B0000}"/>
    <cellStyle name="Note 9 2 3 6 8 2" xfId="15420" xr:uid="{00000000-0005-0000-0000-00009C3B0000}"/>
    <cellStyle name="Note 9 2 3 6 9" xfId="15421" xr:uid="{00000000-0005-0000-0000-00009D3B0000}"/>
    <cellStyle name="Note 9 2 3 6 9 2" xfId="15422" xr:uid="{00000000-0005-0000-0000-00009E3B0000}"/>
    <cellStyle name="Note 9 2 3 7" xfId="15423" xr:uid="{00000000-0005-0000-0000-00009F3B0000}"/>
    <cellStyle name="Note 9 2 3 7 2" xfId="15424" xr:uid="{00000000-0005-0000-0000-0000A03B0000}"/>
    <cellStyle name="Note 9 2 3 8" xfId="15425" xr:uid="{00000000-0005-0000-0000-0000A13B0000}"/>
    <cellStyle name="Note 9 2 3 8 2" xfId="15426" xr:uid="{00000000-0005-0000-0000-0000A23B0000}"/>
    <cellStyle name="Note 9 2 3 9" xfId="15427" xr:uid="{00000000-0005-0000-0000-0000A33B0000}"/>
    <cellStyle name="Note 9 2 3 9 2" xfId="15428" xr:uid="{00000000-0005-0000-0000-0000A43B0000}"/>
    <cellStyle name="Note 9 2 4" xfId="15429" xr:uid="{00000000-0005-0000-0000-0000A53B0000}"/>
    <cellStyle name="Note 9 2 4 10" xfId="15430" xr:uid="{00000000-0005-0000-0000-0000A63B0000}"/>
    <cellStyle name="Note 9 2 4 10 2" xfId="15431" xr:uid="{00000000-0005-0000-0000-0000A73B0000}"/>
    <cellStyle name="Note 9 2 4 11" xfId="15432" xr:uid="{00000000-0005-0000-0000-0000A83B0000}"/>
    <cellStyle name="Note 9 2 4 11 2" xfId="15433" xr:uid="{00000000-0005-0000-0000-0000A93B0000}"/>
    <cellStyle name="Note 9 2 4 12" xfId="15434" xr:uid="{00000000-0005-0000-0000-0000AA3B0000}"/>
    <cellStyle name="Note 9 2 4 12 2" xfId="15435" xr:uid="{00000000-0005-0000-0000-0000AB3B0000}"/>
    <cellStyle name="Note 9 2 4 13" xfId="15436" xr:uid="{00000000-0005-0000-0000-0000AC3B0000}"/>
    <cellStyle name="Note 9 2 4 13 2" xfId="15437" xr:uid="{00000000-0005-0000-0000-0000AD3B0000}"/>
    <cellStyle name="Note 9 2 4 14" xfId="15438" xr:uid="{00000000-0005-0000-0000-0000AE3B0000}"/>
    <cellStyle name="Note 9 2 4 14 2" xfId="15439" xr:uid="{00000000-0005-0000-0000-0000AF3B0000}"/>
    <cellStyle name="Note 9 2 4 15" xfId="15440" xr:uid="{00000000-0005-0000-0000-0000B03B0000}"/>
    <cellStyle name="Note 9 2 4 15 2" xfId="15441" xr:uid="{00000000-0005-0000-0000-0000B13B0000}"/>
    <cellStyle name="Note 9 2 4 16" xfId="15442" xr:uid="{00000000-0005-0000-0000-0000B23B0000}"/>
    <cellStyle name="Note 9 2 4 16 2" xfId="15443" xr:uid="{00000000-0005-0000-0000-0000B33B0000}"/>
    <cellStyle name="Note 9 2 4 17" xfId="15444" xr:uid="{00000000-0005-0000-0000-0000B43B0000}"/>
    <cellStyle name="Note 9 2 4 17 2" xfId="15445" xr:uid="{00000000-0005-0000-0000-0000B53B0000}"/>
    <cellStyle name="Note 9 2 4 18" xfId="15446" xr:uid="{00000000-0005-0000-0000-0000B63B0000}"/>
    <cellStyle name="Note 9 2 4 18 2" xfId="15447" xr:uid="{00000000-0005-0000-0000-0000B73B0000}"/>
    <cellStyle name="Note 9 2 4 19" xfId="15448" xr:uid="{00000000-0005-0000-0000-0000B83B0000}"/>
    <cellStyle name="Note 9 2 4 19 2" xfId="15449" xr:uid="{00000000-0005-0000-0000-0000B93B0000}"/>
    <cellStyle name="Note 9 2 4 2" xfId="15450" xr:uid="{00000000-0005-0000-0000-0000BA3B0000}"/>
    <cellStyle name="Note 9 2 4 2 10" xfId="15451" xr:uid="{00000000-0005-0000-0000-0000BB3B0000}"/>
    <cellStyle name="Note 9 2 4 2 10 2" xfId="15452" xr:uid="{00000000-0005-0000-0000-0000BC3B0000}"/>
    <cellStyle name="Note 9 2 4 2 11" xfId="15453" xr:uid="{00000000-0005-0000-0000-0000BD3B0000}"/>
    <cellStyle name="Note 9 2 4 2 11 2" xfId="15454" xr:uid="{00000000-0005-0000-0000-0000BE3B0000}"/>
    <cellStyle name="Note 9 2 4 2 12" xfId="15455" xr:uid="{00000000-0005-0000-0000-0000BF3B0000}"/>
    <cellStyle name="Note 9 2 4 2 12 2" xfId="15456" xr:uid="{00000000-0005-0000-0000-0000C03B0000}"/>
    <cellStyle name="Note 9 2 4 2 13" xfId="15457" xr:uid="{00000000-0005-0000-0000-0000C13B0000}"/>
    <cellStyle name="Note 9 2 4 2 13 2" xfId="15458" xr:uid="{00000000-0005-0000-0000-0000C23B0000}"/>
    <cellStyle name="Note 9 2 4 2 14" xfId="15459" xr:uid="{00000000-0005-0000-0000-0000C33B0000}"/>
    <cellStyle name="Note 9 2 4 2 14 2" xfId="15460" xr:uid="{00000000-0005-0000-0000-0000C43B0000}"/>
    <cellStyle name="Note 9 2 4 2 15" xfId="15461" xr:uid="{00000000-0005-0000-0000-0000C53B0000}"/>
    <cellStyle name="Note 9 2 4 2 15 2" xfId="15462" xr:uid="{00000000-0005-0000-0000-0000C63B0000}"/>
    <cellStyle name="Note 9 2 4 2 16" xfId="15463" xr:uid="{00000000-0005-0000-0000-0000C73B0000}"/>
    <cellStyle name="Note 9 2 4 2 16 2" xfId="15464" xr:uid="{00000000-0005-0000-0000-0000C83B0000}"/>
    <cellStyle name="Note 9 2 4 2 17" xfId="15465" xr:uid="{00000000-0005-0000-0000-0000C93B0000}"/>
    <cellStyle name="Note 9 2 4 2 17 2" xfId="15466" xr:uid="{00000000-0005-0000-0000-0000CA3B0000}"/>
    <cellStyle name="Note 9 2 4 2 18" xfId="15467" xr:uid="{00000000-0005-0000-0000-0000CB3B0000}"/>
    <cellStyle name="Note 9 2 4 2 18 2" xfId="15468" xr:uid="{00000000-0005-0000-0000-0000CC3B0000}"/>
    <cellStyle name="Note 9 2 4 2 19" xfId="15469" xr:uid="{00000000-0005-0000-0000-0000CD3B0000}"/>
    <cellStyle name="Note 9 2 4 2 2" xfId="15470" xr:uid="{00000000-0005-0000-0000-0000CE3B0000}"/>
    <cellStyle name="Note 9 2 4 2 2 2" xfId="15471" xr:uid="{00000000-0005-0000-0000-0000CF3B0000}"/>
    <cellStyle name="Note 9 2 4 2 3" xfId="15472" xr:uid="{00000000-0005-0000-0000-0000D03B0000}"/>
    <cellStyle name="Note 9 2 4 2 3 2" xfId="15473" xr:uid="{00000000-0005-0000-0000-0000D13B0000}"/>
    <cellStyle name="Note 9 2 4 2 4" xfId="15474" xr:uid="{00000000-0005-0000-0000-0000D23B0000}"/>
    <cellStyle name="Note 9 2 4 2 4 2" xfId="15475" xr:uid="{00000000-0005-0000-0000-0000D33B0000}"/>
    <cellStyle name="Note 9 2 4 2 5" xfId="15476" xr:uid="{00000000-0005-0000-0000-0000D43B0000}"/>
    <cellStyle name="Note 9 2 4 2 5 2" xfId="15477" xr:uid="{00000000-0005-0000-0000-0000D53B0000}"/>
    <cellStyle name="Note 9 2 4 2 6" xfId="15478" xr:uid="{00000000-0005-0000-0000-0000D63B0000}"/>
    <cellStyle name="Note 9 2 4 2 6 2" xfId="15479" xr:uid="{00000000-0005-0000-0000-0000D73B0000}"/>
    <cellStyle name="Note 9 2 4 2 7" xfId="15480" xr:uid="{00000000-0005-0000-0000-0000D83B0000}"/>
    <cellStyle name="Note 9 2 4 2 7 2" xfId="15481" xr:uid="{00000000-0005-0000-0000-0000D93B0000}"/>
    <cellStyle name="Note 9 2 4 2 8" xfId="15482" xr:uid="{00000000-0005-0000-0000-0000DA3B0000}"/>
    <cellStyle name="Note 9 2 4 2 8 2" xfId="15483" xr:uid="{00000000-0005-0000-0000-0000DB3B0000}"/>
    <cellStyle name="Note 9 2 4 2 9" xfId="15484" xr:uid="{00000000-0005-0000-0000-0000DC3B0000}"/>
    <cellStyle name="Note 9 2 4 2 9 2" xfId="15485" xr:uid="{00000000-0005-0000-0000-0000DD3B0000}"/>
    <cellStyle name="Note 9 2 4 20" xfId="15486" xr:uid="{00000000-0005-0000-0000-0000DE3B0000}"/>
    <cellStyle name="Note 9 2 4 3" xfId="15487" xr:uid="{00000000-0005-0000-0000-0000DF3B0000}"/>
    <cellStyle name="Note 9 2 4 3 10" xfId="15488" xr:uid="{00000000-0005-0000-0000-0000E03B0000}"/>
    <cellStyle name="Note 9 2 4 3 10 2" xfId="15489" xr:uid="{00000000-0005-0000-0000-0000E13B0000}"/>
    <cellStyle name="Note 9 2 4 3 11" xfId="15490" xr:uid="{00000000-0005-0000-0000-0000E23B0000}"/>
    <cellStyle name="Note 9 2 4 3 11 2" xfId="15491" xr:uid="{00000000-0005-0000-0000-0000E33B0000}"/>
    <cellStyle name="Note 9 2 4 3 12" xfId="15492" xr:uid="{00000000-0005-0000-0000-0000E43B0000}"/>
    <cellStyle name="Note 9 2 4 3 12 2" xfId="15493" xr:uid="{00000000-0005-0000-0000-0000E53B0000}"/>
    <cellStyle name="Note 9 2 4 3 13" xfId="15494" xr:uid="{00000000-0005-0000-0000-0000E63B0000}"/>
    <cellStyle name="Note 9 2 4 3 13 2" xfId="15495" xr:uid="{00000000-0005-0000-0000-0000E73B0000}"/>
    <cellStyle name="Note 9 2 4 3 14" xfId="15496" xr:uid="{00000000-0005-0000-0000-0000E83B0000}"/>
    <cellStyle name="Note 9 2 4 3 14 2" xfId="15497" xr:uid="{00000000-0005-0000-0000-0000E93B0000}"/>
    <cellStyle name="Note 9 2 4 3 15" xfId="15498" xr:uid="{00000000-0005-0000-0000-0000EA3B0000}"/>
    <cellStyle name="Note 9 2 4 3 15 2" xfId="15499" xr:uid="{00000000-0005-0000-0000-0000EB3B0000}"/>
    <cellStyle name="Note 9 2 4 3 16" xfId="15500" xr:uid="{00000000-0005-0000-0000-0000EC3B0000}"/>
    <cellStyle name="Note 9 2 4 3 16 2" xfId="15501" xr:uid="{00000000-0005-0000-0000-0000ED3B0000}"/>
    <cellStyle name="Note 9 2 4 3 17" xfId="15502" xr:uid="{00000000-0005-0000-0000-0000EE3B0000}"/>
    <cellStyle name="Note 9 2 4 3 17 2" xfId="15503" xr:uid="{00000000-0005-0000-0000-0000EF3B0000}"/>
    <cellStyle name="Note 9 2 4 3 18" xfId="15504" xr:uid="{00000000-0005-0000-0000-0000F03B0000}"/>
    <cellStyle name="Note 9 2 4 3 2" xfId="15505" xr:uid="{00000000-0005-0000-0000-0000F13B0000}"/>
    <cellStyle name="Note 9 2 4 3 2 2" xfId="15506" xr:uid="{00000000-0005-0000-0000-0000F23B0000}"/>
    <cellStyle name="Note 9 2 4 3 3" xfId="15507" xr:uid="{00000000-0005-0000-0000-0000F33B0000}"/>
    <cellStyle name="Note 9 2 4 3 3 2" xfId="15508" xr:uid="{00000000-0005-0000-0000-0000F43B0000}"/>
    <cellStyle name="Note 9 2 4 3 4" xfId="15509" xr:uid="{00000000-0005-0000-0000-0000F53B0000}"/>
    <cellStyle name="Note 9 2 4 3 4 2" xfId="15510" xr:uid="{00000000-0005-0000-0000-0000F63B0000}"/>
    <cellStyle name="Note 9 2 4 3 5" xfId="15511" xr:uid="{00000000-0005-0000-0000-0000F73B0000}"/>
    <cellStyle name="Note 9 2 4 3 5 2" xfId="15512" xr:uid="{00000000-0005-0000-0000-0000F83B0000}"/>
    <cellStyle name="Note 9 2 4 3 6" xfId="15513" xr:uid="{00000000-0005-0000-0000-0000F93B0000}"/>
    <cellStyle name="Note 9 2 4 3 6 2" xfId="15514" xr:uid="{00000000-0005-0000-0000-0000FA3B0000}"/>
    <cellStyle name="Note 9 2 4 3 7" xfId="15515" xr:uid="{00000000-0005-0000-0000-0000FB3B0000}"/>
    <cellStyle name="Note 9 2 4 3 7 2" xfId="15516" xr:uid="{00000000-0005-0000-0000-0000FC3B0000}"/>
    <cellStyle name="Note 9 2 4 3 8" xfId="15517" xr:uid="{00000000-0005-0000-0000-0000FD3B0000}"/>
    <cellStyle name="Note 9 2 4 3 8 2" xfId="15518" xr:uid="{00000000-0005-0000-0000-0000FE3B0000}"/>
    <cellStyle name="Note 9 2 4 3 9" xfId="15519" xr:uid="{00000000-0005-0000-0000-0000FF3B0000}"/>
    <cellStyle name="Note 9 2 4 3 9 2" xfId="15520" xr:uid="{00000000-0005-0000-0000-0000003C0000}"/>
    <cellStyle name="Note 9 2 4 4" xfId="15521" xr:uid="{00000000-0005-0000-0000-0000013C0000}"/>
    <cellStyle name="Note 9 2 4 4 10" xfId="15522" xr:uid="{00000000-0005-0000-0000-0000023C0000}"/>
    <cellStyle name="Note 9 2 4 4 10 2" xfId="15523" xr:uid="{00000000-0005-0000-0000-0000033C0000}"/>
    <cellStyle name="Note 9 2 4 4 11" xfId="15524" xr:uid="{00000000-0005-0000-0000-0000043C0000}"/>
    <cellStyle name="Note 9 2 4 4 11 2" xfId="15525" xr:uid="{00000000-0005-0000-0000-0000053C0000}"/>
    <cellStyle name="Note 9 2 4 4 12" xfId="15526" xr:uid="{00000000-0005-0000-0000-0000063C0000}"/>
    <cellStyle name="Note 9 2 4 4 12 2" xfId="15527" xr:uid="{00000000-0005-0000-0000-0000073C0000}"/>
    <cellStyle name="Note 9 2 4 4 13" xfId="15528" xr:uid="{00000000-0005-0000-0000-0000083C0000}"/>
    <cellStyle name="Note 9 2 4 4 13 2" xfId="15529" xr:uid="{00000000-0005-0000-0000-0000093C0000}"/>
    <cellStyle name="Note 9 2 4 4 14" xfId="15530" xr:uid="{00000000-0005-0000-0000-00000A3C0000}"/>
    <cellStyle name="Note 9 2 4 4 14 2" xfId="15531" xr:uid="{00000000-0005-0000-0000-00000B3C0000}"/>
    <cellStyle name="Note 9 2 4 4 15" xfId="15532" xr:uid="{00000000-0005-0000-0000-00000C3C0000}"/>
    <cellStyle name="Note 9 2 4 4 15 2" xfId="15533" xr:uid="{00000000-0005-0000-0000-00000D3C0000}"/>
    <cellStyle name="Note 9 2 4 4 16" xfId="15534" xr:uid="{00000000-0005-0000-0000-00000E3C0000}"/>
    <cellStyle name="Note 9 2 4 4 2" xfId="15535" xr:uid="{00000000-0005-0000-0000-00000F3C0000}"/>
    <cellStyle name="Note 9 2 4 4 2 2" xfId="15536" xr:uid="{00000000-0005-0000-0000-0000103C0000}"/>
    <cellStyle name="Note 9 2 4 4 3" xfId="15537" xr:uid="{00000000-0005-0000-0000-0000113C0000}"/>
    <cellStyle name="Note 9 2 4 4 3 2" xfId="15538" xr:uid="{00000000-0005-0000-0000-0000123C0000}"/>
    <cellStyle name="Note 9 2 4 4 4" xfId="15539" xr:uid="{00000000-0005-0000-0000-0000133C0000}"/>
    <cellStyle name="Note 9 2 4 4 4 2" xfId="15540" xr:uid="{00000000-0005-0000-0000-0000143C0000}"/>
    <cellStyle name="Note 9 2 4 4 5" xfId="15541" xr:uid="{00000000-0005-0000-0000-0000153C0000}"/>
    <cellStyle name="Note 9 2 4 4 5 2" xfId="15542" xr:uid="{00000000-0005-0000-0000-0000163C0000}"/>
    <cellStyle name="Note 9 2 4 4 6" xfId="15543" xr:uid="{00000000-0005-0000-0000-0000173C0000}"/>
    <cellStyle name="Note 9 2 4 4 6 2" xfId="15544" xr:uid="{00000000-0005-0000-0000-0000183C0000}"/>
    <cellStyle name="Note 9 2 4 4 7" xfId="15545" xr:uid="{00000000-0005-0000-0000-0000193C0000}"/>
    <cellStyle name="Note 9 2 4 4 7 2" xfId="15546" xr:uid="{00000000-0005-0000-0000-00001A3C0000}"/>
    <cellStyle name="Note 9 2 4 4 8" xfId="15547" xr:uid="{00000000-0005-0000-0000-00001B3C0000}"/>
    <cellStyle name="Note 9 2 4 4 8 2" xfId="15548" xr:uid="{00000000-0005-0000-0000-00001C3C0000}"/>
    <cellStyle name="Note 9 2 4 4 9" xfId="15549" xr:uid="{00000000-0005-0000-0000-00001D3C0000}"/>
    <cellStyle name="Note 9 2 4 4 9 2" xfId="15550" xr:uid="{00000000-0005-0000-0000-00001E3C0000}"/>
    <cellStyle name="Note 9 2 4 5" xfId="15551" xr:uid="{00000000-0005-0000-0000-00001F3C0000}"/>
    <cellStyle name="Note 9 2 4 5 10" xfId="15552" xr:uid="{00000000-0005-0000-0000-0000203C0000}"/>
    <cellStyle name="Note 9 2 4 5 10 2" xfId="15553" xr:uid="{00000000-0005-0000-0000-0000213C0000}"/>
    <cellStyle name="Note 9 2 4 5 11" xfId="15554" xr:uid="{00000000-0005-0000-0000-0000223C0000}"/>
    <cellStyle name="Note 9 2 4 5 11 2" xfId="15555" xr:uid="{00000000-0005-0000-0000-0000233C0000}"/>
    <cellStyle name="Note 9 2 4 5 12" xfId="15556" xr:uid="{00000000-0005-0000-0000-0000243C0000}"/>
    <cellStyle name="Note 9 2 4 5 12 2" xfId="15557" xr:uid="{00000000-0005-0000-0000-0000253C0000}"/>
    <cellStyle name="Note 9 2 4 5 13" xfId="15558" xr:uid="{00000000-0005-0000-0000-0000263C0000}"/>
    <cellStyle name="Note 9 2 4 5 13 2" xfId="15559" xr:uid="{00000000-0005-0000-0000-0000273C0000}"/>
    <cellStyle name="Note 9 2 4 5 14" xfId="15560" xr:uid="{00000000-0005-0000-0000-0000283C0000}"/>
    <cellStyle name="Note 9 2 4 5 14 2" xfId="15561" xr:uid="{00000000-0005-0000-0000-0000293C0000}"/>
    <cellStyle name="Note 9 2 4 5 15" xfId="15562" xr:uid="{00000000-0005-0000-0000-00002A3C0000}"/>
    <cellStyle name="Note 9 2 4 5 15 2" xfId="15563" xr:uid="{00000000-0005-0000-0000-00002B3C0000}"/>
    <cellStyle name="Note 9 2 4 5 16" xfId="15564" xr:uid="{00000000-0005-0000-0000-00002C3C0000}"/>
    <cellStyle name="Note 9 2 4 5 2" xfId="15565" xr:uid="{00000000-0005-0000-0000-00002D3C0000}"/>
    <cellStyle name="Note 9 2 4 5 2 2" xfId="15566" xr:uid="{00000000-0005-0000-0000-00002E3C0000}"/>
    <cellStyle name="Note 9 2 4 5 3" xfId="15567" xr:uid="{00000000-0005-0000-0000-00002F3C0000}"/>
    <cellStyle name="Note 9 2 4 5 3 2" xfId="15568" xr:uid="{00000000-0005-0000-0000-0000303C0000}"/>
    <cellStyle name="Note 9 2 4 5 4" xfId="15569" xr:uid="{00000000-0005-0000-0000-0000313C0000}"/>
    <cellStyle name="Note 9 2 4 5 4 2" xfId="15570" xr:uid="{00000000-0005-0000-0000-0000323C0000}"/>
    <cellStyle name="Note 9 2 4 5 5" xfId="15571" xr:uid="{00000000-0005-0000-0000-0000333C0000}"/>
    <cellStyle name="Note 9 2 4 5 5 2" xfId="15572" xr:uid="{00000000-0005-0000-0000-0000343C0000}"/>
    <cellStyle name="Note 9 2 4 5 6" xfId="15573" xr:uid="{00000000-0005-0000-0000-0000353C0000}"/>
    <cellStyle name="Note 9 2 4 5 6 2" xfId="15574" xr:uid="{00000000-0005-0000-0000-0000363C0000}"/>
    <cellStyle name="Note 9 2 4 5 7" xfId="15575" xr:uid="{00000000-0005-0000-0000-0000373C0000}"/>
    <cellStyle name="Note 9 2 4 5 7 2" xfId="15576" xr:uid="{00000000-0005-0000-0000-0000383C0000}"/>
    <cellStyle name="Note 9 2 4 5 8" xfId="15577" xr:uid="{00000000-0005-0000-0000-0000393C0000}"/>
    <cellStyle name="Note 9 2 4 5 8 2" xfId="15578" xr:uid="{00000000-0005-0000-0000-00003A3C0000}"/>
    <cellStyle name="Note 9 2 4 5 9" xfId="15579" xr:uid="{00000000-0005-0000-0000-00003B3C0000}"/>
    <cellStyle name="Note 9 2 4 5 9 2" xfId="15580" xr:uid="{00000000-0005-0000-0000-00003C3C0000}"/>
    <cellStyle name="Note 9 2 4 6" xfId="15581" xr:uid="{00000000-0005-0000-0000-00003D3C0000}"/>
    <cellStyle name="Note 9 2 4 6 10" xfId="15582" xr:uid="{00000000-0005-0000-0000-00003E3C0000}"/>
    <cellStyle name="Note 9 2 4 6 10 2" xfId="15583" xr:uid="{00000000-0005-0000-0000-00003F3C0000}"/>
    <cellStyle name="Note 9 2 4 6 11" xfId="15584" xr:uid="{00000000-0005-0000-0000-0000403C0000}"/>
    <cellStyle name="Note 9 2 4 6 11 2" xfId="15585" xr:uid="{00000000-0005-0000-0000-0000413C0000}"/>
    <cellStyle name="Note 9 2 4 6 12" xfId="15586" xr:uid="{00000000-0005-0000-0000-0000423C0000}"/>
    <cellStyle name="Note 9 2 4 6 12 2" xfId="15587" xr:uid="{00000000-0005-0000-0000-0000433C0000}"/>
    <cellStyle name="Note 9 2 4 6 13" xfId="15588" xr:uid="{00000000-0005-0000-0000-0000443C0000}"/>
    <cellStyle name="Note 9 2 4 6 13 2" xfId="15589" xr:uid="{00000000-0005-0000-0000-0000453C0000}"/>
    <cellStyle name="Note 9 2 4 6 14" xfId="15590" xr:uid="{00000000-0005-0000-0000-0000463C0000}"/>
    <cellStyle name="Note 9 2 4 6 14 2" xfId="15591" xr:uid="{00000000-0005-0000-0000-0000473C0000}"/>
    <cellStyle name="Note 9 2 4 6 15" xfId="15592" xr:uid="{00000000-0005-0000-0000-0000483C0000}"/>
    <cellStyle name="Note 9 2 4 6 2" xfId="15593" xr:uid="{00000000-0005-0000-0000-0000493C0000}"/>
    <cellStyle name="Note 9 2 4 6 2 2" xfId="15594" xr:uid="{00000000-0005-0000-0000-00004A3C0000}"/>
    <cellStyle name="Note 9 2 4 6 3" xfId="15595" xr:uid="{00000000-0005-0000-0000-00004B3C0000}"/>
    <cellStyle name="Note 9 2 4 6 3 2" xfId="15596" xr:uid="{00000000-0005-0000-0000-00004C3C0000}"/>
    <cellStyle name="Note 9 2 4 6 4" xfId="15597" xr:uid="{00000000-0005-0000-0000-00004D3C0000}"/>
    <cellStyle name="Note 9 2 4 6 4 2" xfId="15598" xr:uid="{00000000-0005-0000-0000-00004E3C0000}"/>
    <cellStyle name="Note 9 2 4 6 5" xfId="15599" xr:uid="{00000000-0005-0000-0000-00004F3C0000}"/>
    <cellStyle name="Note 9 2 4 6 5 2" xfId="15600" xr:uid="{00000000-0005-0000-0000-0000503C0000}"/>
    <cellStyle name="Note 9 2 4 6 6" xfId="15601" xr:uid="{00000000-0005-0000-0000-0000513C0000}"/>
    <cellStyle name="Note 9 2 4 6 6 2" xfId="15602" xr:uid="{00000000-0005-0000-0000-0000523C0000}"/>
    <cellStyle name="Note 9 2 4 6 7" xfId="15603" xr:uid="{00000000-0005-0000-0000-0000533C0000}"/>
    <cellStyle name="Note 9 2 4 6 7 2" xfId="15604" xr:uid="{00000000-0005-0000-0000-0000543C0000}"/>
    <cellStyle name="Note 9 2 4 6 8" xfId="15605" xr:uid="{00000000-0005-0000-0000-0000553C0000}"/>
    <cellStyle name="Note 9 2 4 6 8 2" xfId="15606" xr:uid="{00000000-0005-0000-0000-0000563C0000}"/>
    <cellStyle name="Note 9 2 4 6 9" xfId="15607" xr:uid="{00000000-0005-0000-0000-0000573C0000}"/>
    <cellStyle name="Note 9 2 4 6 9 2" xfId="15608" xr:uid="{00000000-0005-0000-0000-0000583C0000}"/>
    <cellStyle name="Note 9 2 4 7" xfId="15609" xr:uid="{00000000-0005-0000-0000-0000593C0000}"/>
    <cellStyle name="Note 9 2 4 7 2" xfId="15610" xr:uid="{00000000-0005-0000-0000-00005A3C0000}"/>
    <cellStyle name="Note 9 2 4 8" xfId="15611" xr:uid="{00000000-0005-0000-0000-00005B3C0000}"/>
    <cellStyle name="Note 9 2 4 8 2" xfId="15612" xr:uid="{00000000-0005-0000-0000-00005C3C0000}"/>
    <cellStyle name="Note 9 2 4 9" xfId="15613" xr:uid="{00000000-0005-0000-0000-00005D3C0000}"/>
    <cellStyle name="Note 9 2 4 9 2" xfId="15614" xr:uid="{00000000-0005-0000-0000-00005E3C0000}"/>
    <cellStyle name="Note 9 2 5" xfId="15615" xr:uid="{00000000-0005-0000-0000-00005F3C0000}"/>
    <cellStyle name="Note 9 2 5 10" xfId="15616" xr:uid="{00000000-0005-0000-0000-0000603C0000}"/>
    <cellStyle name="Note 9 2 5 10 2" xfId="15617" xr:uid="{00000000-0005-0000-0000-0000613C0000}"/>
    <cellStyle name="Note 9 2 5 11" xfId="15618" xr:uid="{00000000-0005-0000-0000-0000623C0000}"/>
    <cellStyle name="Note 9 2 5 11 2" xfId="15619" xr:uid="{00000000-0005-0000-0000-0000633C0000}"/>
    <cellStyle name="Note 9 2 5 12" xfId="15620" xr:uid="{00000000-0005-0000-0000-0000643C0000}"/>
    <cellStyle name="Note 9 2 5 12 2" xfId="15621" xr:uid="{00000000-0005-0000-0000-0000653C0000}"/>
    <cellStyle name="Note 9 2 5 13" xfId="15622" xr:uid="{00000000-0005-0000-0000-0000663C0000}"/>
    <cellStyle name="Note 9 2 5 13 2" xfId="15623" xr:uid="{00000000-0005-0000-0000-0000673C0000}"/>
    <cellStyle name="Note 9 2 5 14" xfId="15624" xr:uid="{00000000-0005-0000-0000-0000683C0000}"/>
    <cellStyle name="Note 9 2 5 14 2" xfId="15625" xr:uid="{00000000-0005-0000-0000-0000693C0000}"/>
    <cellStyle name="Note 9 2 5 15" xfId="15626" xr:uid="{00000000-0005-0000-0000-00006A3C0000}"/>
    <cellStyle name="Note 9 2 5 15 2" xfId="15627" xr:uid="{00000000-0005-0000-0000-00006B3C0000}"/>
    <cellStyle name="Note 9 2 5 16" xfId="15628" xr:uid="{00000000-0005-0000-0000-00006C3C0000}"/>
    <cellStyle name="Note 9 2 5 16 2" xfId="15629" xr:uid="{00000000-0005-0000-0000-00006D3C0000}"/>
    <cellStyle name="Note 9 2 5 17" xfId="15630" xr:uid="{00000000-0005-0000-0000-00006E3C0000}"/>
    <cellStyle name="Note 9 2 5 17 2" xfId="15631" xr:uid="{00000000-0005-0000-0000-00006F3C0000}"/>
    <cellStyle name="Note 9 2 5 18" xfId="15632" xr:uid="{00000000-0005-0000-0000-0000703C0000}"/>
    <cellStyle name="Note 9 2 5 18 2" xfId="15633" xr:uid="{00000000-0005-0000-0000-0000713C0000}"/>
    <cellStyle name="Note 9 2 5 19" xfId="15634" xr:uid="{00000000-0005-0000-0000-0000723C0000}"/>
    <cellStyle name="Note 9 2 5 2" xfId="15635" xr:uid="{00000000-0005-0000-0000-0000733C0000}"/>
    <cellStyle name="Note 9 2 5 2 10" xfId="15636" xr:uid="{00000000-0005-0000-0000-0000743C0000}"/>
    <cellStyle name="Note 9 2 5 2 10 2" xfId="15637" xr:uid="{00000000-0005-0000-0000-0000753C0000}"/>
    <cellStyle name="Note 9 2 5 2 11" xfId="15638" xr:uid="{00000000-0005-0000-0000-0000763C0000}"/>
    <cellStyle name="Note 9 2 5 2 11 2" xfId="15639" xr:uid="{00000000-0005-0000-0000-0000773C0000}"/>
    <cellStyle name="Note 9 2 5 2 12" xfId="15640" xr:uid="{00000000-0005-0000-0000-0000783C0000}"/>
    <cellStyle name="Note 9 2 5 2 12 2" xfId="15641" xr:uid="{00000000-0005-0000-0000-0000793C0000}"/>
    <cellStyle name="Note 9 2 5 2 13" xfId="15642" xr:uid="{00000000-0005-0000-0000-00007A3C0000}"/>
    <cellStyle name="Note 9 2 5 2 13 2" xfId="15643" xr:uid="{00000000-0005-0000-0000-00007B3C0000}"/>
    <cellStyle name="Note 9 2 5 2 14" xfId="15644" xr:uid="{00000000-0005-0000-0000-00007C3C0000}"/>
    <cellStyle name="Note 9 2 5 2 14 2" xfId="15645" xr:uid="{00000000-0005-0000-0000-00007D3C0000}"/>
    <cellStyle name="Note 9 2 5 2 15" xfId="15646" xr:uid="{00000000-0005-0000-0000-00007E3C0000}"/>
    <cellStyle name="Note 9 2 5 2 15 2" xfId="15647" xr:uid="{00000000-0005-0000-0000-00007F3C0000}"/>
    <cellStyle name="Note 9 2 5 2 16" xfId="15648" xr:uid="{00000000-0005-0000-0000-0000803C0000}"/>
    <cellStyle name="Note 9 2 5 2 16 2" xfId="15649" xr:uid="{00000000-0005-0000-0000-0000813C0000}"/>
    <cellStyle name="Note 9 2 5 2 17" xfId="15650" xr:uid="{00000000-0005-0000-0000-0000823C0000}"/>
    <cellStyle name="Note 9 2 5 2 17 2" xfId="15651" xr:uid="{00000000-0005-0000-0000-0000833C0000}"/>
    <cellStyle name="Note 9 2 5 2 18" xfId="15652" xr:uid="{00000000-0005-0000-0000-0000843C0000}"/>
    <cellStyle name="Note 9 2 5 2 2" xfId="15653" xr:uid="{00000000-0005-0000-0000-0000853C0000}"/>
    <cellStyle name="Note 9 2 5 2 2 2" xfId="15654" xr:uid="{00000000-0005-0000-0000-0000863C0000}"/>
    <cellStyle name="Note 9 2 5 2 3" xfId="15655" xr:uid="{00000000-0005-0000-0000-0000873C0000}"/>
    <cellStyle name="Note 9 2 5 2 3 2" xfId="15656" xr:uid="{00000000-0005-0000-0000-0000883C0000}"/>
    <cellStyle name="Note 9 2 5 2 4" xfId="15657" xr:uid="{00000000-0005-0000-0000-0000893C0000}"/>
    <cellStyle name="Note 9 2 5 2 4 2" xfId="15658" xr:uid="{00000000-0005-0000-0000-00008A3C0000}"/>
    <cellStyle name="Note 9 2 5 2 5" xfId="15659" xr:uid="{00000000-0005-0000-0000-00008B3C0000}"/>
    <cellStyle name="Note 9 2 5 2 5 2" xfId="15660" xr:uid="{00000000-0005-0000-0000-00008C3C0000}"/>
    <cellStyle name="Note 9 2 5 2 6" xfId="15661" xr:uid="{00000000-0005-0000-0000-00008D3C0000}"/>
    <cellStyle name="Note 9 2 5 2 6 2" xfId="15662" xr:uid="{00000000-0005-0000-0000-00008E3C0000}"/>
    <cellStyle name="Note 9 2 5 2 7" xfId="15663" xr:uid="{00000000-0005-0000-0000-00008F3C0000}"/>
    <cellStyle name="Note 9 2 5 2 7 2" xfId="15664" xr:uid="{00000000-0005-0000-0000-0000903C0000}"/>
    <cellStyle name="Note 9 2 5 2 8" xfId="15665" xr:uid="{00000000-0005-0000-0000-0000913C0000}"/>
    <cellStyle name="Note 9 2 5 2 8 2" xfId="15666" xr:uid="{00000000-0005-0000-0000-0000923C0000}"/>
    <cellStyle name="Note 9 2 5 2 9" xfId="15667" xr:uid="{00000000-0005-0000-0000-0000933C0000}"/>
    <cellStyle name="Note 9 2 5 2 9 2" xfId="15668" xr:uid="{00000000-0005-0000-0000-0000943C0000}"/>
    <cellStyle name="Note 9 2 5 3" xfId="15669" xr:uid="{00000000-0005-0000-0000-0000953C0000}"/>
    <cellStyle name="Note 9 2 5 3 10" xfId="15670" xr:uid="{00000000-0005-0000-0000-0000963C0000}"/>
    <cellStyle name="Note 9 2 5 3 10 2" xfId="15671" xr:uid="{00000000-0005-0000-0000-0000973C0000}"/>
    <cellStyle name="Note 9 2 5 3 11" xfId="15672" xr:uid="{00000000-0005-0000-0000-0000983C0000}"/>
    <cellStyle name="Note 9 2 5 3 11 2" xfId="15673" xr:uid="{00000000-0005-0000-0000-0000993C0000}"/>
    <cellStyle name="Note 9 2 5 3 12" xfId="15674" xr:uid="{00000000-0005-0000-0000-00009A3C0000}"/>
    <cellStyle name="Note 9 2 5 3 12 2" xfId="15675" xr:uid="{00000000-0005-0000-0000-00009B3C0000}"/>
    <cellStyle name="Note 9 2 5 3 13" xfId="15676" xr:uid="{00000000-0005-0000-0000-00009C3C0000}"/>
    <cellStyle name="Note 9 2 5 3 13 2" xfId="15677" xr:uid="{00000000-0005-0000-0000-00009D3C0000}"/>
    <cellStyle name="Note 9 2 5 3 14" xfId="15678" xr:uid="{00000000-0005-0000-0000-00009E3C0000}"/>
    <cellStyle name="Note 9 2 5 3 14 2" xfId="15679" xr:uid="{00000000-0005-0000-0000-00009F3C0000}"/>
    <cellStyle name="Note 9 2 5 3 15" xfId="15680" xr:uid="{00000000-0005-0000-0000-0000A03C0000}"/>
    <cellStyle name="Note 9 2 5 3 15 2" xfId="15681" xr:uid="{00000000-0005-0000-0000-0000A13C0000}"/>
    <cellStyle name="Note 9 2 5 3 16" xfId="15682" xr:uid="{00000000-0005-0000-0000-0000A23C0000}"/>
    <cellStyle name="Note 9 2 5 3 2" xfId="15683" xr:uid="{00000000-0005-0000-0000-0000A33C0000}"/>
    <cellStyle name="Note 9 2 5 3 2 2" xfId="15684" xr:uid="{00000000-0005-0000-0000-0000A43C0000}"/>
    <cellStyle name="Note 9 2 5 3 3" xfId="15685" xr:uid="{00000000-0005-0000-0000-0000A53C0000}"/>
    <cellStyle name="Note 9 2 5 3 3 2" xfId="15686" xr:uid="{00000000-0005-0000-0000-0000A63C0000}"/>
    <cellStyle name="Note 9 2 5 3 4" xfId="15687" xr:uid="{00000000-0005-0000-0000-0000A73C0000}"/>
    <cellStyle name="Note 9 2 5 3 4 2" xfId="15688" xr:uid="{00000000-0005-0000-0000-0000A83C0000}"/>
    <cellStyle name="Note 9 2 5 3 5" xfId="15689" xr:uid="{00000000-0005-0000-0000-0000A93C0000}"/>
    <cellStyle name="Note 9 2 5 3 5 2" xfId="15690" xr:uid="{00000000-0005-0000-0000-0000AA3C0000}"/>
    <cellStyle name="Note 9 2 5 3 6" xfId="15691" xr:uid="{00000000-0005-0000-0000-0000AB3C0000}"/>
    <cellStyle name="Note 9 2 5 3 6 2" xfId="15692" xr:uid="{00000000-0005-0000-0000-0000AC3C0000}"/>
    <cellStyle name="Note 9 2 5 3 7" xfId="15693" xr:uid="{00000000-0005-0000-0000-0000AD3C0000}"/>
    <cellStyle name="Note 9 2 5 3 7 2" xfId="15694" xr:uid="{00000000-0005-0000-0000-0000AE3C0000}"/>
    <cellStyle name="Note 9 2 5 3 8" xfId="15695" xr:uid="{00000000-0005-0000-0000-0000AF3C0000}"/>
    <cellStyle name="Note 9 2 5 3 8 2" xfId="15696" xr:uid="{00000000-0005-0000-0000-0000B03C0000}"/>
    <cellStyle name="Note 9 2 5 3 9" xfId="15697" xr:uid="{00000000-0005-0000-0000-0000B13C0000}"/>
    <cellStyle name="Note 9 2 5 3 9 2" xfId="15698" xr:uid="{00000000-0005-0000-0000-0000B23C0000}"/>
    <cellStyle name="Note 9 2 5 4" xfId="15699" xr:uid="{00000000-0005-0000-0000-0000B33C0000}"/>
    <cellStyle name="Note 9 2 5 4 10" xfId="15700" xr:uid="{00000000-0005-0000-0000-0000B43C0000}"/>
    <cellStyle name="Note 9 2 5 4 10 2" xfId="15701" xr:uid="{00000000-0005-0000-0000-0000B53C0000}"/>
    <cellStyle name="Note 9 2 5 4 11" xfId="15702" xr:uid="{00000000-0005-0000-0000-0000B63C0000}"/>
    <cellStyle name="Note 9 2 5 4 11 2" xfId="15703" xr:uid="{00000000-0005-0000-0000-0000B73C0000}"/>
    <cellStyle name="Note 9 2 5 4 12" xfId="15704" xr:uid="{00000000-0005-0000-0000-0000B83C0000}"/>
    <cellStyle name="Note 9 2 5 4 12 2" xfId="15705" xr:uid="{00000000-0005-0000-0000-0000B93C0000}"/>
    <cellStyle name="Note 9 2 5 4 13" xfId="15706" xr:uid="{00000000-0005-0000-0000-0000BA3C0000}"/>
    <cellStyle name="Note 9 2 5 4 13 2" xfId="15707" xr:uid="{00000000-0005-0000-0000-0000BB3C0000}"/>
    <cellStyle name="Note 9 2 5 4 14" xfId="15708" xr:uid="{00000000-0005-0000-0000-0000BC3C0000}"/>
    <cellStyle name="Note 9 2 5 4 14 2" xfId="15709" xr:uid="{00000000-0005-0000-0000-0000BD3C0000}"/>
    <cellStyle name="Note 9 2 5 4 15" xfId="15710" xr:uid="{00000000-0005-0000-0000-0000BE3C0000}"/>
    <cellStyle name="Note 9 2 5 4 15 2" xfId="15711" xr:uid="{00000000-0005-0000-0000-0000BF3C0000}"/>
    <cellStyle name="Note 9 2 5 4 16" xfId="15712" xr:uid="{00000000-0005-0000-0000-0000C03C0000}"/>
    <cellStyle name="Note 9 2 5 4 2" xfId="15713" xr:uid="{00000000-0005-0000-0000-0000C13C0000}"/>
    <cellStyle name="Note 9 2 5 4 2 2" xfId="15714" xr:uid="{00000000-0005-0000-0000-0000C23C0000}"/>
    <cellStyle name="Note 9 2 5 4 3" xfId="15715" xr:uid="{00000000-0005-0000-0000-0000C33C0000}"/>
    <cellStyle name="Note 9 2 5 4 3 2" xfId="15716" xr:uid="{00000000-0005-0000-0000-0000C43C0000}"/>
    <cellStyle name="Note 9 2 5 4 4" xfId="15717" xr:uid="{00000000-0005-0000-0000-0000C53C0000}"/>
    <cellStyle name="Note 9 2 5 4 4 2" xfId="15718" xr:uid="{00000000-0005-0000-0000-0000C63C0000}"/>
    <cellStyle name="Note 9 2 5 4 5" xfId="15719" xr:uid="{00000000-0005-0000-0000-0000C73C0000}"/>
    <cellStyle name="Note 9 2 5 4 5 2" xfId="15720" xr:uid="{00000000-0005-0000-0000-0000C83C0000}"/>
    <cellStyle name="Note 9 2 5 4 6" xfId="15721" xr:uid="{00000000-0005-0000-0000-0000C93C0000}"/>
    <cellStyle name="Note 9 2 5 4 6 2" xfId="15722" xr:uid="{00000000-0005-0000-0000-0000CA3C0000}"/>
    <cellStyle name="Note 9 2 5 4 7" xfId="15723" xr:uid="{00000000-0005-0000-0000-0000CB3C0000}"/>
    <cellStyle name="Note 9 2 5 4 7 2" xfId="15724" xr:uid="{00000000-0005-0000-0000-0000CC3C0000}"/>
    <cellStyle name="Note 9 2 5 4 8" xfId="15725" xr:uid="{00000000-0005-0000-0000-0000CD3C0000}"/>
    <cellStyle name="Note 9 2 5 4 8 2" xfId="15726" xr:uid="{00000000-0005-0000-0000-0000CE3C0000}"/>
    <cellStyle name="Note 9 2 5 4 9" xfId="15727" xr:uid="{00000000-0005-0000-0000-0000CF3C0000}"/>
    <cellStyle name="Note 9 2 5 4 9 2" xfId="15728" xr:uid="{00000000-0005-0000-0000-0000D03C0000}"/>
    <cellStyle name="Note 9 2 5 5" xfId="15729" xr:uid="{00000000-0005-0000-0000-0000D13C0000}"/>
    <cellStyle name="Note 9 2 5 5 10" xfId="15730" xr:uid="{00000000-0005-0000-0000-0000D23C0000}"/>
    <cellStyle name="Note 9 2 5 5 10 2" xfId="15731" xr:uid="{00000000-0005-0000-0000-0000D33C0000}"/>
    <cellStyle name="Note 9 2 5 5 11" xfId="15732" xr:uid="{00000000-0005-0000-0000-0000D43C0000}"/>
    <cellStyle name="Note 9 2 5 5 11 2" xfId="15733" xr:uid="{00000000-0005-0000-0000-0000D53C0000}"/>
    <cellStyle name="Note 9 2 5 5 12" xfId="15734" xr:uid="{00000000-0005-0000-0000-0000D63C0000}"/>
    <cellStyle name="Note 9 2 5 5 12 2" xfId="15735" xr:uid="{00000000-0005-0000-0000-0000D73C0000}"/>
    <cellStyle name="Note 9 2 5 5 13" xfId="15736" xr:uid="{00000000-0005-0000-0000-0000D83C0000}"/>
    <cellStyle name="Note 9 2 5 5 13 2" xfId="15737" xr:uid="{00000000-0005-0000-0000-0000D93C0000}"/>
    <cellStyle name="Note 9 2 5 5 14" xfId="15738" xr:uid="{00000000-0005-0000-0000-0000DA3C0000}"/>
    <cellStyle name="Note 9 2 5 5 14 2" xfId="15739" xr:uid="{00000000-0005-0000-0000-0000DB3C0000}"/>
    <cellStyle name="Note 9 2 5 5 15" xfId="15740" xr:uid="{00000000-0005-0000-0000-0000DC3C0000}"/>
    <cellStyle name="Note 9 2 5 5 2" xfId="15741" xr:uid="{00000000-0005-0000-0000-0000DD3C0000}"/>
    <cellStyle name="Note 9 2 5 5 2 2" xfId="15742" xr:uid="{00000000-0005-0000-0000-0000DE3C0000}"/>
    <cellStyle name="Note 9 2 5 5 3" xfId="15743" xr:uid="{00000000-0005-0000-0000-0000DF3C0000}"/>
    <cellStyle name="Note 9 2 5 5 3 2" xfId="15744" xr:uid="{00000000-0005-0000-0000-0000E03C0000}"/>
    <cellStyle name="Note 9 2 5 5 4" xfId="15745" xr:uid="{00000000-0005-0000-0000-0000E13C0000}"/>
    <cellStyle name="Note 9 2 5 5 4 2" xfId="15746" xr:uid="{00000000-0005-0000-0000-0000E23C0000}"/>
    <cellStyle name="Note 9 2 5 5 5" xfId="15747" xr:uid="{00000000-0005-0000-0000-0000E33C0000}"/>
    <cellStyle name="Note 9 2 5 5 5 2" xfId="15748" xr:uid="{00000000-0005-0000-0000-0000E43C0000}"/>
    <cellStyle name="Note 9 2 5 5 6" xfId="15749" xr:uid="{00000000-0005-0000-0000-0000E53C0000}"/>
    <cellStyle name="Note 9 2 5 5 6 2" xfId="15750" xr:uid="{00000000-0005-0000-0000-0000E63C0000}"/>
    <cellStyle name="Note 9 2 5 5 7" xfId="15751" xr:uid="{00000000-0005-0000-0000-0000E73C0000}"/>
    <cellStyle name="Note 9 2 5 5 7 2" xfId="15752" xr:uid="{00000000-0005-0000-0000-0000E83C0000}"/>
    <cellStyle name="Note 9 2 5 5 8" xfId="15753" xr:uid="{00000000-0005-0000-0000-0000E93C0000}"/>
    <cellStyle name="Note 9 2 5 5 8 2" xfId="15754" xr:uid="{00000000-0005-0000-0000-0000EA3C0000}"/>
    <cellStyle name="Note 9 2 5 5 9" xfId="15755" xr:uid="{00000000-0005-0000-0000-0000EB3C0000}"/>
    <cellStyle name="Note 9 2 5 5 9 2" xfId="15756" xr:uid="{00000000-0005-0000-0000-0000EC3C0000}"/>
    <cellStyle name="Note 9 2 5 6" xfId="15757" xr:uid="{00000000-0005-0000-0000-0000ED3C0000}"/>
    <cellStyle name="Note 9 2 5 6 2" xfId="15758" xr:uid="{00000000-0005-0000-0000-0000EE3C0000}"/>
    <cellStyle name="Note 9 2 5 7" xfId="15759" xr:uid="{00000000-0005-0000-0000-0000EF3C0000}"/>
    <cellStyle name="Note 9 2 5 7 2" xfId="15760" xr:uid="{00000000-0005-0000-0000-0000F03C0000}"/>
    <cellStyle name="Note 9 2 5 8" xfId="15761" xr:uid="{00000000-0005-0000-0000-0000F13C0000}"/>
    <cellStyle name="Note 9 2 5 8 2" xfId="15762" xr:uid="{00000000-0005-0000-0000-0000F23C0000}"/>
    <cellStyle name="Note 9 2 5 9" xfId="15763" xr:uid="{00000000-0005-0000-0000-0000F33C0000}"/>
    <cellStyle name="Note 9 2 5 9 2" xfId="15764" xr:uid="{00000000-0005-0000-0000-0000F43C0000}"/>
    <cellStyle name="Note 9 2 6" xfId="15765" xr:uid="{00000000-0005-0000-0000-0000F53C0000}"/>
    <cellStyle name="Note 9 2 6 10" xfId="15766" xr:uid="{00000000-0005-0000-0000-0000F63C0000}"/>
    <cellStyle name="Note 9 2 6 10 2" xfId="15767" xr:uid="{00000000-0005-0000-0000-0000F73C0000}"/>
    <cellStyle name="Note 9 2 6 11" xfId="15768" xr:uid="{00000000-0005-0000-0000-0000F83C0000}"/>
    <cellStyle name="Note 9 2 6 11 2" xfId="15769" xr:uid="{00000000-0005-0000-0000-0000F93C0000}"/>
    <cellStyle name="Note 9 2 6 12" xfId="15770" xr:uid="{00000000-0005-0000-0000-0000FA3C0000}"/>
    <cellStyle name="Note 9 2 6 12 2" xfId="15771" xr:uid="{00000000-0005-0000-0000-0000FB3C0000}"/>
    <cellStyle name="Note 9 2 6 13" xfId="15772" xr:uid="{00000000-0005-0000-0000-0000FC3C0000}"/>
    <cellStyle name="Note 9 2 6 13 2" xfId="15773" xr:uid="{00000000-0005-0000-0000-0000FD3C0000}"/>
    <cellStyle name="Note 9 2 6 14" xfId="15774" xr:uid="{00000000-0005-0000-0000-0000FE3C0000}"/>
    <cellStyle name="Note 9 2 6 14 2" xfId="15775" xr:uid="{00000000-0005-0000-0000-0000FF3C0000}"/>
    <cellStyle name="Note 9 2 6 15" xfId="15776" xr:uid="{00000000-0005-0000-0000-0000003D0000}"/>
    <cellStyle name="Note 9 2 6 15 2" xfId="15777" xr:uid="{00000000-0005-0000-0000-0000013D0000}"/>
    <cellStyle name="Note 9 2 6 16" xfId="15778" xr:uid="{00000000-0005-0000-0000-0000023D0000}"/>
    <cellStyle name="Note 9 2 6 16 2" xfId="15779" xr:uid="{00000000-0005-0000-0000-0000033D0000}"/>
    <cellStyle name="Note 9 2 6 17" xfId="15780" xr:uid="{00000000-0005-0000-0000-0000043D0000}"/>
    <cellStyle name="Note 9 2 6 17 2" xfId="15781" xr:uid="{00000000-0005-0000-0000-0000053D0000}"/>
    <cellStyle name="Note 9 2 6 18" xfId="15782" xr:uid="{00000000-0005-0000-0000-0000063D0000}"/>
    <cellStyle name="Note 9 2 6 18 2" xfId="15783" xr:uid="{00000000-0005-0000-0000-0000073D0000}"/>
    <cellStyle name="Note 9 2 6 19" xfId="15784" xr:uid="{00000000-0005-0000-0000-0000083D0000}"/>
    <cellStyle name="Note 9 2 6 2" xfId="15785" xr:uid="{00000000-0005-0000-0000-0000093D0000}"/>
    <cellStyle name="Note 9 2 6 2 10" xfId="15786" xr:uid="{00000000-0005-0000-0000-00000A3D0000}"/>
    <cellStyle name="Note 9 2 6 2 10 2" xfId="15787" xr:uid="{00000000-0005-0000-0000-00000B3D0000}"/>
    <cellStyle name="Note 9 2 6 2 11" xfId="15788" xr:uid="{00000000-0005-0000-0000-00000C3D0000}"/>
    <cellStyle name="Note 9 2 6 2 11 2" xfId="15789" xr:uid="{00000000-0005-0000-0000-00000D3D0000}"/>
    <cellStyle name="Note 9 2 6 2 12" xfId="15790" xr:uid="{00000000-0005-0000-0000-00000E3D0000}"/>
    <cellStyle name="Note 9 2 6 2 12 2" xfId="15791" xr:uid="{00000000-0005-0000-0000-00000F3D0000}"/>
    <cellStyle name="Note 9 2 6 2 13" xfId="15792" xr:uid="{00000000-0005-0000-0000-0000103D0000}"/>
    <cellStyle name="Note 9 2 6 2 13 2" xfId="15793" xr:uid="{00000000-0005-0000-0000-0000113D0000}"/>
    <cellStyle name="Note 9 2 6 2 14" xfId="15794" xr:uid="{00000000-0005-0000-0000-0000123D0000}"/>
    <cellStyle name="Note 9 2 6 2 14 2" xfId="15795" xr:uid="{00000000-0005-0000-0000-0000133D0000}"/>
    <cellStyle name="Note 9 2 6 2 15" xfId="15796" xr:uid="{00000000-0005-0000-0000-0000143D0000}"/>
    <cellStyle name="Note 9 2 6 2 15 2" xfId="15797" xr:uid="{00000000-0005-0000-0000-0000153D0000}"/>
    <cellStyle name="Note 9 2 6 2 16" xfId="15798" xr:uid="{00000000-0005-0000-0000-0000163D0000}"/>
    <cellStyle name="Note 9 2 6 2 16 2" xfId="15799" xr:uid="{00000000-0005-0000-0000-0000173D0000}"/>
    <cellStyle name="Note 9 2 6 2 17" xfId="15800" xr:uid="{00000000-0005-0000-0000-0000183D0000}"/>
    <cellStyle name="Note 9 2 6 2 17 2" xfId="15801" xr:uid="{00000000-0005-0000-0000-0000193D0000}"/>
    <cellStyle name="Note 9 2 6 2 18" xfId="15802" xr:uid="{00000000-0005-0000-0000-00001A3D0000}"/>
    <cellStyle name="Note 9 2 6 2 2" xfId="15803" xr:uid="{00000000-0005-0000-0000-00001B3D0000}"/>
    <cellStyle name="Note 9 2 6 2 2 2" xfId="15804" xr:uid="{00000000-0005-0000-0000-00001C3D0000}"/>
    <cellStyle name="Note 9 2 6 2 3" xfId="15805" xr:uid="{00000000-0005-0000-0000-00001D3D0000}"/>
    <cellStyle name="Note 9 2 6 2 3 2" xfId="15806" xr:uid="{00000000-0005-0000-0000-00001E3D0000}"/>
    <cellStyle name="Note 9 2 6 2 4" xfId="15807" xr:uid="{00000000-0005-0000-0000-00001F3D0000}"/>
    <cellStyle name="Note 9 2 6 2 4 2" xfId="15808" xr:uid="{00000000-0005-0000-0000-0000203D0000}"/>
    <cellStyle name="Note 9 2 6 2 5" xfId="15809" xr:uid="{00000000-0005-0000-0000-0000213D0000}"/>
    <cellStyle name="Note 9 2 6 2 5 2" xfId="15810" xr:uid="{00000000-0005-0000-0000-0000223D0000}"/>
    <cellStyle name="Note 9 2 6 2 6" xfId="15811" xr:uid="{00000000-0005-0000-0000-0000233D0000}"/>
    <cellStyle name="Note 9 2 6 2 6 2" xfId="15812" xr:uid="{00000000-0005-0000-0000-0000243D0000}"/>
    <cellStyle name="Note 9 2 6 2 7" xfId="15813" xr:uid="{00000000-0005-0000-0000-0000253D0000}"/>
    <cellStyle name="Note 9 2 6 2 7 2" xfId="15814" xr:uid="{00000000-0005-0000-0000-0000263D0000}"/>
    <cellStyle name="Note 9 2 6 2 8" xfId="15815" xr:uid="{00000000-0005-0000-0000-0000273D0000}"/>
    <cellStyle name="Note 9 2 6 2 8 2" xfId="15816" xr:uid="{00000000-0005-0000-0000-0000283D0000}"/>
    <cellStyle name="Note 9 2 6 2 9" xfId="15817" xr:uid="{00000000-0005-0000-0000-0000293D0000}"/>
    <cellStyle name="Note 9 2 6 2 9 2" xfId="15818" xr:uid="{00000000-0005-0000-0000-00002A3D0000}"/>
    <cellStyle name="Note 9 2 6 3" xfId="15819" xr:uid="{00000000-0005-0000-0000-00002B3D0000}"/>
    <cellStyle name="Note 9 2 6 3 10" xfId="15820" xr:uid="{00000000-0005-0000-0000-00002C3D0000}"/>
    <cellStyle name="Note 9 2 6 3 10 2" xfId="15821" xr:uid="{00000000-0005-0000-0000-00002D3D0000}"/>
    <cellStyle name="Note 9 2 6 3 11" xfId="15822" xr:uid="{00000000-0005-0000-0000-00002E3D0000}"/>
    <cellStyle name="Note 9 2 6 3 11 2" xfId="15823" xr:uid="{00000000-0005-0000-0000-00002F3D0000}"/>
    <cellStyle name="Note 9 2 6 3 12" xfId="15824" xr:uid="{00000000-0005-0000-0000-0000303D0000}"/>
    <cellStyle name="Note 9 2 6 3 12 2" xfId="15825" xr:uid="{00000000-0005-0000-0000-0000313D0000}"/>
    <cellStyle name="Note 9 2 6 3 13" xfId="15826" xr:uid="{00000000-0005-0000-0000-0000323D0000}"/>
    <cellStyle name="Note 9 2 6 3 13 2" xfId="15827" xr:uid="{00000000-0005-0000-0000-0000333D0000}"/>
    <cellStyle name="Note 9 2 6 3 14" xfId="15828" xr:uid="{00000000-0005-0000-0000-0000343D0000}"/>
    <cellStyle name="Note 9 2 6 3 14 2" xfId="15829" xr:uid="{00000000-0005-0000-0000-0000353D0000}"/>
    <cellStyle name="Note 9 2 6 3 15" xfId="15830" xr:uid="{00000000-0005-0000-0000-0000363D0000}"/>
    <cellStyle name="Note 9 2 6 3 15 2" xfId="15831" xr:uid="{00000000-0005-0000-0000-0000373D0000}"/>
    <cellStyle name="Note 9 2 6 3 16" xfId="15832" xr:uid="{00000000-0005-0000-0000-0000383D0000}"/>
    <cellStyle name="Note 9 2 6 3 2" xfId="15833" xr:uid="{00000000-0005-0000-0000-0000393D0000}"/>
    <cellStyle name="Note 9 2 6 3 2 2" xfId="15834" xr:uid="{00000000-0005-0000-0000-00003A3D0000}"/>
    <cellStyle name="Note 9 2 6 3 3" xfId="15835" xr:uid="{00000000-0005-0000-0000-00003B3D0000}"/>
    <cellStyle name="Note 9 2 6 3 3 2" xfId="15836" xr:uid="{00000000-0005-0000-0000-00003C3D0000}"/>
    <cellStyle name="Note 9 2 6 3 4" xfId="15837" xr:uid="{00000000-0005-0000-0000-00003D3D0000}"/>
    <cellStyle name="Note 9 2 6 3 4 2" xfId="15838" xr:uid="{00000000-0005-0000-0000-00003E3D0000}"/>
    <cellStyle name="Note 9 2 6 3 5" xfId="15839" xr:uid="{00000000-0005-0000-0000-00003F3D0000}"/>
    <cellStyle name="Note 9 2 6 3 5 2" xfId="15840" xr:uid="{00000000-0005-0000-0000-0000403D0000}"/>
    <cellStyle name="Note 9 2 6 3 6" xfId="15841" xr:uid="{00000000-0005-0000-0000-0000413D0000}"/>
    <cellStyle name="Note 9 2 6 3 6 2" xfId="15842" xr:uid="{00000000-0005-0000-0000-0000423D0000}"/>
    <cellStyle name="Note 9 2 6 3 7" xfId="15843" xr:uid="{00000000-0005-0000-0000-0000433D0000}"/>
    <cellStyle name="Note 9 2 6 3 7 2" xfId="15844" xr:uid="{00000000-0005-0000-0000-0000443D0000}"/>
    <cellStyle name="Note 9 2 6 3 8" xfId="15845" xr:uid="{00000000-0005-0000-0000-0000453D0000}"/>
    <cellStyle name="Note 9 2 6 3 8 2" xfId="15846" xr:uid="{00000000-0005-0000-0000-0000463D0000}"/>
    <cellStyle name="Note 9 2 6 3 9" xfId="15847" xr:uid="{00000000-0005-0000-0000-0000473D0000}"/>
    <cellStyle name="Note 9 2 6 3 9 2" xfId="15848" xr:uid="{00000000-0005-0000-0000-0000483D0000}"/>
    <cellStyle name="Note 9 2 6 4" xfId="15849" xr:uid="{00000000-0005-0000-0000-0000493D0000}"/>
    <cellStyle name="Note 9 2 6 4 10" xfId="15850" xr:uid="{00000000-0005-0000-0000-00004A3D0000}"/>
    <cellStyle name="Note 9 2 6 4 10 2" xfId="15851" xr:uid="{00000000-0005-0000-0000-00004B3D0000}"/>
    <cellStyle name="Note 9 2 6 4 11" xfId="15852" xr:uid="{00000000-0005-0000-0000-00004C3D0000}"/>
    <cellStyle name="Note 9 2 6 4 11 2" xfId="15853" xr:uid="{00000000-0005-0000-0000-00004D3D0000}"/>
    <cellStyle name="Note 9 2 6 4 12" xfId="15854" xr:uid="{00000000-0005-0000-0000-00004E3D0000}"/>
    <cellStyle name="Note 9 2 6 4 12 2" xfId="15855" xr:uid="{00000000-0005-0000-0000-00004F3D0000}"/>
    <cellStyle name="Note 9 2 6 4 13" xfId="15856" xr:uid="{00000000-0005-0000-0000-0000503D0000}"/>
    <cellStyle name="Note 9 2 6 4 13 2" xfId="15857" xr:uid="{00000000-0005-0000-0000-0000513D0000}"/>
    <cellStyle name="Note 9 2 6 4 14" xfId="15858" xr:uid="{00000000-0005-0000-0000-0000523D0000}"/>
    <cellStyle name="Note 9 2 6 4 14 2" xfId="15859" xr:uid="{00000000-0005-0000-0000-0000533D0000}"/>
    <cellStyle name="Note 9 2 6 4 15" xfId="15860" xr:uid="{00000000-0005-0000-0000-0000543D0000}"/>
    <cellStyle name="Note 9 2 6 4 15 2" xfId="15861" xr:uid="{00000000-0005-0000-0000-0000553D0000}"/>
    <cellStyle name="Note 9 2 6 4 16" xfId="15862" xr:uid="{00000000-0005-0000-0000-0000563D0000}"/>
    <cellStyle name="Note 9 2 6 4 2" xfId="15863" xr:uid="{00000000-0005-0000-0000-0000573D0000}"/>
    <cellStyle name="Note 9 2 6 4 2 2" xfId="15864" xr:uid="{00000000-0005-0000-0000-0000583D0000}"/>
    <cellStyle name="Note 9 2 6 4 3" xfId="15865" xr:uid="{00000000-0005-0000-0000-0000593D0000}"/>
    <cellStyle name="Note 9 2 6 4 3 2" xfId="15866" xr:uid="{00000000-0005-0000-0000-00005A3D0000}"/>
    <cellStyle name="Note 9 2 6 4 4" xfId="15867" xr:uid="{00000000-0005-0000-0000-00005B3D0000}"/>
    <cellStyle name="Note 9 2 6 4 4 2" xfId="15868" xr:uid="{00000000-0005-0000-0000-00005C3D0000}"/>
    <cellStyle name="Note 9 2 6 4 5" xfId="15869" xr:uid="{00000000-0005-0000-0000-00005D3D0000}"/>
    <cellStyle name="Note 9 2 6 4 5 2" xfId="15870" xr:uid="{00000000-0005-0000-0000-00005E3D0000}"/>
    <cellStyle name="Note 9 2 6 4 6" xfId="15871" xr:uid="{00000000-0005-0000-0000-00005F3D0000}"/>
    <cellStyle name="Note 9 2 6 4 6 2" xfId="15872" xr:uid="{00000000-0005-0000-0000-0000603D0000}"/>
    <cellStyle name="Note 9 2 6 4 7" xfId="15873" xr:uid="{00000000-0005-0000-0000-0000613D0000}"/>
    <cellStyle name="Note 9 2 6 4 7 2" xfId="15874" xr:uid="{00000000-0005-0000-0000-0000623D0000}"/>
    <cellStyle name="Note 9 2 6 4 8" xfId="15875" xr:uid="{00000000-0005-0000-0000-0000633D0000}"/>
    <cellStyle name="Note 9 2 6 4 8 2" xfId="15876" xr:uid="{00000000-0005-0000-0000-0000643D0000}"/>
    <cellStyle name="Note 9 2 6 4 9" xfId="15877" xr:uid="{00000000-0005-0000-0000-0000653D0000}"/>
    <cellStyle name="Note 9 2 6 4 9 2" xfId="15878" xr:uid="{00000000-0005-0000-0000-0000663D0000}"/>
    <cellStyle name="Note 9 2 6 5" xfId="15879" xr:uid="{00000000-0005-0000-0000-0000673D0000}"/>
    <cellStyle name="Note 9 2 6 5 10" xfId="15880" xr:uid="{00000000-0005-0000-0000-0000683D0000}"/>
    <cellStyle name="Note 9 2 6 5 10 2" xfId="15881" xr:uid="{00000000-0005-0000-0000-0000693D0000}"/>
    <cellStyle name="Note 9 2 6 5 11" xfId="15882" xr:uid="{00000000-0005-0000-0000-00006A3D0000}"/>
    <cellStyle name="Note 9 2 6 5 11 2" xfId="15883" xr:uid="{00000000-0005-0000-0000-00006B3D0000}"/>
    <cellStyle name="Note 9 2 6 5 12" xfId="15884" xr:uid="{00000000-0005-0000-0000-00006C3D0000}"/>
    <cellStyle name="Note 9 2 6 5 12 2" xfId="15885" xr:uid="{00000000-0005-0000-0000-00006D3D0000}"/>
    <cellStyle name="Note 9 2 6 5 13" xfId="15886" xr:uid="{00000000-0005-0000-0000-00006E3D0000}"/>
    <cellStyle name="Note 9 2 6 5 13 2" xfId="15887" xr:uid="{00000000-0005-0000-0000-00006F3D0000}"/>
    <cellStyle name="Note 9 2 6 5 14" xfId="15888" xr:uid="{00000000-0005-0000-0000-0000703D0000}"/>
    <cellStyle name="Note 9 2 6 5 14 2" xfId="15889" xr:uid="{00000000-0005-0000-0000-0000713D0000}"/>
    <cellStyle name="Note 9 2 6 5 15" xfId="15890" xr:uid="{00000000-0005-0000-0000-0000723D0000}"/>
    <cellStyle name="Note 9 2 6 5 2" xfId="15891" xr:uid="{00000000-0005-0000-0000-0000733D0000}"/>
    <cellStyle name="Note 9 2 6 5 2 2" xfId="15892" xr:uid="{00000000-0005-0000-0000-0000743D0000}"/>
    <cellStyle name="Note 9 2 6 5 3" xfId="15893" xr:uid="{00000000-0005-0000-0000-0000753D0000}"/>
    <cellStyle name="Note 9 2 6 5 3 2" xfId="15894" xr:uid="{00000000-0005-0000-0000-0000763D0000}"/>
    <cellStyle name="Note 9 2 6 5 4" xfId="15895" xr:uid="{00000000-0005-0000-0000-0000773D0000}"/>
    <cellStyle name="Note 9 2 6 5 4 2" xfId="15896" xr:uid="{00000000-0005-0000-0000-0000783D0000}"/>
    <cellStyle name="Note 9 2 6 5 5" xfId="15897" xr:uid="{00000000-0005-0000-0000-0000793D0000}"/>
    <cellStyle name="Note 9 2 6 5 5 2" xfId="15898" xr:uid="{00000000-0005-0000-0000-00007A3D0000}"/>
    <cellStyle name="Note 9 2 6 5 6" xfId="15899" xr:uid="{00000000-0005-0000-0000-00007B3D0000}"/>
    <cellStyle name="Note 9 2 6 5 6 2" xfId="15900" xr:uid="{00000000-0005-0000-0000-00007C3D0000}"/>
    <cellStyle name="Note 9 2 6 5 7" xfId="15901" xr:uid="{00000000-0005-0000-0000-00007D3D0000}"/>
    <cellStyle name="Note 9 2 6 5 7 2" xfId="15902" xr:uid="{00000000-0005-0000-0000-00007E3D0000}"/>
    <cellStyle name="Note 9 2 6 5 8" xfId="15903" xr:uid="{00000000-0005-0000-0000-00007F3D0000}"/>
    <cellStyle name="Note 9 2 6 5 8 2" xfId="15904" xr:uid="{00000000-0005-0000-0000-0000803D0000}"/>
    <cellStyle name="Note 9 2 6 5 9" xfId="15905" xr:uid="{00000000-0005-0000-0000-0000813D0000}"/>
    <cellStyle name="Note 9 2 6 5 9 2" xfId="15906" xr:uid="{00000000-0005-0000-0000-0000823D0000}"/>
    <cellStyle name="Note 9 2 6 6" xfId="15907" xr:uid="{00000000-0005-0000-0000-0000833D0000}"/>
    <cellStyle name="Note 9 2 6 6 2" xfId="15908" xr:uid="{00000000-0005-0000-0000-0000843D0000}"/>
    <cellStyle name="Note 9 2 6 7" xfId="15909" xr:uid="{00000000-0005-0000-0000-0000853D0000}"/>
    <cellStyle name="Note 9 2 6 7 2" xfId="15910" xr:uid="{00000000-0005-0000-0000-0000863D0000}"/>
    <cellStyle name="Note 9 2 6 8" xfId="15911" xr:uid="{00000000-0005-0000-0000-0000873D0000}"/>
    <cellStyle name="Note 9 2 6 8 2" xfId="15912" xr:uid="{00000000-0005-0000-0000-0000883D0000}"/>
    <cellStyle name="Note 9 2 6 9" xfId="15913" xr:uid="{00000000-0005-0000-0000-0000893D0000}"/>
    <cellStyle name="Note 9 2 6 9 2" xfId="15914" xr:uid="{00000000-0005-0000-0000-00008A3D0000}"/>
    <cellStyle name="Note 9 2 7" xfId="15915" xr:uid="{00000000-0005-0000-0000-00008B3D0000}"/>
    <cellStyle name="Note 9 2 7 10" xfId="15916" xr:uid="{00000000-0005-0000-0000-00008C3D0000}"/>
    <cellStyle name="Note 9 2 7 10 2" xfId="15917" xr:uid="{00000000-0005-0000-0000-00008D3D0000}"/>
    <cellStyle name="Note 9 2 7 11" xfId="15918" xr:uid="{00000000-0005-0000-0000-00008E3D0000}"/>
    <cellStyle name="Note 9 2 7 11 2" xfId="15919" xr:uid="{00000000-0005-0000-0000-00008F3D0000}"/>
    <cellStyle name="Note 9 2 7 12" xfId="15920" xr:uid="{00000000-0005-0000-0000-0000903D0000}"/>
    <cellStyle name="Note 9 2 7 12 2" xfId="15921" xr:uid="{00000000-0005-0000-0000-0000913D0000}"/>
    <cellStyle name="Note 9 2 7 13" xfId="15922" xr:uid="{00000000-0005-0000-0000-0000923D0000}"/>
    <cellStyle name="Note 9 2 7 13 2" xfId="15923" xr:uid="{00000000-0005-0000-0000-0000933D0000}"/>
    <cellStyle name="Note 9 2 7 14" xfId="15924" xr:uid="{00000000-0005-0000-0000-0000943D0000}"/>
    <cellStyle name="Note 9 2 7 14 2" xfId="15925" xr:uid="{00000000-0005-0000-0000-0000953D0000}"/>
    <cellStyle name="Note 9 2 7 15" xfId="15926" xr:uid="{00000000-0005-0000-0000-0000963D0000}"/>
    <cellStyle name="Note 9 2 7 15 2" xfId="15927" xr:uid="{00000000-0005-0000-0000-0000973D0000}"/>
    <cellStyle name="Note 9 2 7 16" xfId="15928" xr:uid="{00000000-0005-0000-0000-0000983D0000}"/>
    <cellStyle name="Note 9 2 7 16 2" xfId="15929" xr:uid="{00000000-0005-0000-0000-0000993D0000}"/>
    <cellStyle name="Note 9 2 7 17" xfId="15930" xr:uid="{00000000-0005-0000-0000-00009A3D0000}"/>
    <cellStyle name="Note 9 2 7 17 2" xfId="15931" xr:uid="{00000000-0005-0000-0000-00009B3D0000}"/>
    <cellStyle name="Note 9 2 7 18" xfId="15932" xr:uid="{00000000-0005-0000-0000-00009C3D0000}"/>
    <cellStyle name="Note 9 2 7 2" xfId="15933" xr:uid="{00000000-0005-0000-0000-00009D3D0000}"/>
    <cellStyle name="Note 9 2 7 2 10" xfId="15934" xr:uid="{00000000-0005-0000-0000-00009E3D0000}"/>
    <cellStyle name="Note 9 2 7 2 10 2" xfId="15935" xr:uid="{00000000-0005-0000-0000-00009F3D0000}"/>
    <cellStyle name="Note 9 2 7 2 11" xfId="15936" xr:uid="{00000000-0005-0000-0000-0000A03D0000}"/>
    <cellStyle name="Note 9 2 7 2 11 2" xfId="15937" xr:uid="{00000000-0005-0000-0000-0000A13D0000}"/>
    <cellStyle name="Note 9 2 7 2 12" xfId="15938" xr:uid="{00000000-0005-0000-0000-0000A23D0000}"/>
    <cellStyle name="Note 9 2 7 2 12 2" xfId="15939" xr:uid="{00000000-0005-0000-0000-0000A33D0000}"/>
    <cellStyle name="Note 9 2 7 2 13" xfId="15940" xr:uid="{00000000-0005-0000-0000-0000A43D0000}"/>
    <cellStyle name="Note 9 2 7 2 13 2" xfId="15941" xr:uid="{00000000-0005-0000-0000-0000A53D0000}"/>
    <cellStyle name="Note 9 2 7 2 14" xfId="15942" xr:uid="{00000000-0005-0000-0000-0000A63D0000}"/>
    <cellStyle name="Note 9 2 7 2 14 2" xfId="15943" xr:uid="{00000000-0005-0000-0000-0000A73D0000}"/>
    <cellStyle name="Note 9 2 7 2 15" xfId="15944" xr:uid="{00000000-0005-0000-0000-0000A83D0000}"/>
    <cellStyle name="Note 9 2 7 2 15 2" xfId="15945" xr:uid="{00000000-0005-0000-0000-0000A93D0000}"/>
    <cellStyle name="Note 9 2 7 2 16" xfId="15946" xr:uid="{00000000-0005-0000-0000-0000AA3D0000}"/>
    <cellStyle name="Note 9 2 7 2 16 2" xfId="15947" xr:uid="{00000000-0005-0000-0000-0000AB3D0000}"/>
    <cellStyle name="Note 9 2 7 2 17" xfId="15948" xr:uid="{00000000-0005-0000-0000-0000AC3D0000}"/>
    <cellStyle name="Note 9 2 7 2 17 2" xfId="15949" xr:uid="{00000000-0005-0000-0000-0000AD3D0000}"/>
    <cellStyle name="Note 9 2 7 2 18" xfId="15950" xr:uid="{00000000-0005-0000-0000-0000AE3D0000}"/>
    <cellStyle name="Note 9 2 7 2 2" xfId="15951" xr:uid="{00000000-0005-0000-0000-0000AF3D0000}"/>
    <cellStyle name="Note 9 2 7 2 2 2" xfId="15952" xr:uid="{00000000-0005-0000-0000-0000B03D0000}"/>
    <cellStyle name="Note 9 2 7 2 3" xfId="15953" xr:uid="{00000000-0005-0000-0000-0000B13D0000}"/>
    <cellStyle name="Note 9 2 7 2 3 2" xfId="15954" xr:uid="{00000000-0005-0000-0000-0000B23D0000}"/>
    <cellStyle name="Note 9 2 7 2 4" xfId="15955" xr:uid="{00000000-0005-0000-0000-0000B33D0000}"/>
    <cellStyle name="Note 9 2 7 2 4 2" xfId="15956" xr:uid="{00000000-0005-0000-0000-0000B43D0000}"/>
    <cellStyle name="Note 9 2 7 2 5" xfId="15957" xr:uid="{00000000-0005-0000-0000-0000B53D0000}"/>
    <cellStyle name="Note 9 2 7 2 5 2" xfId="15958" xr:uid="{00000000-0005-0000-0000-0000B63D0000}"/>
    <cellStyle name="Note 9 2 7 2 6" xfId="15959" xr:uid="{00000000-0005-0000-0000-0000B73D0000}"/>
    <cellStyle name="Note 9 2 7 2 6 2" xfId="15960" xr:uid="{00000000-0005-0000-0000-0000B83D0000}"/>
    <cellStyle name="Note 9 2 7 2 7" xfId="15961" xr:uid="{00000000-0005-0000-0000-0000B93D0000}"/>
    <cellStyle name="Note 9 2 7 2 7 2" xfId="15962" xr:uid="{00000000-0005-0000-0000-0000BA3D0000}"/>
    <cellStyle name="Note 9 2 7 2 8" xfId="15963" xr:uid="{00000000-0005-0000-0000-0000BB3D0000}"/>
    <cellStyle name="Note 9 2 7 2 8 2" xfId="15964" xr:uid="{00000000-0005-0000-0000-0000BC3D0000}"/>
    <cellStyle name="Note 9 2 7 2 9" xfId="15965" xr:uid="{00000000-0005-0000-0000-0000BD3D0000}"/>
    <cellStyle name="Note 9 2 7 2 9 2" xfId="15966" xr:uid="{00000000-0005-0000-0000-0000BE3D0000}"/>
    <cellStyle name="Note 9 2 7 3" xfId="15967" xr:uid="{00000000-0005-0000-0000-0000BF3D0000}"/>
    <cellStyle name="Note 9 2 7 3 10" xfId="15968" xr:uid="{00000000-0005-0000-0000-0000C03D0000}"/>
    <cellStyle name="Note 9 2 7 3 10 2" xfId="15969" xr:uid="{00000000-0005-0000-0000-0000C13D0000}"/>
    <cellStyle name="Note 9 2 7 3 11" xfId="15970" xr:uid="{00000000-0005-0000-0000-0000C23D0000}"/>
    <cellStyle name="Note 9 2 7 3 11 2" xfId="15971" xr:uid="{00000000-0005-0000-0000-0000C33D0000}"/>
    <cellStyle name="Note 9 2 7 3 12" xfId="15972" xr:uid="{00000000-0005-0000-0000-0000C43D0000}"/>
    <cellStyle name="Note 9 2 7 3 12 2" xfId="15973" xr:uid="{00000000-0005-0000-0000-0000C53D0000}"/>
    <cellStyle name="Note 9 2 7 3 13" xfId="15974" xr:uid="{00000000-0005-0000-0000-0000C63D0000}"/>
    <cellStyle name="Note 9 2 7 3 13 2" xfId="15975" xr:uid="{00000000-0005-0000-0000-0000C73D0000}"/>
    <cellStyle name="Note 9 2 7 3 14" xfId="15976" xr:uid="{00000000-0005-0000-0000-0000C83D0000}"/>
    <cellStyle name="Note 9 2 7 3 14 2" xfId="15977" xr:uid="{00000000-0005-0000-0000-0000C93D0000}"/>
    <cellStyle name="Note 9 2 7 3 15" xfId="15978" xr:uid="{00000000-0005-0000-0000-0000CA3D0000}"/>
    <cellStyle name="Note 9 2 7 3 15 2" xfId="15979" xr:uid="{00000000-0005-0000-0000-0000CB3D0000}"/>
    <cellStyle name="Note 9 2 7 3 16" xfId="15980" xr:uid="{00000000-0005-0000-0000-0000CC3D0000}"/>
    <cellStyle name="Note 9 2 7 3 2" xfId="15981" xr:uid="{00000000-0005-0000-0000-0000CD3D0000}"/>
    <cellStyle name="Note 9 2 7 3 2 2" xfId="15982" xr:uid="{00000000-0005-0000-0000-0000CE3D0000}"/>
    <cellStyle name="Note 9 2 7 3 3" xfId="15983" xr:uid="{00000000-0005-0000-0000-0000CF3D0000}"/>
    <cellStyle name="Note 9 2 7 3 3 2" xfId="15984" xr:uid="{00000000-0005-0000-0000-0000D03D0000}"/>
    <cellStyle name="Note 9 2 7 3 4" xfId="15985" xr:uid="{00000000-0005-0000-0000-0000D13D0000}"/>
    <cellStyle name="Note 9 2 7 3 4 2" xfId="15986" xr:uid="{00000000-0005-0000-0000-0000D23D0000}"/>
    <cellStyle name="Note 9 2 7 3 5" xfId="15987" xr:uid="{00000000-0005-0000-0000-0000D33D0000}"/>
    <cellStyle name="Note 9 2 7 3 5 2" xfId="15988" xr:uid="{00000000-0005-0000-0000-0000D43D0000}"/>
    <cellStyle name="Note 9 2 7 3 6" xfId="15989" xr:uid="{00000000-0005-0000-0000-0000D53D0000}"/>
    <cellStyle name="Note 9 2 7 3 6 2" xfId="15990" xr:uid="{00000000-0005-0000-0000-0000D63D0000}"/>
    <cellStyle name="Note 9 2 7 3 7" xfId="15991" xr:uid="{00000000-0005-0000-0000-0000D73D0000}"/>
    <cellStyle name="Note 9 2 7 3 7 2" xfId="15992" xr:uid="{00000000-0005-0000-0000-0000D83D0000}"/>
    <cellStyle name="Note 9 2 7 3 8" xfId="15993" xr:uid="{00000000-0005-0000-0000-0000D93D0000}"/>
    <cellStyle name="Note 9 2 7 3 8 2" xfId="15994" xr:uid="{00000000-0005-0000-0000-0000DA3D0000}"/>
    <cellStyle name="Note 9 2 7 3 9" xfId="15995" xr:uid="{00000000-0005-0000-0000-0000DB3D0000}"/>
    <cellStyle name="Note 9 2 7 3 9 2" xfId="15996" xr:uid="{00000000-0005-0000-0000-0000DC3D0000}"/>
    <cellStyle name="Note 9 2 7 4" xfId="15997" xr:uid="{00000000-0005-0000-0000-0000DD3D0000}"/>
    <cellStyle name="Note 9 2 7 4 10" xfId="15998" xr:uid="{00000000-0005-0000-0000-0000DE3D0000}"/>
    <cellStyle name="Note 9 2 7 4 10 2" xfId="15999" xr:uid="{00000000-0005-0000-0000-0000DF3D0000}"/>
    <cellStyle name="Note 9 2 7 4 11" xfId="16000" xr:uid="{00000000-0005-0000-0000-0000E03D0000}"/>
    <cellStyle name="Note 9 2 7 4 11 2" xfId="16001" xr:uid="{00000000-0005-0000-0000-0000E13D0000}"/>
    <cellStyle name="Note 9 2 7 4 12" xfId="16002" xr:uid="{00000000-0005-0000-0000-0000E23D0000}"/>
    <cellStyle name="Note 9 2 7 4 12 2" xfId="16003" xr:uid="{00000000-0005-0000-0000-0000E33D0000}"/>
    <cellStyle name="Note 9 2 7 4 13" xfId="16004" xr:uid="{00000000-0005-0000-0000-0000E43D0000}"/>
    <cellStyle name="Note 9 2 7 4 13 2" xfId="16005" xr:uid="{00000000-0005-0000-0000-0000E53D0000}"/>
    <cellStyle name="Note 9 2 7 4 14" xfId="16006" xr:uid="{00000000-0005-0000-0000-0000E63D0000}"/>
    <cellStyle name="Note 9 2 7 4 14 2" xfId="16007" xr:uid="{00000000-0005-0000-0000-0000E73D0000}"/>
    <cellStyle name="Note 9 2 7 4 15" xfId="16008" xr:uid="{00000000-0005-0000-0000-0000E83D0000}"/>
    <cellStyle name="Note 9 2 7 4 15 2" xfId="16009" xr:uid="{00000000-0005-0000-0000-0000E93D0000}"/>
    <cellStyle name="Note 9 2 7 4 16" xfId="16010" xr:uid="{00000000-0005-0000-0000-0000EA3D0000}"/>
    <cellStyle name="Note 9 2 7 4 2" xfId="16011" xr:uid="{00000000-0005-0000-0000-0000EB3D0000}"/>
    <cellStyle name="Note 9 2 7 4 2 2" xfId="16012" xr:uid="{00000000-0005-0000-0000-0000EC3D0000}"/>
    <cellStyle name="Note 9 2 7 4 3" xfId="16013" xr:uid="{00000000-0005-0000-0000-0000ED3D0000}"/>
    <cellStyle name="Note 9 2 7 4 3 2" xfId="16014" xr:uid="{00000000-0005-0000-0000-0000EE3D0000}"/>
    <cellStyle name="Note 9 2 7 4 4" xfId="16015" xr:uid="{00000000-0005-0000-0000-0000EF3D0000}"/>
    <cellStyle name="Note 9 2 7 4 4 2" xfId="16016" xr:uid="{00000000-0005-0000-0000-0000F03D0000}"/>
    <cellStyle name="Note 9 2 7 4 5" xfId="16017" xr:uid="{00000000-0005-0000-0000-0000F13D0000}"/>
    <cellStyle name="Note 9 2 7 4 5 2" xfId="16018" xr:uid="{00000000-0005-0000-0000-0000F23D0000}"/>
    <cellStyle name="Note 9 2 7 4 6" xfId="16019" xr:uid="{00000000-0005-0000-0000-0000F33D0000}"/>
    <cellStyle name="Note 9 2 7 4 6 2" xfId="16020" xr:uid="{00000000-0005-0000-0000-0000F43D0000}"/>
    <cellStyle name="Note 9 2 7 4 7" xfId="16021" xr:uid="{00000000-0005-0000-0000-0000F53D0000}"/>
    <cellStyle name="Note 9 2 7 4 7 2" xfId="16022" xr:uid="{00000000-0005-0000-0000-0000F63D0000}"/>
    <cellStyle name="Note 9 2 7 4 8" xfId="16023" xr:uid="{00000000-0005-0000-0000-0000F73D0000}"/>
    <cellStyle name="Note 9 2 7 4 8 2" xfId="16024" xr:uid="{00000000-0005-0000-0000-0000F83D0000}"/>
    <cellStyle name="Note 9 2 7 4 9" xfId="16025" xr:uid="{00000000-0005-0000-0000-0000F93D0000}"/>
    <cellStyle name="Note 9 2 7 4 9 2" xfId="16026" xr:uid="{00000000-0005-0000-0000-0000FA3D0000}"/>
    <cellStyle name="Note 9 2 7 5" xfId="16027" xr:uid="{00000000-0005-0000-0000-0000FB3D0000}"/>
    <cellStyle name="Note 9 2 7 5 10" xfId="16028" xr:uid="{00000000-0005-0000-0000-0000FC3D0000}"/>
    <cellStyle name="Note 9 2 7 5 10 2" xfId="16029" xr:uid="{00000000-0005-0000-0000-0000FD3D0000}"/>
    <cellStyle name="Note 9 2 7 5 11" xfId="16030" xr:uid="{00000000-0005-0000-0000-0000FE3D0000}"/>
    <cellStyle name="Note 9 2 7 5 11 2" xfId="16031" xr:uid="{00000000-0005-0000-0000-0000FF3D0000}"/>
    <cellStyle name="Note 9 2 7 5 12" xfId="16032" xr:uid="{00000000-0005-0000-0000-0000003E0000}"/>
    <cellStyle name="Note 9 2 7 5 12 2" xfId="16033" xr:uid="{00000000-0005-0000-0000-0000013E0000}"/>
    <cellStyle name="Note 9 2 7 5 13" xfId="16034" xr:uid="{00000000-0005-0000-0000-0000023E0000}"/>
    <cellStyle name="Note 9 2 7 5 13 2" xfId="16035" xr:uid="{00000000-0005-0000-0000-0000033E0000}"/>
    <cellStyle name="Note 9 2 7 5 14" xfId="16036" xr:uid="{00000000-0005-0000-0000-0000043E0000}"/>
    <cellStyle name="Note 9 2 7 5 2" xfId="16037" xr:uid="{00000000-0005-0000-0000-0000053E0000}"/>
    <cellStyle name="Note 9 2 7 5 2 2" xfId="16038" xr:uid="{00000000-0005-0000-0000-0000063E0000}"/>
    <cellStyle name="Note 9 2 7 5 3" xfId="16039" xr:uid="{00000000-0005-0000-0000-0000073E0000}"/>
    <cellStyle name="Note 9 2 7 5 3 2" xfId="16040" xr:uid="{00000000-0005-0000-0000-0000083E0000}"/>
    <cellStyle name="Note 9 2 7 5 4" xfId="16041" xr:uid="{00000000-0005-0000-0000-0000093E0000}"/>
    <cellStyle name="Note 9 2 7 5 4 2" xfId="16042" xr:uid="{00000000-0005-0000-0000-00000A3E0000}"/>
    <cellStyle name="Note 9 2 7 5 5" xfId="16043" xr:uid="{00000000-0005-0000-0000-00000B3E0000}"/>
    <cellStyle name="Note 9 2 7 5 5 2" xfId="16044" xr:uid="{00000000-0005-0000-0000-00000C3E0000}"/>
    <cellStyle name="Note 9 2 7 5 6" xfId="16045" xr:uid="{00000000-0005-0000-0000-00000D3E0000}"/>
    <cellStyle name="Note 9 2 7 5 6 2" xfId="16046" xr:uid="{00000000-0005-0000-0000-00000E3E0000}"/>
    <cellStyle name="Note 9 2 7 5 7" xfId="16047" xr:uid="{00000000-0005-0000-0000-00000F3E0000}"/>
    <cellStyle name="Note 9 2 7 5 7 2" xfId="16048" xr:uid="{00000000-0005-0000-0000-0000103E0000}"/>
    <cellStyle name="Note 9 2 7 5 8" xfId="16049" xr:uid="{00000000-0005-0000-0000-0000113E0000}"/>
    <cellStyle name="Note 9 2 7 5 8 2" xfId="16050" xr:uid="{00000000-0005-0000-0000-0000123E0000}"/>
    <cellStyle name="Note 9 2 7 5 9" xfId="16051" xr:uid="{00000000-0005-0000-0000-0000133E0000}"/>
    <cellStyle name="Note 9 2 7 5 9 2" xfId="16052" xr:uid="{00000000-0005-0000-0000-0000143E0000}"/>
    <cellStyle name="Note 9 2 7 6" xfId="16053" xr:uid="{00000000-0005-0000-0000-0000153E0000}"/>
    <cellStyle name="Note 9 2 7 6 2" xfId="16054" xr:uid="{00000000-0005-0000-0000-0000163E0000}"/>
    <cellStyle name="Note 9 2 7 7" xfId="16055" xr:uid="{00000000-0005-0000-0000-0000173E0000}"/>
    <cellStyle name="Note 9 2 7 7 2" xfId="16056" xr:uid="{00000000-0005-0000-0000-0000183E0000}"/>
    <cellStyle name="Note 9 2 7 8" xfId="16057" xr:uid="{00000000-0005-0000-0000-0000193E0000}"/>
    <cellStyle name="Note 9 2 7 8 2" xfId="16058" xr:uid="{00000000-0005-0000-0000-00001A3E0000}"/>
    <cellStyle name="Note 9 2 7 9" xfId="16059" xr:uid="{00000000-0005-0000-0000-00001B3E0000}"/>
    <cellStyle name="Note 9 2 7 9 2" xfId="16060" xr:uid="{00000000-0005-0000-0000-00001C3E0000}"/>
    <cellStyle name="Note 9 2 8" xfId="16061" xr:uid="{00000000-0005-0000-0000-00001D3E0000}"/>
    <cellStyle name="Note 9 2 8 10" xfId="16062" xr:uid="{00000000-0005-0000-0000-00001E3E0000}"/>
    <cellStyle name="Note 9 2 8 10 2" xfId="16063" xr:uid="{00000000-0005-0000-0000-00001F3E0000}"/>
    <cellStyle name="Note 9 2 8 11" xfId="16064" xr:uid="{00000000-0005-0000-0000-0000203E0000}"/>
    <cellStyle name="Note 9 2 8 11 2" xfId="16065" xr:uid="{00000000-0005-0000-0000-0000213E0000}"/>
    <cellStyle name="Note 9 2 8 12" xfId="16066" xr:uid="{00000000-0005-0000-0000-0000223E0000}"/>
    <cellStyle name="Note 9 2 8 12 2" xfId="16067" xr:uid="{00000000-0005-0000-0000-0000233E0000}"/>
    <cellStyle name="Note 9 2 8 13" xfId="16068" xr:uid="{00000000-0005-0000-0000-0000243E0000}"/>
    <cellStyle name="Note 9 2 8 13 2" xfId="16069" xr:uid="{00000000-0005-0000-0000-0000253E0000}"/>
    <cellStyle name="Note 9 2 8 14" xfId="16070" xr:uid="{00000000-0005-0000-0000-0000263E0000}"/>
    <cellStyle name="Note 9 2 8 14 2" xfId="16071" xr:uid="{00000000-0005-0000-0000-0000273E0000}"/>
    <cellStyle name="Note 9 2 8 15" xfId="16072" xr:uid="{00000000-0005-0000-0000-0000283E0000}"/>
    <cellStyle name="Note 9 2 8 15 2" xfId="16073" xr:uid="{00000000-0005-0000-0000-0000293E0000}"/>
    <cellStyle name="Note 9 2 8 16" xfId="16074" xr:uid="{00000000-0005-0000-0000-00002A3E0000}"/>
    <cellStyle name="Note 9 2 8 16 2" xfId="16075" xr:uid="{00000000-0005-0000-0000-00002B3E0000}"/>
    <cellStyle name="Note 9 2 8 17" xfId="16076" xr:uid="{00000000-0005-0000-0000-00002C3E0000}"/>
    <cellStyle name="Note 9 2 8 17 2" xfId="16077" xr:uid="{00000000-0005-0000-0000-00002D3E0000}"/>
    <cellStyle name="Note 9 2 8 18" xfId="16078" xr:uid="{00000000-0005-0000-0000-00002E3E0000}"/>
    <cellStyle name="Note 9 2 8 2" xfId="16079" xr:uid="{00000000-0005-0000-0000-00002F3E0000}"/>
    <cellStyle name="Note 9 2 8 2 10" xfId="16080" xr:uid="{00000000-0005-0000-0000-0000303E0000}"/>
    <cellStyle name="Note 9 2 8 2 10 2" xfId="16081" xr:uid="{00000000-0005-0000-0000-0000313E0000}"/>
    <cellStyle name="Note 9 2 8 2 11" xfId="16082" xr:uid="{00000000-0005-0000-0000-0000323E0000}"/>
    <cellStyle name="Note 9 2 8 2 11 2" xfId="16083" xr:uid="{00000000-0005-0000-0000-0000333E0000}"/>
    <cellStyle name="Note 9 2 8 2 12" xfId="16084" xr:uid="{00000000-0005-0000-0000-0000343E0000}"/>
    <cellStyle name="Note 9 2 8 2 12 2" xfId="16085" xr:uid="{00000000-0005-0000-0000-0000353E0000}"/>
    <cellStyle name="Note 9 2 8 2 13" xfId="16086" xr:uid="{00000000-0005-0000-0000-0000363E0000}"/>
    <cellStyle name="Note 9 2 8 2 13 2" xfId="16087" xr:uid="{00000000-0005-0000-0000-0000373E0000}"/>
    <cellStyle name="Note 9 2 8 2 14" xfId="16088" xr:uid="{00000000-0005-0000-0000-0000383E0000}"/>
    <cellStyle name="Note 9 2 8 2 14 2" xfId="16089" xr:uid="{00000000-0005-0000-0000-0000393E0000}"/>
    <cellStyle name="Note 9 2 8 2 15" xfId="16090" xr:uid="{00000000-0005-0000-0000-00003A3E0000}"/>
    <cellStyle name="Note 9 2 8 2 15 2" xfId="16091" xr:uid="{00000000-0005-0000-0000-00003B3E0000}"/>
    <cellStyle name="Note 9 2 8 2 16" xfId="16092" xr:uid="{00000000-0005-0000-0000-00003C3E0000}"/>
    <cellStyle name="Note 9 2 8 2 16 2" xfId="16093" xr:uid="{00000000-0005-0000-0000-00003D3E0000}"/>
    <cellStyle name="Note 9 2 8 2 17" xfId="16094" xr:uid="{00000000-0005-0000-0000-00003E3E0000}"/>
    <cellStyle name="Note 9 2 8 2 17 2" xfId="16095" xr:uid="{00000000-0005-0000-0000-00003F3E0000}"/>
    <cellStyle name="Note 9 2 8 2 18" xfId="16096" xr:uid="{00000000-0005-0000-0000-0000403E0000}"/>
    <cellStyle name="Note 9 2 8 2 2" xfId="16097" xr:uid="{00000000-0005-0000-0000-0000413E0000}"/>
    <cellStyle name="Note 9 2 8 2 2 2" xfId="16098" xr:uid="{00000000-0005-0000-0000-0000423E0000}"/>
    <cellStyle name="Note 9 2 8 2 3" xfId="16099" xr:uid="{00000000-0005-0000-0000-0000433E0000}"/>
    <cellStyle name="Note 9 2 8 2 3 2" xfId="16100" xr:uid="{00000000-0005-0000-0000-0000443E0000}"/>
    <cellStyle name="Note 9 2 8 2 4" xfId="16101" xr:uid="{00000000-0005-0000-0000-0000453E0000}"/>
    <cellStyle name="Note 9 2 8 2 4 2" xfId="16102" xr:uid="{00000000-0005-0000-0000-0000463E0000}"/>
    <cellStyle name="Note 9 2 8 2 5" xfId="16103" xr:uid="{00000000-0005-0000-0000-0000473E0000}"/>
    <cellStyle name="Note 9 2 8 2 5 2" xfId="16104" xr:uid="{00000000-0005-0000-0000-0000483E0000}"/>
    <cellStyle name="Note 9 2 8 2 6" xfId="16105" xr:uid="{00000000-0005-0000-0000-0000493E0000}"/>
    <cellStyle name="Note 9 2 8 2 6 2" xfId="16106" xr:uid="{00000000-0005-0000-0000-00004A3E0000}"/>
    <cellStyle name="Note 9 2 8 2 7" xfId="16107" xr:uid="{00000000-0005-0000-0000-00004B3E0000}"/>
    <cellStyle name="Note 9 2 8 2 7 2" xfId="16108" xr:uid="{00000000-0005-0000-0000-00004C3E0000}"/>
    <cellStyle name="Note 9 2 8 2 8" xfId="16109" xr:uid="{00000000-0005-0000-0000-00004D3E0000}"/>
    <cellStyle name="Note 9 2 8 2 8 2" xfId="16110" xr:uid="{00000000-0005-0000-0000-00004E3E0000}"/>
    <cellStyle name="Note 9 2 8 2 9" xfId="16111" xr:uid="{00000000-0005-0000-0000-00004F3E0000}"/>
    <cellStyle name="Note 9 2 8 2 9 2" xfId="16112" xr:uid="{00000000-0005-0000-0000-0000503E0000}"/>
    <cellStyle name="Note 9 2 8 3" xfId="16113" xr:uid="{00000000-0005-0000-0000-0000513E0000}"/>
    <cellStyle name="Note 9 2 8 3 10" xfId="16114" xr:uid="{00000000-0005-0000-0000-0000523E0000}"/>
    <cellStyle name="Note 9 2 8 3 10 2" xfId="16115" xr:uid="{00000000-0005-0000-0000-0000533E0000}"/>
    <cellStyle name="Note 9 2 8 3 11" xfId="16116" xr:uid="{00000000-0005-0000-0000-0000543E0000}"/>
    <cellStyle name="Note 9 2 8 3 11 2" xfId="16117" xr:uid="{00000000-0005-0000-0000-0000553E0000}"/>
    <cellStyle name="Note 9 2 8 3 12" xfId="16118" xr:uid="{00000000-0005-0000-0000-0000563E0000}"/>
    <cellStyle name="Note 9 2 8 3 12 2" xfId="16119" xr:uid="{00000000-0005-0000-0000-0000573E0000}"/>
    <cellStyle name="Note 9 2 8 3 13" xfId="16120" xr:uid="{00000000-0005-0000-0000-0000583E0000}"/>
    <cellStyle name="Note 9 2 8 3 13 2" xfId="16121" xr:uid="{00000000-0005-0000-0000-0000593E0000}"/>
    <cellStyle name="Note 9 2 8 3 14" xfId="16122" xr:uid="{00000000-0005-0000-0000-00005A3E0000}"/>
    <cellStyle name="Note 9 2 8 3 14 2" xfId="16123" xr:uid="{00000000-0005-0000-0000-00005B3E0000}"/>
    <cellStyle name="Note 9 2 8 3 15" xfId="16124" xr:uid="{00000000-0005-0000-0000-00005C3E0000}"/>
    <cellStyle name="Note 9 2 8 3 15 2" xfId="16125" xr:uid="{00000000-0005-0000-0000-00005D3E0000}"/>
    <cellStyle name="Note 9 2 8 3 16" xfId="16126" xr:uid="{00000000-0005-0000-0000-00005E3E0000}"/>
    <cellStyle name="Note 9 2 8 3 2" xfId="16127" xr:uid="{00000000-0005-0000-0000-00005F3E0000}"/>
    <cellStyle name="Note 9 2 8 3 2 2" xfId="16128" xr:uid="{00000000-0005-0000-0000-0000603E0000}"/>
    <cellStyle name="Note 9 2 8 3 3" xfId="16129" xr:uid="{00000000-0005-0000-0000-0000613E0000}"/>
    <cellStyle name="Note 9 2 8 3 3 2" xfId="16130" xr:uid="{00000000-0005-0000-0000-0000623E0000}"/>
    <cellStyle name="Note 9 2 8 3 4" xfId="16131" xr:uid="{00000000-0005-0000-0000-0000633E0000}"/>
    <cellStyle name="Note 9 2 8 3 4 2" xfId="16132" xr:uid="{00000000-0005-0000-0000-0000643E0000}"/>
    <cellStyle name="Note 9 2 8 3 5" xfId="16133" xr:uid="{00000000-0005-0000-0000-0000653E0000}"/>
    <cellStyle name="Note 9 2 8 3 5 2" xfId="16134" xr:uid="{00000000-0005-0000-0000-0000663E0000}"/>
    <cellStyle name="Note 9 2 8 3 6" xfId="16135" xr:uid="{00000000-0005-0000-0000-0000673E0000}"/>
    <cellStyle name="Note 9 2 8 3 6 2" xfId="16136" xr:uid="{00000000-0005-0000-0000-0000683E0000}"/>
    <cellStyle name="Note 9 2 8 3 7" xfId="16137" xr:uid="{00000000-0005-0000-0000-0000693E0000}"/>
    <cellStyle name="Note 9 2 8 3 7 2" xfId="16138" xr:uid="{00000000-0005-0000-0000-00006A3E0000}"/>
    <cellStyle name="Note 9 2 8 3 8" xfId="16139" xr:uid="{00000000-0005-0000-0000-00006B3E0000}"/>
    <cellStyle name="Note 9 2 8 3 8 2" xfId="16140" xr:uid="{00000000-0005-0000-0000-00006C3E0000}"/>
    <cellStyle name="Note 9 2 8 3 9" xfId="16141" xr:uid="{00000000-0005-0000-0000-00006D3E0000}"/>
    <cellStyle name="Note 9 2 8 3 9 2" xfId="16142" xr:uid="{00000000-0005-0000-0000-00006E3E0000}"/>
    <cellStyle name="Note 9 2 8 4" xfId="16143" xr:uid="{00000000-0005-0000-0000-00006F3E0000}"/>
    <cellStyle name="Note 9 2 8 4 10" xfId="16144" xr:uid="{00000000-0005-0000-0000-0000703E0000}"/>
    <cellStyle name="Note 9 2 8 4 10 2" xfId="16145" xr:uid="{00000000-0005-0000-0000-0000713E0000}"/>
    <cellStyle name="Note 9 2 8 4 11" xfId="16146" xr:uid="{00000000-0005-0000-0000-0000723E0000}"/>
    <cellStyle name="Note 9 2 8 4 11 2" xfId="16147" xr:uid="{00000000-0005-0000-0000-0000733E0000}"/>
    <cellStyle name="Note 9 2 8 4 12" xfId="16148" xr:uid="{00000000-0005-0000-0000-0000743E0000}"/>
    <cellStyle name="Note 9 2 8 4 12 2" xfId="16149" xr:uid="{00000000-0005-0000-0000-0000753E0000}"/>
    <cellStyle name="Note 9 2 8 4 13" xfId="16150" xr:uid="{00000000-0005-0000-0000-0000763E0000}"/>
    <cellStyle name="Note 9 2 8 4 13 2" xfId="16151" xr:uid="{00000000-0005-0000-0000-0000773E0000}"/>
    <cellStyle name="Note 9 2 8 4 14" xfId="16152" xr:uid="{00000000-0005-0000-0000-0000783E0000}"/>
    <cellStyle name="Note 9 2 8 4 14 2" xfId="16153" xr:uid="{00000000-0005-0000-0000-0000793E0000}"/>
    <cellStyle name="Note 9 2 8 4 15" xfId="16154" xr:uid="{00000000-0005-0000-0000-00007A3E0000}"/>
    <cellStyle name="Note 9 2 8 4 15 2" xfId="16155" xr:uid="{00000000-0005-0000-0000-00007B3E0000}"/>
    <cellStyle name="Note 9 2 8 4 16" xfId="16156" xr:uid="{00000000-0005-0000-0000-00007C3E0000}"/>
    <cellStyle name="Note 9 2 8 4 2" xfId="16157" xr:uid="{00000000-0005-0000-0000-00007D3E0000}"/>
    <cellStyle name="Note 9 2 8 4 2 2" xfId="16158" xr:uid="{00000000-0005-0000-0000-00007E3E0000}"/>
    <cellStyle name="Note 9 2 8 4 3" xfId="16159" xr:uid="{00000000-0005-0000-0000-00007F3E0000}"/>
    <cellStyle name="Note 9 2 8 4 3 2" xfId="16160" xr:uid="{00000000-0005-0000-0000-0000803E0000}"/>
    <cellStyle name="Note 9 2 8 4 4" xfId="16161" xr:uid="{00000000-0005-0000-0000-0000813E0000}"/>
    <cellStyle name="Note 9 2 8 4 4 2" xfId="16162" xr:uid="{00000000-0005-0000-0000-0000823E0000}"/>
    <cellStyle name="Note 9 2 8 4 5" xfId="16163" xr:uid="{00000000-0005-0000-0000-0000833E0000}"/>
    <cellStyle name="Note 9 2 8 4 5 2" xfId="16164" xr:uid="{00000000-0005-0000-0000-0000843E0000}"/>
    <cellStyle name="Note 9 2 8 4 6" xfId="16165" xr:uid="{00000000-0005-0000-0000-0000853E0000}"/>
    <cellStyle name="Note 9 2 8 4 6 2" xfId="16166" xr:uid="{00000000-0005-0000-0000-0000863E0000}"/>
    <cellStyle name="Note 9 2 8 4 7" xfId="16167" xr:uid="{00000000-0005-0000-0000-0000873E0000}"/>
    <cellStyle name="Note 9 2 8 4 7 2" xfId="16168" xr:uid="{00000000-0005-0000-0000-0000883E0000}"/>
    <cellStyle name="Note 9 2 8 4 8" xfId="16169" xr:uid="{00000000-0005-0000-0000-0000893E0000}"/>
    <cellStyle name="Note 9 2 8 4 8 2" xfId="16170" xr:uid="{00000000-0005-0000-0000-00008A3E0000}"/>
    <cellStyle name="Note 9 2 8 4 9" xfId="16171" xr:uid="{00000000-0005-0000-0000-00008B3E0000}"/>
    <cellStyle name="Note 9 2 8 4 9 2" xfId="16172" xr:uid="{00000000-0005-0000-0000-00008C3E0000}"/>
    <cellStyle name="Note 9 2 8 5" xfId="16173" xr:uid="{00000000-0005-0000-0000-00008D3E0000}"/>
    <cellStyle name="Note 9 2 8 5 10" xfId="16174" xr:uid="{00000000-0005-0000-0000-00008E3E0000}"/>
    <cellStyle name="Note 9 2 8 5 10 2" xfId="16175" xr:uid="{00000000-0005-0000-0000-00008F3E0000}"/>
    <cellStyle name="Note 9 2 8 5 11" xfId="16176" xr:uid="{00000000-0005-0000-0000-0000903E0000}"/>
    <cellStyle name="Note 9 2 8 5 11 2" xfId="16177" xr:uid="{00000000-0005-0000-0000-0000913E0000}"/>
    <cellStyle name="Note 9 2 8 5 12" xfId="16178" xr:uid="{00000000-0005-0000-0000-0000923E0000}"/>
    <cellStyle name="Note 9 2 8 5 12 2" xfId="16179" xr:uid="{00000000-0005-0000-0000-0000933E0000}"/>
    <cellStyle name="Note 9 2 8 5 13" xfId="16180" xr:uid="{00000000-0005-0000-0000-0000943E0000}"/>
    <cellStyle name="Note 9 2 8 5 13 2" xfId="16181" xr:uid="{00000000-0005-0000-0000-0000953E0000}"/>
    <cellStyle name="Note 9 2 8 5 14" xfId="16182" xr:uid="{00000000-0005-0000-0000-0000963E0000}"/>
    <cellStyle name="Note 9 2 8 5 2" xfId="16183" xr:uid="{00000000-0005-0000-0000-0000973E0000}"/>
    <cellStyle name="Note 9 2 8 5 2 2" xfId="16184" xr:uid="{00000000-0005-0000-0000-0000983E0000}"/>
    <cellStyle name="Note 9 2 8 5 3" xfId="16185" xr:uid="{00000000-0005-0000-0000-0000993E0000}"/>
    <cellStyle name="Note 9 2 8 5 3 2" xfId="16186" xr:uid="{00000000-0005-0000-0000-00009A3E0000}"/>
    <cellStyle name="Note 9 2 8 5 4" xfId="16187" xr:uid="{00000000-0005-0000-0000-00009B3E0000}"/>
    <cellStyle name="Note 9 2 8 5 4 2" xfId="16188" xr:uid="{00000000-0005-0000-0000-00009C3E0000}"/>
    <cellStyle name="Note 9 2 8 5 5" xfId="16189" xr:uid="{00000000-0005-0000-0000-00009D3E0000}"/>
    <cellStyle name="Note 9 2 8 5 5 2" xfId="16190" xr:uid="{00000000-0005-0000-0000-00009E3E0000}"/>
    <cellStyle name="Note 9 2 8 5 6" xfId="16191" xr:uid="{00000000-0005-0000-0000-00009F3E0000}"/>
    <cellStyle name="Note 9 2 8 5 6 2" xfId="16192" xr:uid="{00000000-0005-0000-0000-0000A03E0000}"/>
    <cellStyle name="Note 9 2 8 5 7" xfId="16193" xr:uid="{00000000-0005-0000-0000-0000A13E0000}"/>
    <cellStyle name="Note 9 2 8 5 7 2" xfId="16194" xr:uid="{00000000-0005-0000-0000-0000A23E0000}"/>
    <cellStyle name="Note 9 2 8 5 8" xfId="16195" xr:uid="{00000000-0005-0000-0000-0000A33E0000}"/>
    <cellStyle name="Note 9 2 8 5 8 2" xfId="16196" xr:uid="{00000000-0005-0000-0000-0000A43E0000}"/>
    <cellStyle name="Note 9 2 8 5 9" xfId="16197" xr:uid="{00000000-0005-0000-0000-0000A53E0000}"/>
    <cellStyle name="Note 9 2 8 5 9 2" xfId="16198" xr:uid="{00000000-0005-0000-0000-0000A63E0000}"/>
    <cellStyle name="Note 9 2 8 6" xfId="16199" xr:uid="{00000000-0005-0000-0000-0000A73E0000}"/>
    <cellStyle name="Note 9 2 8 6 2" xfId="16200" xr:uid="{00000000-0005-0000-0000-0000A83E0000}"/>
    <cellStyle name="Note 9 2 8 7" xfId="16201" xr:uid="{00000000-0005-0000-0000-0000A93E0000}"/>
    <cellStyle name="Note 9 2 8 7 2" xfId="16202" xr:uid="{00000000-0005-0000-0000-0000AA3E0000}"/>
    <cellStyle name="Note 9 2 8 8" xfId="16203" xr:uid="{00000000-0005-0000-0000-0000AB3E0000}"/>
    <cellStyle name="Note 9 2 8 8 2" xfId="16204" xr:uid="{00000000-0005-0000-0000-0000AC3E0000}"/>
    <cellStyle name="Note 9 2 8 9" xfId="16205" xr:uid="{00000000-0005-0000-0000-0000AD3E0000}"/>
    <cellStyle name="Note 9 2 8 9 2" xfId="16206" xr:uid="{00000000-0005-0000-0000-0000AE3E0000}"/>
    <cellStyle name="Note 9 2 9" xfId="16207" xr:uid="{00000000-0005-0000-0000-0000AF3E0000}"/>
    <cellStyle name="Note 9 2 9 10" xfId="16208" xr:uid="{00000000-0005-0000-0000-0000B03E0000}"/>
    <cellStyle name="Note 9 2 9 10 2" xfId="16209" xr:uid="{00000000-0005-0000-0000-0000B13E0000}"/>
    <cellStyle name="Note 9 2 9 11" xfId="16210" xr:uid="{00000000-0005-0000-0000-0000B23E0000}"/>
    <cellStyle name="Note 9 2 9 11 2" xfId="16211" xr:uid="{00000000-0005-0000-0000-0000B33E0000}"/>
    <cellStyle name="Note 9 2 9 12" xfId="16212" xr:uid="{00000000-0005-0000-0000-0000B43E0000}"/>
    <cellStyle name="Note 9 2 9 12 2" xfId="16213" xr:uid="{00000000-0005-0000-0000-0000B53E0000}"/>
    <cellStyle name="Note 9 2 9 13" xfId="16214" xr:uid="{00000000-0005-0000-0000-0000B63E0000}"/>
    <cellStyle name="Note 9 2 9 13 2" xfId="16215" xr:uid="{00000000-0005-0000-0000-0000B73E0000}"/>
    <cellStyle name="Note 9 2 9 14" xfId="16216" xr:uid="{00000000-0005-0000-0000-0000B83E0000}"/>
    <cellStyle name="Note 9 2 9 14 2" xfId="16217" xr:uid="{00000000-0005-0000-0000-0000B93E0000}"/>
    <cellStyle name="Note 9 2 9 15" xfId="16218" xr:uid="{00000000-0005-0000-0000-0000BA3E0000}"/>
    <cellStyle name="Note 9 2 9 15 2" xfId="16219" xr:uid="{00000000-0005-0000-0000-0000BB3E0000}"/>
    <cellStyle name="Note 9 2 9 16" xfId="16220" xr:uid="{00000000-0005-0000-0000-0000BC3E0000}"/>
    <cellStyle name="Note 9 2 9 16 2" xfId="16221" xr:uid="{00000000-0005-0000-0000-0000BD3E0000}"/>
    <cellStyle name="Note 9 2 9 17" xfId="16222" xr:uid="{00000000-0005-0000-0000-0000BE3E0000}"/>
    <cellStyle name="Note 9 2 9 17 2" xfId="16223" xr:uid="{00000000-0005-0000-0000-0000BF3E0000}"/>
    <cellStyle name="Note 9 2 9 18" xfId="16224" xr:uid="{00000000-0005-0000-0000-0000C03E0000}"/>
    <cellStyle name="Note 9 2 9 2" xfId="16225" xr:uid="{00000000-0005-0000-0000-0000C13E0000}"/>
    <cellStyle name="Note 9 2 9 2 2" xfId="16226" xr:uid="{00000000-0005-0000-0000-0000C23E0000}"/>
    <cellStyle name="Note 9 2 9 3" xfId="16227" xr:uid="{00000000-0005-0000-0000-0000C33E0000}"/>
    <cellStyle name="Note 9 2 9 3 2" xfId="16228" xr:uid="{00000000-0005-0000-0000-0000C43E0000}"/>
    <cellStyle name="Note 9 2 9 4" xfId="16229" xr:uid="{00000000-0005-0000-0000-0000C53E0000}"/>
    <cellStyle name="Note 9 2 9 4 2" xfId="16230" xr:uid="{00000000-0005-0000-0000-0000C63E0000}"/>
    <cellStyle name="Note 9 2 9 5" xfId="16231" xr:uid="{00000000-0005-0000-0000-0000C73E0000}"/>
    <cellStyle name="Note 9 2 9 5 2" xfId="16232" xr:uid="{00000000-0005-0000-0000-0000C83E0000}"/>
    <cellStyle name="Note 9 2 9 6" xfId="16233" xr:uid="{00000000-0005-0000-0000-0000C93E0000}"/>
    <cellStyle name="Note 9 2 9 6 2" xfId="16234" xr:uid="{00000000-0005-0000-0000-0000CA3E0000}"/>
    <cellStyle name="Note 9 2 9 7" xfId="16235" xr:uid="{00000000-0005-0000-0000-0000CB3E0000}"/>
    <cellStyle name="Note 9 2 9 7 2" xfId="16236" xr:uid="{00000000-0005-0000-0000-0000CC3E0000}"/>
    <cellStyle name="Note 9 2 9 8" xfId="16237" xr:uid="{00000000-0005-0000-0000-0000CD3E0000}"/>
    <cellStyle name="Note 9 2 9 8 2" xfId="16238" xr:uid="{00000000-0005-0000-0000-0000CE3E0000}"/>
    <cellStyle name="Note 9 2 9 9" xfId="16239" xr:uid="{00000000-0005-0000-0000-0000CF3E0000}"/>
    <cellStyle name="Note 9 2 9 9 2" xfId="16240" xr:uid="{00000000-0005-0000-0000-0000D03E0000}"/>
    <cellStyle name="Note 9 20" xfId="16241" xr:uid="{00000000-0005-0000-0000-0000D13E0000}"/>
    <cellStyle name="Note 9 20 2" xfId="16242" xr:uid="{00000000-0005-0000-0000-0000D23E0000}"/>
    <cellStyle name="Note 9 21" xfId="16243" xr:uid="{00000000-0005-0000-0000-0000D33E0000}"/>
    <cellStyle name="Note 9 21 2" xfId="16244" xr:uid="{00000000-0005-0000-0000-0000D43E0000}"/>
    <cellStyle name="Note 9 22" xfId="16245" xr:uid="{00000000-0005-0000-0000-0000D53E0000}"/>
    <cellStyle name="Note 9 22 2" xfId="16246" xr:uid="{00000000-0005-0000-0000-0000D63E0000}"/>
    <cellStyle name="Note 9 23" xfId="16247" xr:uid="{00000000-0005-0000-0000-0000D73E0000}"/>
    <cellStyle name="Note 9 23 2" xfId="16248" xr:uid="{00000000-0005-0000-0000-0000D83E0000}"/>
    <cellStyle name="Note 9 24" xfId="16249" xr:uid="{00000000-0005-0000-0000-0000D93E0000}"/>
    <cellStyle name="Note 9 24 2" xfId="16250" xr:uid="{00000000-0005-0000-0000-0000DA3E0000}"/>
    <cellStyle name="Note 9 25" xfId="16251" xr:uid="{00000000-0005-0000-0000-0000DB3E0000}"/>
    <cellStyle name="Note 9 25 2" xfId="16252" xr:uid="{00000000-0005-0000-0000-0000DC3E0000}"/>
    <cellStyle name="Note 9 26" xfId="16253" xr:uid="{00000000-0005-0000-0000-0000DD3E0000}"/>
    <cellStyle name="Note 9 26 2" xfId="16254" xr:uid="{00000000-0005-0000-0000-0000DE3E0000}"/>
    <cellStyle name="Note 9 27" xfId="16255" xr:uid="{00000000-0005-0000-0000-0000DF3E0000}"/>
    <cellStyle name="Note 9 27 2" xfId="16256" xr:uid="{00000000-0005-0000-0000-0000E03E0000}"/>
    <cellStyle name="Note 9 28" xfId="16257" xr:uid="{00000000-0005-0000-0000-0000E13E0000}"/>
    <cellStyle name="Note 9 3" xfId="16258" xr:uid="{00000000-0005-0000-0000-0000E23E0000}"/>
    <cellStyle name="Note 9 3 10" xfId="16259" xr:uid="{00000000-0005-0000-0000-0000E33E0000}"/>
    <cellStyle name="Note 9 3 10 2" xfId="16260" xr:uid="{00000000-0005-0000-0000-0000E43E0000}"/>
    <cellStyle name="Note 9 3 11" xfId="16261" xr:uid="{00000000-0005-0000-0000-0000E53E0000}"/>
    <cellStyle name="Note 9 3 11 2" xfId="16262" xr:uid="{00000000-0005-0000-0000-0000E63E0000}"/>
    <cellStyle name="Note 9 3 12" xfId="16263" xr:uid="{00000000-0005-0000-0000-0000E73E0000}"/>
    <cellStyle name="Note 9 3 12 2" xfId="16264" xr:uid="{00000000-0005-0000-0000-0000E83E0000}"/>
    <cellStyle name="Note 9 3 13" xfId="16265" xr:uid="{00000000-0005-0000-0000-0000E93E0000}"/>
    <cellStyle name="Note 9 3 13 2" xfId="16266" xr:uid="{00000000-0005-0000-0000-0000EA3E0000}"/>
    <cellStyle name="Note 9 3 14" xfId="16267" xr:uid="{00000000-0005-0000-0000-0000EB3E0000}"/>
    <cellStyle name="Note 9 3 14 2" xfId="16268" xr:uid="{00000000-0005-0000-0000-0000EC3E0000}"/>
    <cellStyle name="Note 9 3 15" xfId="16269" xr:uid="{00000000-0005-0000-0000-0000ED3E0000}"/>
    <cellStyle name="Note 9 3 15 2" xfId="16270" xr:uid="{00000000-0005-0000-0000-0000EE3E0000}"/>
    <cellStyle name="Note 9 3 16" xfId="16271" xr:uid="{00000000-0005-0000-0000-0000EF3E0000}"/>
    <cellStyle name="Note 9 3 16 2" xfId="16272" xr:uid="{00000000-0005-0000-0000-0000F03E0000}"/>
    <cellStyle name="Note 9 3 17" xfId="16273" xr:uid="{00000000-0005-0000-0000-0000F13E0000}"/>
    <cellStyle name="Note 9 3 17 2" xfId="16274" xr:uid="{00000000-0005-0000-0000-0000F23E0000}"/>
    <cellStyle name="Note 9 3 18" xfId="16275" xr:uid="{00000000-0005-0000-0000-0000F33E0000}"/>
    <cellStyle name="Note 9 3 18 2" xfId="16276" xr:uid="{00000000-0005-0000-0000-0000F43E0000}"/>
    <cellStyle name="Note 9 3 19" xfId="16277" xr:uid="{00000000-0005-0000-0000-0000F53E0000}"/>
    <cellStyle name="Note 9 3 19 2" xfId="16278" xr:uid="{00000000-0005-0000-0000-0000F63E0000}"/>
    <cellStyle name="Note 9 3 2" xfId="16279" xr:uid="{00000000-0005-0000-0000-0000F73E0000}"/>
    <cellStyle name="Note 9 3 2 10" xfId="16280" xr:uid="{00000000-0005-0000-0000-0000F83E0000}"/>
    <cellStyle name="Note 9 3 2 10 2" xfId="16281" xr:uid="{00000000-0005-0000-0000-0000F93E0000}"/>
    <cellStyle name="Note 9 3 2 11" xfId="16282" xr:uid="{00000000-0005-0000-0000-0000FA3E0000}"/>
    <cellStyle name="Note 9 3 2 11 2" xfId="16283" xr:uid="{00000000-0005-0000-0000-0000FB3E0000}"/>
    <cellStyle name="Note 9 3 2 12" xfId="16284" xr:uid="{00000000-0005-0000-0000-0000FC3E0000}"/>
    <cellStyle name="Note 9 3 2 12 2" xfId="16285" xr:uid="{00000000-0005-0000-0000-0000FD3E0000}"/>
    <cellStyle name="Note 9 3 2 13" xfId="16286" xr:uid="{00000000-0005-0000-0000-0000FE3E0000}"/>
    <cellStyle name="Note 9 3 2 13 2" xfId="16287" xr:uid="{00000000-0005-0000-0000-0000FF3E0000}"/>
    <cellStyle name="Note 9 3 2 14" xfId="16288" xr:uid="{00000000-0005-0000-0000-0000003F0000}"/>
    <cellStyle name="Note 9 3 2 14 2" xfId="16289" xr:uid="{00000000-0005-0000-0000-0000013F0000}"/>
    <cellStyle name="Note 9 3 2 15" xfId="16290" xr:uid="{00000000-0005-0000-0000-0000023F0000}"/>
    <cellStyle name="Note 9 3 2 15 2" xfId="16291" xr:uid="{00000000-0005-0000-0000-0000033F0000}"/>
    <cellStyle name="Note 9 3 2 16" xfId="16292" xr:uid="{00000000-0005-0000-0000-0000043F0000}"/>
    <cellStyle name="Note 9 3 2 16 2" xfId="16293" xr:uid="{00000000-0005-0000-0000-0000053F0000}"/>
    <cellStyle name="Note 9 3 2 17" xfId="16294" xr:uid="{00000000-0005-0000-0000-0000063F0000}"/>
    <cellStyle name="Note 9 3 2 17 2" xfId="16295" xr:uid="{00000000-0005-0000-0000-0000073F0000}"/>
    <cellStyle name="Note 9 3 2 18" xfId="16296" xr:uid="{00000000-0005-0000-0000-0000083F0000}"/>
    <cellStyle name="Note 9 3 2 18 2" xfId="16297" xr:uid="{00000000-0005-0000-0000-0000093F0000}"/>
    <cellStyle name="Note 9 3 2 19" xfId="16298" xr:uid="{00000000-0005-0000-0000-00000A3F0000}"/>
    <cellStyle name="Note 9 3 2 2" xfId="16299" xr:uid="{00000000-0005-0000-0000-00000B3F0000}"/>
    <cellStyle name="Note 9 3 2 2 2" xfId="16300" xr:uid="{00000000-0005-0000-0000-00000C3F0000}"/>
    <cellStyle name="Note 9 3 2 3" xfId="16301" xr:uid="{00000000-0005-0000-0000-00000D3F0000}"/>
    <cellStyle name="Note 9 3 2 3 2" xfId="16302" xr:uid="{00000000-0005-0000-0000-00000E3F0000}"/>
    <cellStyle name="Note 9 3 2 4" xfId="16303" xr:uid="{00000000-0005-0000-0000-00000F3F0000}"/>
    <cellStyle name="Note 9 3 2 4 2" xfId="16304" xr:uid="{00000000-0005-0000-0000-0000103F0000}"/>
    <cellStyle name="Note 9 3 2 5" xfId="16305" xr:uid="{00000000-0005-0000-0000-0000113F0000}"/>
    <cellStyle name="Note 9 3 2 5 2" xfId="16306" xr:uid="{00000000-0005-0000-0000-0000123F0000}"/>
    <cellStyle name="Note 9 3 2 6" xfId="16307" xr:uid="{00000000-0005-0000-0000-0000133F0000}"/>
    <cellStyle name="Note 9 3 2 6 2" xfId="16308" xr:uid="{00000000-0005-0000-0000-0000143F0000}"/>
    <cellStyle name="Note 9 3 2 7" xfId="16309" xr:uid="{00000000-0005-0000-0000-0000153F0000}"/>
    <cellStyle name="Note 9 3 2 7 2" xfId="16310" xr:uid="{00000000-0005-0000-0000-0000163F0000}"/>
    <cellStyle name="Note 9 3 2 8" xfId="16311" xr:uid="{00000000-0005-0000-0000-0000173F0000}"/>
    <cellStyle name="Note 9 3 2 8 2" xfId="16312" xr:uid="{00000000-0005-0000-0000-0000183F0000}"/>
    <cellStyle name="Note 9 3 2 9" xfId="16313" xr:uid="{00000000-0005-0000-0000-0000193F0000}"/>
    <cellStyle name="Note 9 3 2 9 2" xfId="16314" xr:uid="{00000000-0005-0000-0000-00001A3F0000}"/>
    <cellStyle name="Note 9 3 20" xfId="16315" xr:uid="{00000000-0005-0000-0000-00001B3F0000}"/>
    <cellStyle name="Note 9 3 3" xfId="16316" xr:uid="{00000000-0005-0000-0000-00001C3F0000}"/>
    <cellStyle name="Note 9 3 3 10" xfId="16317" xr:uid="{00000000-0005-0000-0000-00001D3F0000}"/>
    <cellStyle name="Note 9 3 3 10 2" xfId="16318" xr:uid="{00000000-0005-0000-0000-00001E3F0000}"/>
    <cellStyle name="Note 9 3 3 11" xfId="16319" xr:uid="{00000000-0005-0000-0000-00001F3F0000}"/>
    <cellStyle name="Note 9 3 3 11 2" xfId="16320" xr:uid="{00000000-0005-0000-0000-0000203F0000}"/>
    <cellStyle name="Note 9 3 3 12" xfId="16321" xr:uid="{00000000-0005-0000-0000-0000213F0000}"/>
    <cellStyle name="Note 9 3 3 12 2" xfId="16322" xr:uid="{00000000-0005-0000-0000-0000223F0000}"/>
    <cellStyle name="Note 9 3 3 13" xfId="16323" xr:uid="{00000000-0005-0000-0000-0000233F0000}"/>
    <cellStyle name="Note 9 3 3 13 2" xfId="16324" xr:uid="{00000000-0005-0000-0000-0000243F0000}"/>
    <cellStyle name="Note 9 3 3 14" xfId="16325" xr:uid="{00000000-0005-0000-0000-0000253F0000}"/>
    <cellStyle name="Note 9 3 3 14 2" xfId="16326" xr:uid="{00000000-0005-0000-0000-0000263F0000}"/>
    <cellStyle name="Note 9 3 3 15" xfId="16327" xr:uid="{00000000-0005-0000-0000-0000273F0000}"/>
    <cellStyle name="Note 9 3 3 15 2" xfId="16328" xr:uid="{00000000-0005-0000-0000-0000283F0000}"/>
    <cellStyle name="Note 9 3 3 16" xfId="16329" xr:uid="{00000000-0005-0000-0000-0000293F0000}"/>
    <cellStyle name="Note 9 3 3 16 2" xfId="16330" xr:uid="{00000000-0005-0000-0000-00002A3F0000}"/>
    <cellStyle name="Note 9 3 3 17" xfId="16331" xr:uid="{00000000-0005-0000-0000-00002B3F0000}"/>
    <cellStyle name="Note 9 3 3 17 2" xfId="16332" xr:uid="{00000000-0005-0000-0000-00002C3F0000}"/>
    <cellStyle name="Note 9 3 3 18" xfId="16333" xr:uid="{00000000-0005-0000-0000-00002D3F0000}"/>
    <cellStyle name="Note 9 3 3 18 2" xfId="16334" xr:uid="{00000000-0005-0000-0000-00002E3F0000}"/>
    <cellStyle name="Note 9 3 3 19" xfId="16335" xr:uid="{00000000-0005-0000-0000-00002F3F0000}"/>
    <cellStyle name="Note 9 3 3 2" xfId="16336" xr:uid="{00000000-0005-0000-0000-0000303F0000}"/>
    <cellStyle name="Note 9 3 3 2 2" xfId="16337" xr:uid="{00000000-0005-0000-0000-0000313F0000}"/>
    <cellStyle name="Note 9 3 3 3" xfId="16338" xr:uid="{00000000-0005-0000-0000-0000323F0000}"/>
    <cellStyle name="Note 9 3 3 3 2" xfId="16339" xr:uid="{00000000-0005-0000-0000-0000333F0000}"/>
    <cellStyle name="Note 9 3 3 4" xfId="16340" xr:uid="{00000000-0005-0000-0000-0000343F0000}"/>
    <cellStyle name="Note 9 3 3 4 2" xfId="16341" xr:uid="{00000000-0005-0000-0000-0000353F0000}"/>
    <cellStyle name="Note 9 3 3 5" xfId="16342" xr:uid="{00000000-0005-0000-0000-0000363F0000}"/>
    <cellStyle name="Note 9 3 3 5 2" xfId="16343" xr:uid="{00000000-0005-0000-0000-0000373F0000}"/>
    <cellStyle name="Note 9 3 3 6" xfId="16344" xr:uid="{00000000-0005-0000-0000-0000383F0000}"/>
    <cellStyle name="Note 9 3 3 6 2" xfId="16345" xr:uid="{00000000-0005-0000-0000-0000393F0000}"/>
    <cellStyle name="Note 9 3 3 7" xfId="16346" xr:uid="{00000000-0005-0000-0000-00003A3F0000}"/>
    <cellStyle name="Note 9 3 3 7 2" xfId="16347" xr:uid="{00000000-0005-0000-0000-00003B3F0000}"/>
    <cellStyle name="Note 9 3 3 8" xfId="16348" xr:uid="{00000000-0005-0000-0000-00003C3F0000}"/>
    <cellStyle name="Note 9 3 3 8 2" xfId="16349" xr:uid="{00000000-0005-0000-0000-00003D3F0000}"/>
    <cellStyle name="Note 9 3 3 9" xfId="16350" xr:uid="{00000000-0005-0000-0000-00003E3F0000}"/>
    <cellStyle name="Note 9 3 3 9 2" xfId="16351" xr:uid="{00000000-0005-0000-0000-00003F3F0000}"/>
    <cellStyle name="Note 9 3 4" xfId="16352" xr:uid="{00000000-0005-0000-0000-0000403F0000}"/>
    <cellStyle name="Note 9 3 4 10" xfId="16353" xr:uid="{00000000-0005-0000-0000-0000413F0000}"/>
    <cellStyle name="Note 9 3 4 10 2" xfId="16354" xr:uid="{00000000-0005-0000-0000-0000423F0000}"/>
    <cellStyle name="Note 9 3 4 11" xfId="16355" xr:uid="{00000000-0005-0000-0000-0000433F0000}"/>
    <cellStyle name="Note 9 3 4 11 2" xfId="16356" xr:uid="{00000000-0005-0000-0000-0000443F0000}"/>
    <cellStyle name="Note 9 3 4 12" xfId="16357" xr:uid="{00000000-0005-0000-0000-0000453F0000}"/>
    <cellStyle name="Note 9 3 4 12 2" xfId="16358" xr:uid="{00000000-0005-0000-0000-0000463F0000}"/>
    <cellStyle name="Note 9 3 4 13" xfId="16359" xr:uid="{00000000-0005-0000-0000-0000473F0000}"/>
    <cellStyle name="Note 9 3 4 13 2" xfId="16360" xr:uid="{00000000-0005-0000-0000-0000483F0000}"/>
    <cellStyle name="Note 9 3 4 14" xfId="16361" xr:uid="{00000000-0005-0000-0000-0000493F0000}"/>
    <cellStyle name="Note 9 3 4 14 2" xfId="16362" xr:uid="{00000000-0005-0000-0000-00004A3F0000}"/>
    <cellStyle name="Note 9 3 4 15" xfId="16363" xr:uid="{00000000-0005-0000-0000-00004B3F0000}"/>
    <cellStyle name="Note 9 3 4 15 2" xfId="16364" xr:uid="{00000000-0005-0000-0000-00004C3F0000}"/>
    <cellStyle name="Note 9 3 4 16" xfId="16365" xr:uid="{00000000-0005-0000-0000-00004D3F0000}"/>
    <cellStyle name="Note 9 3 4 2" xfId="16366" xr:uid="{00000000-0005-0000-0000-00004E3F0000}"/>
    <cellStyle name="Note 9 3 4 2 2" xfId="16367" xr:uid="{00000000-0005-0000-0000-00004F3F0000}"/>
    <cellStyle name="Note 9 3 4 3" xfId="16368" xr:uid="{00000000-0005-0000-0000-0000503F0000}"/>
    <cellStyle name="Note 9 3 4 3 2" xfId="16369" xr:uid="{00000000-0005-0000-0000-0000513F0000}"/>
    <cellStyle name="Note 9 3 4 4" xfId="16370" xr:uid="{00000000-0005-0000-0000-0000523F0000}"/>
    <cellStyle name="Note 9 3 4 4 2" xfId="16371" xr:uid="{00000000-0005-0000-0000-0000533F0000}"/>
    <cellStyle name="Note 9 3 4 5" xfId="16372" xr:uid="{00000000-0005-0000-0000-0000543F0000}"/>
    <cellStyle name="Note 9 3 4 5 2" xfId="16373" xr:uid="{00000000-0005-0000-0000-0000553F0000}"/>
    <cellStyle name="Note 9 3 4 6" xfId="16374" xr:uid="{00000000-0005-0000-0000-0000563F0000}"/>
    <cellStyle name="Note 9 3 4 6 2" xfId="16375" xr:uid="{00000000-0005-0000-0000-0000573F0000}"/>
    <cellStyle name="Note 9 3 4 7" xfId="16376" xr:uid="{00000000-0005-0000-0000-0000583F0000}"/>
    <cellStyle name="Note 9 3 4 7 2" xfId="16377" xr:uid="{00000000-0005-0000-0000-0000593F0000}"/>
    <cellStyle name="Note 9 3 4 8" xfId="16378" xr:uid="{00000000-0005-0000-0000-00005A3F0000}"/>
    <cellStyle name="Note 9 3 4 8 2" xfId="16379" xr:uid="{00000000-0005-0000-0000-00005B3F0000}"/>
    <cellStyle name="Note 9 3 4 9" xfId="16380" xr:uid="{00000000-0005-0000-0000-00005C3F0000}"/>
    <cellStyle name="Note 9 3 4 9 2" xfId="16381" xr:uid="{00000000-0005-0000-0000-00005D3F0000}"/>
    <cellStyle name="Note 9 3 5" xfId="16382" xr:uid="{00000000-0005-0000-0000-00005E3F0000}"/>
    <cellStyle name="Note 9 3 5 10" xfId="16383" xr:uid="{00000000-0005-0000-0000-00005F3F0000}"/>
    <cellStyle name="Note 9 3 5 10 2" xfId="16384" xr:uid="{00000000-0005-0000-0000-0000603F0000}"/>
    <cellStyle name="Note 9 3 5 11" xfId="16385" xr:uid="{00000000-0005-0000-0000-0000613F0000}"/>
    <cellStyle name="Note 9 3 5 11 2" xfId="16386" xr:uid="{00000000-0005-0000-0000-0000623F0000}"/>
    <cellStyle name="Note 9 3 5 12" xfId="16387" xr:uid="{00000000-0005-0000-0000-0000633F0000}"/>
    <cellStyle name="Note 9 3 5 12 2" xfId="16388" xr:uid="{00000000-0005-0000-0000-0000643F0000}"/>
    <cellStyle name="Note 9 3 5 13" xfId="16389" xr:uid="{00000000-0005-0000-0000-0000653F0000}"/>
    <cellStyle name="Note 9 3 5 13 2" xfId="16390" xr:uid="{00000000-0005-0000-0000-0000663F0000}"/>
    <cellStyle name="Note 9 3 5 14" xfId="16391" xr:uid="{00000000-0005-0000-0000-0000673F0000}"/>
    <cellStyle name="Note 9 3 5 14 2" xfId="16392" xr:uid="{00000000-0005-0000-0000-0000683F0000}"/>
    <cellStyle name="Note 9 3 5 15" xfId="16393" xr:uid="{00000000-0005-0000-0000-0000693F0000}"/>
    <cellStyle name="Note 9 3 5 15 2" xfId="16394" xr:uid="{00000000-0005-0000-0000-00006A3F0000}"/>
    <cellStyle name="Note 9 3 5 16" xfId="16395" xr:uid="{00000000-0005-0000-0000-00006B3F0000}"/>
    <cellStyle name="Note 9 3 5 2" xfId="16396" xr:uid="{00000000-0005-0000-0000-00006C3F0000}"/>
    <cellStyle name="Note 9 3 5 2 2" xfId="16397" xr:uid="{00000000-0005-0000-0000-00006D3F0000}"/>
    <cellStyle name="Note 9 3 5 3" xfId="16398" xr:uid="{00000000-0005-0000-0000-00006E3F0000}"/>
    <cellStyle name="Note 9 3 5 3 2" xfId="16399" xr:uid="{00000000-0005-0000-0000-00006F3F0000}"/>
    <cellStyle name="Note 9 3 5 4" xfId="16400" xr:uid="{00000000-0005-0000-0000-0000703F0000}"/>
    <cellStyle name="Note 9 3 5 4 2" xfId="16401" xr:uid="{00000000-0005-0000-0000-0000713F0000}"/>
    <cellStyle name="Note 9 3 5 5" xfId="16402" xr:uid="{00000000-0005-0000-0000-0000723F0000}"/>
    <cellStyle name="Note 9 3 5 5 2" xfId="16403" xr:uid="{00000000-0005-0000-0000-0000733F0000}"/>
    <cellStyle name="Note 9 3 5 6" xfId="16404" xr:uid="{00000000-0005-0000-0000-0000743F0000}"/>
    <cellStyle name="Note 9 3 5 6 2" xfId="16405" xr:uid="{00000000-0005-0000-0000-0000753F0000}"/>
    <cellStyle name="Note 9 3 5 7" xfId="16406" xr:uid="{00000000-0005-0000-0000-0000763F0000}"/>
    <cellStyle name="Note 9 3 5 7 2" xfId="16407" xr:uid="{00000000-0005-0000-0000-0000773F0000}"/>
    <cellStyle name="Note 9 3 5 8" xfId="16408" xr:uid="{00000000-0005-0000-0000-0000783F0000}"/>
    <cellStyle name="Note 9 3 5 8 2" xfId="16409" xr:uid="{00000000-0005-0000-0000-0000793F0000}"/>
    <cellStyle name="Note 9 3 5 9" xfId="16410" xr:uid="{00000000-0005-0000-0000-00007A3F0000}"/>
    <cellStyle name="Note 9 3 5 9 2" xfId="16411" xr:uid="{00000000-0005-0000-0000-00007B3F0000}"/>
    <cellStyle name="Note 9 3 6" xfId="16412" xr:uid="{00000000-0005-0000-0000-00007C3F0000}"/>
    <cellStyle name="Note 9 3 6 10" xfId="16413" xr:uid="{00000000-0005-0000-0000-00007D3F0000}"/>
    <cellStyle name="Note 9 3 6 10 2" xfId="16414" xr:uid="{00000000-0005-0000-0000-00007E3F0000}"/>
    <cellStyle name="Note 9 3 6 11" xfId="16415" xr:uid="{00000000-0005-0000-0000-00007F3F0000}"/>
    <cellStyle name="Note 9 3 6 11 2" xfId="16416" xr:uid="{00000000-0005-0000-0000-0000803F0000}"/>
    <cellStyle name="Note 9 3 6 12" xfId="16417" xr:uid="{00000000-0005-0000-0000-0000813F0000}"/>
    <cellStyle name="Note 9 3 6 12 2" xfId="16418" xr:uid="{00000000-0005-0000-0000-0000823F0000}"/>
    <cellStyle name="Note 9 3 6 13" xfId="16419" xr:uid="{00000000-0005-0000-0000-0000833F0000}"/>
    <cellStyle name="Note 9 3 6 13 2" xfId="16420" xr:uid="{00000000-0005-0000-0000-0000843F0000}"/>
    <cellStyle name="Note 9 3 6 14" xfId="16421" xr:uid="{00000000-0005-0000-0000-0000853F0000}"/>
    <cellStyle name="Note 9 3 6 14 2" xfId="16422" xr:uid="{00000000-0005-0000-0000-0000863F0000}"/>
    <cellStyle name="Note 9 3 6 15" xfId="16423" xr:uid="{00000000-0005-0000-0000-0000873F0000}"/>
    <cellStyle name="Note 9 3 6 2" xfId="16424" xr:uid="{00000000-0005-0000-0000-0000883F0000}"/>
    <cellStyle name="Note 9 3 6 2 2" xfId="16425" xr:uid="{00000000-0005-0000-0000-0000893F0000}"/>
    <cellStyle name="Note 9 3 6 3" xfId="16426" xr:uid="{00000000-0005-0000-0000-00008A3F0000}"/>
    <cellStyle name="Note 9 3 6 3 2" xfId="16427" xr:uid="{00000000-0005-0000-0000-00008B3F0000}"/>
    <cellStyle name="Note 9 3 6 4" xfId="16428" xr:uid="{00000000-0005-0000-0000-00008C3F0000}"/>
    <cellStyle name="Note 9 3 6 4 2" xfId="16429" xr:uid="{00000000-0005-0000-0000-00008D3F0000}"/>
    <cellStyle name="Note 9 3 6 5" xfId="16430" xr:uid="{00000000-0005-0000-0000-00008E3F0000}"/>
    <cellStyle name="Note 9 3 6 5 2" xfId="16431" xr:uid="{00000000-0005-0000-0000-00008F3F0000}"/>
    <cellStyle name="Note 9 3 6 6" xfId="16432" xr:uid="{00000000-0005-0000-0000-0000903F0000}"/>
    <cellStyle name="Note 9 3 6 6 2" xfId="16433" xr:uid="{00000000-0005-0000-0000-0000913F0000}"/>
    <cellStyle name="Note 9 3 6 7" xfId="16434" xr:uid="{00000000-0005-0000-0000-0000923F0000}"/>
    <cellStyle name="Note 9 3 6 7 2" xfId="16435" xr:uid="{00000000-0005-0000-0000-0000933F0000}"/>
    <cellStyle name="Note 9 3 6 8" xfId="16436" xr:uid="{00000000-0005-0000-0000-0000943F0000}"/>
    <cellStyle name="Note 9 3 6 8 2" xfId="16437" xr:uid="{00000000-0005-0000-0000-0000953F0000}"/>
    <cellStyle name="Note 9 3 6 9" xfId="16438" xr:uid="{00000000-0005-0000-0000-0000963F0000}"/>
    <cellStyle name="Note 9 3 6 9 2" xfId="16439" xr:uid="{00000000-0005-0000-0000-0000973F0000}"/>
    <cellStyle name="Note 9 3 7" xfId="16440" xr:uid="{00000000-0005-0000-0000-0000983F0000}"/>
    <cellStyle name="Note 9 3 7 2" xfId="16441" xr:uid="{00000000-0005-0000-0000-0000993F0000}"/>
    <cellStyle name="Note 9 3 8" xfId="16442" xr:uid="{00000000-0005-0000-0000-00009A3F0000}"/>
    <cellStyle name="Note 9 3 8 2" xfId="16443" xr:uid="{00000000-0005-0000-0000-00009B3F0000}"/>
    <cellStyle name="Note 9 3 9" xfId="16444" xr:uid="{00000000-0005-0000-0000-00009C3F0000}"/>
    <cellStyle name="Note 9 3 9 2" xfId="16445" xr:uid="{00000000-0005-0000-0000-00009D3F0000}"/>
    <cellStyle name="Note 9 4" xfId="16446" xr:uid="{00000000-0005-0000-0000-00009E3F0000}"/>
    <cellStyle name="Note 9 4 10" xfId="16447" xr:uid="{00000000-0005-0000-0000-00009F3F0000}"/>
    <cellStyle name="Note 9 4 10 2" xfId="16448" xr:uid="{00000000-0005-0000-0000-0000A03F0000}"/>
    <cellStyle name="Note 9 4 11" xfId="16449" xr:uid="{00000000-0005-0000-0000-0000A13F0000}"/>
    <cellStyle name="Note 9 4 11 2" xfId="16450" xr:uid="{00000000-0005-0000-0000-0000A23F0000}"/>
    <cellStyle name="Note 9 4 12" xfId="16451" xr:uid="{00000000-0005-0000-0000-0000A33F0000}"/>
    <cellStyle name="Note 9 4 12 2" xfId="16452" xr:uid="{00000000-0005-0000-0000-0000A43F0000}"/>
    <cellStyle name="Note 9 4 13" xfId="16453" xr:uid="{00000000-0005-0000-0000-0000A53F0000}"/>
    <cellStyle name="Note 9 4 13 2" xfId="16454" xr:uid="{00000000-0005-0000-0000-0000A63F0000}"/>
    <cellStyle name="Note 9 4 14" xfId="16455" xr:uid="{00000000-0005-0000-0000-0000A73F0000}"/>
    <cellStyle name="Note 9 4 14 2" xfId="16456" xr:uid="{00000000-0005-0000-0000-0000A83F0000}"/>
    <cellStyle name="Note 9 4 15" xfId="16457" xr:uid="{00000000-0005-0000-0000-0000A93F0000}"/>
    <cellStyle name="Note 9 4 15 2" xfId="16458" xr:uid="{00000000-0005-0000-0000-0000AA3F0000}"/>
    <cellStyle name="Note 9 4 16" xfId="16459" xr:uid="{00000000-0005-0000-0000-0000AB3F0000}"/>
    <cellStyle name="Note 9 4 16 2" xfId="16460" xr:uid="{00000000-0005-0000-0000-0000AC3F0000}"/>
    <cellStyle name="Note 9 4 17" xfId="16461" xr:uid="{00000000-0005-0000-0000-0000AD3F0000}"/>
    <cellStyle name="Note 9 4 17 2" xfId="16462" xr:uid="{00000000-0005-0000-0000-0000AE3F0000}"/>
    <cellStyle name="Note 9 4 18" xfId="16463" xr:uid="{00000000-0005-0000-0000-0000AF3F0000}"/>
    <cellStyle name="Note 9 4 18 2" xfId="16464" xr:uid="{00000000-0005-0000-0000-0000B03F0000}"/>
    <cellStyle name="Note 9 4 19" xfId="16465" xr:uid="{00000000-0005-0000-0000-0000B13F0000}"/>
    <cellStyle name="Note 9 4 19 2" xfId="16466" xr:uid="{00000000-0005-0000-0000-0000B23F0000}"/>
    <cellStyle name="Note 9 4 2" xfId="16467" xr:uid="{00000000-0005-0000-0000-0000B33F0000}"/>
    <cellStyle name="Note 9 4 2 10" xfId="16468" xr:uid="{00000000-0005-0000-0000-0000B43F0000}"/>
    <cellStyle name="Note 9 4 2 10 2" xfId="16469" xr:uid="{00000000-0005-0000-0000-0000B53F0000}"/>
    <cellStyle name="Note 9 4 2 11" xfId="16470" xr:uid="{00000000-0005-0000-0000-0000B63F0000}"/>
    <cellStyle name="Note 9 4 2 11 2" xfId="16471" xr:uid="{00000000-0005-0000-0000-0000B73F0000}"/>
    <cellStyle name="Note 9 4 2 12" xfId="16472" xr:uid="{00000000-0005-0000-0000-0000B83F0000}"/>
    <cellStyle name="Note 9 4 2 12 2" xfId="16473" xr:uid="{00000000-0005-0000-0000-0000B93F0000}"/>
    <cellStyle name="Note 9 4 2 13" xfId="16474" xr:uid="{00000000-0005-0000-0000-0000BA3F0000}"/>
    <cellStyle name="Note 9 4 2 13 2" xfId="16475" xr:uid="{00000000-0005-0000-0000-0000BB3F0000}"/>
    <cellStyle name="Note 9 4 2 14" xfId="16476" xr:uid="{00000000-0005-0000-0000-0000BC3F0000}"/>
    <cellStyle name="Note 9 4 2 14 2" xfId="16477" xr:uid="{00000000-0005-0000-0000-0000BD3F0000}"/>
    <cellStyle name="Note 9 4 2 15" xfId="16478" xr:uid="{00000000-0005-0000-0000-0000BE3F0000}"/>
    <cellStyle name="Note 9 4 2 15 2" xfId="16479" xr:uid="{00000000-0005-0000-0000-0000BF3F0000}"/>
    <cellStyle name="Note 9 4 2 16" xfId="16480" xr:uid="{00000000-0005-0000-0000-0000C03F0000}"/>
    <cellStyle name="Note 9 4 2 16 2" xfId="16481" xr:uid="{00000000-0005-0000-0000-0000C13F0000}"/>
    <cellStyle name="Note 9 4 2 17" xfId="16482" xr:uid="{00000000-0005-0000-0000-0000C23F0000}"/>
    <cellStyle name="Note 9 4 2 17 2" xfId="16483" xr:uid="{00000000-0005-0000-0000-0000C33F0000}"/>
    <cellStyle name="Note 9 4 2 18" xfId="16484" xr:uid="{00000000-0005-0000-0000-0000C43F0000}"/>
    <cellStyle name="Note 9 4 2 18 2" xfId="16485" xr:uid="{00000000-0005-0000-0000-0000C53F0000}"/>
    <cellStyle name="Note 9 4 2 19" xfId="16486" xr:uid="{00000000-0005-0000-0000-0000C63F0000}"/>
    <cellStyle name="Note 9 4 2 2" xfId="16487" xr:uid="{00000000-0005-0000-0000-0000C73F0000}"/>
    <cellStyle name="Note 9 4 2 2 2" xfId="16488" xr:uid="{00000000-0005-0000-0000-0000C83F0000}"/>
    <cellStyle name="Note 9 4 2 3" xfId="16489" xr:uid="{00000000-0005-0000-0000-0000C93F0000}"/>
    <cellStyle name="Note 9 4 2 3 2" xfId="16490" xr:uid="{00000000-0005-0000-0000-0000CA3F0000}"/>
    <cellStyle name="Note 9 4 2 4" xfId="16491" xr:uid="{00000000-0005-0000-0000-0000CB3F0000}"/>
    <cellStyle name="Note 9 4 2 4 2" xfId="16492" xr:uid="{00000000-0005-0000-0000-0000CC3F0000}"/>
    <cellStyle name="Note 9 4 2 5" xfId="16493" xr:uid="{00000000-0005-0000-0000-0000CD3F0000}"/>
    <cellStyle name="Note 9 4 2 5 2" xfId="16494" xr:uid="{00000000-0005-0000-0000-0000CE3F0000}"/>
    <cellStyle name="Note 9 4 2 6" xfId="16495" xr:uid="{00000000-0005-0000-0000-0000CF3F0000}"/>
    <cellStyle name="Note 9 4 2 6 2" xfId="16496" xr:uid="{00000000-0005-0000-0000-0000D03F0000}"/>
    <cellStyle name="Note 9 4 2 7" xfId="16497" xr:uid="{00000000-0005-0000-0000-0000D13F0000}"/>
    <cellStyle name="Note 9 4 2 7 2" xfId="16498" xr:uid="{00000000-0005-0000-0000-0000D23F0000}"/>
    <cellStyle name="Note 9 4 2 8" xfId="16499" xr:uid="{00000000-0005-0000-0000-0000D33F0000}"/>
    <cellStyle name="Note 9 4 2 8 2" xfId="16500" xr:uid="{00000000-0005-0000-0000-0000D43F0000}"/>
    <cellStyle name="Note 9 4 2 9" xfId="16501" xr:uid="{00000000-0005-0000-0000-0000D53F0000}"/>
    <cellStyle name="Note 9 4 2 9 2" xfId="16502" xr:uid="{00000000-0005-0000-0000-0000D63F0000}"/>
    <cellStyle name="Note 9 4 20" xfId="16503" xr:uid="{00000000-0005-0000-0000-0000D73F0000}"/>
    <cellStyle name="Note 9 4 3" xfId="16504" xr:uid="{00000000-0005-0000-0000-0000D83F0000}"/>
    <cellStyle name="Note 9 4 3 10" xfId="16505" xr:uid="{00000000-0005-0000-0000-0000D93F0000}"/>
    <cellStyle name="Note 9 4 3 10 2" xfId="16506" xr:uid="{00000000-0005-0000-0000-0000DA3F0000}"/>
    <cellStyle name="Note 9 4 3 11" xfId="16507" xr:uid="{00000000-0005-0000-0000-0000DB3F0000}"/>
    <cellStyle name="Note 9 4 3 11 2" xfId="16508" xr:uid="{00000000-0005-0000-0000-0000DC3F0000}"/>
    <cellStyle name="Note 9 4 3 12" xfId="16509" xr:uid="{00000000-0005-0000-0000-0000DD3F0000}"/>
    <cellStyle name="Note 9 4 3 12 2" xfId="16510" xr:uid="{00000000-0005-0000-0000-0000DE3F0000}"/>
    <cellStyle name="Note 9 4 3 13" xfId="16511" xr:uid="{00000000-0005-0000-0000-0000DF3F0000}"/>
    <cellStyle name="Note 9 4 3 13 2" xfId="16512" xr:uid="{00000000-0005-0000-0000-0000E03F0000}"/>
    <cellStyle name="Note 9 4 3 14" xfId="16513" xr:uid="{00000000-0005-0000-0000-0000E13F0000}"/>
    <cellStyle name="Note 9 4 3 14 2" xfId="16514" xr:uid="{00000000-0005-0000-0000-0000E23F0000}"/>
    <cellStyle name="Note 9 4 3 15" xfId="16515" xr:uid="{00000000-0005-0000-0000-0000E33F0000}"/>
    <cellStyle name="Note 9 4 3 15 2" xfId="16516" xr:uid="{00000000-0005-0000-0000-0000E43F0000}"/>
    <cellStyle name="Note 9 4 3 16" xfId="16517" xr:uid="{00000000-0005-0000-0000-0000E53F0000}"/>
    <cellStyle name="Note 9 4 3 16 2" xfId="16518" xr:uid="{00000000-0005-0000-0000-0000E63F0000}"/>
    <cellStyle name="Note 9 4 3 17" xfId="16519" xr:uid="{00000000-0005-0000-0000-0000E73F0000}"/>
    <cellStyle name="Note 9 4 3 17 2" xfId="16520" xr:uid="{00000000-0005-0000-0000-0000E83F0000}"/>
    <cellStyle name="Note 9 4 3 18" xfId="16521" xr:uid="{00000000-0005-0000-0000-0000E93F0000}"/>
    <cellStyle name="Note 9 4 3 18 2" xfId="16522" xr:uid="{00000000-0005-0000-0000-0000EA3F0000}"/>
    <cellStyle name="Note 9 4 3 19" xfId="16523" xr:uid="{00000000-0005-0000-0000-0000EB3F0000}"/>
    <cellStyle name="Note 9 4 3 2" xfId="16524" xr:uid="{00000000-0005-0000-0000-0000EC3F0000}"/>
    <cellStyle name="Note 9 4 3 2 2" xfId="16525" xr:uid="{00000000-0005-0000-0000-0000ED3F0000}"/>
    <cellStyle name="Note 9 4 3 3" xfId="16526" xr:uid="{00000000-0005-0000-0000-0000EE3F0000}"/>
    <cellStyle name="Note 9 4 3 3 2" xfId="16527" xr:uid="{00000000-0005-0000-0000-0000EF3F0000}"/>
    <cellStyle name="Note 9 4 3 4" xfId="16528" xr:uid="{00000000-0005-0000-0000-0000F03F0000}"/>
    <cellStyle name="Note 9 4 3 4 2" xfId="16529" xr:uid="{00000000-0005-0000-0000-0000F13F0000}"/>
    <cellStyle name="Note 9 4 3 5" xfId="16530" xr:uid="{00000000-0005-0000-0000-0000F23F0000}"/>
    <cellStyle name="Note 9 4 3 5 2" xfId="16531" xr:uid="{00000000-0005-0000-0000-0000F33F0000}"/>
    <cellStyle name="Note 9 4 3 6" xfId="16532" xr:uid="{00000000-0005-0000-0000-0000F43F0000}"/>
    <cellStyle name="Note 9 4 3 6 2" xfId="16533" xr:uid="{00000000-0005-0000-0000-0000F53F0000}"/>
    <cellStyle name="Note 9 4 3 7" xfId="16534" xr:uid="{00000000-0005-0000-0000-0000F63F0000}"/>
    <cellStyle name="Note 9 4 3 7 2" xfId="16535" xr:uid="{00000000-0005-0000-0000-0000F73F0000}"/>
    <cellStyle name="Note 9 4 3 8" xfId="16536" xr:uid="{00000000-0005-0000-0000-0000F83F0000}"/>
    <cellStyle name="Note 9 4 3 8 2" xfId="16537" xr:uid="{00000000-0005-0000-0000-0000F93F0000}"/>
    <cellStyle name="Note 9 4 3 9" xfId="16538" xr:uid="{00000000-0005-0000-0000-0000FA3F0000}"/>
    <cellStyle name="Note 9 4 3 9 2" xfId="16539" xr:uid="{00000000-0005-0000-0000-0000FB3F0000}"/>
    <cellStyle name="Note 9 4 4" xfId="16540" xr:uid="{00000000-0005-0000-0000-0000FC3F0000}"/>
    <cellStyle name="Note 9 4 4 10" xfId="16541" xr:uid="{00000000-0005-0000-0000-0000FD3F0000}"/>
    <cellStyle name="Note 9 4 4 10 2" xfId="16542" xr:uid="{00000000-0005-0000-0000-0000FE3F0000}"/>
    <cellStyle name="Note 9 4 4 11" xfId="16543" xr:uid="{00000000-0005-0000-0000-0000FF3F0000}"/>
    <cellStyle name="Note 9 4 4 11 2" xfId="16544" xr:uid="{00000000-0005-0000-0000-000000400000}"/>
    <cellStyle name="Note 9 4 4 12" xfId="16545" xr:uid="{00000000-0005-0000-0000-000001400000}"/>
    <cellStyle name="Note 9 4 4 12 2" xfId="16546" xr:uid="{00000000-0005-0000-0000-000002400000}"/>
    <cellStyle name="Note 9 4 4 13" xfId="16547" xr:uid="{00000000-0005-0000-0000-000003400000}"/>
    <cellStyle name="Note 9 4 4 13 2" xfId="16548" xr:uid="{00000000-0005-0000-0000-000004400000}"/>
    <cellStyle name="Note 9 4 4 14" xfId="16549" xr:uid="{00000000-0005-0000-0000-000005400000}"/>
    <cellStyle name="Note 9 4 4 14 2" xfId="16550" xr:uid="{00000000-0005-0000-0000-000006400000}"/>
    <cellStyle name="Note 9 4 4 15" xfId="16551" xr:uid="{00000000-0005-0000-0000-000007400000}"/>
    <cellStyle name="Note 9 4 4 15 2" xfId="16552" xr:uid="{00000000-0005-0000-0000-000008400000}"/>
    <cellStyle name="Note 9 4 4 16" xfId="16553" xr:uid="{00000000-0005-0000-0000-000009400000}"/>
    <cellStyle name="Note 9 4 4 2" xfId="16554" xr:uid="{00000000-0005-0000-0000-00000A400000}"/>
    <cellStyle name="Note 9 4 4 2 2" xfId="16555" xr:uid="{00000000-0005-0000-0000-00000B400000}"/>
    <cellStyle name="Note 9 4 4 3" xfId="16556" xr:uid="{00000000-0005-0000-0000-00000C400000}"/>
    <cellStyle name="Note 9 4 4 3 2" xfId="16557" xr:uid="{00000000-0005-0000-0000-00000D400000}"/>
    <cellStyle name="Note 9 4 4 4" xfId="16558" xr:uid="{00000000-0005-0000-0000-00000E400000}"/>
    <cellStyle name="Note 9 4 4 4 2" xfId="16559" xr:uid="{00000000-0005-0000-0000-00000F400000}"/>
    <cellStyle name="Note 9 4 4 5" xfId="16560" xr:uid="{00000000-0005-0000-0000-000010400000}"/>
    <cellStyle name="Note 9 4 4 5 2" xfId="16561" xr:uid="{00000000-0005-0000-0000-000011400000}"/>
    <cellStyle name="Note 9 4 4 6" xfId="16562" xr:uid="{00000000-0005-0000-0000-000012400000}"/>
    <cellStyle name="Note 9 4 4 6 2" xfId="16563" xr:uid="{00000000-0005-0000-0000-000013400000}"/>
    <cellStyle name="Note 9 4 4 7" xfId="16564" xr:uid="{00000000-0005-0000-0000-000014400000}"/>
    <cellStyle name="Note 9 4 4 7 2" xfId="16565" xr:uid="{00000000-0005-0000-0000-000015400000}"/>
    <cellStyle name="Note 9 4 4 8" xfId="16566" xr:uid="{00000000-0005-0000-0000-000016400000}"/>
    <cellStyle name="Note 9 4 4 8 2" xfId="16567" xr:uid="{00000000-0005-0000-0000-000017400000}"/>
    <cellStyle name="Note 9 4 4 9" xfId="16568" xr:uid="{00000000-0005-0000-0000-000018400000}"/>
    <cellStyle name="Note 9 4 4 9 2" xfId="16569" xr:uid="{00000000-0005-0000-0000-000019400000}"/>
    <cellStyle name="Note 9 4 5" xfId="16570" xr:uid="{00000000-0005-0000-0000-00001A400000}"/>
    <cellStyle name="Note 9 4 5 10" xfId="16571" xr:uid="{00000000-0005-0000-0000-00001B400000}"/>
    <cellStyle name="Note 9 4 5 10 2" xfId="16572" xr:uid="{00000000-0005-0000-0000-00001C400000}"/>
    <cellStyle name="Note 9 4 5 11" xfId="16573" xr:uid="{00000000-0005-0000-0000-00001D400000}"/>
    <cellStyle name="Note 9 4 5 11 2" xfId="16574" xr:uid="{00000000-0005-0000-0000-00001E400000}"/>
    <cellStyle name="Note 9 4 5 12" xfId="16575" xr:uid="{00000000-0005-0000-0000-00001F400000}"/>
    <cellStyle name="Note 9 4 5 12 2" xfId="16576" xr:uid="{00000000-0005-0000-0000-000020400000}"/>
    <cellStyle name="Note 9 4 5 13" xfId="16577" xr:uid="{00000000-0005-0000-0000-000021400000}"/>
    <cellStyle name="Note 9 4 5 13 2" xfId="16578" xr:uid="{00000000-0005-0000-0000-000022400000}"/>
    <cellStyle name="Note 9 4 5 14" xfId="16579" xr:uid="{00000000-0005-0000-0000-000023400000}"/>
    <cellStyle name="Note 9 4 5 14 2" xfId="16580" xr:uid="{00000000-0005-0000-0000-000024400000}"/>
    <cellStyle name="Note 9 4 5 15" xfId="16581" xr:uid="{00000000-0005-0000-0000-000025400000}"/>
    <cellStyle name="Note 9 4 5 15 2" xfId="16582" xr:uid="{00000000-0005-0000-0000-000026400000}"/>
    <cellStyle name="Note 9 4 5 16" xfId="16583" xr:uid="{00000000-0005-0000-0000-000027400000}"/>
    <cellStyle name="Note 9 4 5 2" xfId="16584" xr:uid="{00000000-0005-0000-0000-000028400000}"/>
    <cellStyle name="Note 9 4 5 2 2" xfId="16585" xr:uid="{00000000-0005-0000-0000-000029400000}"/>
    <cellStyle name="Note 9 4 5 3" xfId="16586" xr:uid="{00000000-0005-0000-0000-00002A400000}"/>
    <cellStyle name="Note 9 4 5 3 2" xfId="16587" xr:uid="{00000000-0005-0000-0000-00002B400000}"/>
    <cellStyle name="Note 9 4 5 4" xfId="16588" xr:uid="{00000000-0005-0000-0000-00002C400000}"/>
    <cellStyle name="Note 9 4 5 4 2" xfId="16589" xr:uid="{00000000-0005-0000-0000-00002D400000}"/>
    <cellStyle name="Note 9 4 5 5" xfId="16590" xr:uid="{00000000-0005-0000-0000-00002E400000}"/>
    <cellStyle name="Note 9 4 5 5 2" xfId="16591" xr:uid="{00000000-0005-0000-0000-00002F400000}"/>
    <cellStyle name="Note 9 4 5 6" xfId="16592" xr:uid="{00000000-0005-0000-0000-000030400000}"/>
    <cellStyle name="Note 9 4 5 6 2" xfId="16593" xr:uid="{00000000-0005-0000-0000-000031400000}"/>
    <cellStyle name="Note 9 4 5 7" xfId="16594" xr:uid="{00000000-0005-0000-0000-000032400000}"/>
    <cellStyle name="Note 9 4 5 7 2" xfId="16595" xr:uid="{00000000-0005-0000-0000-000033400000}"/>
    <cellStyle name="Note 9 4 5 8" xfId="16596" xr:uid="{00000000-0005-0000-0000-000034400000}"/>
    <cellStyle name="Note 9 4 5 8 2" xfId="16597" xr:uid="{00000000-0005-0000-0000-000035400000}"/>
    <cellStyle name="Note 9 4 5 9" xfId="16598" xr:uid="{00000000-0005-0000-0000-000036400000}"/>
    <cellStyle name="Note 9 4 5 9 2" xfId="16599" xr:uid="{00000000-0005-0000-0000-000037400000}"/>
    <cellStyle name="Note 9 4 6" xfId="16600" xr:uid="{00000000-0005-0000-0000-000038400000}"/>
    <cellStyle name="Note 9 4 6 10" xfId="16601" xr:uid="{00000000-0005-0000-0000-000039400000}"/>
    <cellStyle name="Note 9 4 6 10 2" xfId="16602" xr:uid="{00000000-0005-0000-0000-00003A400000}"/>
    <cellStyle name="Note 9 4 6 11" xfId="16603" xr:uid="{00000000-0005-0000-0000-00003B400000}"/>
    <cellStyle name="Note 9 4 6 11 2" xfId="16604" xr:uid="{00000000-0005-0000-0000-00003C400000}"/>
    <cellStyle name="Note 9 4 6 12" xfId="16605" xr:uid="{00000000-0005-0000-0000-00003D400000}"/>
    <cellStyle name="Note 9 4 6 12 2" xfId="16606" xr:uid="{00000000-0005-0000-0000-00003E400000}"/>
    <cellStyle name="Note 9 4 6 13" xfId="16607" xr:uid="{00000000-0005-0000-0000-00003F400000}"/>
    <cellStyle name="Note 9 4 6 13 2" xfId="16608" xr:uid="{00000000-0005-0000-0000-000040400000}"/>
    <cellStyle name="Note 9 4 6 14" xfId="16609" xr:uid="{00000000-0005-0000-0000-000041400000}"/>
    <cellStyle name="Note 9 4 6 14 2" xfId="16610" xr:uid="{00000000-0005-0000-0000-000042400000}"/>
    <cellStyle name="Note 9 4 6 15" xfId="16611" xr:uid="{00000000-0005-0000-0000-000043400000}"/>
    <cellStyle name="Note 9 4 6 2" xfId="16612" xr:uid="{00000000-0005-0000-0000-000044400000}"/>
    <cellStyle name="Note 9 4 6 2 2" xfId="16613" xr:uid="{00000000-0005-0000-0000-000045400000}"/>
    <cellStyle name="Note 9 4 6 3" xfId="16614" xr:uid="{00000000-0005-0000-0000-000046400000}"/>
    <cellStyle name="Note 9 4 6 3 2" xfId="16615" xr:uid="{00000000-0005-0000-0000-000047400000}"/>
    <cellStyle name="Note 9 4 6 4" xfId="16616" xr:uid="{00000000-0005-0000-0000-000048400000}"/>
    <cellStyle name="Note 9 4 6 4 2" xfId="16617" xr:uid="{00000000-0005-0000-0000-000049400000}"/>
    <cellStyle name="Note 9 4 6 5" xfId="16618" xr:uid="{00000000-0005-0000-0000-00004A400000}"/>
    <cellStyle name="Note 9 4 6 5 2" xfId="16619" xr:uid="{00000000-0005-0000-0000-00004B400000}"/>
    <cellStyle name="Note 9 4 6 6" xfId="16620" xr:uid="{00000000-0005-0000-0000-00004C400000}"/>
    <cellStyle name="Note 9 4 6 6 2" xfId="16621" xr:uid="{00000000-0005-0000-0000-00004D400000}"/>
    <cellStyle name="Note 9 4 6 7" xfId="16622" xr:uid="{00000000-0005-0000-0000-00004E400000}"/>
    <cellStyle name="Note 9 4 6 7 2" xfId="16623" xr:uid="{00000000-0005-0000-0000-00004F400000}"/>
    <cellStyle name="Note 9 4 6 8" xfId="16624" xr:uid="{00000000-0005-0000-0000-000050400000}"/>
    <cellStyle name="Note 9 4 6 8 2" xfId="16625" xr:uid="{00000000-0005-0000-0000-000051400000}"/>
    <cellStyle name="Note 9 4 6 9" xfId="16626" xr:uid="{00000000-0005-0000-0000-000052400000}"/>
    <cellStyle name="Note 9 4 6 9 2" xfId="16627" xr:uid="{00000000-0005-0000-0000-000053400000}"/>
    <cellStyle name="Note 9 4 7" xfId="16628" xr:uid="{00000000-0005-0000-0000-000054400000}"/>
    <cellStyle name="Note 9 4 7 2" xfId="16629" xr:uid="{00000000-0005-0000-0000-000055400000}"/>
    <cellStyle name="Note 9 4 8" xfId="16630" xr:uid="{00000000-0005-0000-0000-000056400000}"/>
    <cellStyle name="Note 9 4 8 2" xfId="16631" xr:uid="{00000000-0005-0000-0000-000057400000}"/>
    <cellStyle name="Note 9 4 9" xfId="16632" xr:uid="{00000000-0005-0000-0000-000058400000}"/>
    <cellStyle name="Note 9 4 9 2" xfId="16633" xr:uid="{00000000-0005-0000-0000-000059400000}"/>
    <cellStyle name="Note 9 5" xfId="16634" xr:uid="{00000000-0005-0000-0000-00005A400000}"/>
    <cellStyle name="Note 9 5 10" xfId="16635" xr:uid="{00000000-0005-0000-0000-00005B400000}"/>
    <cellStyle name="Note 9 5 10 2" xfId="16636" xr:uid="{00000000-0005-0000-0000-00005C400000}"/>
    <cellStyle name="Note 9 5 11" xfId="16637" xr:uid="{00000000-0005-0000-0000-00005D400000}"/>
    <cellStyle name="Note 9 5 11 2" xfId="16638" xr:uid="{00000000-0005-0000-0000-00005E400000}"/>
    <cellStyle name="Note 9 5 12" xfId="16639" xr:uid="{00000000-0005-0000-0000-00005F400000}"/>
    <cellStyle name="Note 9 5 12 2" xfId="16640" xr:uid="{00000000-0005-0000-0000-000060400000}"/>
    <cellStyle name="Note 9 5 13" xfId="16641" xr:uid="{00000000-0005-0000-0000-000061400000}"/>
    <cellStyle name="Note 9 5 13 2" xfId="16642" xr:uid="{00000000-0005-0000-0000-000062400000}"/>
    <cellStyle name="Note 9 5 14" xfId="16643" xr:uid="{00000000-0005-0000-0000-000063400000}"/>
    <cellStyle name="Note 9 5 14 2" xfId="16644" xr:uid="{00000000-0005-0000-0000-000064400000}"/>
    <cellStyle name="Note 9 5 15" xfId="16645" xr:uid="{00000000-0005-0000-0000-000065400000}"/>
    <cellStyle name="Note 9 5 15 2" xfId="16646" xr:uid="{00000000-0005-0000-0000-000066400000}"/>
    <cellStyle name="Note 9 5 16" xfId="16647" xr:uid="{00000000-0005-0000-0000-000067400000}"/>
    <cellStyle name="Note 9 5 16 2" xfId="16648" xr:uid="{00000000-0005-0000-0000-000068400000}"/>
    <cellStyle name="Note 9 5 17" xfId="16649" xr:uid="{00000000-0005-0000-0000-000069400000}"/>
    <cellStyle name="Note 9 5 17 2" xfId="16650" xr:uid="{00000000-0005-0000-0000-00006A400000}"/>
    <cellStyle name="Note 9 5 18" xfId="16651" xr:uid="{00000000-0005-0000-0000-00006B400000}"/>
    <cellStyle name="Note 9 5 18 2" xfId="16652" xr:uid="{00000000-0005-0000-0000-00006C400000}"/>
    <cellStyle name="Note 9 5 19" xfId="16653" xr:uid="{00000000-0005-0000-0000-00006D400000}"/>
    <cellStyle name="Note 9 5 19 2" xfId="16654" xr:uid="{00000000-0005-0000-0000-00006E400000}"/>
    <cellStyle name="Note 9 5 2" xfId="16655" xr:uid="{00000000-0005-0000-0000-00006F400000}"/>
    <cellStyle name="Note 9 5 2 10" xfId="16656" xr:uid="{00000000-0005-0000-0000-000070400000}"/>
    <cellStyle name="Note 9 5 2 10 2" xfId="16657" xr:uid="{00000000-0005-0000-0000-000071400000}"/>
    <cellStyle name="Note 9 5 2 11" xfId="16658" xr:uid="{00000000-0005-0000-0000-000072400000}"/>
    <cellStyle name="Note 9 5 2 11 2" xfId="16659" xr:uid="{00000000-0005-0000-0000-000073400000}"/>
    <cellStyle name="Note 9 5 2 12" xfId="16660" xr:uid="{00000000-0005-0000-0000-000074400000}"/>
    <cellStyle name="Note 9 5 2 12 2" xfId="16661" xr:uid="{00000000-0005-0000-0000-000075400000}"/>
    <cellStyle name="Note 9 5 2 13" xfId="16662" xr:uid="{00000000-0005-0000-0000-000076400000}"/>
    <cellStyle name="Note 9 5 2 13 2" xfId="16663" xr:uid="{00000000-0005-0000-0000-000077400000}"/>
    <cellStyle name="Note 9 5 2 14" xfId="16664" xr:uid="{00000000-0005-0000-0000-000078400000}"/>
    <cellStyle name="Note 9 5 2 14 2" xfId="16665" xr:uid="{00000000-0005-0000-0000-000079400000}"/>
    <cellStyle name="Note 9 5 2 15" xfId="16666" xr:uid="{00000000-0005-0000-0000-00007A400000}"/>
    <cellStyle name="Note 9 5 2 15 2" xfId="16667" xr:uid="{00000000-0005-0000-0000-00007B400000}"/>
    <cellStyle name="Note 9 5 2 16" xfId="16668" xr:uid="{00000000-0005-0000-0000-00007C400000}"/>
    <cellStyle name="Note 9 5 2 16 2" xfId="16669" xr:uid="{00000000-0005-0000-0000-00007D400000}"/>
    <cellStyle name="Note 9 5 2 17" xfId="16670" xr:uid="{00000000-0005-0000-0000-00007E400000}"/>
    <cellStyle name="Note 9 5 2 17 2" xfId="16671" xr:uid="{00000000-0005-0000-0000-00007F400000}"/>
    <cellStyle name="Note 9 5 2 18" xfId="16672" xr:uid="{00000000-0005-0000-0000-000080400000}"/>
    <cellStyle name="Note 9 5 2 18 2" xfId="16673" xr:uid="{00000000-0005-0000-0000-000081400000}"/>
    <cellStyle name="Note 9 5 2 19" xfId="16674" xr:uid="{00000000-0005-0000-0000-000082400000}"/>
    <cellStyle name="Note 9 5 2 2" xfId="16675" xr:uid="{00000000-0005-0000-0000-000083400000}"/>
    <cellStyle name="Note 9 5 2 2 2" xfId="16676" xr:uid="{00000000-0005-0000-0000-000084400000}"/>
    <cellStyle name="Note 9 5 2 3" xfId="16677" xr:uid="{00000000-0005-0000-0000-000085400000}"/>
    <cellStyle name="Note 9 5 2 3 2" xfId="16678" xr:uid="{00000000-0005-0000-0000-000086400000}"/>
    <cellStyle name="Note 9 5 2 4" xfId="16679" xr:uid="{00000000-0005-0000-0000-000087400000}"/>
    <cellStyle name="Note 9 5 2 4 2" xfId="16680" xr:uid="{00000000-0005-0000-0000-000088400000}"/>
    <cellStyle name="Note 9 5 2 5" xfId="16681" xr:uid="{00000000-0005-0000-0000-000089400000}"/>
    <cellStyle name="Note 9 5 2 5 2" xfId="16682" xr:uid="{00000000-0005-0000-0000-00008A400000}"/>
    <cellStyle name="Note 9 5 2 6" xfId="16683" xr:uid="{00000000-0005-0000-0000-00008B400000}"/>
    <cellStyle name="Note 9 5 2 6 2" xfId="16684" xr:uid="{00000000-0005-0000-0000-00008C400000}"/>
    <cellStyle name="Note 9 5 2 7" xfId="16685" xr:uid="{00000000-0005-0000-0000-00008D400000}"/>
    <cellStyle name="Note 9 5 2 7 2" xfId="16686" xr:uid="{00000000-0005-0000-0000-00008E400000}"/>
    <cellStyle name="Note 9 5 2 8" xfId="16687" xr:uid="{00000000-0005-0000-0000-00008F400000}"/>
    <cellStyle name="Note 9 5 2 8 2" xfId="16688" xr:uid="{00000000-0005-0000-0000-000090400000}"/>
    <cellStyle name="Note 9 5 2 9" xfId="16689" xr:uid="{00000000-0005-0000-0000-000091400000}"/>
    <cellStyle name="Note 9 5 2 9 2" xfId="16690" xr:uid="{00000000-0005-0000-0000-000092400000}"/>
    <cellStyle name="Note 9 5 20" xfId="16691" xr:uid="{00000000-0005-0000-0000-000093400000}"/>
    <cellStyle name="Note 9 5 3" xfId="16692" xr:uid="{00000000-0005-0000-0000-000094400000}"/>
    <cellStyle name="Note 9 5 3 10" xfId="16693" xr:uid="{00000000-0005-0000-0000-000095400000}"/>
    <cellStyle name="Note 9 5 3 10 2" xfId="16694" xr:uid="{00000000-0005-0000-0000-000096400000}"/>
    <cellStyle name="Note 9 5 3 11" xfId="16695" xr:uid="{00000000-0005-0000-0000-000097400000}"/>
    <cellStyle name="Note 9 5 3 11 2" xfId="16696" xr:uid="{00000000-0005-0000-0000-000098400000}"/>
    <cellStyle name="Note 9 5 3 12" xfId="16697" xr:uid="{00000000-0005-0000-0000-000099400000}"/>
    <cellStyle name="Note 9 5 3 12 2" xfId="16698" xr:uid="{00000000-0005-0000-0000-00009A400000}"/>
    <cellStyle name="Note 9 5 3 13" xfId="16699" xr:uid="{00000000-0005-0000-0000-00009B400000}"/>
    <cellStyle name="Note 9 5 3 13 2" xfId="16700" xr:uid="{00000000-0005-0000-0000-00009C400000}"/>
    <cellStyle name="Note 9 5 3 14" xfId="16701" xr:uid="{00000000-0005-0000-0000-00009D400000}"/>
    <cellStyle name="Note 9 5 3 14 2" xfId="16702" xr:uid="{00000000-0005-0000-0000-00009E400000}"/>
    <cellStyle name="Note 9 5 3 15" xfId="16703" xr:uid="{00000000-0005-0000-0000-00009F400000}"/>
    <cellStyle name="Note 9 5 3 15 2" xfId="16704" xr:uid="{00000000-0005-0000-0000-0000A0400000}"/>
    <cellStyle name="Note 9 5 3 16" xfId="16705" xr:uid="{00000000-0005-0000-0000-0000A1400000}"/>
    <cellStyle name="Note 9 5 3 16 2" xfId="16706" xr:uid="{00000000-0005-0000-0000-0000A2400000}"/>
    <cellStyle name="Note 9 5 3 17" xfId="16707" xr:uid="{00000000-0005-0000-0000-0000A3400000}"/>
    <cellStyle name="Note 9 5 3 17 2" xfId="16708" xr:uid="{00000000-0005-0000-0000-0000A4400000}"/>
    <cellStyle name="Note 9 5 3 18" xfId="16709" xr:uid="{00000000-0005-0000-0000-0000A5400000}"/>
    <cellStyle name="Note 9 5 3 2" xfId="16710" xr:uid="{00000000-0005-0000-0000-0000A6400000}"/>
    <cellStyle name="Note 9 5 3 2 2" xfId="16711" xr:uid="{00000000-0005-0000-0000-0000A7400000}"/>
    <cellStyle name="Note 9 5 3 3" xfId="16712" xr:uid="{00000000-0005-0000-0000-0000A8400000}"/>
    <cellStyle name="Note 9 5 3 3 2" xfId="16713" xr:uid="{00000000-0005-0000-0000-0000A9400000}"/>
    <cellStyle name="Note 9 5 3 4" xfId="16714" xr:uid="{00000000-0005-0000-0000-0000AA400000}"/>
    <cellStyle name="Note 9 5 3 4 2" xfId="16715" xr:uid="{00000000-0005-0000-0000-0000AB400000}"/>
    <cellStyle name="Note 9 5 3 5" xfId="16716" xr:uid="{00000000-0005-0000-0000-0000AC400000}"/>
    <cellStyle name="Note 9 5 3 5 2" xfId="16717" xr:uid="{00000000-0005-0000-0000-0000AD400000}"/>
    <cellStyle name="Note 9 5 3 6" xfId="16718" xr:uid="{00000000-0005-0000-0000-0000AE400000}"/>
    <cellStyle name="Note 9 5 3 6 2" xfId="16719" xr:uid="{00000000-0005-0000-0000-0000AF400000}"/>
    <cellStyle name="Note 9 5 3 7" xfId="16720" xr:uid="{00000000-0005-0000-0000-0000B0400000}"/>
    <cellStyle name="Note 9 5 3 7 2" xfId="16721" xr:uid="{00000000-0005-0000-0000-0000B1400000}"/>
    <cellStyle name="Note 9 5 3 8" xfId="16722" xr:uid="{00000000-0005-0000-0000-0000B2400000}"/>
    <cellStyle name="Note 9 5 3 8 2" xfId="16723" xr:uid="{00000000-0005-0000-0000-0000B3400000}"/>
    <cellStyle name="Note 9 5 3 9" xfId="16724" xr:uid="{00000000-0005-0000-0000-0000B4400000}"/>
    <cellStyle name="Note 9 5 3 9 2" xfId="16725" xr:uid="{00000000-0005-0000-0000-0000B5400000}"/>
    <cellStyle name="Note 9 5 4" xfId="16726" xr:uid="{00000000-0005-0000-0000-0000B6400000}"/>
    <cellStyle name="Note 9 5 4 10" xfId="16727" xr:uid="{00000000-0005-0000-0000-0000B7400000}"/>
    <cellStyle name="Note 9 5 4 10 2" xfId="16728" xr:uid="{00000000-0005-0000-0000-0000B8400000}"/>
    <cellStyle name="Note 9 5 4 11" xfId="16729" xr:uid="{00000000-0005-0000-0000-0000B9400000}"/>
    <cellStyle name="Note 9 5 4 11 2" xfId="16730" xr:uid="{00000000-0005-0000-0000-0000BA400000}"/>
    <cellStyle name="Note 9 5 4 12" xfId="16731" xr:uid="{00000000-0005-0000-0000-0000BB400000}"/>
    <cellStyle name="Note 9 5 4 12 2" xfId="16732" xr:uid="{00000000-0005-0000-0000-0000BC400000}"/>
    <cellStyle name="Note 9 5 4 13" xfId="16733" xr:uid="{00000000-0005-0000-0000-0000BD400000}"/>
    <cellStyle name="Note 9 5 4 13 2" xfId="16734" xr:uid="{00000000-0005-0000-0000-0000BE400000}"/>
    <cellStyle name="Note 9 5 4 14" xfId="16735" xr:uid="{00000000-0005-0000-0000-0000BF400000}"/>
    <cellStyle name="Note 9 5 4 14 2" xfId="16736" xr:uid="{00000000-0005-0000-0000-0000C0400000}"/>
    <cellStyle name="Note 9 5 4 15" xfId="16737" xr:uid="{00000000-0005-0000-0000-0000C1400000}"/>
    <cellStyle name="Note 9 5 4 15 2" xfId="16738" xr:uid="{00000000-0005-0000-0000-0000C2400000}"/>
    <cellStyle name="Note 9 5 4 16" xfId="16739" xr:uid="{00000000-0005-0000-0000-0000C3400000}"/>
    <cellStyle name="Note 9 5 4 2" xfId="16740" xr:uid="{00000000-0005-0000-0000-0000C4400000}"/>
    <cellStyle name="Note 9 5 4 2 2" xfId="16741" xr:uid="{00000000-0005-0000-0000-0000C5400000}"/>
    <cellStyle name="Note 9 5 4 3" xfId="16742" xr:uid="{00000000-0005-0000-0000-0000C6400000}"/>
    <cellStyle name="Note 9 5 4 3 2" xfId="16743" xr:uid="{00000000-0005-0000-0000-0000C7400000}"/>
    <cellStyle name="Note 9 5 4 4" xfId="16744" xr:uid="{00000000-0005-0000-0000-0000C8400000}"/>
    <cellStyle name="Note 9 5 4 4 2" xfId="16745" xr:uid="{00000000-0005-0000-0000-0000C9400000}"/>
    <cellStyle name="Note 9 5 4 5" xfId="16746" xr:uid="{00000000-0005-0000-0000-0000CA400000}"/>
    <cellStyle name="Note 9 5 4 5 2" xfId="16747" xr:uid="{00000000-0005-0000-0000-0000CB400000}"/>
    <cellStyle name="Note 9 5 4 6" xfId="16748" xr:uid="{00000000-0005-0000-0000-0000CC400000}"/>
    <cellStyle name="Note 9 5 4 6 2" xfId="16749" xr:uid="{00000000-0005-0000-0000-0000CD400000}"/>
    <cellStyle name="Note 9 5 4 7" xfId="16750" xr:uid="{00000000-0005-0000-0000-0000CE400000}"/>
    <cellStyle name="Note 9 5 4 7 2" xfId="16751" xr:uid="{00000000-0005-0000-0000-0000CF400000}"/>
    <cellStyle name="Note 9 5 4 8" xfId="16752" xr:uid="{00000000-0005-0000-0000-0000D0400000}"/>
    <cellStyle name="Note 9 5 4 8 2" xfId="16753" xr:uid="{00000000-0005-0000-0000-0000D1400000}"/>
    <cellStyle name="Note 9 5 4 9" xfId="16754" xr:uid="{00000000-0005-0000-0000-0000D2400000}"/>
    <cellStyle name="Note 9 5 4 9 2" xfId="16755" xr:uid="{00000000-0005-0000-0000-0000D3400000}"/>
    <cellStyle name="Note 9 5 5" xfId="16756" xr:uid="{00000000-0005-0000-0000-0000D4400000}"/>
    <cellStyle name="Note 9 5 5 10" xfId="16757" xr:uid="{00000000-0005-0000-0000-0000D5400000}"/>
    <cellStyle name="Note 9 5 5 10 2" xfId="16758" xr:uid="{00000000-0005-0000-0000-0000D6400000}"/>
    <cellStyle name="Note 9 5 5 11" xfId="16759" xr:uid="{00000000-0005-0000-0000-0000D7400000}"/>
    <cellStyle name="Note 9 5 5 11 2" xfId="16760" xr:uid="{00000000-0005-0000-0000-0000D8400000}"/>
    <cellStyle name="Note 9 5 5 12" xfId="16761" xr:uid="{00000000-0005-0000-0000-0000D9400000}"/>
    <cellStyle name="Note 9 5 5 12 2" xfId="16762" xr:uid="{00000000-0005-0000-0000-0000DA400000}"/>
    <cellStyle name="Note 9 5 5 13" xfId="16763" xr:uid="{00000000-0005-0000-0000-0000DB400000}"/>
    <cellStyle name="Note 9 5 5 13 2" xfId="16764" xr:uid="{00000000-0005-0000-0000-0000DC400000}"/>
    <cellStyle name="Note 9 5 5 14" xfId="16765" xr:uid="{00000000-0005-0000-0000-0000DD400000}"/>
    <cellStyle name="Note 9 5 5 14 2" xfId="16766" xr:uid="{00000000-0005-0000-0000-0000DE400000}"/>
    <cellStyle name="Note 9 5 5 15" xfId="16767" xr:uid="{00000000-0005-0000-0000-0000DF400000}"/>
    <cellStyle name="Note 9 5 5 15 2" xfId="16768" xr:uid="{00000000-0005-0000-0000-0000E0400000}"/>
    <cellStyle name="Note 9 5 5 16" xfId="16769" xr:uid="{00000000-0005-0000-0000-0000E1400000}"/>
    <cellStyle name="Note 9 5 5 2" xfId="16770" xr:uid="{00000000-0005-0000-0000-0000E2400000}"/>
    <cellStyle name="Note 9 5 5 2 2" xfId="16771" xr:uid="{00000000-0005-0000-0000-0000E3400000}"/>
    <cellStyle name="Note 9 5 5 3" xfId="16772" xr:uid="{00000000-0005-0000-0000-0000E4400000}"/>
    <cellStyle name="Note 9 5 5 3 2" xfId="16773" xr:uid="{00000000-0005-0000-0000-0000E5400000}"/>
    <cellStyle name="Note 9 5 5 4" xfId="16774" xr:uid="{00000000-0005-0000-0000-0000E6400000}"/>
    <cellStyle name="Note 9 5 5 4 2" xfId="16775" xr:uid="{00000000-0005-0000-0000-0000E7400000}"/>
    <cellStyle name="Note 9 5 5 5" xfId="16776" xr:uid="{00000000-0005-0000-0000-0000E8400000}"/>
    <cellStyle name="Note 9 5 5 5 2" xfId="16777" xr:uid="{00000000-0005-0000-0000-0000E9400000}"/>
    <cellStyle name="Note 9 5 5 6" xfId="16778" xr:uid="{00000000-0005-0000-0000-0000EA400000}"/>
    <cellStyle name="Note 9 5 5 6 2" xfId="16779" xr:uid="{00000000-0005-0000-0000-0000EB400000}"/>
    <cellStyle name="Note 9 5 5 7" xfId="16780" xr:uid="{00000000-0005-0000-0000-0000EC400000}"/>
    <cellStyle name="Note 9 5 5 7 2" xfId="16781" xr:uid="{00000000-0005-0000-0000-0000ED400000}"/>
    <cellStyle name="Note 9 5 5 8" xfId="16782" xr:uid="{00000000-0005-0000-0000-0000EE400000}"/>
    <cellStyle name="Note 9 5 5 8 2" xfId="16783" xr:uid="{00000000-0005-0000-0000-0000EF400000}"/>
    <cellStyle name="Note 9 5 5 9" xfId="16784" xr:uid="{00000000-0005-0000-0000-0000F0400000}"/>
    <cellStyle name="Note 9 5 5 9 2" xfId="16785" xr:uid="{00000000-0005-0000-0000-0000F1400000}"/>
    <cellStyle name="Note 9 5 6" xfId="16786" xr:uid="{00000000-0005-0000-0000-0000F2400000}"/>
    <cellStyle name="Note 9 5 6 10" xfId="16787" xr:uid="{00000000-0005-0000-0000-0000F3400000}"/>
    <cellStyle name="Note 9 5 6 10 2" xfId="16788" xr:uid="{00000000-0005-0000-0000-0000F4400000}"/>
    <cellStyle name="Note 9 5 6 11" xfId="16789" xr:uid="{00000000-0005-0000-0000-0000F5400000}"/>
    <cellStyle name="Note 9 5 6 11 2" xfId="16790" xr:uid="{00000000-0005-0000-0000-0000F6400000}"/>
    <cellStyle name="Note 9 5 6 12" xfId="16791" xr:uid="{00000000-0005-0000-0000-0000F7400000}"/>
    <cellStyle name="Note 9 5 6 12 2" xfId="16792" xr:uid="{00000000-0005-0000-0000-0000F8400000}"/>
    <cellStyle name="Note 9 5 6 13" xfId="16793" xr:uid="{00000000-0005-0000-0000-0000F9400000}"/>
    <cellStyle name="Note 9 5 6 13 2" xfId="16794" xr:uid="{00000000-0005-0000-0000-0000FA400000}"/>
    <cellStyle name="Note 9 5 6 14" xfId="16795" xr:uid="{00000000-0005-0000-0000-0000FB400000}"/>
    <cellStyle name="Note 9 5 6 14 2" xfId="16796" xr:uid="{00000000-0005-0000-0000-0000FC400000}"/>
    <cellStyle name="Note 9 5 6 15" xfId="16797" xr:uid="{00000000-0005-0000-0000-0000FD400000}"/>
    <cellStyle name="Note 9 5 6 2" xfId="16798" xr:uid="{00000000-0005-0000-0000-0000FE400000}"/>
    <cellStyle name="Note 9 5 6 2 2" xfId="16799" xr:uid="{00000000-0005-0000-0000-0000FF400000}"/>
    <cellStyle name="Note 9 5 6 3" xfId="16800" xr:uid="{00000000-0005-0000-0000-000000410000}"/>
    <cellStyle name="Note 9 5 6 3 2" xfId="16801" xr:uid="{00000000-0005-0000-0000-000001410000}"/>
    <cellStyle name="Note 9 5 6 4" xfId="16802" xr:uid="{00000000-0005-0000-0000-000002410000}"/>
    <cellStyle name="Note 9 5 6 4 2" xfId="16803" xr:uid="{00000000-0005-0000-0000-000003410000}"/>
    <cellStyle name="Note 9 5 6 5" xfId="16804" xr:uid="{00000000-0005-0000-0000-000004410000}"/>
    <cellStyle name="Note 9 5 6 5 2" xfId="16805" xr:uid="{00000000-0005-0000-0000-000005410000}"/>
    <cellStyle name="Note 9 5 6 6" xfId="16806" xr:uid="{00000000-0005-0000-0000-000006410000}"/>
    <cellStyle name="Note 9 5 6 6 2" xfId="16807" xr:uid="{00000000-0005-0000-0000-000007410000}"/>
    <cellStyle name="Note 9 5 6 7" xfId="16808" xr:uid="{00000000-0005-0000-0000-000008410000}"/>
    <cellStyle name="Note 9 5 6 7 2" xfId="16809" xr:uid="{00000000-0005-0000-0000-000009410000}"/>
    <cellStyle name="Note 9 5 6 8" xfId="16810" xr:uid="{00000000-0005-0000-0000-00000A410000}"/>
    <cellStyle name="Note 9 5 6 8 2" xfId="16811" xr:uid="{00000000-0005-0000-0000-00000B410000}"/>
    <cellStyle name="Note 9 5 6 9" xfId="16812" xr:uid="{00000000-0005-0000-0000-00000C410000}"/>
    <cellStyle name="Note 9 5 6 9 2" xfId="16813" xr:uid="{00000000-0005-0000-0000-00000D410000}"/>
    <cellStyle name="Note 9 5 7" xfId="16814" xr:uid="{00000000-0005-0000-0000-00000E410000}"/>
    <cellStyle name="Note 9 5 7 2" xfId="16815" xr:uid="{00000000-0005-0000-0000-00000F410000}"/>
    <cellStyle name="Note 9 5 8" xfId="16816" xr:uid="{00000000-0005-0000-0000-000010410000}"/>
    <cellStyle name="Note 9 5 8 2" xfId="16817" xr:uid="{00000000-0005-0000-0000-000011410000}"/>
    <cellStyle name="Note 9 5 9" xfId="16818" xr:uid="{00000000-0005-0000-0000-000012410000}"/>
    <cellStyle name="Note 9 5 9 2" xfId="16819" xr:uid="{00000000-0005-0000-0000-000013410000}"/>
    <cellStyle name="Note 9 6" xfId="16820" xr:uid="{00000000-0005-0000-0000-000014410000}"/>
    <cellStyle name="Note 9 6 10" xfId="16821" xr:uid="{00000000-0005-0000-0000-000015410000}"/>
    <cellStyle name="Note 9 6 10 2" xfId="16822" xr:uid="{00000000-0005-0000-0000-000016410000}"/>
    <cellStyle name="Note 9 6 11" xfId="16823" xr:uid="{00000000-0005-0000-0000-000017410000}"/>
    <cellStyle name="Note 9 6 11 2" xfId="16824" xr:uid="{00000000-0005-0000-0000-000018410000}"/>
    <cellStyle name="Note 9 6 12" xfId="16825" xr:uid="{00000000-0005-0000-0000-000019410000}"/>
    <cellStyle name="Note 9 6 12 2" xfId="16826" xr:uid="{00000000-0005-0000-0000-00001A410000}"/>
    <cellStyle name="Note 9 6 13" xfId="16827" xr:uid="{00000000-0005-0000-0000-00001B410000}"/>
    <cellStyle name="Note 9 6 13 2" xfId="16828" xr:uid="{00000000-0005-0000-0000-00001C410000}"/>
    <cellStyle name="Note 9 6 14" xfId="16829" xr:uid="{00000000-0005-0000-0000-00001D410000}"/>
    <cellStyle name="Note 9 6 14 2" xfId="16830" xr:uid="{00000000-0005-0000-0000-00001E410000}"/>
    <cellStyle name="Note 9 6 15" xfId="16831" xr:uid="{00000000-0005-0000-0000-00001F410000}"/>
    <cellStyle name="Note 9 6 15 2" xfId="16832" xr:uid="{00000000-0005-0000-0000-000020410000}"/>
    <cellStyle name="Note 9 6 16" xfId="16833" xr:uid="{00000000-0005-0000-0000-000021410000}"/>
    <cellStyle name="Note 9 6 16 2" xfId="16834" xr:uid="{00000000-0005-0000-0000-000022410000}"/>
    <cellStyle name="Note 9 6 17" xfId="16835" xr:uid="{00000000-0005-0000-0000-000023410000}"/>
    <cellStyle name="Note 9 6 17 2" xfId="16836" xr:uid="{00000000-0005-0000-0000-000024410000}"/>
    <cellStyle name="Note 9 6 18" xfId="16837" xr:uid="{00000000-0005-0000-0000-000025410000}"/>
    <cellStyle name="Note 9 6 18 2" xfId="16838" xr:uid="{00000000-0005-0000-0000-000026410000}"/>
    <cellStyle name="Note 9 6 19" xfId="16839" xr:uid="{00000000-0005-0000-0000-000027410000}"/>
    <cellStyle name="Note 9 6 2" xfId="16840" xr:uid="{00000000-0005-0000-0000-000028410000}"/>
    <cellStyle name="Note 9 6 2 10" xfId="16841" xr:uid="{00000000-0005-0000-0000-000029410000}"/>
    <cellStyle name="Note 9 6 2 10 2" xfId="16842" xr:uid="{00000000-0005-0000-0000-00002A410000}"/>
    <cellStyle name="Note 9 6 2 11" xfId="16843" xr:uid="{00000000-0005-0000-0000-00002B410000}"/>
    <cellStyle name="Note 9 6 2 11 2" xfId="16844" xr:uid="{00000000-0005-0000-0000-00002C410000}"/>
    <cellStyle name="Note 9 6 2 12" xfId="16845" xr:uid="{00000000-0005-0000-0000-00002D410000}"/>
    <cellStyle name="Note 9 6 2 12 2" xfId="16846" xr:uid="{00000000-0005-0000-0000-00002E410000}"/>
    <cellStyle name="Note 9 6 2 13" xfId="16847" xr:uid="{00000000-0005-0000-0000-00002F410000}"/>
    <cellStyle name="Note 9 6 2 13 2" xfId="16848" xr:uid="{00000000-0005-0000-0000-000030410000}"/>
    <cellStyle name="Note 9 6 2 14" xfId="16849" xr:uid="{00000000-0005-0000-0000-000031410000}"/>
    <cellStyle name="Note 9 6 2 14 2" xfId="16850" xr:uid="{00000000-0005-0000-0000-000032410000}"/>
    <cellStyle name="Note 9 6 2 15" xfId="16851" xr:uid="{00000000-0005-0000-0000-000033410000}"/>
    <cellStyle name="Note 9 6 2 15 2" xfId="16852" xr:uid="{00000000-0005-0000-0000-000034410000}"/>
    <cellStyle name="Note 9 6 2 16" xfId="16853" xr:uid="{00000000-0005-0000-0000-000035410000}"/>
    <cellStyle name="Note 9 6 2 16 2" xfId="16854" xr:uid="{00000000-0005-0000-0000-000036410000}"/>
    <cellStyle name="Note 9 6 2 17" xfId="16855" xr:uid="{00000000-0005-0000-0000-000037410000}"/>
    <cellStyle name="Note 9 6 2 17 2" xfId="16856" xr:uid="{00000000-0005-0000-0000-000038410000}"/>
    <cellStyle name="Note 9 6 2 18" xfId="16857" xr:uid="{00000000-0005-0000-0000-000039410000}"/>
    <cellStyle name="Note 9 6 2 2" xfId="16858" xr:uid="{00000000-0005-0000-0000-00003A410000}"/>
    <cellStyle name="Note 9 6 2 2 2" xfId="16859" xr:uid="{00000000-0005-0000-0000-00003B410000}"/>
    <cellStyle name="Note 9 6 2 3" xfId="16860" xr:uid="{00000000-0005-0000-0000-00003C410000}"/>
    <cellStyle name="Note 9 6 2 3 2" xfId="16861" xr:uid="{00000000-0005-0000-0000-00003D410000}"/>
    <cellStyle name="Note 9 6 2 4" xfId="16862" xr:uid="{00000000-0005-0000-0000-00003E410000}"/>
    <cellStyle name="Note 9 6 2 4 2" xfId="16863" xr:uid="{00000000-0005-0000-0000-00003F410000}"/>
    <cellStyle name="Note 9 6 2 5" xfId="16864" xr:uid="{00000000-0005-0000-0000-000040410000}"/>
    <cellStyle name="Note 9 6 2 5 2" xfId="16865" xr:uid="{00000000-0005-0000-0000-000041410000}"/>
    <cellStyle name="Note 9 6 2 6" xfId="16866" xr:uid="{00000000-0005-0000-0000-000042410000}"/>
    <cellStyle name="Note 9 6 2 6 2" xfId="16867" xr:uid="{00000000-0005-0000-0000-000043410000}"/>
    <cellStyle name="Note 9 6 2 7" xfId="16868" xr:uid="{00000000-0005-0000-0000-000044410000}"/>
    <cellStyle name="Note 9 6 2 7 2" xfId="16869" xr:uid="{00000000-0005-0000-0000-000045410000}"/>
    <cellStyle name="Note 9 6 2 8" xfId="16870" xr:uid="{00000000-0005-0000-0000-000046410000}"/>
    <cellStyle name="Note 9 6 2 8 2" xfId="16871" xr:uid="{00000000-0005-0000-0000-000047410000}"/>
    <cellStyle name="Note 9 6 2 9" xfId="16872" xr:uid="{00000000-0005-0000-0000-000048410000}"/>
    <cellStyle name="Note 9 6 2 9 2" xfId="16873" xr:uid="{00000000-0005-0000-0000-000049410000}"/>
    <cellStyle name="Note 9 6 3" xfId="16874" xr:uid="{00000000-0005-0000-0000-00004A410000}"/>
    <cellStyle name="Note 9 6 3 10" xfId="16875" xr:uid="{00000000-0005-0000-0000-00004B410000}"/>
    <cellStyle name="Note 9 6 3 10 2" xfId="16876" xr:uid="{00000000-0005-0000-0000-00004C410000}"/>
    <cellStyle name="Note 9 6 3 11" xfId="16877" xr:uid="{00000000-0005-0000-0000-00004D410000}"/>
    <cellStyle name="Note 9 6 3 11 2" xfId="16878" xr:uid="{00000000-0005-0000-0000-00004E410000}"/>
    <cellStyle name="Note 9 6 3 12" xfId="16879" xr:uid="{00000000-0005-0000-0000-00004F410000}"/>
    <cellStyle name="Note 9 6 3 12 2" xfId="16880" xr:uid="{00000000-0005-0000-0000-000050410000}"/>
    <cellStyle name="Note 9 6 3 13" xfId="16881" xr:uid="{00000000-0005-0000-0000-000051410000}"/>
    <cellStyle name="Note 9 6 3 13 2" xfId="16882" xr:uid="{00000000-0005-0000-0000-000052410000}"/>
    <cellStyle name="Note 9 6 3 14" xfId="16883" xr:uid="{00000000-0005-0000-0000-000053410000}"/>
    <cellStyle name="Note 9 6 3 14 2" xfId="16884" xr:uid="{00000000-0005-0000-0000-000054410000}"/>
    <cellStyle name="Note 9 6 3 15" xfId="16885" xr:uid="{00000000-0005-0000-0000-000055410000}"/>
    <cellStyle name="Note 9 6 3 15 2" xfId="16886" xr:uid="{00000000-0005-0000-0000-000056410000}"/>
    <cellStyle name="Note 9 6 3 16" xfId="16887" xr:uid="{00000000-0005-0000-0000-000057410000}"/>
    <cellStyle name="Note 9 6 3 2" xfId="16888" xr:uid="{00000000-0005-0000-0000-000058410000}"/>
    <cellStyle name="Note 9 6 3 2 2" xfId="16889" xr:uid="{00000000-0005-0000-0000-000059410000}"/>
    <cellStyle name="Note 9 6 3 3" xfId="16890" xr:uid="{00000000-0005-0000-0000-00005A410000}"/>
    <cellStyle name="Note 9 6 3 3 2" xfId="16891" xr:uid="{00000000-0005-0000-0000-00005B410000}"/>
    <cellStyle name="Note 9 6 3 4" xfId="16892" xr:uid="{00000000-0005-0000-0000-00005C410000}"/>
    <cellStyle name="Note 9 6 3 4 2" xfId="16893" xr:uid="{00000000-0005-0000-0000-00005D410000}"/>
    <cellStyle name="Note 9 6 3 5" xfId="16894" xr:uid="{00000000-0005-0000-0000-00005E410000}"/>
    <cellStyle name="Note 9 6 3 5 2" xfId="16895" xr:uid="{00000000-0005-0000-0000-00005F410000}"/>
    <cellStyle name="Note 9 6 3 6" xfId="16896" xr:uid="{00000000-0005-0000-0000-000060410000}"/>
    <cellStyle name="Note 9 6 3 6 2" xfId="16897" xr:uid="{00000000-0005-0000-0000-000061410000}"/>
    <cellStyle name="Note 9 6 3 7" xfId="16898" xr:uid="{00000000-0005-0000-0000-000062410000}"/>
    <cellStyle name="Note 9 6 3 7 2" xfId="16899" xr:uid="{00000000-0005-0000-0000-000063410000}"/>
    <cellStyle name="Note 9 6 3 8" xfId="16900" xr:uid="{00000000-0005-0000-0000-000064410000}"/>
    <cellStyle name="Note 9 6 3 8 2" xfId="16901" xr:uid="{00000000-0005-0000-0000-000065410000}"/>
    <cellStyle name="Note 9 6 3 9" xfId="16902" xr:uid="{00000000-0005-0000-0000-000066410000}"/>
    <cellStyle name="Note 9 6 3 9 2" xfId="16903" xr:uid="{00000000-0005-0000-0000-000067410000}"/>
    <cellStyle name="Note 9 6 4" xfId="16904" xr:uid="{00000000-0005-0000-0000-000068410000}"/>
    <cellStyle name="Note 9 6 4 10" xfId="16905" xr:uid="{00000000-0005-0000-0000-000069410000}"/>
    <cellStyle name="Note 9 6 4 10 2" xfId="16906" xr:uid="{00000000-0005-0000-0000-00006A410000}"/>
    <cellStyle name="Note 9 6 4 11" xfId="16907" xr:uid="{00000000-0005-0000-0000-00006B410000}"/>
    <cellStyle name="Note 9 6 4 11 2" xfId="16908" xr:uid="{00000000-0005-0000-0000-00006C410000}"/>
    <cellStyle name="Note 9 6 4 12" xfId="16909" xr:uid="{00000000-0005-0000-0000-00006D410000}"/>
    <cellStyle name="Note 9 6 4 12 2" xfId="16910" xr:uid="{00000000-0005-0000-0000-00006E410000}"/>
    <cellStyle name="Note 9 6 4 13" xfId="16911" xr:uid="{00000000-0005-0000-0000-00006F410000}"/>
    <cellStyle name="Note 9 6 4 13 2" xfId="16912" xr:uid="{00000000-0005-0000-0000-000070410000}"/>
    <cellStyle name="Note 9 6 4 14" xfId="16913" xr:uid="{00000000-0005-0000-0000-000071410000}"/>
    <cellStyle name="Note 9 6 4 14 2" xfId="16914" xr:uid="{00000000-0005-0000-0000-000072410000}"/>
    <cellStyle name="Note 9 6 4 15" xfId="16915" xr:uid="{00000000-0005-0000-0000-000073410000}"/>
    <cellStyle name="Note 9 6 4 15 2" xfId="16916" xr:uid="{00000000-0005-0000-0000-000074410000}"/>
    <cellStyle name="Note 9 6 4 16" xfId="16917" xr:uid="{00000000-0005-0000-0000-000075410000}"/>
    <cellStyle name="Note 9 6 4 2" xfId="16918" xr:uid="{00000000-0005-0000-0000-000076410000}"/>
    <cellStyle name="Note 9 6 4 2 2" xfId="16919" xr:uid="{00000000-0005-0000-0000-000077410000}"/>
    <cellStyle name="Note 9 6 4 3" xfId="16920" xr:uid="{00000000-0005-0000-0000-000078410000}"/>
    <cellStyle name="Note 9 6 4 3 2" xfId="16921" xr:uid="{00000000-0005-0000-0000-000079410000}"/>
    <cellStyle name="Note 9 6 4 4" xfId="16922" xr:uid="{00000000-0005-0000-0000-00007A410000}"/>
    <cellStyle name="Note 9 6 4 4 2" xfId="16923" xr:uid="{00000000-0005-0000-0000-00007B410000}"/>
    <cellStyle name="Note 9 6 4 5" xfId="16924" xr:uid="{00000000-0005-0000-0000-00007C410000}"/>
    <cellStyle name="Note 9 6 4 5 2" xfId="16925" xr:uid="{00000000-0005-0000-0000-00007D410000}"/>
    <cellStyle name="Note 9 6 4 6" xfId="16926" xr:uid="{00000000-0005-0000-0000-00007E410000}"/>
    <cellStyle name="Note 9 6 4 6 2" xfId="16927" xr:uid="{00000000-0005-0000-0000-00007F410000}"/>
    <cellStyle name="Note 9 6 4 7" xfId="16928" xr:uid="{00000000-0005-0000-0000-000080410000}"/>
    <cellStyle name="Note 9 6 4 7 2" xfId="16929" xr:uid="{00000000-0005-0000-0000-000081410000}"/>
    <cellStyle name="Note 9 6 4 8" xfId="16930" xr:uid="{00000000-0005-0000-0000-000082410000}"/>
    <cellStyle name="Note 9 6 4 8 2" xfId="16931" xr:uid="{00000000-0005-0000-0000-000083410000}"/>
    <cellStyle name="Note 9 6 4 9" xfId="16932" xr:uid="{00000000-0005-0000-0000-000084410000}"/>
    <cellStyle name="Note 9 6 4 9 2" xfId="16933" xr:uid="{00000000-0005-0000-0000-000085410000}"/>
    <cellStyle name="Note 9 6 5" xfId="16934" xr:uid="{00000000-0005-0000-0000-000086410000}"/>
    <cellStyle name="Note 9 6 5 10" xfId="16935" xr:uid="{00000000-0005-0000-0000-000087410000}"/>
    <cellStyle name="Note 9 6 5 10 2" xfId="16936" xr:uid="{00000000-0005-0000-0000-000088410000}"/>
    <cellStyle name="Note 9 6 5 11" xfId="16937" xr:uid="{00000000-0005-0000-0000-000089410000}"/>
    <cellStyle name="Note 9 6 5 11 2" xfId="16938" xr:uid="{00000000-0005-0000-0000-00008A410000}"/>
    <cellStyle name="Note 9 6 5 12" xfId="16939" xr:uid="{00000000-0005-0000-0000-00008B410000}"/>
    <cellStyle name="Note 9 6 5 12 2" xfId="16940" xr:uid="{00000000-0005-0000-0000-00008C410000}"/>
    <cellStyle name="Note 9 6 5 13" xfId="16941" xr:uid="{00000000-0005-0000-0000-00008D410000}"/>
    <cellStyle name="Note 9 6 5 13 2" xfId="16942" xr:uid="{00000000-0005-0000-0000-00008E410000}"/>
    <cellStyle name="Note 9 6 5 14" xfId="16943" xr:uid="{00000000-0005-0000-0000-00008F410000}"/>
    <cellStyle name="Note 9 6 5 14 2" xfId="16944" xr:uid="{00000000-0005-0000-0000-000090410000}"/>
    <cellStyle name="Note 9 6 5 15" xfId="16945" xr:uid="{00000000-0005-0000-0000-000091410000}"/>
    <cellStyle name="Note 9 6 5 2" xfId="16946" xr:uid="{00000000-0005-0000-0000-000092410000}"/>
    <cellStyle name="Note 9 6 5 2 2" xfId="16947" xr:uid="{00000000-0005-0000-0000-000093410000}"/>
    <cellStyle name="Note 9 6 5 3" xfId="16948" xr:uid="{00000000-0005-0000-0000-000094410000}"/>
    <cellStyle name="Note 9 6 5 3 2" xfId="16949" xr:uid="{00000000-0005-0000-0000-000095410000}"/>
    <cellStyle name="Note 9 6 5 4" xfId="16950" xr:uid="{00000000-0005-0000-0000-000096410000}"/>
    <cellStyle name="Note 9 6 5 4 2" xfId="16951" xr:uid="{00000000-0005-0000-0000-000097410000}"/>
    <cellStyle name="Note 9 6 5 5" xfId="16952" xr:uid="{00000000-0005-0000-0000-000098410000}"/>
    <cellStyle name="Note 9 6 5 5 2" xfId="16953" xr:uid="{00000000-0005-0000-0000-000099410000}"/>
    <cellStyle name="Note 9 6 5 6" xfId="16954" xr:uid="{00000000-0005-0000-0000-00009A410000}"/>
    <cellStyle name="Note 9 6 5 6 2" xfId="16955" xr:uid="{00000000-0005-0000-0000-00009B410000}"/>
    <cellStyle name="Note 9 6 5 7" xfId="16956" xr:uid="{00000000-0005-0000-0000-00009C410000}"/>
    <cellStyle name="Note 9 6 5 7 2" xfId="16957" xr:uid="{00000000-0005-0000-0000-00009D410000}"/>
    <cellStyle name="Note 9 6 5 8" xfId="16958" xr:uid="{00000000-0005-0000-0000-00009E410000}"/>
    <cellStyle name="Note 9 6 5 8 2" xfId="16959" xr:uid="{00000000-0005-0000-0000-00009F410000}"/>
    <cellStyle name="Note 9 6 5 9" xfId="16960" xr:uid="{00000000-0005-0000-0000-0000A0410000}"/>
    <cellStyle name="Note 9 6 5 9 2" xfId="16961" xr:uid="{00000000-0005-0000-0000-0000A1410000}"/>
    <cellStyle name="Note 9 6 6" xfId="16962" xr:uid="{00000000-0005-0000-0000-0000A2410000}"/>
    <cellStyle name="Note 9 6 6 2" xfId="16963" xr:uid="{00000000-0005-0000-0000-0000A3410000}"/>
    <cellStyle name="Note 9 6 7" xfId="16964" xr:uid="{00000000-0005-0000-0000-0000A4410000}"/>
    <cellStyle name="Note 9 6 7 2" xfId="16965" xr:uid="{00000000-0005-0000-0000-0000A5410000}"/>
    <cellStyle name="Note 9 6 8" xfId="16966" xr:uid="{00000000-0005-0000-0000-0000A6410000}"/>
    <cellStyle name="Note 9 6 8 2" xfId="16967" xr:uid="{00000000-0005-0000-0000-0000A7410000}"/>
    <cellStyle name="Note 9 6 9" xfId="16968" xr:uid="{00000000-0005-0000-0000-0000A8410000}"/>
    <cellStyle name="Note 9 6 9 2" xfId="16969" xr:uid="{00000000-0005-0000-0000-0000A9410000}"/>
    <cellStyle name="Note 9 7" xfId="16970" xr:uid="{00000000-0005-0000-0000-0000AA410000}"/>
    <cellStyle name="Note 9 7 10" xfId="16971" xr:uid="{00000000-0005-0000-0000-0000AB410000}"/>
    <cellStyle name="Note 9 7 10 2" xfId="16972" xr:uid="{00000000-0005-0000-0000-0000AC410000}"/>
    <cellStyle name="Note 9 7 11" xfId="16973" xr:uid="{00000000-0005-0000-0000-0000AD410000}"/>
    <cellStyle name="Note 9 7 11 2" xfId="16974" xr:uid="{00000000-0005-0000-0000-0000AE410000}"/>
    <cellStyle name="Note 9 7 12" xfId="16975" xr:uid="{00000000-0005-0000-0000-0000AF410000}"/>
    <cellStyle name="Note 9 7 12 2" xfId="16976" xr:uid="{00000000-0005-0000-0000-0000B0410000}"/>
    <cellStyle name="Note 9 7 13" xfId="16977" xr:uid="{00000000-0005-0000-0000-0000B1410000}"/>
    <cellStyle name="Note 9 7 13 2" xfId="16978" xr:uid="{00000000-0005-0000-0000-0000B2410000}"/>
    <cellStyle name="Note 9 7 14" xfId="16979" xr:uid="{00000000-0005-0000-0000-0000B3410000}"/>
    <cellStyle name="Note 9 7 14 2" xfId="16980" xr:uid="{00000000-0005-0000-0000-0000B4410000}"/>
    <cellStyle name="Note 9 7 15" xfId="16981" xr:uid="{00000000-0005-0000-0000-0000B5410000}"/>
    <cellStyle name="Note 9 7 15 2" xfId="16982" xr:uid="{00000000-0005-0000-0000-0000B6410000}"/>
    <cellStyle name="Note 9 7 16" xfId="16983" xr:uid="{00000000-0005-0000-0000-0000B7410000}"/>
    <cellStyle name="Note 9 7 16 2" xfId="16984" xr:uid="{00000000-0005-0000-0000-0000B8410000}"/>
    <cellStyle name="Note 9 7 17" xfId="16985" xr:uid="{00000000-0005-0000-0000-0000B9410000}"/>
    <cellStyle name="Note 9 7 17 2" xfId="16986" xr:uid="{00000000-0005-0000-0000-0000BA410000}"/>
    <cellStyle name="Note 9 7 18" xfId="16987" xr:uid="{00000000-0005-0000-0000-0000BB410000}"/>
    <cellStyle name="Note 9 7 18 2" xfId="16988" xr:uid="{00000000-0005-0000-0000-0000BC410000}"/>
    <cellStyle name="Note 9 7 19" xfId="16989" xr:uid="{00000000-0005-0000-0000-0000BD410000}"/>
    <cellStyle name="Note 9 7 2" xfId="16990" xr:uid="{00000000-0005-0000-0000-0000BE410000}"/>
    <cellStyle name="Note 9 7 2 10" xfId="16991" xr:uid="{00000000-0005-0000-0000-0000BF410000}"/>
    <cellStyle name="Note 9 7 2 10 2" xfId="16992" xr:uid="{00000000-0005-0000-0000-0000C0410000}"/>
    <cellStyle name="Note 9 7 2 11" xfId="16993" xr:uid="{00000000-0005-0000-0000-0000C1410000}"/>
    <cellStyle name="Note 9 7 2 11 2" xfId="16994" xr:uid="{00000000-0005-0000-0000-0000C2410000}"/>
    <cellStyle name="Note 9 7 2 12" xfId="16995" xr:uid="{00000000-0005-0000-0000-0000C3410000}"/>
    <cellStyle name="Note 9 7 2 12 2" xfId="16996" xr:uid="{00000000-0005-0000-0000-0000C4410000}"/>
    <cellStyle name="Note 9 7 2 13" xfId="16997" xr:uid="{00000000-0005-0000-0000-0000C5410000}"/>
    <cellStyle name="Note 9 7 2 13 2" xfId="16998" xr:uid="{00000000-0005-0000-0000-0000C6410000}"/>
    <cellStyle name="Note 9 7 2 14" xfId="16999" xr:uid="{00000000-0005-0000-0000-0000C7410000}"/>
    <cellStyle name="Note 9 7 2 14 2" xfId="17000" xr:uid="{00000000-0005-0000-0000-0000C8410000}"/>
    <cellStyle name="Note 9 7 2 15" xfId="17001" xr:uid="{00000000-0005-0000-0000-0000C9410000}"/>
    <cellStyle name="Note 9 7 2 15 2" xfId="17002" xr:uid="{00000000-0005-0000-0000-0000CA410000}"/>
    <cellStyle name="Note 9 7 2 16" xfId="17003" xr:uid="{00000000-0005-0000-0000-0000CB410000}"/>
    <cellStyle name="Note 9 7 2 16 2" xfId="17004" xr:uid="{00000000-0005-0000-0000-0000CC410000}"/>
    <cellStyle name="Note 9 7 2 17" xfId="17005" xr:uid="{00000000-0005-0000-0000-0000CD410000}"/>
    <cellStyle name="Note 9 7 2 17 2" xfId="17006" xr:uid="{00000000-0005-0000-0000-0000CE410000}"/>
    <cellStyle name="Note 9 7 2 18" xfId="17007" xr:uid="{00000000-0005-0000-0000-0000CF410000}"/>
    <cellStyle name="Note 9 7 2 2" xfId="17008" xr:uid="{00000000-0005-0000-0000-0000D0410000}"/>
    <cellStyle name="Note 9 7 2 2 2" xfId="17009" xr:uid="{00000000-0005-0000-0000-0000D1410000}"/>
    <cellStyle name="Note 9 7 2 3" xfId="17010" xr:uid="{00000000-0005-0000-0000-0000D2410000}"/>
    <cellStyle name="Note 9 7 2 3 2" xfId="17011" xr:uid="{00000000-0005-0000-0000-0000D3410000}"/>
    <cellStyle name="Note 9 7 2 4" xfId="17012" xr:uid="{00000000-0005-0000-0000-0000D4410000}"/>
    <cellStyle name="Note 9 7 2 4 2" xfId="17013" xr:uid="{00000000-0005-0000-0000-0000D5410000}"/>
    <cellStyle name="Note 9 7 2 5" xfId="17014" xr:uid="{00000000-0005-0000-0000-0000D6410000}"/>
    <cellStyle name="Note 9 7 2 5 2" xfId="17015" xr:uid="{00000000-0005-0000-0000-0000D7410000}"/>
    <cellStyle name="Note 9 7 2 6" xfId="17016" xr:uid="{00000000-0005-0000-0000-0000D8410000}"/>
    <cellStyle name="Note 9 7 2 6 2" xfId="17017" xr:uid="{00000000-0005-0000-0000-0000D9410000}"/>
    <cellStyle name="Note 9 7 2 7" xfId="17018" xr:uid="{00000000-0005-0000-0000-0000DA410000}"/>
    <cellStyle name="Note 9 7 2 7 2" xfId="17019" xr:uid="{00000000-0005-0000-0000-0000DB410000}"/>
    <cellStyle name="Note 9 7 2 8" xfId="17020" xr:uid="{00000000-0005-0000-0000-0000DC410000}"/>
    <cellStyle name="Note 9 7 2 8 2" xfId="17021" xr:uid="{00000000-0005-0000-0000-0000DD410000}"/>
    <cellStyle name="Note 9 7 2 9" xfId="17022" xr:uid="{00000000-0005-0000-0000-0000DE410000}"/>
    <cellStyle name="Note 9 7 2 9 2" xfId="17023" xr:uid="{00000000-0005-0000-0000-0000DF410000}"/>
    <cellStyle name="Note 9 7 3" xfId="17024" xr:uid="{00000000-0005-0000-0000-0000E0410000}"/>
    <cellStyle name="Note 9 7 3 10" xfId="17025" xr:uid="{00000000-0005-0000-0000-0000E1410000}"/>
    <cellStyle name="Note 9 7 3 10 2" xfId="17026" xr:uid="{00000000-0005-0000-0000-0000E2410000}"/>
    <cellStyle name="Note 9 7 3 11" xfId="17027" xr:uid="{00000000-0005-0000-0000-0000E3410000}"/>
    <cellStyle name="Note 9 7 3 11 2" xfId="17028" xr:uid="{00000000-0005-0000-0000-0000E4410000}"/>
    <cellStyle name="Note 9 7 3 12" xfId="17029" xr:uid="{00000000-0005-0000-0000-0000E5410000}"/>
    <cellStyle name="Note 9 7 3 12 2" xfId="17030" xr:uid="{00000000-0005-0000-0000-0000E6410000}"/>
    <cellStyle name="Note 9 7 3 13" xfId="17031" xr:uid="{00000000-0005-0000-0000-0000E7410000}"/>
    <cellStyle name="Note 9 7 3 13 2" xfId="17032" xr:uid="{00000000-0005-0000-0000-0000E8410000}"/>
    <cellStyle name="Note 9 7 3 14" xfId="17033" xr:uid="{00000000-0005-0000-0000-0000E9410000}"/>
    <cellStyle name="Note 9 7 3 14 2" xfId="17034" xr:uid="{00000000-0005-0000-0000-0000EA410000}"/>
    <cellStyle name="Note 9 7 3 15" xfId="17035" xr:uid="{00000000-0005-0000-0000-0000EB410000}"/>
    <cellStyle name="Note 9 7 3 15 2" xfId="17036" xr:uid="{00000000-0005-0000-0000-0000EC410000}"/>
    <cellStyle name="Note 9 7 3 16" xfId="17037" xr:uid="{00000000-0005-0000-0000-0000ED410000}"/>
    <cellStyle name="Note 9 7 3 2" xfId="17038" xr:uid="{00000000-0005-0000-0000-0000EE410000}"/>
    <cellStyle name="Note 9 7 3 2 2" xfId="17039" xr:uid="{00000000-0005-0000-0000-0000EF410000}"/>
    <cellStyle name="Note 9 7 3 3" xfId="17040" xr:uid="{00000000-0005-0000-0000-0000F0410000}"/>
    <cellStyle name="Note 9 7 3 3 2" xfId="17041" xr:uid="{00000000-0005-0000-0000-0000F1410000}"/>
    <cellStyle name="Note 9 7 3 4" xfId="17042" xr:uid="{00000000-0005-0000-0000-0000F2410000}"/>
    <cellStyle name="Note 9 7 3 4 2" xfId="17043" xr:uid="{00000000-0005-0000-0000-0000F3410000}"/>
    <cellStyle name="Note 9 7 3 5" xfId="17044" xr:uid="{00000000-0005-0000-0000-0000F4410000}"/>
    <cellStyle name="Note 9 7 3 5 2" xfId="17045" xr:uid="{00000000-0005-0000-0000-0000F5410000}"/>
    <cellStyle name="Note 9 7 3 6" xfId="17046" xr:uid="{00000000-0005-0000-0000-0000F6410000}"/>
    <cellStyle name="Note 9 7 3 6 2" xfId="17047" xr:uid="{00000000-0005-0000-0000-0000F7410000}"/>
    <cellStyle name="Note 9 7 3 7" xfId="17048" xr:uid="{00000000-0005-0000-0000-0000F8410000}"/>
    <cellStyle name="Note 9 7 3 7 2" xfId="17049" xr:uid="{00000000-0005-0000-0000-0000F9410000}"/>
    <cellStyle name="Note 9 7 3 8" xfId="17050" xr:uid="{00000000-0005-0000-0000-0000FA410000}"/>
    <cellStyle name="Note 9 7 3 8 2" xfId="17051" xr:uid="{00000000-0005-0000-0000-0000FB410000}"/>
    <cellStyle name="Note 9 7 3 9" xfId="17052" xr:uid="{00000000-0005-0000-0000-0000FC410000}"/>
    <cellStyle name="Note 9 7 3 9 2" xfId="17053" xr:uid="{00000000-0005-0000-0000-0000FD410000}"/>
    <cellStyle name="Note 9 7 4" xfId="17054" xr:uid="{00000000-0005-0000-0000-0000FE410000}"/>
    <cellStyle name="Note 9 7 4 10" xfId="17055" xr:uid="{00000000-0005-0000-0000-0000FF410000}"/>
    <cellStyle name="Note 9 7 4 10 2" xfId="17056" xr:uid="{00000000-0005-0000-0000-000000420000}"/>
    <cellStyle name="Note 9 7 4 11" xfId="17057" xr:uid="{00000000-0005-0000-0000-000001420000}"/>
    <cellStyle name="Note 9 7 4 11 2" xfId="17058" xr:uid="{00000000-0005-0000-0000-000002420000}"/>
    <cellStyle name="Note 9 7 4 12" xfId="17059" xr:uid="{00000000-0005-0000-0000-000003420000}"/>
    <cellStyle name="Note 9 7 4 12 2" xfId="17060" xr:uid="{00000000-0005-0000-0000-000004420000}"/>
    <cellStyle name="Note 9 7 4 13" xfId="17061" xr:uid="{00000000-0005-0000-0000-000005420000}"/>
    <cellStyle name="Note 9 7 4 13 2" xfId="17062" xr:uid="{00000000-0005-0000-0000-000006420000}"/>
    <cellStyle name="Note 9 7 4 14" xfId="17063" xr:uid="{00000000-0005-0000-0000-000007420000}"/>
    <cellStyle name="Note 9 7 4 14 2" xfId="17064" xr:uid="{00000000-0005-0000-0000-000008420000}"/>
    <cellStyle name="Note 9 7 4 15" xfId="17065" xr:uid="{00000000-0005-0000-0000-000009420000}"/>
    <cellStyle name="Note 9 7 4 15 2" xfId="17066" xr:uid="{00000000-0005-0000-0000-00000A420000}"/>
    <cellStyle name="Note 9 7 4 16" xfId="17067" xr:uid="{00000000-0005-0000-0000-00000B420000}"/>
    <cellStyle name="Note 9 7 4 2" xfId="17068" xr:uid="{00000000-0005-0000-0000-00000C420000}"/>
    <cellStyle name="Note 9 7 4 2 2" xfId="17069" xr:uid="{00000000-0005-0000-0000-00000D420000}"/>
    <cellStyle name="Note 9 7 4 3" xfId="17070" xr:uid="{00000000-0005-0000-0000-00000E420000}"/>
    <cellStyle name="Note 9 7 4 3 2" xfId="17071" xr:uid="{00000000-0005-0000-0000-00000F420000}"/>
    <cellStyle name="Note 9 7 4 4" xfId="17072" xr:uid="{00000000-0005-0000-0000-000010420000}"/>
    <cellStyle name="Note 9 7 4 4 2" xfId="17073" xr:uid="{00000000-0005-0000-0000-000011420000}"/>
    <cellStyle name="Note 9 7 4 5" xfId="17074" xr:uid="{00000000-0005-0000-0000-000012420000}"/>
    <cellStyle name="Note 9 7 4 5 2" xfId="17075" xr:uid="{00000000-0005-0000-0000-000013420000}"/>
    <cellStyle name="Note 9 7 4 6" xfId="17076" xr:uid="{00000000-0005-0000-0000-000014420000}"/>
    <cellStyle name="Note 9 7 4 6 2" xfId="17077" xr:uid="{00000000-0005-0000-0000-000015420000}"/>
    <cellStyle name="Note 9 7 4 7" xfId="17078" xr:uid="{00000000-0005-0000-0000-000016420000}"/>
    <cellStyle name="Note 9 7 4 7 2" xfId="17079" xr:uid="{00000000-0005-0000-0000-000017420000}"/>
    <cellStyle name="Note 9 7 4 8" xfId="17080" xr:uid="{00000000-0005-0000-0000-000018420000}"/>
    <cellStyle name="Note 9 7 4 8 2" xfId="17081" xr:uid="{00000000-0005-0000-0000-000019420000}"/>
    <cellStyle name="Note 9 7 4 9" xfId="17082" xr:uid="{00000000-0005-0000-0000-00001A420000}"/>
    <cellStyle name="Note 9 7 4 9 2" xfId="17083" xr:uid="{00000000-0005-0000-0000-00001B420000}"/>
    <cellStyle name="Note 9 7 5" xfId="17084" xr:uid="{00000000-0005-0000-0000-00001C420000}"/>
    <cellStyle name="Note 9 7 5 10" xfId="17085" xr:uid="{00000000-0005-0000-0000-00001D420000}"/>
    <cellStyle name="Note 9 7 5 10 2" xfId="17086" xr:uid="{00000000-0005-0000-0000-00001E420000}"/>
    <cellStyle name="Note 9 7 5 11" xfId="17087" xr:uid="{00000000-0005-0000-0000-00001F420000}"/>
    <cellStyle name="Note 9 7 5 11 2" xfId="17088" xr:uid="{00000000-0005-0000-0000-000020420000}"/>
    <cellStyle name="Note 9 7 5 12" xfId="17089" xr:uid="{00000000-0005-0000-0000-000021420000}"/>
    <cellStyle name="Note 9 7 5 12 2" xfId="17090" xr:uid="{00000000-0005-0000-0000-000022420000}"/>
    <cellStyle name="Note 9 7 5 13" xfId="17091" xr:uid="{00000000-0005-0000-0000-000023420000}"/>
    <cellStyle name="Note 9 7 5 13 2" xfId="17092" xr:uid="{00000000-0005-0000-0000-000024420000}"/>
    <cellStyle name="Note 9 7 5 14" xfId="17093" xr:uid="{00000000-0005-0000-0000-000025420000}"/>
    <cellStyle name="Note 9 7 5 14 2" xfId="17094" xr:uid="{00000000-0005-0000-0000-000026420000}"/>
    <cellStyle name="Note 9 7 5 15" xfId="17095" xr:uid="{00000000-0005-0000-0000-000027420000}"/>
    <cellStyle name="Note 9 7 5 2" xfId="17096" xr:uid="{00000000-0005-0000-0000-000028420000}"/>
    <cellStyle name="Note 9 7 5 2 2" xfId="17097" xr:uid="{00000000-0005-0000-0000-000029420000}"/>
    <cellStyle name="Note 9 7 5 3" xfId="17098" xr:uid="{00000000-0005-0000-0000-00002A420000}"/>
    <cellStyle name="Note 9 7 5 3 2" xfId="17099" xr:uid="{00000000-0005-0000-0000-00002B420000}"/>
    <cellStyle name="Note 9 7 5 4" xfId="17100" xr:uid="{00000000-0005-0000-0000-00002C420000}"/>
    <cellStyle name="Note 9 7 5 4 2" xfId="17101" xr:uid="{00000000-0005-0000-0000-00002D420000}"/>
    <cellStyle name="Note 9 7 5 5" xfId="17102" xr:uid="{00000000-0005-0000-0000-00002E420000}"/>
    <cellStyle name="Note 9 7 5 5 2" xfId="17103" xr:uid="{00000000-0005-0000-0000-00002F420000}"/>
    <cellStyle name="Note 9 7 5 6" xfId="17104" xr:uid="{00000000-0005-0000-0000-000030420000}"/>
    <cellStyle name="Note 9 7 5 6 2" xfId="17105" xr:uid="{00000000-0005-0000-0000-000031420000}"/>
    <cellStyle name="Note 9 7 5 7" xfId="17106" xr:uid="{00000000-0005-0000-0000-000032420000}"/>
    <cellStyle name="Note 9 7 5 7 2" xfId="17107" xr:uid="{00000000-0005-0000-0000-000033420000}"/>
    <cellStyle name="Note 9 7 5 8" xfId="17108" xr:uid="{00000000-0005-0000-0000-000034420000}"/>
    <cellStyle name="Note 9 7 5 8 2" xfId="17109" xr:uid="{00000000-0005-0000-0000-000035420000}"/>
    <cellStyle name="Note 9 7 5 9" xfId="17110" xr:uid="{00000000-0005-0000-0000-000036420000}"/>
    <cellStyle name="Note 9 7 5 9 2" xfId="17111" xr:uid="{00000000-0005-0000-0000-000037420000}"/>
    <cellStyle name="Note 9 7 6" xfId="17112" xr:uid="{00000000-0005-0000-0000-000038420000}"/>
    <cellStyle name="Note 9 7 6 2" xfId="17113" xr:uid="{00000000-0005-0000-0000-000039420000}"/>
    <cellStyle name="Note 9 7 7" xfId="17114" xr:uid="{00000000-0005-0000-0000-00003A420000}"/>
    <cellStyle name="Note 9 7 7 2" xfId="17115" xr:uid="{00000000-0005-0000-0000-00003B420000}"/>
    <cellStyle name="Note 9 7 8" xfId="17116" xr:uid="{00000000-0005-0000-0000-00003C420000}"/>
    <cellStyle name="Note 9 7 8 2" xfId="17117" xr:uid="{00000000-0005-0000-0000-00003D420000}"/>
    <cellStyle name="Note 9 7 9" xfId="17118" xr:uid="{00000000-0005-0000-0000-00003E420000}"/>
    <cellStyle name="Note 9 7 9 2" xfId="17119" xr:uid="{00000000-0005-0000-0000-00003F420000}"/>
    <cellStyle name="Note 9 8" xfId="17120" xr:uid="{00000000-0005-0000-0000-000040420000}"/>
    <cellStyle name="Note 9 8 10" xfId="17121" xr:uid="{00000000-0005-0000-0000-000041420000}"/>
    <cellStyle name="Note 9 8 10 2" xfId="17122" xr:uid="{00000000-0005-0000-0000-000042420000}"/>
    <cellStyle name="Note 9 8 11" xfId="17123" xr:uid="{00000000-0005-0000-0000-000043420000}"/>
    <cellStyle name="Note 9 8 11 2" xfId="17124" xr:uid="{00000000-0005-0000-0000-000044420000}"/>
    <cellStyle name="Note 9 8 12" xfId="17125" xr:uid="{00000000-0005-0000-0000-000045420000}"/>
    <cellStyle name="Note 9 8 12 2" xfId="17126" xr:uid="{00000000-0005-0000-0000-000046420000}"/>
    <cellStyle name="Note 9 8 13" xfId="17127" xr:uid="{00000000-0005-0000-0000-000047420000}"/>
    <cellStyle name="Note 9 8 13 2" xfId="17128" xr:uid="{00000000-0005-0000-0000-000048420000}"/>
    <cellStyle name="Note 9 8 14" xfId="17129" xr:uid="{00000000-0005-0000-0000-000049420000}"/>
    <cellStyle name="Note 9 8 14 2" xfId="17130" xr:uid="{00000000-0005-0000-0000-00004A420000}"/>
    <cellStyle name="Note 9 8 15" xfId="17131" xr:uid="{00000000-0005-0000-0000-00004B420000}"/>
    <cellStyle name="Note 9 8 15 2" xfId="17132" xr:uid="{00000000-0005-0000-0000-00004C420000}"/>
    <cellStyle name="Note 9 8 16" xfId="17133" xr:uid="{00000000-0005-0000-0000-00004D420000}"/>
    <cellStyle name="Note 9 8 16 2" xfId="17134" xr:uid="{00000000-0005-0000-0000-00004E420000}"/>
    <cellStyle name="Note 9 8 17" xfId="17135" xr:uid="{00000000-0005-0000-0000-00004F420000}"/>
    <cellStyle name="Note 9 8 17 2" xfId="17136" xr:uid="{00000000-0005-0000-0000-000050420000}"/>
    <cellStyle name="Note 9 8 18" xfId="17137" xr:uid="{00000000-0005-0000-0000-000051420000}"/>
    <cellStyle name="Note 9 8 2" xfId="17138" xr:uid="{00000000-0005-0000-0000-000052420000}"/>
    <cellStyle name="Note 9 8 2 10" xfId="17139" xr:uid="{00000000-0005-0000-0000-000053420000}"/>
    <cellStyle name="Note 9 8 2 10 2" xfId="17140" xr:uid="{00000000-0005-0000-0000-000054420000}"/>
    <cellStyle name="Note 9 8 2 11" xfId="17141" xr:uid="{00000000-0005-0000-0000-000055420000}"/>
    <cellStyle name="Note 9 8 2 11 2" xfId="17142" xr:uid="{00000000-0005-0000-0000-000056420000}"/>
    <cellStyle name="Note 9 8 2 12" xfId="17143" xr:uid="{00000000-0005-0000-0000-000057420000}"/>
    <cellStyle name="Note 9 8 2 12 2" xfId="17144" xr:uid="{00000000-0005-0000-0000-000058420000}"/>
    <cellStyle name="Note 9 8 2 13" xfId="17145" xr:uid="{00000000-0005-0000-0000-000059420000}"/>
    <cellStyle name="Note 9 8 2 13 2" xfId="17146" xr:uid="{00000000-0005-0000-0000-00005A420000}"/>
    <cellStyle name="Note 9 8 2 14" xfId="17147" xr:uid="{00000000-0005-0000-0000-00005B420000}"/>
    <cellStyle name="Note 9 8 2 14 2" xfId="17148" xr:uid="{00000000-0005-0000-0000-00005C420000}"/>
    <cellStyle name="Note 9 8 2 15" xfId="17149" xr:uid="{00000000-0005-0000-0000-00005D420000}"/>
    <cellStyle name="Note 9 8 2 15 2" xfId="17150" xr:uid="{00000000-0005-0000-0000-00005E420000}"/>
    <cellStyle name="Note 9 8 2 16" xfId="17151" xr:uid="{00000000-0005-0000-0000-00005F420000}"/>
    <cellStyle name="Note 9 8 2 16 2" xfId="17152" xr:uid="{00000000-0005-0000-0000-000060420000}"/>
    <cellStyle name="Note 9 8 2 17" xfId="17153" xr:uid="{00000000-0005-0000-0000-000061420000}"/>
    <cellStyle name="Note 9 8 2 17 2" xfId="17154" xr:uid="{00000000-0005-0000-0000-000062420000}"/>
    <cellStyle name="Note 9 8 2 18" xfId="17155" xr:uid="{00000000-0005-0000-0000-000063420000}"/>
    <cellStyle name="Note 9 8 2 2" xfId="17156" xr:uid="{00000000-0005-0000-0000-000064420000}"/>
    <cellStyle name="Note 9 8 2 2 2" xfId="17157" xr:uid="{00000000-0005-0000-0000-000065420000}"/>
    <cellStyle name="Note 9 8 2 3" xfId="17158" xr:uid="{00000000-0005-0000-0000-000066420000}"/>
    <cellStyle name="Note 9 8 2 3 2" xfId="17159" xr:uid="{00000000-0005-0000-0000-000067420000}"/>
    <cellStyle name="Note 9 8 2 4" xfId="17160" xr:uid="{00000000-0005-0000-0000-000068420000}"/>
    <cellStyle name="Note 9 8 2 4 2" xfId="17161" xr:uid="{00000000-0005-0000-0000-000069420000}"/>
    <cellStyle name="Note 9 8 2 5" xfId="17162" xr:uid="{00000000-0005-0000-0000-00006A420000}"/>
    <cellStyle name="Note 9 8 2 5 2" xfId="17163" xr:uid="{00000000-0005-0000-0000-00006B420000}"/>
    <cellStyle name="Note 9 8 2 6" xfId="17164" xr:uid="{00000000-0005-0000-0000-00006C420000}"/>
    <cellStyle name="Note 9 8 2 6 2" xfId="17165" xr:uid="{00000000-0005-0000-0000-00006D420000}"/>
    <cellStyle name="Note 9 8 2 7" xfId="17166" xr:uid="{00000000-0005-0000-0000-00006E420000}"/>
    <cellStyle name="Note 9 8 2 7 2" xfId="17167" xr:uid="{00000000-0005-0000-0000-00006F420000}"/>
    <cellStyle name="Note 9 8 2 8" xfId="17168" xr:uid="{00000000-0005-0000-0000-000070420000}"/>
    <cellStyle name="Note 9 8 2 8 2" xfId="17169" xr:uid="{00000000-0005-0000-0000-000071420000}"/>
    <cellStyle name="Note 9 8 2 9" xfId="17170" xr:uid="{00000000-0005-0000-0000-000072420000}"/>
    <cellStyle name="Note 9 8 2 9 2" xfId="17171" xr:uid="{00000000-0005-0000-0000-000073420000}"/>
    <cellStyle name="Note 9 8 3" xfId="17172" xr:uid="{00000000-0005-0000-0000-000074420000}"/>
    <cellStyle name="Note 9 8 3 10" xfId="17173" xr:uid="{00000000-0005-0000-0000-000075420000}"/>
    <cellStyle name="Note 9 8 3 10 2" xfId="17174" xr:uid="{00000000-0005-0000-0000-000076420000}"/>
    <cellStyle name="Note 9 8 3 11" xfId="17175" xr:uid="{00000000-0005-0000-0000-000077420000}"/>
    <cellStyle name="Note 9 8 3 11 2" xfId="17176" xr:uid="{00000000-0005-0000-0000-000078420000}"/>
    <cellStyle name="Note 9 8 3 12" xfId="17177" xr:uid="{00000000-0005-0000-0000-000079420000}"/>
    <cellStyle name="Note 9 8 3 12 2" xfId="17178" xr:uid="{00000000-0005-0000-0000-00007A420000}"/>
    <cellStyle name="Note 9 8 3 13" xfId="17179" xr:uid="{00000000-0005-0000-0000-00007B420000}"/>
    <cellStyle name="Note 9 8 3 13 2" xfId="17180" xr:uid="{00000000-0005-0000-0000-00007C420000}"/>
    <cellStyle name="Note 9 8 3 14" xfId="17181" xr:uid="{00000000-0005-0000-0000-00007D420000}"/>
    <cellStyle name="Note 9 8 3 14 2" xfId="17182" xr:uid="{00000000-0005-0000-0000-00007E420000}"/>
    <cellStyle name="Note 9 8 3 15" xfId="17183" xr:uid="{00000000-0005-0000-0000-00007F420000}"/>
    <cellStyle name="Note 9 8 3 15 2" xfId="17184" xr:uid="{00000000-0005-0000-0000-000080420000}"/>
    <cellStyle name="Note 9 8 3 16" xfId="17185" xr:uid="{00000000-0005-0000-0000-000081420000}"/>
    <cellStyle name="Note 9 8 3 2" xfId="17186" xr:uid="{00000000-0005-0000-0000-000082420000}"/>
    <cellStyle name="Note 9 8 3 2 2" xfId="17187" xr:uid="{00000000-0005-0000-0000-000083420000}"/>
    <cellStyle name="Note 9 8 3 3" xfId="17188" xr:uid="{00000000-0005-0000-0000-000084420000}"/>
    <cellStyle name="Note 9 8 3 3 2" xfId="17189" xr:uid="{00000000-0005-0000-0000-000085420000}"/>
    <cellStyle name="Note 9 8 3 4" xfId="17190" xr:uid="{00000000-0005-0000-0000-000086420000}"/>
    <cellStyle name="Note 9 8 3 4 2" xfId="17191" xr:uid="{00000000-0005-0000-0000-000087420000}"/>
    <cellStyle name="Note 9 8 3 5" xfId="17192" xr:uid="{00000000-0005-0000-0000-000088420000}"/>
    <cellStyle name="Note 9 8 3 5 2" xfId="17193" xr:uid="{00000000-0005-0000-0000-000089420000}"/>
    <cellStyle name="Note 9 8 3 6" xfId="17194" xr:uid="{00000000-0005-0000-0000-00008A420000}"/>
    <cellStyle name="Note 9 8 3 6 2" xfId="17195" xr:uid="{00000000-0005-0000-0000-00008B420000}"/>
    <cellStyle name="Note 9 8 3 7" xfId="17196" xr:uid="{00000000-0005-0000-0000-00008C420000}"/>
    <cellStyle name="Note 9 8 3 7 2" xfId="17197" xr:uid="{00000000-0005-0000-0000-00008D420000}"/>
    <cellStyle name="Note 9 8 3 8" xfId="17198" xr:uid="{00000000-0005-0000-0000-00008E420000}"/>
    <cellStyle name="Note 9 8 3 8 2" xfId="17199" xr:uid="{00000000-0005-0000-0000-00008F420000}"/>
    <cellStyle name="Note 9 8 3 9" xfId="17200" xr:uid="{00000000-0005-0000-0000-000090420000}"/>
    <cellStyle name="Note 9 8 3 9 2" xfId="17201" xr:uid="{00000000-0005-0000-0000-000091420000}"/>
    <cellStyle name="Note 9 8 4" xfId="17202" xr:uid="{00000000-0005-0000-0000-000092420000}"/>
    <cellStyle name="Note 9 8 4 10" xfId="17203" xr:uid="{00000000-0005-0000-0000-000093420000}"/>
    <cellStyle name="Note 9 8 4 10 2" xfId="17204" xr:uid="{00000000-0005-0000-0000-000094420000}"/>
    <cellStyle name="Note 9 8 4 11" xfId="17205" xr:uid="{00000000-0005-0000-0000-000095420000}"/>
    <cellStyle name="Note 9 8 4 11 2" xfId="17206" xr:uid="{00000000-0005-0000-0000-000096420000}"/>
    <cellStyle name="Note 9 8 4 12" xfId="17207" xr:uid="{00000000-0005-0000-0000-000097420000}"/>
    <cellStyle name="Note 9 8 4 12 2" xfId="17208" xr:uid="{00000000-0005-0000-0000-000098420000}"/>
    <cellStyle name="Note 9 8 4 13" xfId="17209" xr:uid="{00000000-0005-0000-0000-000099420000}"/>
    <cellStyle name="Note 9 8 4 13 2" xfId="17210" xr:uid="{00000000-0005-0000-0000-00009A420000}"/>
    <cellStyle name="Note 9 8 4 14" xfId="17211" xr:uid="{00000000-0005-0000-0000-00009B420000}"/>
    <cellStyle name="Note 9 8 4 14 2" xfId="17212" xr:uid="{00000000-0005-0000-0000-00009C420000}"/>
    <cellStyle name="Note 9 8 4 15" xfId="17213" xr:uid="{00000000-0005-0000-0000-00009D420000}"/>
    <cellStyle name="Note 9 8 4 15 2" xfId="17214" xr:uid="{00000000-0005-0000-0000-00009E420000}"/>
    <cellStyle name="Note 9 8 4 16" xfId="17215" xr:uid="{00000000-0005-0000-0000-00009F420000}"/>
    <cellStyle name="Note 9 8 4 2" xfId="17216" xr:uid="{00000000-0005-0000-0000-0000A0420000}"/>
    <cellStyle name="Note 9 8 4 2 2" xfId="17217" xr:uid="{00000000-0005-0000-0000-0000A1420000}"/>
    <cellStyle name="Note 9 8 4 3" xfId="17218" xr:uid="{00000000-0005-0000-0000-0000A2420000}"/>
    <cellStyle name="Note 9 8 4 3 2" xfId="17219" xr:uid="{00000000-0005-0000-0000-0000A3420000}"/>
    <cellStyle name="Note 9 8 4 4" xfId="17220" xr:uid="{00000000-0005-0000-0000-0000A4420000}"/>
    <cellStyle name="Note 9 8 4 4 2" xfId="17221" xr:uid="{00000000-0005-0000-0000-0000A5420000}"/>
    <cellStyle name="Note 9 8 4 5" xfId="17222" xr:uid="{00000000-0005-0000-0000-0000A6420000}"/>
    <cellStyle name="Note 9 8 4 5 2" xfId="17223" xr:uid="{00000000-0005-0000-0000-0000A7420000}"/>
    <cellStyle name="Note 9 8 4 6" xfId="17224" xr:uid="{00000000-0005-0000-0000-0000A8420000}"/>
    <cellStyle name="Note 9 8 4 6 2" xfId="17225" xr:uid="{00000000-0005-0000-0000-0000A9420000}"/>
    <cellStyle name="Note 9 8 4 7" xfId="17226" xr:uid="{00000000-0005-0000-0000-0000AA420000}"/>
    <cellStyle name="Note 9 8 4 7 2" xfId="17227" xr:uid="{00000000-0005-0000-0000-0000AB420000}"/>
    <cellStyle name="Note 9 8 4 8" xfId="17228" xr:uid="{00000000-0005-0000-0000-0000AC420000}"/>
    <cellStyle name="Note 9 8 4 8 2" xfId="17229" xr:uid="{00000000-0005-0000-0000-0000AD420000}"/>
    <cellStyle name="Note 9 8 4 9" xfId="17230" xr:uid="{00000000-0005-0000-0000-0000AE420000}"/>
    <cellStyle name="Note 9 8 4 9 2" xfId="17231" xr:uid="{00000000-0005-0000-0000-0000AF420000}"/>
    <cellStyle name="Note 9 8 5" xfId="17232" xr:uid="{00000000-0005-0000-0000-0000B0420000}"/>
    <cellStyle name="Note 9 8 5 10" xfId="17233" xr:uid="{00000000-0005-0000-0000-0000B1420000}"/>
    <cellStyle name="Note 9 8 5 10 2" xfId="17234" xr:uid="{00000000-0005-0000-0000-0000B2420000}"/>
    <cellStyle name="Note 9 8 5 11" xfId="17235" xr:uid="{00000000-0005-0000-0000-0000B3420000}"/>
    <cellStyle name="Note 9 8 5 11 2" xfId="17236" xr:uid="{00000000-0005-0000-0000-0000B4420000}"/>
    <cellStyle name="Note 9 8 5 12" xfId="17237" xr:uid="{00000000-0005-0000-0000-0000B5420000}"/>
    <cellStyle name="Note 9 8 5 12 2" xfId="17238" xr:uid="{00000000-0005-0000-0000-0000B6420000}"/>
    <cellStyle name="Note 9 8 5 13" xfId="17239" xr:uid="{00000000-0005-0000-0000-0000B7420000}"/>
    <cellStyle name="Note 9 8 5 13 2" xfId="17240" xr:uid="{00000000-0005-0000-0000-0000B8420000}"/>
    <cellStyle name="Note 9 8 5 14" xfId="17241" xr:uid="{00000000-0005-0000-0000-0000B9420000}"/>
    <cellStyle name="Note 9 8 5 2" xfId="17242" xr:uid="{00000000-0005-0000-0000-0000BA420000}"/>
    <cellStyle name="Note 9 8 5 2 2" xfId="17243" xr:uid="{00000000-0005-0000-0000-0000BB420000}"/>
    <cellStyle name="Note 9 8 5 3" xfId="17244" xr:uid="{00000000-0005-0000-0000-0000BC420000}"/>
    <cellStyle name="Note 9 8 5 3 2" xfId="17245" xr:uid="{00000000-0005-0000-0000-0000BD420000}"/>
    <cellStyle name="Note 9 8 5 4" xfId="17246" xr:uid="{00000000-0005-0000-0000-0000BE420000}"/>
    <cellStyle name="Note 9 8 5 4 2" xfId="17247" xr:uid="{00000000-0005-0000-0000-0000BF420000}"/>
    <cellStyle name="Note 9 8 5 5" xfId="17248" xr:uid="{00000000-0005-0000-0000-0000C0420000}"/>
    <cellStyle name="Note 9 8 5 5 2" xfId="17249" xr:uid="{00000000-0005-0000-0000-0000C1420000}"/>
    <cellStyle name="Note 9 8 5 6" xfId="17250" xr:uid="{00000000-0005-0000-0000-0000C2420000}"/>
    <cellStyle name="Note 9 8 5 6 2" xfId="17251" xr:uid="{00000000-0005-0000-0000-0000C3420000}"/>
    <cellStyle name="Note 9 8 5 7" xfId="17252" xr:uid="{00000000-0005-0000-0000-0000C4420000}"/>
    <cellStyle name="Note 9 8 5 7 2" xfId="17253" xr:uid="{00000000-0005-0000-0000-0000C5420000}"/>
    <cellStyle name="Note 9 8 5 8" xfId="17254" xr:uid="{00000000-0005-0000-0000-0000C6420000}"/>
    <cellStyle name="Note 9 8 5 8 2" xfId="17255" xr:uid="{00000000-0005-0000-0000-0000C7420000}"/>
    <cellStyle name="Note 9 8 5 9" xfId="17256" xr:uid="{00000000-0005-0000-0000-0000C8420000}"/>
    <cellStyle name="Note 9 8 5 9 2" xfId="17257" xr:uid="{00000000-0005-0000-0000-0000C9420000}"/>
    <cellStyle name="Note 9 8 6" xfId="17258" xr:uid="{00000000-0005-0000-0000-0000CA420000}"/>
    <cellStyle name="Note 9 8 6 2" xfId="17259" xr:uid="{00000000-0005-0000-0000-0000CB420000}"/>
    <cellStyle name="Note 9 8 7" xfId="17260" xr:uid="{00000000-0005-0000-0000-0000CC420000}"/>
    <cellStyle name="Note 9 8 7 2" xfId="17261" xr:uid="{00000000-0005-0000-0000-0000CD420000}"/>
    <cellStyle name="Note 9 8 8" xfId="17262" xr:uid="{00000000-0005-0000-0000-0000CE420000}"/>
    <cellStyle name="Note 9 8 8 2" xfId="17263" xr:uid="{00000000-0005-0000-0000-0000CF420000}"/>
    <cellStyle name="Note 9 8 9" xfId="17264" xr:uid="{00000000-0005-0000-0000-0000D0420000}"/>
    <cellStyle name="Note 9 8 9 2" xfId="17265" xr:uid="{00000000-0005-0000-0000-0000D1420000}"/>
    <cellStyle name="Note 9 9" xfId="17266" xr:uid="{00000000-0005-0000-0000-0000D2420000}"/>
    <cellStyle name="Note 9 9 10" xfId="17267" xr:uid="{00000000-0005-0000-0000-0000D3420000}"/>
    <cellStyle name="Note 9 9 10 2" xfId="17268" xr:uid="{00000000-0005-0000-0000-0000D4420000}"/>
    <cellStyle name="Note 9 9 11" xfId="17269" xr:uid="{00000000-0005-0000-0000-0000D5420000}"/>
    <cellStyle name="Note 9 9 11 2" xfId="17270" xr:uid="{00000000-0005-0000-0000-0000D6420000}"/>
    <cellStyle name="Note 9 9 12" xfId="17271" xr:uid="{00000000-0005-0000-0000-0000D7420000}"/>
    <cellStyle name="Note 9 9 12 2" xfId="17272" xr:uid="{00000000-0005-0000-0000-0000D8420000}"/>
    <cellStyle name="Note 9 9 13" xfId="17273" xr:uid="{00000000-0005-0000-0000-0000D9420000}"/>
    <cellStyle name="Note 9 9 13 2" xfId="17274" xr:uid="{00000000-0005-0000-0000-0000DA420000}"/>
    <cellStyle name="Note 9 9 14" xfId="17275" xr:uid="{00000000-0005-0000-0000-0000DB420000}"/>
    <cellStyle name="Note 9 9 14 2" xfId="17276" xr:uid="{00000000-0005-0000-0000-0000DC420000}"/>
    <cellStyle name="Note 9 9 15" xfId="17277" xr:uid="{00000000-0005-0000-0000-0000DD420000}"/>
    <cellStyle name="Note 9 9 15 2" xfId="17278" xr:uid="{00000000-0005-0000-0000-0000DE420000}"/>
    <cellStyle name="Note 9 9 16" xfId="17279" xr:uid="{00000000-0005-0000-0000-0000DF420000}"/>
    <cellStyle name="Note 9 9 16 2" xfId="17280" xr:uid="{00000000-0005-0000-0000-0000E0420000}"/>
    <cellStyle name="Note 9 9 17" xfId="17281" xr:uid="{00000000-0005-0000-0000-0000E1420000}"/>
    <cellStyle name="Note 9 9 17 2" xfId="17282" xr:uid="{00000000-0005-0000-0000-0000E2420000}"/>
    <cellStyle name="Note 9 9 18" xfId="17283" xr:uid="{00000000-0005-0000-0000-0000E3420000}"/>
    <cellStyle name="Note 9 9 2" xfId="17284" xr:uid="{00000000-0005-0000-0000-0000E4420000}"/>
    <cellStyle name="Note 9 9 2 10" xfId="17285" xr:uid="{00000000-0005-0000-0000-0000E5420000}"/>
    <cellStyle name="Note 9 9 2 10 2" xfId="17286" xr:uid="{00000000-0005-0000-0000-0000E6420000}"/>
    <cellStyle name="Note 9 9 2 11" xfId="17287" xr:uid="{00000000-0005-0000-0000-0000E7420000}"/>
    <cellStyle name="Note 9 9 2 11 2" xfId="17288" xr:uid="{00000000-0005-0000-0000-0000E8420000}"/>
    <cellStyle name="Note 9 9 2 12" xfId="17289" xr:uid="{00000000-0005-0000-0000-0000E9420000}"/>
    <cellStyle name="Note 9 9 2 12 2" xfId="17290" xr:uid="{00000000-0005-0000-0000-0000EA420000}"/>
    <cellStyle name="Note 9 9 2 13" xfId="17291" xr:uid="{00000000-0005-0000-0000-0000EB420000}"/>
    <cellStyle name="Note 9 9 2 13 2" xfId="17292" xr:uid="{00000000-0005-0000-0000-0000EC420000}"/>
    <cellStyle name="Note 9 9 2 14" xfId="17293" xr:uid="{00000000-0005-0000-0000-0000ED420000}"/>
    <cellStyle name="Note 9 9 2 14 2" xfId="17294" xr:uid="{00000000-0005-0000-0000-0000EE420000}"/>
    <cellStyle name="Note 9 9 2 15" xfId="17295" xr:uid="{00000000-0005-0000-0000-0000EF420000}"/>
    <cellStyle name="Note 9 9 2 15 2" xfId="17296" xr:uid="{00000000-0005-0000-0000-0000F0420000}"/>
    <cellStyle name="Note 9 9 2 16" xfId="17297" xr:uid="{00000000-0005-0000-0000-0000F1420000}"/>
    <cellStyle name="Note 9 9 2 16 2" xfId="17298" xr:uid="{00000000-0005-0000-0000-0000F2420000}"/>
    <cellStyle name="Note 9 9 2 17" xfId="17299" xr:uid="{00000000-0005-0000-0000-0000F3420000}"/>
    <cellStyle name="Note 9 9 2 17 2" xfId="17300" xr:uid="{00000000-0005-0000-0000-0000F4420000}"/>
    <cellStyle name="Note 9 9 2 18" xfId="17301" xr:uid="{00000000-0005-0000-0000-0000F5420000}"/>
    <cellStyle name="Note 9 9 2 2" xfId="17302" xr:uid="{00000000-0005-0000-0000-0000F6420000}"/>
    <cellStyle name="Note 9 9 2 2 2" xfId="17303" xr:uid="{00000000-0005-0000-0000-0000F7420000}"/>
    <cellStyle name="Note 9 9 2 3" xfId="17304" xr:uid="{00000000-0005-0000-0000-0000F8420000}"/>
    <cellStyle name="Note 9 9 2 3 2" xfId="17305" xr:uid="{00000000-0005-0000-0000-0000F9420000}"/>
    <cellStyle name="Note 9 9 2 4" xfId="17306" xr:uid="{00000000-0005-0000-0000-0000FA420000}"/>
    <cellStyle name="Note 9 9 2 4 2" xfId="17307" xr:uid="{00000000-0005-0000-0000-0000FB420000}"/>
    <cellStyle name="Note 9 9 2 5" xfId="17308" xr:uid="{00000000-0005-0000-0000-0000FC420000}"/>
    <cellStyle name="Note 9 9 2 5 2" xfId="17309" xr:uid="{00000000-0005-0000-0000-0000FD420000}"/>
    <cellStyle name="Note 9 9 2 6" xfId="17310" xr:uid="{00000000-0005-0000-0000-0000FE420000}"/>
    <cellStyle name="Note 9 9 2 6 2" xfId="17311" xr:uid="{00000000-0005-0000-0000-0000FF420000}"/>
    <cellStyle name="Note 9 9 2 7" xfId="17312" xr:uid="{00000000-0005-0000-0000-000000430000}"/>
    <cellStyle name="Note 9 9 2 7 2" xfId="17313" xr:uid="{00000000-0005-0000-0000-000001430000}"/>
    <cellStyle name="Note 9 9 2 8" xfId="17314" xr:uid="{00000000-0005-0000-0000-000002430000}"/>
    <cellStyle name="Note 9 9 2 8 2" xfId="17315" xr:uid="{00000000-0005-0000-0000-000003430000}"/>
    <cellStyle name="Note 9 9 2 9" xfId="17316" xr:uid="{00000000-0005-0000-0000-000004430000}"/>
    <cellStyle name="Note 9 9 2 9 2" xfId="17317" xr:uid="{00000000-0005-0000-0000-000005430000}"/>
    <cellStyle name="Note 9 9 3" xfId="17318" xr:uid="{00000000-0005-0000-0000-000006430000}"/>
    <cellStyle name="Note 9 9 3 10" xfId="17319" xr:uid="{00000000-0005-0000-0000-000007430000}"/>
    <cellStyle name="Note 9 9 3 10 2" xfId="17320" xr:uid="{00000000-0005-0000-0000-000008430000}"/>
    <cellStyle name="Note 9 9 3 11" xfId="17321" xr:uid="{00000000-0005-0000-0000-000009430000}"/>
    <cellStyle name="Note 9 9 3 11 2" xfId="17322" xr:uid="{00000000-0005-0000-0000-00000A430000}"/>
    <cellStyle name="Note 9 9 3 12" xfId="17323" xr:uid="{00000000-0005-0000-0000-00000B430000}"/>
    <cellStyle name="Note 9 9 3 12 2" xfId="17324" xr:uid="{00000000-0005-0000-0000-00000C430000}"/>
    <cellStyle name="Note 9 9 3 13" xfId="17325" xr:uid="{00000000-0005-0000-0000-00000D430000}"/>
    <cellStyle name="Note 9 9 3 13 2" xfId="17326" xr:uid="{00000000-0005-0000-0000-00000E430000}"/>
    <cellStyle name="Note 9 9 3 14" xfId="17327" xr:uid="{00000000-0005-0000-0000-00000F430000}"/>
    <cellStyle name="Note 9 9 3 14 2" xfId="17328" xr:uid="{00000000-0005-0000-0000-000010430000}"/>
    <cellStyle name="Note 9 9 3 15" xfId="17329" xr:uid="{00000000-0005-0000-0000-000011430000}"/>
    <cellStyle name="Note 9 9 3 15 2" xfId="17330" xr:uid="{00000000-0005-0000-0000-000012430000}"/>
    <cellStyle name="Note 9 9 3 16" xfId="17331" xr:uid="{00000000-0005-0000-0000-000013430000}"/>
    <cellStyle name="Note 9 9 3 2" xfId="17332" xr:uid="{00000000-0005-0000-0000-000014430000}"/>
    <cellStyle name="Note 9 9 3 2 2" xfId="17333" xr:uid="{00000000-0005-0000-0000-000015430000}"/>
    <cellStyle name="Note 9 9 3 3" xfId="17334" xr:uid="{00000000-0005-0000-0000-000016430000}"/>
    <cellStyle name="Note 9 9 3 3 2" xfId="17335" xr:uid="{00000000-0005-0000-0000-000017430000}"/>
    <cellStyle name="Note 9 9 3 4" xfId="17336" xr:uid="{00000000-0005-0000-0000-000018430000}"/>
    <cellStyle name="Note 9 9 3 4 2" xfId="17337" xr:uid="{00000000-0005-0000-0000-000019430000}"/>
    <cellStyle name="Note 9 9 3 5" xfId="17338" xr:uid="{00000000-0005-0000-0000-00001A430000}"/>
    <cellStyle name="Note 9 9 3 5 2" xfId="17339" xr:uid="{00000000-0005-0000-0000-00001B430000}"/>
    <cellStyle name="Note 9 9 3 6" xfId="17340" xr:uid="{00000000-0005-0000-0000-00001C430000}"/>
    <cellStyle name="Note 9 9 3 6 2" xfId="17341" xr:uid="{00000000-0005-0000-0000-00001D430000}"/>
    <cellStyle name="Note 9 9 3 7" xfId="17342" xr:uid="{00000000-0005-0000-0000-00001E430000}"/>
    <cellStyle name="Note 9 9 3 7 2" xfId="17343" xr:uid="{00000000-0005-0000-0000-00001F430000}"/>
    <cellStyle name="Note 9 9 3 8" xfId="17344" xr:uid="{00000000-0005-0000-0000-000020430000}"/>
    <cellStyle name="Note 9 9 3 8 2" xfId="17345" xr:uid="{00000000-0005-0000-0000-000021430000}"/>
    <cellStyle name="Note 9 9 3 9" xfId="17346" xr:uid="{00000000-0005-0000-0000-000022430000}"/>
    <cellStyle name="Note 9 9 3 9 2" xfId="17347" xr:uid="{00000000-0005-0000-0000-000023430000}"/>
    <cellStyle name="Note 9 9 4" xfId="17348" xr:uid="{00000000-0005-0000-0000-000024430000}"/>
    <cellStyle name="Note 9 9 4 10" xfId="17349" xr:uid="{00000000-0005-0000-0000-000025430000}"/>
    <cellStyle name="Note 9 9 4 10 2" xfId="17350" xr:uid="{00000000-0005-0000-0000-000026430000}"/>
    <cellStyle name="Note 9 9 4 11" xfId="17351" xr:uid="{00000000-0005-0000-0000-000027430000}"/>
    <cellStyle name="Note 9 9 4 11 2" xfId="17352" xr:uid="{00000000-0005-0000-0000-000028430000}"/>
    <cellStyle name="Note 9 9 4 12" xfId="17353" xr:uid="{00000000-0005-0000-0000-000029430000}"/>
    <cellStyle name="Note 9 9 4 12 2" xfId="17354" xr:uid="{00000000-0005-0000-0000-00002A430000}"/>
    <cellStyle name="Note 9 9 4 13" xfId="17355" xr:uid="{00000000-0005-0000-0000-00002B430000}"/>
    <cellStyle name="Note 9 9 4 13 2" xfId="17356" xr:uid="{00000000-0005-0000-0000-00002C430000}"/>
    <cellStyle name="Note 9 9 4 14" xfId="17357" xr:uid="{00000000-0005-0000-0000-00002D430000}"/>
    <cellStyle name="Note 9 9 4 14 2" xfId="17358" xr:uid="{00000000-0005-0000-0000-00002E430000}"/>
    <cellStyle name="Note 9 9 4 15" xfId="17359" xr:uid="{00000000-0005-0000-0000-00002F430000}"/>
    <cellStyle name="Note 9 9 4 15 2" xfId="17360" xr:uid="{00000000-0005-0000-0000-000030430000}"/>
    <cellStyle name="Note 9 9 4 16" xfId="17361" xr:uid="{00000000-0005-0000-0000-000031430000}"/>
    <cellStyle name="Note 9 9 4 2" xfId="17362" xr:uid="{00000000-0005-0000-0000-000032430000}"/>
    <cellStyle name="Note 9 9 4 2 2" xfId="17363" xr:uid="{00000000-0005-0000-0000-000033430000}"/>
    <cellStyle name="Note 9 9 4 3" xfId="17364" xr:uid="{00000000-0005-0000-0000-000034430000}"/>
    <cellStyle name="Note 9 9 4 3 2" xfId="17365" xr:uid="{00000000-0005-0000-0000-000035430000}"/>
    <cellStyle name="Note 9 9 4 4" xfId="17366" xr:uid="{00000000-0005-0000-0000-000036430000}"/>
    <cellStyle name="Note 9 9 4 4 2" xfId="17367" xr:uid="{00000000-0005-0000-0000-000037430000}"/>
    <cellStyle name="Note 9 9 4 5" xfId="17368" xr:uid="{00000000-0005-0000-0000-000038430000}"/>
    <cellStyle name="Note 9 9 4 5 2" xfId="17369" xr:uid="{00000000-0005-0000-0000-000039430000}"/>
    <cellStyle name="Note 9 9 4 6" xfId="17370" xr:uid="{00000000-0005-0000-0000-00003A430000}"/>
    <cellStyle name="Note 9 9 4 6 2" xfId="17371" xr:uid="{00000000-0005-0000-0000-00003B430000}"/>
    <cellStyle name="Note 9 9 4 7" xfId="17372" xr:uid="{00000000-0005-0000-0000-00003C430000}"/>
    <cellStyle name="Note 9 9 4 7 2" xfId="17373" xr:uid="{00000000-0005-0000-0000-00003D430000}"/>
    <cellStyle name="Note 9 9 4 8" xfId="17374" xr:uid="{00000000-0005-0000-0000-00003E430000}"/>
    <cellStyle name="Note 9 9 4 8 2" xfId="17375" xr:uid="{00000000-0005-0000-0000-00003F430000}"/>
    <cellStyle name="Note 9 9 4 9" xfId="17376" xr:uid="{00000000-0005-0000-0000-000040430000}"/>
    <cellStyle name="Note 9 9 4 9 2" xfId="17377" xr:uid="{00000000-0005-0000-0000-000041430000}"/>
    <cellStyle name="Note 9 9 5" xfId="17378" xr:uid="{00000000-0005-0000-0000-000042430000}"/>
    <cellStyle name="Note 9 9 5 10" xfId="17379" xr:uid="{00000000-0005-0000-0000-000043430000}"/>
    <cellStyle name="Note 9 9 5 10 2" xfId="17380" xr:uid="{00000000-0005-0000-0000-000044430000}"/>
    <cellStyle name="Note 9 9 5 11" xfId="17381" xr:uid="{00000000-0005-0000-0000-000045430000}"/>
    <cellStyle name="Note 9 9 5 11 2" xfId="17382" xr:uid="{00000000-0005-0000-0000-000046430000}"/>
    <cellStyle name="Note 9 9 5 12" xfId="17383" xr:uid="{00000000-0005-0000-0000-000047430000}"/>
    <cellStyle name="Note 9 9 5 12 2" xfId="17384" xr:uid="{00000000-0005-0000-0000-000048430000}"/>
    <cellStyle name="Note 9 9 5 13" xfId="17385" xr:uid="{00000000-0005-0000-0000-000049430000}"/>
    <cellStyle name="Note 9 9 5 13 2" xfId="17386" xr:uid="{00000000-0005-0000-0000-00004A430000}"/>
    <cellStyle name="Note 9 9 5 14" xfId="17387" xr:uid="{00000000-0005-0000-0000-00004B430000}"/>
    <cellStyle name="Note 9 9 5 2" xfId="17388" xr:uid="{00000000-0005-0000-0000-00004C430000}"/>
    <cellStyle name="Note 9 9 5 2 2" xfId="17389" xr:uid="{00000000-0005-0000-0000-00004D430000}"/>
    <cellStyle name="Note 9 9 5 3" xfId="17390" xr:uid="{00000000-0005-0000-0000-00004E430000}"/>
    <cellStyle name="Note 9 9 5 3 2" xfId="17391" xr:uid="{00000000-0005-0000-0000-00004F430000}"/>
    <cellStyle name="Note 9 9 5 4" xfId="17392" xr:uid="{00000000-0005-0000-0000-000050430000}"/>
    <cellStyle name="Note 9 9 5 4 2" xfId="17393" xr:uid="{00000000-0005-0000-0000-000051430000}"/>
    <cellStyle name="Note 9 9 5 5" xfId="17394" xr:uid="{00000000-0005-0000-0000-000052430000}"/>
    <cellStyle name="Note 9 9 5 5 2" xfId="17395" xr:uid="{00000000-0005-0000-0000-000053430000}"/>
    <cellStyle name="Note 9 9 5 6" xfId="17396" xr:uid="{00000000-0005-0000-0000-000054430000}"/>
    <cellStyle name="Note 9 9 5 6 2" xfId="17397" xr:uid="{00000000-0005-0000-0000-000055430000}"/>
    <cellStyle name="Note 9 9 5 7" xfId="17398" xr:uid="{00000000-0005-0000-0000-000056430000}"/>
    <cellStyle name="Note 9 9 5 7 2" xfId="17399" xr:uid="{00000000-0005-0000-0000-000057430000}"/>
    <cellStyle name="Note 9 9 5 8" xfId="17400" xr:uid="{00000000-0005-0000-0000-000058430000}"/>
    <cellStyle name="Note 9 9 5 8 2" xfId="17401" xr:uid="{00000000-0005-0000-0000-000059430000}"/>
    <cellStyle name="Note 9 9 5 9" xfId="17402" xr:uid="{00000000-0005-0000-0000-00005A430000}"/>
    <cellStyle name="Note 9 9 5 9 2" xfId="17403" xr:uid="{00000000-0005-0000-0000-00005B430000}"/>
    <cellStyle name="Note 9 9 6" xfId="17404" xr:uid="{00000000-0005-0000-0000-00005C430000}"/>
    <cellStyle name="Note 9 9 6 2" xfId="17405" xr:uid="{00000000-0005-0000-0000-00005D430000}"/>
    <cellStyle name="Note 9 9 7" xfId="17406" xr:uid="{00000000-0005-0000-0000-00005E430000}"/>
    <cellStyle name="Note 9 9 7 2" xfId="17407" xr:uid="{00000000-0005-0000-0000-00005F430000}"/>
    <cellStyle name="Note 9 9 8" xfId="17408" xr:uid="{00000000-0005-0000-0000-000060430000}"/>
    <cellStyle name="Note 9 9 8 2" xfId="17409" xr:uid="{00000000-0005-0000-0000-000061430000}"/>
    <cellStyle name="Note 9 9 9" xfId="17410" xr:uid="{00000000-0005-0000-0000-000062430000}"/>
    <cellStyle name="Note 9 9 9 2" xfId="17411" xr:uid="{00000000-0005-0000-0000-000063430000}"/>
    <cellStyle name="Output 10" xfId="17412" xr:uid="{00000000-0005-0000-0000-000064430000}"/>
    <cellStyle name="Output 2" xfId="689" xr:uid="{00000000-0005-0000-0000-000065430000}"/>
    <cellStyle name="Output 2 2" xfId="690" xr:uid="{00000000-0005-0000-0000-000066430000}"/>
    <cellStyle name="Output 2 2 2" xfId="691" xr:uid="{00000000-0005-0000-0000-000067430000}"/>
    <cellStyle name="Output 2 2 2 2" xfId="692" xr:uid="{00000000-0005-0000-0000-000068430000}"/>
    <cellStyle name="Output 2 2 2 2 2" xfId="693" xr:uid="{00000000-0005-0000-0000-000069430000}"/>
    <cellStyle name="Output 2 2 2 3" xfId="694" xr:uid="{00000000-0005-0000-0000-00006A430000}"/>
    <cellStyle name="Output 2 2 2 4" xfId="695" xr:uid="{00000000-0005-0000-0000-00006B430000}"/>
    <cellStyle name="Output 2 2 3" xfId="696" xr:uid="{00000000-0005-0000-0000-00006C430000}"/>
    <cellStyle name="Output 2 2 3 2" xfId="697" xr:uid="{00000000-0005-0000-0000-00006D430000}"/>
    <cellStyle name="Output 2 2 4" xfId="698" xr:uid="{00000000-0005-0000-0000-00006E430000}"/>
    <cellStyle name="Output 2 2 5" xfId="699" xr:uid="{00000000-0005-0000-0000-00006F430000}"/>
    <cellStyle name="Output 2 3" xfId="700" xr:uid="{00000000-0005-0000-0000-000070430000}"/>
    <cellStyle name="Output 2 3 2" xfId="701" xr:uid="{00000000-0005-0000-0000-000071430000}"/>
    <cellStyle name="Output 2 3 2 2" xfId="702" xr:uid="{00000000-0005-0000-0000-000072430000}"/>
    <cellStyle name="Output 2 3 3" xfId="703" xr:uid="{00000000-0005-0000-0000-000073430000}"/>
    <cellStyle name="Output 2 3 4" xfId="704" xr:uid="{00000000-0005-0000-0000-000074430000}"/>
    <cellStyle name="Output 2 4" xfId="705" xr:uid="{00000000-0005-0000-0000-000075430000}"/>
    <cellStyle name="Output 2 5" xfId="706" xr:uid="{00000000-0005-0000-0000-000076430000}"/>
    <cellStyle name="Output 2 5 2" xfId="707" xr:uid="{00000000-0005-0000-0000-000077430000}"/>
    <cellStyle name="Output 2 6" xfId="708" xr:uid="{00000000-0005-0000-0000-000078430000}"/>
    <cellStyle name="Output 2 7" xfId="709" xr:uid="{00000000-0005-0000-0000-000079430000}"/>
    <cellStyle name="Output 2 8" xfId="17413" xr:uid="{00000000-0005-0000-0000-00007A430000}"/>
    <cellStyle name="Output 3" xfId="710" xr:uid="{00000000-0005-0000-0000-00007B430000}"/>
    <cellStyle name="Output 3 2" xfId="711" xr:uid="{00000000-0005-0000-0000-00007C430000}"/>
    <cellStyle name="Output 3 2 2" xfId="712" xr:uid="{00000000-0005-0000-0000-00007D430000}"/>
    <cellStyle name="Output 3 2 2 2" xfId="713" xr:uid="{00000000-0005-0000-0000-00007E430000}"/>
    <cellStyle name="Output 3 2 3" xfId="714" xr:uid="{00000000-0005-0000-0000-00007F430000}"/>
    <cellStyle name="Output 3 2 4" xfId="715" xr:uid="{00000000-0005-0000-0000-000080430000}"/>
    <cellStyle name="Output 3 3" xfId="716" xr:uid="{00000000-0005-0000-0000-000081430000}"/>
    <cellStyle name="Output 3 3 2" xfId="717" xr:uid="{00000000-0005-0000-0000-000082430000}"/>
    <cellStyle name="Output 3 4" xfId="718" xr:uid="{00000000-0005-0000-0000-000083430000}"/>
    <cellStyle name="Output 3 5" xfId="719" xr:uid="{00000000-0005-0000-0000-000084430000}"/>
    <cellStyle name="Output 3 6" xfId="17414" xr:uid="{00000000-0005-0000-0000-000085430000}"/>
    <cellStyle name="Output 4" xfId="720" xr:uid="{00000000-0005-0000-0000-000086430000}"/>
    <cellStyle name="Output 4 2" xfId="721" xr:uid="{00000000-0005-0000-0000-000087430000}"/>
    <cellStyle name="Output 4 2 2" xfId="722" xr:uid="{00000000-0005-0000-0000-000088430000}"/>
    <cellStyle name="Output 4 3" xfId="723" xr:uid="{00000000-0005-0000-0000-000089430000}"/>
    <cellStyle name="Output 4 4" xfId="724" xr:uid="{00000000-0005-0000-0000-00008A430000}"/>
    <cellStyle name="Output 4 5" xfId="17415" xr:uid="{00000000-0005-0000-0000-00008B430000}"/>
    <cellStyle name="Output 5" xfId="725" xr:uid="{00000000-0005-0000-0000-00008C430000}"/>
    <cellStyle name="Output 5 2" xfId="726" xr:uid="{00000000-0005-0000-0000-00008D430000}"/>
    <cellStyle name="Output 5 3" xfId="17416" xr:uid="{00000000-0005-0000-0000-00008E430000}"/>
    <cellStyle name="Output 6" xfId="17417" xr:uid="{00000000-0005-0000-0000-00008F430000}"/>
    <cellStyle name="Output 7" xfId="17418" xr:uid="{00000000-0005-0000-0000-000090430000}"/>
    <cellStyle name="Output 8" xfId="17419" xr:uid="{00000000-0005-0000-0000-000091430000}"/>
    <cellStyle name="Output 8 10" xfId="17420" xr:uid="{00000000-0005-0000-0000-000092430000}"/>
    <cellStyle name="Output 8 10 10" xfId="17421" xr:uid="{00000000-0005-0000-0000-000093430000}"/>
    <cellStyle name="Output 8 10 10 2" xfId="17422" xr:uid="{00000000-0005-0000-0000-000094430000}"/>
    <cellStyle name="Output 8 10 11" xfId="17423" xr:uid="{00000000-0005-0000-0000-000095430000}"/>
    <cellStyle name="Output 8 10 11 2" xfId="17424" xr:uid="{00000000-0005-0000-0000-000096430000}"/>
    <cellStyle name="Output 8 10 12" xfId="17425" xr:uid="{00000000-0005-0000-0000-000097430000}"/>
    <cellStyle name="Output 8 10 12 2" xfId="17426" xr:uid="{00000000-0005-0000-0000-000098430000}"/>
    <cellStyle name="Output 8 10 13" xfId="17427" xr:uid="{00000000-0005-0000-0000-000099430000}"/>
    <cellStyle name="Output 8 10 13 2" xfId="17428" xr:uid="{00000000-0005-0000-0000-00009A430000}"/>
    <cellStyle name="Output 8 10 14" xfId="17429" xr:uid="{00000000-0005-0000-0000-00009B430000}"/>
    <cellStyle name="Output 8 10 14 2" xfId="17430" xr:uid="{00000000-0005-0000-0000-00009C430000}"/>
    <cellStyle name="Output 8 10 15" xfId="17431" xr:uid="{00000000-0005-0000-0000-00009D430000}"/>
    <cellStyle name="Output 8 10 15 2" xfId="17432" xr:uid="{00000000-0005-0000-0000-00009E430000}"/>
    <cellStyle name="Output 8 10 16" xfId="17433" xr:uid="{00000000-0005-0000-0000-00009F430000}"/>
    <cellStyle name="Output 8 10 16 2" xfId="17434" xr:uid="{00000000-0005-0000-0000-0000A0430000}"/>
    <cellStyle name="Output 8 10 17" xfId="17435" xr:uid="{00000000-0005-0000-0000-0000A1430000}"/>
    <cellStyle name="Output 8 10 17 2" xfId="17436" xr:uid="{00000000-0005-0000-0000-0000A2430000}"/>
    <cellStyle name="Output 8 10 18" xfId="17437" xr:uid="{00000000-0005-0000-0000-0000A3430000}"/>
    <cellStyle name="Output 8 10 2" xfId="17438" xr:uid="{00000000-0005-0000-0000-0000A4430000}"/>
    <cellStyle name="Output 8 10 2 2" xfId="17439" xr:uid="{00000000-0005-0000-0000-0000A5430000}"/>
    <cellStyle name="Output 8 10 3" xfId="17440" xr:uid="{00000000-0005-0000-0000-0000A6430000}"/>
    <cellStyle name="Output 8 10 3 2" xfId="17441" xr:uid="{00000000-0005-0000-0000-0000A7430000}"/>
    <cellStyle name="Output 8 10 4" xfId="17442" xr:uid="{00000000-0005-0000-0000-0000A8430000}"/>
    <cellStyle name="Output 8 10 4 2" xfId="17443" xr:uid="{00000000-0005-0000-0000-0000A9430000}"/>
    <cellStyle name="Output 8 10 5" xfId="17444" xr:uid="{00000000-0005-0000-0000-0000AA430000}"/>
    <cellStyle name="Output 8 10 5 2" xfId="17445" xr:uid="{00000000-0005-0000-0000-0000AB430000}"/>
    <cellStyle name="Output 8 10 6" xfId="17446" xr:uid="{00000000-0005-0000-0000-0000AC430000}"/>
    <cellStyle name="Output 8 10 6 2" xfId="17447" xr:uid="{00000000-0005-0000-0000-0000AD430000}"/>
    <cellStyle name="Output 8 10 7" xfId="17448" xr:uid="{00000000-0005-0000-0000-0000AE430000}"/>
    <cellStyle name="Output 8 10 7 2" xfId="17449" xr:uid="{00000000-0005-0000-0000-0000AF430000}"/>
    <cellStyle name="Output 8 10 8" xfId="17450" xr:uid="{00000000-0005-0000-0000-0000B0430000}"/>
    <cellStyle name="Output 8 10 8 2" xfId="17451" xr:uid="{00000000-0005-0000-0000-0000B1430000}"/>
    <cellStyle name="Output 8 10 9" xfId="17452" xr:uid="{00000000-0005-0000-0000-0000B2430000}"/>
    <cellStyle name="Output 8 10 9 2" xfId="17453" xr:uid="{00000000-0005-0000-0000-0000B3430000}"/>
    <cellStyle name="Output 8 11" xfId="17454" xr:uid="{00000000-0005-0000-0000-0000B4430000}"/>
    <cellStyle name="Output 8 11 10" xfId="17455" xr:uid="{00000000-0005-0000-0000-0000B5430000}"/>
    <cellStyle name="Output 8 11 10 2" xfId="17456" xr:uid="{00000000-0005-0000-0000-0000B6430000}"/>
    <cellStyle name="Output 8 11 11" xfId="17457" xr:uid="{00000000-0005-0000-0000-0000B7430000}"/>
    <cellStyle name="Output 8 11 11 2" xfId="17458" xr:uid="{00000000-0005-0000-0000-0000B8430000}"/>
    <cellStyle name="Output 8 11 12" xfId="17459" xr:uid="{00000000-0005-0000-0000-0000B9430000}"/>
    <cellStyle name="Output 8 11 12 2" xfId="17460" xr:uid="{00000000-0005-0000-0000-0000BA430000}"/>
    <cellStyle name="Output 8 11 13" xfId="17461" xr:uid="{00000000-0005-0000-0000-0000BB430000}"/>
    <cellStyle name="Output 8 11 13 2" xfId="17462" xr:uid="{00000000-0005-0000-0000-0000BC430000}"/>
    <cellStyle name="Output 8 11 14" xfId="17463" xr:uid="{00000000-0005-0000-0000-0000BD430000}"/>
    <cellStyle name="Output 8 11 14 2" xfId="17464" xr:uid="{00000000-0005-0000-0000-0000BE430000}"/>
    <cellStyle name="Output 8 11 15" xfId="17465" xr:uid="{00000000-0005-0000-0000-0000BF430000}"/>
    <cellStyle name="Output 8 11 15 2" xfId="17466" xr:uid="{00000000-0005-0000-0000-0000C0430000}"/>
    <cellStyle name="Output 8 11 16" xfId="17467" xr:uid="{00000000-0005-0000-0000-0000C1430000}"/>
    <cellStyle name="Output 8 11 16 2" xfId="17468" xr:uid="{00000000-0005-0000-0000-0000C2430000}"/>
    <cellStyle name="Output 8 11 17" xfId="17469" xr:uid="{00000000-0005-0000-0000-0000C3430000}"/>
    <cellStyle name="Output 8 11 17 2" xfId="17470" xr:uid="{00000000-0005-0000-0000-0000C4430000}"/>
    <cellStyle name="Output 8 11 18" xfId="17471" xr:uid="{00000000-0005-0000-0000-0000C5430000}"/>
    <cellStyle name="Output 8 11 2" xfId="17472" xr:uid="{00000000-0005-0000-0000-0000C6430000}"/>
    <cellStyle name="Output 8 11 2 2" xfId="17473" xr:uid="{00000000-0005-0000-0000-0000C7430000}"/>
    <cellStyle name="Output 8 11 3" xfId="17474" xr:uid="{00000000-0005-0000-0000-0000C8430000}"/>
    <cellStyle name="Output 8 11 3 2" xfId="17475" xr:uid="{00000000-0005-0000-0000-0000C9430000}"/>
    <cellStyle name="Output 8 11 4" xfId="17476" xr:uid="{00000000-0005-0000-0000-0000CA430000}"/>
    <cellStyle name="Output 8 11 4 2" xfId="17477" xr:uid="{00000000-0005-0000-0000-0000CB430000}"/>
    <cellStyle name="Output 8 11 5" xfId="17478" xr:uid="{00000000-0005-0000-0000-0000CC430000}"/>
    <cellStyle name="Output 8 11 5 2" xfId="17479" xr:uid="{00000000-0005-0000-0000-0000CD430000}"/>
    <cellStyle name="Output 8 11 6" xfId="17480" xr:uid="{00000000-0005-0000-0000-0000CE430000}"/>
    <cellStyle name="Output 8 11 6 2" xfId="17481" xr:uid="{00000000-0005-0000-0000-0000CF430000}"/>
    <cellStyle name="Output 8 11 7" xfId="17482" xr:uid="{00000000-0005-0000-0000-0000D0430000}"/>
    <cellStyle name="Output 8 11 7 2" xfId="17483" xr:uid="{00000000-0005-0000-0000-0000D1430000}"/>
    <cellStyle name="Output 8 11 8" xfId="17484" xr:uid="{00000000-0005-0000-0000-0000D2430000}"/>
    <cellStyle name="Output 8 11 8 2" xfId="17485" xr:uid="{00000000-0005-0000-0000-0000D3430000}"/>
    <cellStyle name="Output 8 11 9" xfId="17486" xr:uid="{00000000-0005-0000-0000-0000D4430000}"/>
    <cellStyle name="Output 8 11 9 2" xfId="17487" xr:uid="{00000000-0005-0000-0000-0000D5430000}"/>
    <cellStyle name="Output 8 12" xfId="17488" xr:uid="{00000000-0005-0000-0000-0000D6430000}"/>
    <cellStyle name="Output 8 12 10" xfId="17489" xr:uid="{00000000-0005-0000-0000-0000D7430000}"/>
    <cellStyle name="Output 8 12 10 2" xfId="17490" xr:uid="{00000000-0005-0000-0000-0000D8430000}"/>
    <cellStyle name="Output 8 12 11" xfId="17491" xr:uid="{00000000-0005-0000-0000-0000D9430000}"/>
    <cellStyle name="Output 8 12 11 2" xfId="17492" xr:uid="{00000000-0005-0000-0000-0000DA430000}"/>
    <cellStyle name="Output 8 12 12" xfId="17493" xr:uid="{00000000-0005-0000-0000-0000DB430000}"/>
    <cellStyle name="Output 8 12 12 2" xfId="17494" xr:uid="{00000000-0005-0000-0000-0000DC430000}"/>
    <cellStyle name="Output 8 12 13" xfId="17495" xr:uid="{00000000-0005-0000-0000-0000DD430000}"/>
    <cellStyle name="Output 8 12 13 2" xfId="17496" xr:uid="{00000000-0005-0000-0000-0000DE430000}"/>
    <cellStyle name="Output 8 12 14" xfId="17497" xr:uid="{00000000-0005-0000-0000-0000DF430000}"/>
    <cellStyle name="Output 8 12 14 2" xfId="17498" xr:uid="{00000000-0005-0000-0000-0000E0430000}"/>
    <cellStyle name="Output 8 12 15" xfId="17499" xr:uid="{00000000-0005-0000-0000-0000E1430000}"/>
    <cellStyle name="Output 8 12 15 2" xfId="17500" xr:uid="{00000000-0005-0000-0000-0000E2430000}"/>
    <cellStyle name="Output 8 12 16" xfId="17501" xr:uid="{00000000-0005-0000-0000-0000E3430000}"/>
    <cellStyle name="Output 8 12 2" xfId="17502" xr:uid="{00000000-0005-0000-0000-0000E4430000}"/>
    <cellStyle name="Output 8 12 2 2" xfId="17503" xr:uid="{00000000-0005-0000-0000-0000E5430000}"/>
    <cellStyle name="Output 8 12 3" xfId="17504" xr:uid="{00000000-0005-0000-0000-0000E6430000}"/>
    <cellStyle name="Output 8 12 3 2" xfId="17505" xr:uid="{00000000-0005-0000-0000-0000E7430000}"/>
    <cellStyle name="Output 8 12 4" xfId="17506" xr:uid="{00000000-0005-0000-0000-0000E8430000}"/>
    <cellStyle name="Output 8 12 4 2" xfId="17507" xr:uid="{00000000-0005-0000-0000-0000E9430000}"/>
    <cellStyle name="Output 8 12 5" xfId="17508" xr:uid="{00000000-0005-0000-0000-0000EA430000}"/>
    <cellStyle name="Output 8 12 5 2" xfId="17509" xr:uid="{00000000-0005-0000-0000-0000EB430000}"/>
    <cellStyle name="Output 8 12 6" xfId="17510" xr:uid="{00000000-0005-0000-0000-0000EC430000}"/>
    <cellStyle name="Output 8 12 6 2" xfId="17511" xr:uid="{00000000-0005-0000-0000-0000ED430000}"/>
    <cellStyle name="Output 8 12 7" xfId="17512" xr:uid="{00000000-0005-0000-0000-0000EE430000}"/>
    <cellStyle name="Output 8 12 7 2" xfId="17513" xr:uid="{00000000-0005-0000-0000-0000EF430000}"/>
    <cellStyle name="Output 8 12 8" xfId="17514" xr:uid="{00000000-0005-0000-0000-0000F0430000}"/>
    <cellStyle name="Output 8 12 8 2" xfId="17515" xr:uid="{00000000-0005-0000-0000-0000F1430000}"/>
    <cellStyle name="Output 8 12 9" xfId="17516" xr:uid="{00000000-0005-0000-0000-0000F2430000}"/>
    <cellStyle name="Output 8 12 9 2" xfId="17517" xr:uid="{00000000-0005-0000-0000-0000F3430000}"/>
    <cellStyle name="Output 8 13" xfId="17518" xr:uid="{00000000-0005-0000-0000-0000F4430000}"/>
    <cellStyle name="Output 8 13 10" xfId="17519" xr:uid="{00000000-0005-0000-0000-0000F5430000}"/>
    <cellStyle name="Output 8 13 10 2" xfId="17520" xr:uid="{00000000-0005-0000-0000-0000F6430000}"/>
    <cellStyle name="Output 8 13 11" xfId="17521" xr:uid="{00000000-0005-0000-0000-0000F7430000}"/>
    <cellStyle name="Output 8 13 11 2" xfId="17522" xr:uid="{00000000-0005-0000-0000-0000F8430000}"/>
    <cellStyle name="Output 8 13 12" xfId="17523" xr:uid="{00000000-0005-0000-0000-0000F9430000}"/>
    <cellStyle name="Output 8 13 12 2" xfId="17524" xr:uid="{00000000-0005-0000-0000-0000FA430000}"/>
    <cellStyle name="Output 8 13 13" xfId="17525" xr:uid="{00000000-0005-0000-0000-0000FB430000}"/>
    <cellStyle name="Output 8 13 13 2" xfId="17526" xr:uid="{00000000-0005-0000-0000-0000FC430000}"/>
    <cellStyle name="Output 8 13 14" xfId="17527" xr:uid="{00000000-0005-0000-0000-0000FD430000}"/>
    <cellStyle name="Output 8 13 14 2" xfId="17528" xr:uid="{00000000-0005-0000-0000-0000FE430000}"/>
    <cellStyle name="Output 8 13 15" xfId="17529" xr:uid="{00000000-0005-0000-0000-0000FF430000}"/>
    <cellStyle name="Output 8 13 15 2" xfId="17530" xr:uid="{00000000-0005-0000-0000-000000440000}"/>
    <cellStyle name="Output 8 13 16" xfId="17531" xr:uid="{00000000-0005-0000-0000-000001440000}"/>
    <cellStyle name="Output 8 13 2" xfId="17532" xr:uid="{00000000-0005-0000-0000-000002440000}"/>
    <cellStyle name="Output 8 13 2 2" xfId="17533" xr:uid="{00000000-0005-0000-0000-000003440000}"/>
    <cellStyle name="Output 8 13 3" xfId="17534" xr:uid="{00000000-0005-0000-0000-000004440000}"/>
    <cellStyle name="Output 8 13 3 2" xfId="17535" xr:uid="{00000000-0005-0000-0000-000005440000}"/>
    <cellStyle name="Output 8 13 4" xfId="17536" xr:uid="{00000000-0005-0000-0000-000006440000}"/>
    <cellStyle name="Output 8 13 4 2" xfId="17537" xr:uid="{00000000-0005-0000-0000-000007440000}"/>
    <cellStyle name="Output 8 13 5" xfId="17538" xr:uid="{00000000-0005-0000-0000-000008440000}"/>
    <cellStyle name="Output 8 13 5 2" xfId="17539" xr:uid="{00000000-0005-0000-0000-000009440000}"/>
    <cellStyle name="Output 8 13 6" xfId="17540" xr:uid="{00000000-0005-0000-0000-00000A440000}"/>
    <cellStyle name="Output 8 13 6 2" xfId="17541" xr:uid="{00000000-0005-0000-0000-00000B440000}"/>
    <cellStyle name="Output 8 13 7" xfId="17542" xr:uid="{00000000-0005-0000-0000-00000C440000}"/>
    <cellStyle name="Output 8 13 7 2" xfId="17543" xr:uid="{00000000-0005-0000-0000-00000D440000}"/>
    <cellStyle name="Output 8 13 8" xfId="17544" xr:uid="{00000000-0005-0000-0000-00000E440000}"/>
    <cellStyle name="Output 8 13 8 2" xfId="17545" xr:uid="{00000000-0005-0000-0000-00000F440000}"/>
    <cellStyle name="Output 8 13 9" xfId="17546" xr:uid="{00000000-0005-0000-0000-000010440000}"/>
    <cellStyle name="Output 8 13 9 2" xfId="17547" xr:uid="{00000000-0005-0000-0000-000011440000}"/>
    <cellStyle name="Output 8 14" xfId="17548" xr:uid="{00000000-0005-0000-0000-000012440000}"/>
    <cellStyle name="Output 8 14 10" xfId="17549" xr:uid="{00000000-0005-0000-0000-000013440000}"/>
    <cellStyle name="Output 8 14 10 2" xfId="17550" xr:uid="{00000000-0005-0000-0000-000014440000}"/>
    <cellStyle name="Output 8 14 11" xfId="17551" xr:uid="{00000000-0005-0000-0000-000015440000}"/>
    <cellStyle name="Output 8 14 11 2" xfId="17552" xr:uid="{00000000-0005-0000-0000-000016440000}"/>
    <cellStyle name="Output 8 14 12" xfId="17553" xr:uid="{00000000-0005-0000-0000-000017440000}"/>
    <cellStyle name="Output 8 14 12 2" xfId="17554" xr:uid="{00000000-0005-0000-0000-000018440000}"/>
    <cellStyle name="Output 8 14 13" xfId="17555" xr:uid="{00000000-0005-0000-0000-000019440000}"/>
    <cellStyle name="Output 8 14 13 2" xfId="17556" xr:uid="{00000000-0005-0000-0000-00001A440000}"/>
    <cellStyle name="Output 8 14 14" xfId="17557" xr:uid="{00000000-0005-0000-0000-00001B440000}"/>
    <cellStyle name="Output 8 14 14 2" xfId="17558" xr:uid="{00000000-0005-0000-0000-00001C440000}"/>
    <cellStyle name="Output 8 14 15" xfId="17559" xr:uid="{00000000-0005-0000-0000-00001D440000}"/>
    <cellStyle name="Output 8 14 2" xfId="17560" xr:uid="{00000000-0005-0000-0000-00001E440000}"/>
    <cellStyle name="Output 8 14 2 2" xfId="17561" xr:uid="{00000000-0005-0000-0000-00001F440000}"/>
    <cellStyle name="Output 8 14 3" xfId="17562" xr:uid="{00000000-0005-0000-0000-000020440000}"/>
    <cellStyle name="Output 8 14 3 2" xfId="17563" xr:uid="{00000000-0005-0000-0000-000021440000}"/>
    <cellStyle name="Output 8 14 4" xfId="17564" xr:uid="{00000000-0005-0000-0000-000022440000}"/>
    <cellStyle name="Output 8 14 4 2" xfId="17565" xr:uid="{00000000-0005-0000-0000-000023440000}"/>
    <cellStyle name="Output 8 14 5" xfId="17566" xr:uid="{00000000-0005-0000-0000-000024440000}"/>
    <cellStyle name="Output 8 14 5 2" xfId="17567" xr:uid="{00000000-0005-0000-0000-000025440000}"/>
    <cellStyle name="Output 8 14 6" xfId="17568" xr:uid="{00000000-0005-0000-0000-000026440000}"/>
    <cellStyle name="Output 8 14 6 2" xfId="17569" xr:uid="{00000000-0005-0000-0000-000027440000}"/>
    <cellStyle name="Output 8 14 7" xfId="17570" xr:uid="{00000000-0005-0000-0000-000028440000}"/>
    <cellStyle name="Output 8 14 7 2" xfId="17571" xr:uid="{00000000-0005-0000-0000-000029440000}"/>
    <cellStyle name="Output 8 14 8" xfId="17572" xr:uid="{00000000-0005-0000-0000-00002A440000}"/>
    <cellStyle name="Output 8 14 8 2" xfId="17573" xr:uid="{00000000-0005-0000-0000-00002B440000}"/>
    <cellStyle name="Output 8 14 9" xfId="17574" xr:uid="{00000000-0005-0000-0000-00002C440000}"/>
    <cellStyle name="Output 8 14 9 2" xfId="17575" xr:uid="{00000000-0005-0000-0000-00002D440000}"/>
    <cellStyle name="Output 8 15" xfId="17576" xr:uid="{00000000-0005-0000-0000-00002E440000}"/>
    <cellStyle name="Output 8 15 2" xfId="17577" xr:uid="{00000000-0005-0000-0000-00002F440000}"/>
    <cellStyle name="Output 8 16" xfId="17578" xr:uid="{00000000-0005-0000-0000-000030440000}"/>
    <cellStyle name="Output 8 16 2" xfId="17579" xr:uid="{00000000-0005-0000-0000-000031440000}"/>
    <cellStyle name="Output 8 17" xfId="17580" xr:uid="{00000000-0005-0000-0000-000032440000}"/>
    <cellStyle name="Output 8 17 2" xfId="17581" xr:uid="{00000000-0005-0000-0000-000033440000}"/>
    <cellStyle name="Output 8 18" xfId="17582" xr:uid="{00000000-0005-0000-0000-000034440000}"/>
    <cellStyle name="Output 8 18 2" xfId="17583" xr:uid="{00000000-0005-0000-0000-000035440000}"/>
    <cellStyle name="Output 8 19" xfId="17584" xr:uid="{00000000-0005-0000-0000-000036440000}"/>
    <cellStyle name="Output 8 19 2" xfId="17585" xr:uid="{00000000-0005-0000-0000-000037440000}"/>
    <cellStyle name="Output 8 2" xfId="17586" xr:uid="{00000000-0005-0000-0000-000038440000}"/>
    <cellStyle name="Output 8 2 10" xfId="17587" xr:uid="{00000000-0005-0000-0000-000039440000}"/>
    <cellStyle name="Output 8 2 10 10" xfId="17588" xr:uid="{00000000-0005-0000-0000-00003A440000}"/>
    <cellStyle name="Output 8 2 10 10 2" xfId="17589" xr:uid="{00000000-0005-0000-0000-00003B440000}"/>
    <cellStyle name="Output 8 2 10 11" xfId="17590" xr:uid="{00000000-0005-0000-0000-00003C440000}"/>
    <cellStyle name="Output 8 2 10 11 2" xfId="17591" xr:uid="{00000000-0005-0000-0000-00003D440000}"/>
    <cellStyle name="Output 8 2 10 12" xfId="17592" xr:uid="{00000000-0005-0000-0000-00003E440000}"/>
    <cellStyle name="Output 8 2 10 12 2" xfId="17593" xr:uid="{00000000-0005-0000-0000-00003F440000}"/>
    <cellStyle name="Output 8 2 10 13" xfId="17594" xr:uid="{00000000-0005-0000-0000-000040440000}"/>
    <cellStyle name="Output 8 2 10 13 2" xfId="17595" xr:uid="{00000000-0005-0000-0000-000041440000}"/>
    <cellStyle name="Output 8 2 10 14" xfId="17596" xr:uid="{00000000-0005-0000-0000-000042440000}"/>
    <cellStyle name="Output 8 2 10 14 2" xfId="17597" xr:uid="{00000000-0005-0000-0000-000043440000}"/>
    <cellStyle name="Output 8 2 10 15" xfId="17598" xr:uid="{00000000-0005-0000-0000-000044440000}"/>
    <cellStyle name="Output 8 2 10 15 2" xfId="17599" xr:uid="{00000000-0005-0000-0000-000045440000}"/>
    <cellStyle name="Output 8 2 10 16" xfId="17600" xr:uid="{00000000-0005-0000-0000-000046440000}"/>
    <cellStyle name="Output 8 2 10 16 2" xfId="17601" xr:uid="{00000000-0005-0000-0000-000047440000}"/>
    <cellStyle name="Output 8 2 10 17" xfId="17602" xr:uid="{00000000-0005-0000-0000-000048440000}"/>
    <cellStyle name="Output 8 2 10 17 2" xfId="17603" xr:uid="{00000000-0005-0000-0000-000049440000}"/>
    <cellStyle name="Output 8 2 10 18" xfId="17604" xr:uid="{00000000-0005-0000-0000-00004A440000}"/>
    <cellStyle name="Output 8 2 10 2" xfId="17605" xr:uid="{00000000-0005-0000-0000-00004B440000}"/>
    <cellStyle name="Output 8 2 10 2 2" xfId="17606" xr:uid="{00000000-0005-0000-0000-00004C440000}"/>
    <cellStyle name="Output 8 2 10 3" xfId="17607" xr:uid="{00000000-0005-0000-0000-00004D440000}"/>
    <cellStyle name="Output 8 2 10 3 2" xfId="17608" xr:uid="{00000000-0005-0000-0000-00004E440000}"/>
    <cellStyle name="Output 8 2 10 4" xfId="17609" xr:uid="{00000000-0005-0000-0000-00004F440000}"/>
    <cellStyle name="Output 8 2 10 4 2" xfId="17610" xr:uid="{00000000-0005-0000-0000-000050440000}"/>
    <cellStyle name="Output 8 2 10 5" xfId="17611" xr:uid="{00000000-0005-0000-0000-000051440000}"/>
    <cellStyle name="Output 8 2 10 5 2" xfId="17612" xr:uid="{00000000-0005-0000-0000-000052440000}"/>
    <cellStyle name="Output 8 2 10 6" xfId="17613" xr:uid="{00000000-0005-0000-0000-000053440000}"/>
    <cellStyle name="Output 8 2 10 6 2" xfId="17614" xr:uid="{00000000-0005-0000-0000-000054440000}"/>
    <cellStyle name="Output 8 2 10 7" xfId="17615" xr:uid="{00000000-0005-0000-0000-000055440000}"/>
    <cellStyle name="Output 8 2 10 7 2" xfId="17616" xr:uid="{00000000-0005-0000-0000-000056440000}"/>
    <cellStyle name="Output 8 2 10 8" xfId="17617" xr:uid="{00000000-0005-0000-0000-000057440000}"/>
    <cellStyle name="Output 8 2 10 8 2" xfId="17618" xr:uid="{00000000-0005-0000-0000-000058440000}"/>
    <cellStyle name="Output 8 2 10 9" xfId="17619" xr:uid="{00000000-0005-0000-0000-000059440000}"/>
    <cellStyle name="Output 8 2 10 9 2" xfId="17620" xr:uid="{00000000-0005-0000-0000-00005A440000}"/>
    <cellStyle name="Output 8 2 11" xfId="17621" xr:uid="{00000000-0005-0000-0000-00005B440000}"/>
    <cellStyle name="Output 8 2 11 10" xfId="17622" xr:uid="{00000000-0005-0000-0000-00005C440000}"/>
    <cellStyle name="Output 8 2 11 10 2" xfId="17623" xr:uid="{00000000-0005-0000-0000-00005D440000}"/>
    <cellStyle name="Output 8 2 11 11" xfId="17624" xr:uid="{00000000-0005-0000-0000-00005E440000}"/>
    <cellStyle name="Output 8 2 11 11 2" xfId="17625" xr:uid="{00000000-0005-0000-0000-00005F440000}"/>
    <cellStyle name="Output 8 2 11 12" xfId="17626" xr:uid="{00000000-0005-0000-0000-000060440000}"/>
    <cellStyle name="Output 8 2 11 12 2" xfId="17627" xr:uid="{00000000-0005-0000-0000-000061440000}"/>
    <cellStyle name="Output 8 2 11 13" xfId="17628" xr:uid="{00000000-0005-0000-0000-000062440000}"/>
    <cellStyle name="Output 8 2 11 13 2" xfId="17629" xr:uid="{00000000-0005-0000-0000-000063440000}"/>
    <cellStyle name="Output 8 2 11 14" xfId="17630" xr:uid="{00000000-0005-0000-0000-000064440000}"/>
    <cellStyle name="Output 8 2 11 14 2" xfId="17631" xr:uid="{00000000-0005-0000-0000-000065440000}"/>
    <cellStyle name="Output 8 2 11 15" xfId="17632" xr:uid="{00000000-0005-0000-0000-000066440000}"/>
    <cellStyle name="Output 8 2 11 15 2" xfId="17633" xr:uid="{00000000-0005-0000-0000-000067440000}"/>
    <cellStyle name="Output 8 2 11 16" xfId="17634" xr:uid="{00000000-0005-0000-0000-000068440000}"/>
    <cellStyle name="Output 8 2 11 2" xfId="17635" xr:uid="{00000000-0005-0000-0000-000069440000}"/>
    <cellStyle name="Output 8 2 11 2 2" xfId="17636" xr:uid="{00000000-0005-0000-0000-00006A440000}"/>
    <cellStyle name="Output 8 2 11 3" xfId="17637" xr:uid="{00000000-0005-0000-0000-00006B440000}"/>
    <cellStyle name="Output 8 2 11 3 2" xfId="17638" xr:uid="{00000000-0005-0000-0000-00006C440000}"/>
    <cellStyle name="Output 8 2 11 4" xfId="17639" xr:uid="{00000000-0005-0000-0000-00006D440000}"/>
    <cellStyle name="Output 8 2 11 4 2" xfId="17640" xr:uid="{00000000-0005-0000-0000-00006E440000}"/>
    <cellStyle name="Output 8 2 11 5" xfId="17641" xr:uid="{00000000-0005-0000-0000-00006F440000}"/>
    <cellStyle name="Output 8 2 11 5 2" xfId="17642" xr:uid="{00000000-0005-0000-0000-000070440000}"/>
    <cellStyle name="Output 8 2 11 6" xfId="17643" xr:uid="{00000000-0005-0000-0000-000071440000}"/>
    <cellStyle name="Output 8 2 11 6 2" xfId="17644" xr:uid="{00000000-0005-0000-0000-000072440000}"/>
    <cellStyle name="Output 8 2 11 7" xfId="17645" xr:uid="{00000000-0005-0000-0000-000073440000}"/>
    <cellStyle name="Output 8 2 11 7 2" xfId="17646" xr:uid="{00000000-0005-0000-0000-000074440000}"/>
    <cellStyle name="Output 8 2 11 8" xfId="17647" xr:uid="{00000000-0005-0000-0000-000075440000}"/>
    <cellStyle name="Output 8 2 11 8 2" xfId="17648" xr:uid="{00000000-0005-0000-0000-000076440000}"/>
    <cellStyle name="Output 8 2 11 9" xfId="17649" xr:uid="{00000000-0005-0000-0000-000077440000}"/>
    <cellStyle name="Output 8 2 11 9 2" xfId="17650" xr:uid="{00000000-0005-0000-0000-000078440000}"/>
    <cellStyle name="Output 8 2 12" xfId="17651" xr:uid="{00000000-0005-0000-0000-000079440000}"/>
    <cellStyle name="Output 8 2 12 10" xfId="17652" xr:uid="{00000000-0005-0000-0000-00007A440000}"/>
    <cellStyle name="Output 8 2 12 10 2" xfId="17653" xr:uid="{00000000-0005-0000-0000-00007B440000}"/>
    <cellStyle name="Output 8 2 12 11" xfId="17654" xr:uid="{00000000-0005-0000-0000-00007C440000}"/>
    <cellStyle name="Output 8 2 12 11 2" xfId="17655" xr:uid="{00000000-0005-0000-0000-00007D440000}"/>
    <cellStyle name="Output 8 2 12 12" xfId="17656" xr:uid="{00000000-0005-0000-0000-00007E440000}"/>
    <cellStyle name="Output 8 2 12 12 2" xfId="17657" xr:uid="{00000000-0005-0000-0000-00007F440000}"/>
    <cellStyle name="Output 8 2 12 13" xfId="17658" xr:uid="{00000000-0005-0000-0000-000080440000}"/>
    <cellStyle name="Output 8 2 12 13 2" xfId="17659" xr:uid="{00000000-0005-0000-0000-000081440000}"/>
    <cellStyle name="Output 8 2 12 14" xfId="17660" xr:uid="{00000000-0005-0000-0000-000082440000}"/>
    <cellStyle name="Output 8 2 12 14 2" xfId="17661" xr:uid="{00000000-0005-0000-0000-000083440000}"/>
    <cellStyle name="Output 8 2 12 15" xfId="17662" xr:uid="{00000000-0005-0000-0000-000084440000}"/>
    <cellStyle name="Output 8 2 12 15 2" xfId="17663" xr:uid="{00000000-0005-0000-0000-000085440000}"/>
    <cellStyle name="Output 8 2 12 16" xfId="17664" xr:uid="{00000000-0005-0000-0000-000086440000}"/>
    <cellStyle name="Output 8 2 12 2" xfId="17665" xr:uid="{00000000-0005-0000-0000-000087440000}"/>
    <cellStyle name="Output 8 2 12 2 2" xfId="17666" xr:uid="{00000000-0005-0000-0000-000088440000}"/>
    <cellStyle name="Output 8 2 12 3" xfId="17667" xr:uid="{00000000-0005-0000-0000-000089440000}"/>
    <cellStyle name="Output 8 2 12 3 2" xfId="17668" xr:uid="{00000000-0005-0000-0000-00008A440000}"/>
    <cellStyle name="Output 8 2 12 4" xfId="17669" xr:uid="{00000000-0005-0000-0000-00008B440000}"/>
    <cellStyle name="Output 8 2 12 4 2" xfId="17670" xr:uid="{00000000-0005-0000-0000-00008C440000}"/>
    <cellStyle name="Output 8 2 12 5" xfId="17671" xr:uid="{00000000-0005-0000-0000-00008D440000}"/>
    <cellStyle name="Output 8 2 12 5 2" xfId="17672" xr:uid="{00000000-0005-0000-0000-00008E440000}"/>
    <cellStyle name="Output 8 2 12 6" xfId="17673" xr:uid="{00000000-0005-0000-0000-00008F440000}"/>
    <cellStyle name="Output 8 2 12 6 2" xfId="17674" xr:uid="{00000000-0005-0000-0000-000090440000}"/>
    <cellStyle name="Output 8 2 12 7" xfId="17675" xr:uid="{00000000-0005-0000-0000-000091440000}"/>
    <cellStyle name="Output 8 2 12 7 2" xfId="17676" xr:uid="{00000000-0005-0000-0000-000092440000}"/>
    <cellStyle name="Output 8 2 12 8" xfId="17677" xr:uid="{00000000-0005-0000-0000-000093440000}"/>
    <cellStyle name="Output 8 2 12 8 2" xfId="17678" xr:uid="{00000000-0005-0000-0000-000094440000}"/>
    <cellStyle name="Output 8 2 12 9" xfId="17679" xr:uid="{00000000-0005-0000-0000-000095440000}"/>
    <cellStyle name="Output 8 2 12 9 2" xfId="17680" xr:uid="{00000000-0005-0000-0000-000096440000}"/>
    <cellStyle name="Output 8 2 13" xfId="17681" xr:uid="{00000000-0005-0000-0000-000097440000}"/>
    <cellStyle name="Output 8 2 13 10" xfId="17682" xr:uid="{00000000-0005-0000-0000-000098440000}"/>
    <cellStyle name="Output 8 2 13 10 2" xfId="17683" xr:uid="{00000000-0005-0000-0000-000099440000}"/>
    <cellStyle name="Output 8 2 13 11" xfId="17684" xr:uid="{00000000-0005-0000-0000-00009A440000}"/>
    <cellStyle name="Output 8 2 13 11 2" xfId="17685" xr:uid="{00000000-0005-0000-0000-00009B440000}"/>
    <cellStyle name="Output 8 2 13 12" xfId="17686" xr:uid="{00000000-0005-0000-0000-00009C440000}"/>
    <cellStyle name="Output 8 2 13 12 2" xfId="17687" xr:uid="{00000000-0005-0000-0000-00009D440000}"/>
    <cellStyle name="Output 8 2 13 13" xfId="17688" xr:uid="{00000000-0005-0000-0000-00009E440000}"/>
    <cellStyle name="Output 8 2 13 13 2" xfId="17689" xr:uid="{00000000-0005-0000-0000-00009F440000}"/>
    <cellStyle name="Output 8 2 13 14" xfId="17690" xr:uid="{00000000-0005-0000-0000-0000A0440000}"/>
    <cellStyle name="Output 8 2 13 14 2" xfId="17691" xr:uid="{00000000-0005-0000-0000-0000A1440000}"/>
    <cellStyle name="Output 8 2 13 15" xfId="17692" xr:uid="{00000000-0005-0000-0000-0000A2440000}"/>
    <cellStyle name="Output 8 2 13 2" xfId="17693" xr:uid="{00000000-0005-0000-0000-0000A3440000}"/>
    <cellStyle name="Output 8 2 13 2 2" xfId="17694" xr:uid="{00000000-0005-0000-0000-0000A4440000}"/>
    <cellStyle name="Output 8 2 13 3" xfId="17695" xr:uid="{00000000-0005-0000-0000-0000A5440000}"/>
    <cellStyle name="Output 8 2 13 3 2" xfId="17696" xr:uid="{00000000-0005-0000-0000-0000A6440000}"/>
    <cellStyle name="Output 8 2 13 4" xfId="17697" xr:uid="{00000000-0005-0000-0000-0000A7440000}"/>
    <cellStyle name="Output 8 2 13 4 2" xfId="17698" xr:uid="{00000000-0005-0000-0000-0000A8440000}"/>
    <cellStyle name="Output 8 2 13 5" xfId="17699" xr:uid="{00000000-0005-0000-0000-0000A9440000}"/>
    <cellStyle name="Output 8 2 13 5 2" xfId="17700" xr:uid="{00000000-0005-0000-0000-0000AA440000}"/>
    <cellStyle name="Output 8 2 13 6" xfId="17701" xr:uid="{00000000-0005-0000-0000-0000AB440000}"/>
    <cellStyle name="Output 8 2 13 6 2" xfId="17702" xr:uid="{00000000-0005-0000-0000-0000AC440000}"/>
    <cellStyle name="Output 8 2 13 7" xfId="17703" xr:uid="{00000000-0005-0000-0000-0000AD440000}"/>
    <cellStyle name="Output 8 2 13 7 2" xfId="17704" xr:uid="{00000000-0005-0000-0000-0000AE440000}"/>
    <cellStyle name="Output 8 2 13 8" xfId="17705" xr:uid="{00000000-0005-0000-0000-0000AF440000}"/>
    <cellStyle name="Output 8 2 13 8 2" xfId="17706" xr:uid="{00000000-0005-0000-0000-0000B0440000}"/>
    <cellStyle name="Output 8 2 13 9" xfId="17707" xr:uid="{00000000-0005-0000-0000-0000B1440000}"/>
    <cellStyle name="Output 8 2 13 9 2" xfId="17708" xr:uid="{00000000-0005-0000-0000-0000B2440000}"/>
    <cellStyle name="Output 8 2 14" xfId="17709" xr:uid="{00000000-0005-0000-0000-0000B3440000}"/>
    <cellStyle name="Output 8 2 14 2" xfId="17710" xr:uid="{00000000-0005-0000-0000-0000B4440000}"/>
    <cellStyle name="Output 8 2 15" xfId="17711" xr:uid="{00000000-0005-0000-0000-0000B5440000}"/>
    <cellStyle name="Output 8 2 15 2" xfId="17712" xr:uid="{00000000-0005-0000-0000-0000B6440000}"/>
    <cellStyle name="Output 8 2 16" xfId="17713" xr:uid="{00000000-0005-0000-0000-0000B7440000}"/>
    <cellStyle name="Output 8 2 16 2" xfId="17714" xr:uid="{00000000-0005-0000-0000-0000B8440000}"/>
    <cellStyle name="Output 8 2 17" xfId="17715" xr:uid="{00000000-0005-0000-0000-0000B9440000}"/>
    <cellStyle name="Output 8 2 17 2" xfId="17716" xr:uid="{00000000-0005-0000-0000-0000BA440000}"/>
    <cellStyle name="Output 8 2 18" xfId="17717" xr:uid="{00000000-0005-0000-0000-0000BB440000}"/>
    <cellStyle name="Output 8 2 18 2" xfId="17718" xr:uid="{00000000-0005-0000-0000-0000BC440000}"/>
    <cellStyle name="Output 8 2 19" xfId="17719" xr:uid="{00000000-0005-0000-0000-0000BD440000}"/>
    <cellStyle name="Output 8 2 19 2" xfId="17720" xr:uid="{00000000-0005-0000-0000-0000BE440000}"/>
    <cellStyle name="Output 8 2 2" xfId="17721" xr:uid="{00000000-0005-0000-0000-0000BF440000}"/>
    <cellStyle name="Output 8 2 2 10" xfId="17722" xr:uid="{00000000-0005-0000-0000-0000C0440000}"/>
    <cellStyle name="Output 8 2 2 10 2" xfId="17723" xr:uid="{00000000-0005-0000-0000-0000C1440000}"/>
    <cellStyle name="Output 8 2 2 11" xfId="17724" xr:uid="{00000000-0005-0000-0000-0000C2440000}"/>
    <cellStyle name="Output 8 2 2 11 2" xfId="17725" xr:uid="{00000000-0005-0000-0000-0000C3440000}"/>
    <cellStyle name="Output 8 2 2 12" xfId="17726" xr:uid="{00000000-0005-0000-0000-0000C4440000}"/>
    <cellStyle name="Output 8 2 2 12 2" xfId="17727" xr:uid="{00000000-0005-0000-0000-0000C5440000}"/>
    <cellStyle name="Output 8 2 2 13" xfId="17728" xr:uid="{00000000-0005-0000-0000-0000C6440000}"/>
    <cellStyle name="Output 8 2 2 13 2" xfId="17729" xr:uid="{00000000-0005-0000-0000-0000C7440000}"/>
    <cellStyle name="Output 8 2 2 14" xfId="17730" xr:uid="{00000000-0005-0000-0000-0000C8440000}"/>
    <cellStyle name="Output 8 2 2 14 2" xfId="17731" xr:uid="{00000000-0005-0000-0000-0000C9440000}"/>
    <cellStyle name="Output 8 2 2 15" xfId="17732" xr:uid="{00000000-0005-0000-0000-0000CA440000}"/>
    <cellStyle name="Output 8 2 2 15 2" xfId="17733" xr:uid="{00000000-0005-0000-0000-0000CB440000}"/>
    <cellStyle name="Output 8 2 2 16" xfId="17734" xr:uid="{00000000-0005-0000-0000-0000CC440000}"/>
    <cellStyle name="Output 8 2 2 16 2" xfId="17735" xr:uid="{00000000-0005-0000-0000-0000CD440000}"/>
    <cellStyle name="Output 8 2 2 17" xfId="17736" xr:uid="{00000000-0005-0000-0000-0000CE440000}"/>
    <cellStyle name="Output 8 2 2 17 2" xfId="17737" xr:uid="{00000000-0005-0000-0000-0000CF440000}"/>
    <cellStyle name="Output 8 2 2 18" xfId="17738" xr:uid="{00000000-0005-0000-0000-0000D0440000}"/>
    <cellStyle name="Output 8 2 2 18 2" xfId="17739" xr:uid="{00000000-0005-0000-0000-0000D1440000}"/>
    <cellStyle name="Output 8 2 2 19" xfId="17740" xr:uid="{00000000-0005-0000-0000-0000D2440000}"/>
    <cellStyle name="Output 8 2 2 19 2" xfId="17741" xr:uid="{00000000-0005-0000-0000-0000D3440000}"/>
    <cellStyle name="Output 8 2 2 2" xfId="17742" xr:uid="{00000000-0005-0000-0000-0000D4440000}"/>
    <cellStyle name="Output 8 2 2 2 10" xfId="17743" xr:uid="{00000000-0005-0000-0000-0000D5440000}"/>
    <cellStyle name="Output 8 2 2 2 10 2" xfId="17744" xr:uid="{00000000-0005-0000-0000-0000D6440000}"/>
    <cellStyle name="Output 8 2 2 2 11" xfId="17745" xr:uid="{00000000-0005-0000-0000-0000D7440000}"/>
    <cellStyle name="Output 8 2 2 2 11 2" xfId="17746" xr:uid="{00000000-0005-0000-0000-0000D8440000}"/>
    <cellStyle name="Output 8 2 2 2 12" xfId="17747" xr:uid="{00000000-0005-0000-0000-0000D9440000}"/>
    <cellStyle name="Output 8 2 2 2 12 2" xfId="17748" xr:uid="{00000000-0005-0000-0000-0000DA440000}"/>
    <cellStyle name="Output 8 2 2 2 13" xfId="17749" xr:uid="{00000000-0005-0000-0000-0000DB440000}"/>
    <cellStyle name="Output 8 2 2 2 13 2" xfId="17750" xr:uid="{00000000-0005-0000-0000-0000DC440000}"/>
    <cellStyle name="Output 8 2 2 2 14" xfId="17751" xr:uid="{00000000-0005-0000-0000-0000DD440000}"/>
    <cellStyle name="Output 8 2 2 2 14 2" xfId="17752" xr:uid="{00000000-0005-0000-0000-0000DE440000}"/>
    <cellStyle name="Output 8 2 2 2 15" xfId="17753" xr:uid="{00000000-0005-0000-0000-0000DF440000}"/>
    <cellStyle name="Output 8 2 2 2 15 2" xfId="17754" xr:uid="{00000000-0005-0000-0000-0000E0440000}"/>
    <cellStyle name="Output 8 2 2 2 16" xfId="17755" xr:uid="{00000000-0005-0000-0000-0000E1440000}"/>
    <cellStyle name="Output 8 2 2 2 16 2" xfId="17756" xr:uid="{00000000-0005-0000-0000-0000E2440000}"/>
    <cellStyle name="Output 8 2 2 2 17" xfId="17757" xr:uid="{00000000-0005-0000-0000-0000E3440000}"/>
    <cellStyle name="Output 8 2 2 2 17 2" xfId="17758" xr:uid="{00000000-0005-0000-0000-0000E4440000}"/>
    <cellStyle name="Output 8 2 2 2 18" xfId="17759" xr:uid="{00000000-0005-0000-0000-0000E5440000}"/>
    <cellStyle name="Output 8 2 2 2 18 2" xfId="17760" xr:uid="{00000000-0005-0000-0000-0000E6440000}"/>
    <cellStyle name="Output 8 2 2 2 19" xfId="17761" xr:uid="{00000000-0005-0000-0000-0000E7440000}"/>
    <cellStyle name="Output 8 2 2 2 2" xfId="17762" xr:uid="{00000000-0005-0000-0000-0000E8440000}"/>
    <cellStyle name="Output 8 2 2 2 2 2" xfId="17763" xr:uid="{00000000-0005-0000-0000-0000E9440000}"/>
    <cellStyle name="Output 8 2 2 2 3" xfId="17764" xr:uid="{00000000-0005-0000-0000-0000EA440000}"/>
    <cellStyle name="Output 8 2 2 2 3 2" xfId="17765" xr:uid="{00000000-0005-0000-0000-0000EB440000}"/>
    <cellStyle name="Output 8 2 2 2 4" xfId="17766" xr:uid="{00000000-0005-0000-0000-0000EC440000}"/>
    <cellStyle name="Output 8 2 2 2 4 2" xfId="17767" xr:uid="{00000000-0005-0000-0000-0000ED440000}"/>
    <cellStyle name="Output 8 2 2 2 5" xfId="17768" xr:uid="{00000000-0005-0000-0000-0000EE440000}"/>
    <cellStyle name="Output 8 2 2 2 5 2" xfId="17769" xr:uid="{00000000-0005-0000-0000-0000EF440000}"/>
    <cellStyle name="Output 8 2 2 2 6" xfId="17770" xr:uid="{00000000-0005-0000-0000-0000F0440000}"/>
    <cellStyle name="Output 8 2 2 2 6 2" xfId="17771" xr:uid="{00000000-0005-0000-0000-0000F1440000}"/>
    <cellStyle name="Output 8 2 2 2 7" xfId="17772" xr:uid="{00000000-0005-0000-0000-0000F2440000}"/>
    <cellStyle name="Output 8 2 2 2 7 2" xfId="17773" xr:uid="{00000000-0005-0000-0000-0000F3440000}"/>
    <cellStyle name="Output 8 2 2 2 8" xfId="17774" xr:uid="{00000000-0005-0000-0000-0000F4440000}"/>
    <cellStyle name="Output 8 2 2 2 8 2" xfId="17775" xr:uid="{00000000-0005-0000-0000-0000F5440000}"/>
    <cellStyle name="Output 8 2 2 2 9" xfId="17776" xr:uid="{00000000-0005-0000-0000-0000F6440000}"/>
    <cellStyle name="Output 8 2 2 2 9 2" xfId="17777" xr:uid="{00000000-0005-0000-0000-0000F7440000}"/>
    <cellStyle name="Output 8 2 2 20" xfId="17778" xr:uid="{00000000-0005-0000-0000-0000F8440000}"/>
    <cellStyle name="Output 8 2 2 3" xfId="17779" xr:uid="{00000000-0005-0000-0000-0000F9440000}"/>
    <cellStyle name="Output 8 2 2 3 10" xfId="17780" xr:uid="{00000000-0005-0000-0000-0000FA440000}"/>
    <cellStyle name="Output 8 2 2 3 10 2" xfId="17781" xr:uid="{00000000-0005-0000-0000-0000FB440000}"/>
    <cellStyle name="Output 8 2 2 3 11" xfId="17782" xr:uid="{00000000-0005-0000-0000-0000FC440000}"/>
    <cellStyle name="Output 8 2 2 3 11 2" xfId="17783" xr:uid="{00000000-0005-0000-0000-0000FD440000}"/>
    <cellStyle name="Output 8 2 2 3 12" xfId="17784" xr:uid="{00000000-0005-0000-0000-0000FE440000}"/>
    <cellStyle name="Output 8 2 2 3 12 2" xfId="17785" xr:uid="{00000000-0005-0000-0000-0000FF440000}"/>
    <cellStyle name="Output 8 2 2 3 13" xfId="17786" xr:uid="{00000000-0005-0000-0000-000000450000}"/>
    <cellStyle name="Output 8 2 2 3 13 2" xfId="17787" xr:uid="{00000000-0005-0000-0000-000001450000}"/>
    <cellStyle name="Output 8 2 2 3 14" xfId="17788" xr:uid="{00000000-0005-0000-0000-000002450000}"/>
    <cellStyle name="Output 8 2 2 3 14 2" xfId="17789" xr:uid="{00000000-0005-0000-0000-000003450000}"/>
    <cellStyle name="Output 8 2 2 3 15" xfId="17790" xr:uid="{00000000-0005-0000-0000-000004450000}"/>
    <cellStyle name="Output 8 2 2 3 15 2" xfId="17791" xr:uid="{00000000-0005-0000-0000-000005450000}"/>
    <cellStyle name="Output 8 2 2 3 16" xfId="17792" xr:uid="{00000000-0005-0000-0000-000006450000}"/>
    <cellStyle name="Output 8 2 2 3 16 2" xfId="17793" xr:uid="{00000000-0005-0000-0000-000007450000}"/>
    <cellStyle name="Output 8 2 2 3 17" xfId="17794" xr:uid="{00000000-0005-0000-0000-000008450000}"/>
    <cellStyle name="Output 8 2 2 3 17 2" xfId="17795" xr:uid="{00000000-0005-0000-0000-000009450000}"/>
    <cellStyle name="Output 8 2 2 3 18" xfId="17796" xr:uid="{00000000-0005-0000-0000-00000A450000}"/>
    <cellStyle name="Output 8 2 2 3 18 2" xfId="17797" xr:uid="{00000000-0005-0000-0000-00000B450000}"/>
    <cellStyle name="Output 8 2 2 3 19" xfId="17798" xr:uid="{00000000-0005-0000-0000-00000C450000}"/>
    <cellStyle name="Output 8 2 2 3 2" xfId="17799" xr:uid="{00000000-0005-0000-0000-00000D450000}"/>
    <cellStyle name="Output 8 2 2 3 2 2" xfId="17800" xr:uid="{00000000-0005-0000-0000-00000E450000}"/>
    <cellStyle name="Output 8 2 2 3 3" xfId="17801" xr:uid="{00000000-0005-0000-0000-00000F450000}"/>
    <cellStyle name="Output 8 2 2 3 3 2" xfId="17802" xr:uid="{00000000-0005-0000-0000-000010450000}"/>
    <cellStyle name="Output 8 2 2 3 4" xfId="17803" xr:uid="{00000000-0005-0000-0000-000011450000}"/>
    <cellStyle name="Output 8 2 2 3 4 2" xfId="17804" xr:uid="{00000000-0005-0000-0000-000012450000}"/>
    <cellStyle name="Output 8 2 2 3 5" xfId="17805" xr:uid="{00000000-0005-0000-0000-000013450000}"/>
    <cellStyle name="Output 8 2 2 3 5 2" xfId="17806" xr:uid="{00000000-0005-0000-0000-000014450000}"/>
    <cellStyle name="Output 8 2 2 3 6" xfId="17807" xr:uid="{00000000-0005-0000-0000-000015450000}"/>
    <cellStyle name="Output 8 2 2 3 6 2" xfId="17808" xr:uid="{00000000-0005-0000-0000-000016450000}"/>
    <cellStyle name="Output 8 2 2 3 7" xfId="17809" xr:uid="{00000000-0005-0000-0000-000017450000}"/>
    <cellStyle name="Output 8 2 2 3 7 2" xfId="17810" xr:uid="{00000000-0005-0000-0000-000018450000}"/>
    <cellStyle name="Output 8 2 2 3 8" xfId="17811" xr:uid="{00000000-0005-0000-0000-000019450000}"/>
    <cellStyle name="Output 8 2 2 3 8 2" xfId="17812" xr:uid="{00000000-0005-0000-0000-00001A450000}"/>
    <cellStyle name="Output 8 2 2 3 9" xfId="17813" xr:uid="{00000000-0005-0000-0000-00001B450000}"/>
    <cellStyle name="Output 8 2 2 3 9 2" xfId="17814" xr:uid="{00000000-0005-0000-0000-00001C450000}"/>
    <cellStyle name="Output 8 2 2 4" xfId="17815" xr:uid="{00000000-0005-0000-0000-00001D450000}"/>
    <cellStyle name="Output 8 2 2 4 10" xfId="17816" xr:uid="{00000000-0005-0000-0000-00001E450000}"/>
    <cellStyle name="Output 8 2 2 4 10 2" xfId="17817" xr:uid="{00000000-0005-0000-0000-00001F450000}"/>
    <cellStyle name="Output 8 2 2 4 11" xfId="17818" xr:uid="{00000000-0005-0000-0000-000020450000}"/>
    <cellStyle name="Output 8 2 2 4 11 2" xfId="17819" xr:uid="{00000000-0005-0000-0000-000021450000}"/>
    <cellStyle name="Output 8 2 2 4 12" xfId="17820" xr:uid="{00000000-0005-0000-0000-000022450000}"/>
    <cellStyle name="Output 8 2 2 4 12 2" xfId="17821" xr:uid="{00000000-0005-0000-0000-000023450000}"/>
    <cellStyle name="Output 8 2 2 4 13" xfId="17822" xr:uid="{00000000-0005-0000-0000-000024450000}"/>
    <cellStyle name="Output 8 2 2 4 13 2" xfId="17823" xr:uid="{00000000-0005-0000-0000-000025450000}"/>
    <cellStyle name="Output 8 2 2 4 14" xfId="17824" xr:uid="{00000000-0005-0000-0000-000026450000}"/>
    <cellStyle name="Output 8 2 2 4 14 2" xfId="17825" xr:uid="{00000000-0005-0000-0000-000027450000}"/>
    <cellStyle name="Output 8 2 2 4 15" xfId="17826" xr:uid="{00000000-0005-0000-0000-000028450000}"/>
    <cellStyle name="Output 8 2 2 4 15 2" xfId="17827" xr:uid="{00000000-0005-0000-0000-000029450000}"/>
    <cellStyle name="Output 8 2 2 4 16" xfId="17828" xr:uid="{00000000-0005-0000-0000-00002A450000}"/>
    <cellStyle name="Output 8 2 2 4 2" xfId="17829" xr:uid="{00000000-0005-0000-0000-00002B450000}"/>
    <cellStyle name="Output 8 2 2 4 2 2" xfId="17830" xr:uid="{00000000-0005-0000-0000-00002C450000}"/>
    <cellStyle name="Output 8 2 2 4 3" xfId="17831" xr:uid="{00000000-0005-0000-0000-00002D450000}"/>
    <cellStyle name="Output 8 2 2 4 3 2" xfId="17832" xr:uid="{00000000-0005-0000-0000-00002E450000}"/>
    <cellStyle name="Output 8 2 2 4 4" xfId="17833" xr:uid="{00000000-0005-0000-0000-00002F450000}"/>
    <cellStyle name="Output 8 2 2 4 4 2" xfId="17834" xr:uid="{00000000-0005-0000-0000-000030450000}"/>
    <cellStyle name="Output 8 2 2 4 5" xfId="17835" xr:uid="{00000000-0005-0000-0000-000031450000}"/>
    <cellStyle name="Output 8 2 2 4 5 2" xfId="17836" xr:uid="{00000000-0005-0000-0000-000032450000}"/>
    <cellStyle name="Output 8 2 2 4 6" xfId="17837" xr:uid="{00000000-0005-0000-0000-000033450000}"/>
    <cellStyle name="Output 8 2 2 4 6 2" xfId="17838" xr:uid="{00000000-0005-0000-0000-000034450000}"/>
    <cellStyle name="Output 8 2 2 4 7" xfId="17839" xr:uid="{00000000-0005-0000-0000-000035450000}"/>
    <cellStyle name="Output 8 2 2 4 7 2" xfId="17840" xr:uid="{00000000-0005-0000-0000-000036450000}"/>
    <cellStyle name="Output 8 2 2 4 8" xfId="17841" xr:uid="{00000000-0005-0000-0000-000037450000}"/>
    <cellStyle name="Output 8 2 2 4 8 2" xfId="17842" xr:uid="{00000000-0005-0000-0000-000038450000}"/>
    <cellStyle name="Output 8 2 2 4 9" xfId="17843" xr:uid="{00000000-0005-0000-0000-000039450000}"/>
    <cellStyle name="Output 8 2 2 4 9 2" xfId="17844" xr:uid="{00000000-0005-0000-0000-00003A450000}"/>
    <cellStyle name="Output 8 2 2 5" xfId="17845" xr:uid="{00000000-0005-0000-0000-00003B450000}"/>
    <cellStyle name="Output 8 2 2 5 10" xfId="17846" xr:uid="{00000000-0005-0000-0000-00003C450000}"/>
    <cellStyle name="Output 8 2 2 5 10 2" xfId="17847" xr:uid="{00000000-0005-0000-0000-00003D450000}"/>
    <cellStyle name="Output 8 2 2 5 11" xfId="17848" xr:uid="{00000000-0005-0000-0000-00003E450000}"/>
    <cellStyle name="Output 8 2 2 5 11 2" xfId="17849" xr:uid="{00000000-0005-0000-0000-00003F450000}"/>
    <cellStyle name="Output 8 2 2 5 12" xfId="17850" xr:uid="{00000000-0005-0000-0000-000040450000}"/>
    <cellStyle name="Output 8 2 2 5 12 2" xfId="17851" xr:uid="{00000000-0005-0000-0000-000041450000}"/>
    <cellStyle name="Output 8 2 2 5 13" xfId="17852" xr:uid="{00000000-0005-0000-0000-000042450000}"/>
    <cellStyle name="Output 8 2 2 5 13 2" xfId="17853" xr:uid="{00000000-0005-0000-0000-000043450000}"/>
    <cellStyle name="Output 8 2 2 5 14" xfId="17854" xr:uid="{00000000-0005-0000-0000-000044450000}"/>
    <cellStyle name="Output 8 2 2 5 14 2" xfId="17855" xr:uid="{00000000-0005-0000-0000-000045450000}"/>
    <cellStyle name="Output 8 2 2 5 15" xfId="17856" xr:uid="{00000000-0005-0000-0000-000046450000}"/>
    <cellStyle name="Output 8 2 2 5 15 2" xfId="17857" xr:uid="{00000000-0005-0000-0000-000047450000}"/>
    <cellStyle name="Output 8 2 2 5 16" xfId="17858" xr:uid="{00000000-0005-0000-0000-000048450000}"/>
    <cellStyle name="Output 8 2 2 5 2" xfId="17859" xr:uid="{00000000-0005-0000-0000-000049450000}"/>
    <cellStyle name="Output 8 2 2 5 2 2" xfId="17860" xr:uid="{00000000-0005-0000-0000-00004A450000}"/>
    <cellStyle name="Output 8 2 2 5 3" xfId="17861" xr:uid="{00000000-0005-0000-0000-00004B450000}"/>
    <cellStyle name="Output 8 2 2 5 3 2" xfId="17862" xr:uid="{00000000-0005-0000-0000-00004C450000}"/>
    <cellStyle name="Output 8 2 2 5 4" xfId="17863" xr:uid="{00000000-0005-0000-0000-00004D450000}"/>
    <cellStyle name="Output 8 2 2 5 4 2" xfId="17864" xr:uid="{00000000-0005-0000-0000-00004E450000}"/>
    <cellStyle name="Output 8 2 2 5 5" xfId="17865" xr:uid="{00000000-0005-0000-0000-00004F450000}"/>
    <cellStyle name="Output 8 2 2 5 5 2" xfId="17866" xr:uid="{00000000-0005-0000-0000-000050450000}"/>
    <cellStyle name="Output 8 2 2 5 6" xfId="17867" xr:uid="{00000000-0005-0000-0000-000051450000}"/>
    <cellStyle name="Output 8 2 2 5 6 2" xfId="17868" xr:uid="{00000000-0005-0000-0000-000052450000}"/>
    <cellStyle name="Output 8 2 2 5 7" xfId="17869" xr:uid="{00000000-0005-0000-0000-000053450000}"/>
    <cellStyle name="Output 8 2 2 5 7 2" xfId="17870" xr:uid="{00000000-0005-0000-0000-000054450000}"/>
    <cellStyle name="Output 8 2 2 5 8" xfId="17871" xr:uid="{00000000-0005-0000-0000-000055450000}"/>
    <cellStyle name="Output 8 2 2 5 8 2" xfId="17872" xr:uid="{00000000-0005-0000-0000-000056450000}"/>
    <cellStyle name="Output 8 2 2 5 9" xfId="17873" xr:uid="{00000000-0005-0000-0000-000057450000}"/>
    <cellStyle name="Output 8 2 2 5 9 2" xfId="17874" xr:uid="{00000000-0005-0000-0000-000058450000}"/>
    <cellStyle name="Output 8 2 2 6" xfId="17875" xr:uid="{00000000-0005-0000-0000-000059450000}"/>
    <cellStyle name="Output 8 2 2 6 10" xfId="17876" xr:uid="{00000000-0005-0000-0000-00005A450000}"/>
    <cellStyle name="Output 8 2 2 6 10 2" xfId="17877" xr:uid="{00000000-0005-0000-0000-00005B450000}"/>
    <cellStyle name="Output 8 2 2 6 11" xfId="17878" xr:uid="{00000000-0005-0000-0000-00005C450000}"/>
    <cellStyle name="Output 8 2 2 6 11 2" xfId="17879" xr:uid="{00000000-0005-0000-0000-00005D450000}"/>
    <cellStyle name="Output 8 2 2 6 12" xfId="17880" xr:uid="{00000000-0005-0000-0000-00005E450000}"/>
    <cellStyle name="Output 8 2 2 6 12 2" xfId="17881" xr:uid="{00000000-0005-0000-0000-00005F450000}"/>
    <cellStyle name="Output 8 2 2 6 13" xfId="17882" xr:uid="{00000000-0005-0000-0000-000060450000}"/>
    <cellStyle name="Output 8 2 2 6 13 2" xfId="17883" xr:uid="{00000000-0005-0000-0000-000061450000}"/>
    <cellStyle name="Output 8 2 2 6 14" xfId="17884" xr:uid="{00000000-0005-0000-0000-000062450000}"/>
    <cellStyle name="Output 8 2 2 6 14 2" xfId="17885" xr:uid="{00000000-0005-0000-0000-000063450000}"/>
    <cellStyle name="Output 8 2 2 6 15" xfId="17886" xr:uid="{00000000-0005-0000-0000-000064450000}"/>
    <cellStyle name="Output 8 2 2 6 2" xfId="17887" xr:uid="{00000000-0005-0000-0000-000065450000}"/>
    <cellStyle name="Output 8 2 2 6 2 2" xfId="17888" xr:uid="{00000000-0005-0000-0000-000066450000}"/>
    <cellStyle name="Output 8 2 2 6 3" xfId="17889" xr:uid="{00000000-0005-0000-0000-000067450000}"/>
    <cellStyle name="Output 8 2 2 6 3 2" xfId="17890" xr:uid="{00000000-0005-0000-0000-000068450000}"/>
    <cellStyle name="Output 8 2 2 6 4" xfId="17891" xr:uid="{00000000-0005-0000-0000-000069450000}"/>
    <cellStyle name="Output 8 2 2 6 4 2" xfId="17892" xr:uid="{00000000-0005-0000-0000-00006A450000}"/>
    <cellStyle name="Output 8 2 2 6 5" xfId="17893" xr:uid="{00000000-0005-0000-0000-00006B450000}"/>
    <cellStyle name="Output 8 2 2 6 5 2" xfId="17894" xr:uid="{00000000-0005-0000-0000-00006C450000}"/>
    <cellStyle name="Output 8 2 2 6 6" xfId="17895" xr:uid="{00000000-0005-0000-0000-00006D450000}"/>
    <cellStyle name="Output 8 2 2 6 6 2" xfId="17896" xr:uid="{00000000-0005-0000-0000-00006E450000}"/>
    <cellStyle name="Output 8 2 2 6 7" xfId="17897" xr:uid="{00000000-0005-0000-0000-00006F450000}"/>
    <cellStyle name="Output 8 2 2 6 7 2" xfId="17898" xr:uid="{00000000-0005-0000-0000-000070450000}"/>
    <cellStyle name="Output 8 2 2 6 8" xfId="17899" xr:uid="{00000000-0005-0000-0000-000071450000}"/>
    <cellStyle name="Output 8 2 2 6 8 2" xfId="17900" xr:uid="{00000000-0005-0000-0000-000072450000}"/>
    <cellStyle name="Output 8 2 2 6 9" xfId="17901" xr:uid="{00000000-0005-0000-0000-000073450000}"/>
    <cellStyle name="Output 8 2 2 6 9 2" xfId="17902" xr:uid="{00000000-0005-0000-0000-000074450000}"/>
    <cellStyle name="Output 8 2 2 7" xfId="17903" xr:uid="{00000000-0005-0000-0000-000075450000}"/>
    <cellStyle name="Output 8 2 2 7 2" xfId="17904" xr:uid="{00000000-0005-0000-0000-000076450000}"/>
    <cellStyle name="Output 8 2 2 8" xfId="17905" xr:uid="{00000000-0005-0000-0000-000077450000}"/>
    <cellStyle name="Output 8 2 2 8 2" xfId="17906" xr:uid="{00000000-0005-0000-0000-000078450000}"/>
    <cellStyle name="Output 8 2 2 9" xfId="17907" xr:uid="{00000000-0005-0000-0000-000079450000}"/>
    <cellStyle name="Output 8 2 2 9 2" xfId="17908" xr:uid="{00000000-0005-0000-0000-00007A450000}"/>
    <cellStyle name="Output 8 2 20" xfId="17909" xr:uid="{00000000-0005-0000-0000-00007B450000}"/>
    <cellStyle name="Output 8 2 20 2" xfId="17910" xr:uid="{00000000-0005-0000-0000-00007C450000}"/>
    <cellStyle name="Output 8 2 21" xfId="17911" xr:uid="{00000000-0005-0000-0000-00007D450000}"/>
    <cellStyle name="Output 8 2 21 2" xfId="17912" xr:uid="{00000000-0005-0000-0000-00007E450000}"/>
    <cellStyle name="Output 8 2 22" xfId="17913" xr:uid="{00000000-0005-0000-0000-00007F450000}"/>
    <cellStyle name="Output 8 2 22 2" xfId="17914" xr:uid="{00000000-0005-0000-0000-000080450000}"/>
    <cellStyle name="Output 8 2 23" xfId="17915" xr:uid="{00000000-0005-0000-0000-000081450000}"/>
    <cellStyle name="Output 8 2 23 2" xfId="17916" xr:uid="{00000000-0005-0000-0000-000082450000}"/>
    <cellStyle name="Output 8 2 24" xfId="17917" xr:uid="{00000000-0005-0000-0000-000083450000}"/>
    <cellStyle name="Output 8 2 24 2" xfId="17918" xr:uid="{00000000-0005-0000-0000-000084450000}"/>
    <cellStyle name="Output 8 2 25" xfId="17919" xr:uid="{00000000-0005-0000-0000-000085450000}"/>
    <cellStyle name="Output 8 2 25 2" xfId="17920" xr:uid="{00000000-0005-0000-0000-000086450000}"/>
    <cellStyle name="Output 8 2 26" xfId="17921" xr:uid="{00000000-0005-0000-0000-000087450000}"/>
    <cellStyle name="Output 8 2 26 2" xfId="17922" xr:uid="{00000000-0005-0000-0000-000088450000}"/>
    <cellStyle name="Output 8 2 27" xfId="17923" xr:uid="{00000000-0005-0000-0000-000089450000}"/>
    <cellStyle name="Output 8 2 3" xfId="17924" xr:uid="{00000000-0005-0000-0000-00008A450000}"/>
    <cellStyle name="Output 8 2 3 10" xfId="17925" xr:uid="{00000000-0005-0000-0000-00008B450000}"/>
    <cellStyle name="Output 8 2 3 10 2" xfId="17926" xr:uid="{00000000-0005-0000-0000-00008C450000}"/>
    <cellStyle name="Output 8 2 3 11" xfId="17927" xr:uid="{00000000-0005-0000-0000-00008D450000}"/>
    <cellStyle name="Output 8 2 3 11 2" xfId="17928" xr:uid="{00000000-0005-0000-0000-00008E450000}"/>
    <cellStyle name="Output 8 2 3 12" xfId="17929" xr:uid="{00000000-0005-0000-0000-00008F450000}"/>
    <cellStyle name="Output 8 2 3 12 2" xfId="17930" xr:uid="{00000000-0005-0000-0000-000090450000}"/>
    <cellStyle name="Output 8 2 3 13" xfId="17931" xr:uid="{00000000-0005-0000-0000-000091450000}"/>
    <cellStyle name="Output 8 2 3 13 2" xfId="17932" xr:uid="{00000000-0005-0000-0000-000092450000}"/>
    <cellStyle name="Output 8 2 3 14" xfId="17933" xr:uid="{00000000-0005-0000-0000-000093450000}"/>
    <cellStyle name="Output 8 2 3 14 2" xfId="17934" xr:uid="{00000000-0005-0000-0000-000094450000}"/>
    <cellStyle name="Output 8 2 3 15" xfId="17935" xr:uid="{00000000-0005-0000-0000-000095450000}"/>
    <cellStyle name="Output 8 2 3 15 2" xfId="17936" xr:uid="{00000000-0005-0000-0000-000096450000}"/>
    <cellStyle name="Output 8 2 3 16" xfId="17937" xr:uid="{00000000-0005-0000-0000-000097450000}"/>
    <cellStyle name="Output 8 2 3 16 2" xfId="17938" xr:uid="{00000000-0005-0000-0000-000098450000}"/>
    <cellStyle name="Output 8 2 3 17" xfId="17939" xr:uid="{00000000-0005-0000-0000-000099450000}"/>
    <cellStyle name="Output 8 2 3 17 2" xfId="17940" xr:uid="{00000000-0005-0000-0000-00009A450000}"/>
    <cellStyle name="Output 8 2 3 18" xfId="17941" xr:uid="{00000000-0005-0000-0000-00009B450000}"/>
    <cellStyle name="Output 8 2 3 18 2" xfId="17942" xr:uid="{00000000-0005-0000-0000-00009C450000}"/>
    <cellStyle name="Output 8 2 3 19" xfId="17943" xr:uid="{00000000-0005-0000-0000-00009D450000}"/>
    <cellStyle name="Output 8 2 3 19 2" xfId="17944" xr:uid="{00000000-0005-0000-0000-00009E450000}"/>
    <cellStyle name="Output 8 2 3 2" xfId="17945" xr:uid="{00000000-0005-0000-0000-00009F450000}"/>
    <cellStyle name="Output 8 2 3 2 10" xfId="17946" xr:uid="{00000000-0005-0000-0000-0000A0450000}"/>
    <cellStyle name="Output 8 2 3 2 10 2" xfId="17947" xr:uid="{00000000-0005-0000-0000-0000A1450000}"/>
    <cellStyle name="Output 8 2 3 2 11" xfId="17948" xr:uid="{00000000-0005-0000-0000-0000A2450000}"/>
    <cellStyle name="Output 8 2 3 2 11 2" xfId="17949" xr:uid="{00000000-0005-0000-0000-0000A3450000}"/>
    <cellStyle name="Output 8 2 3 2 12" xfId="17950" xr:uid="{00000000-0005-0000-0000-0000A4450000}"/>
    <cellStyle name="Output 8 2 3 2 12 2" xfId="17951" xr:uid="{00000000-0005-0000-0000-0000A5450000}"/>
    <cellStyle name="Output 8 2 3 2 13" xfId="17952" xr:uid="{00000000-0005-0000-0000-0000A6450000}"/>
    <cellStyle name="Output 8 2 3 2 13 2" xfId="17953" xr:uid="{00000000-0005-0000-0000-0000A7450000}"/>
    <cellStyle name="Output 8 2 3 2 14" xfId="17954" xr:uid="{00000000-0005-0000-0000-0000A8450000}"/>
    <cellStyle name="Output 8 2 3 2 14 2" xfId="17955" xr:uid="{00000000-0005-0000-0000-0000A9450000}"/>
    <cellStyle name="Output 8 2 3 2 15" xfId="17956" xr:uid="{00000000-0005-0000-0000-0000AA450000}"/>
    <cellStyle name="Output 8 2 3 2 15 2" xfId="17957" xr:uid="{00000000-0005-0000-0000-0000AB450000}"/>
    <cellStyle name="Output 8 2 3 2 16" xfId="17958" xr:uid="{00000000-0005-0000-0000-0000AC450000}"/>
    <cellStyle name="Output 8 2 3 2 16 2" xfId="17959" xr:uid="{00000000-0005-0000-0000-0000AD450000}"/>
    <cellStyle name="Output 8 2 3 2 17" xfId="17960" xr:uid="{00000000-0005-0000-0000-0000AE450000}"/>
    <cellStyle name="Output 8 2 3 2 17 2" xfId="17961" xr:uid="{00000000-0005-0000-0000-0000AF450000}"/>
    <cellStyle name="Output 8 2 3 2 18" xfId="17962" xr:uid="{00000000-0005-0000-0000-0000B0450000}"/>
    <cellStyle name="Output 8 2 3 2 18 2" xfId="17963" xr:uid="{00000000-0005-0000-0000-0000B1450000}"/>
    <cellStyle name="Output 8 2 3 2 19" xfId="17964" xr:uid="{00000000-0005-0000-0000-0000B2450000}"/>
    <cellStyle name="Output 8 2 3 2 2" xfId="17965" xr:uid="{00000000-0005-0000-0000-0000B3450000}"/>
    <cellStyle name="Output 8 2 3 2 2 2" xfId="17966" xr:uid="{00000000-0005-0000-0000-0000B4450000}"/>
    <cellStyle name="Output 8 2 3 2 3" xfId="17967" xr:uid="{00000000-0005-0000-0000-0000B5450000}"/>
    <cellStyle name="Output 8 2 3 2 3 2" xfId="17968" xr:uid="{00000000-0005-0000-0000-0000B6450000}"/>
    <cellStyle name="Output 8 2 3 2 4" xfId="17969" xr:uid="{00000000-0005-0000-0000-0000B7450000}"/>
    <cellStyle name="Output 8 2 3 2 4 2" xfId="17970" xr:uid="{00000000-0005-0000-0000-0000B8450000}"/>
    <cellStyle name="Output 8 2 3 2 5" xfId="17971" xr:uid="{00000000-0005-0000-0000-0000B9450000}"/>
    <cellStyle name="Output 8 2 3 2 5 2" xfId="17972" xr:uid="{00000000-0005-0000-0000-0000BA450000}"/>
    <cellStyle name="Output 8 2 3 2 6" xfId="17973" xr:uid="{00000000-0005-0000-0000-0000BB450000}"/>
    <cellStyle name="Output 8 2 3 2 6 2" xfId="17974" xr:uid="{00000000-0005-0000-0000-0000BC450000}"/>
    <cellStyle name="Output 8 2 3 2 7" xfId="17975" xr:uid="{00000000-0005-0000-0000-0000BD450000}"/>
    <cellStyle name="Output 8 2 3 2 7 2" xfId="17976" xr:uid="{00000000-0005-0000-0000-0000BE450000}"/>
    <cellStyle name="Output 8 2 3 2 8" xfId="17977" xr:uid="{00000000-0005-0000-0000-0000BF450000}"/>
    <cellStyle name="Output 8 2 3 2 8 2" xfId="17978" xr:uid="{00000000-0005-0000-0000-0000C0450000}"/>
    <cellStyle name="Output 8 2 3 2 9" xfId="17979" xr:uid="{00000000-0005-0000-0000-0000C1450000}"/>
    <cellStyle name="Output 8 2 3 2 9 2" xfId="17980" xr:uid="{00000000-0005-0000-0000-0000C2450000}"/>
    <cellStyle name="Output 8 2 3 20" xfId="17981" xr:uid="{00000000-0005-0000-0000-0000C3450000}"/>
    <cellStyle name="Output 8 2 3 3" xfId="17982" xr:uid="{00000000-0005-0000-0000-0000C4450000}"/>
    <cellStyle name="Output 8 2 3 3 10" xfId="17983" xr:uid="{00000000-0005-0000-0000-0000C5450000}"/>
    <cellStyle name="Output 8 2 3 3 10 2" xfId="17984" xr:uid="{00000000-0005-0000-0000-0000C6450000}"/>
    <cellStyle name="Output 8 2 3 3 11" xfId="17985" xr:uid="{00000000-0005-0000-0000-0000C7450000}"/>
    <cellStyle name="Output 8 2 3 3 11 2" xfId="17986" xr:uid="{00000000-0005-0000-0000-0000C8450000}"/>
    <cellStyle name="Output 8 2 3 3 12" xfId="17987" xr:uid="{00000000-0005-0000-0000-0000C9450000}"/>
    <cellStyle name="Output 8 2 3 3 12 2" xfId="17988" xr:uid="{00000000-0005-0000-0000-0000CA450000}"/>
    <cellStyle name="Output 8 2 3 3 13" xfId="17989" xr:uid="{00000000-0005-0000-0000-0000CB450000}"/>
    <cellStyle name="Output 8 2 3 3 13 2" xfId="17990" xr:uid="{00000000-0005-0000-0000-0000CC450000}"/>
    <cellStyle name="Output 8 2 3 3 14" xfId="17991" xr:uid="{00000000-0005-0000-0000-0000CD450000}"/>
    <cellStyle name="Output 8 2 3 3 14 2" xfId="17992" xr:uid="{00000000-0005-0000-0000-0000CE450000}"/>
    <cellStyle name="Output 8 2 3 3 15" xfId="17993" xr:uid="{00000000-0005-0000-0000-0000CF450000}"/>
    <cellStyle name="Output 8 2 3 3 15 2" xfId="17994" xr:uid="{00000000-0005-0000-0000-0000D0450000}"/>
    <cellStyle name="Output 8 2 3 3 16" xfId="17995" xr:uid="{00000000-0005-0000-0000-0000D1450000}"/>
    <cellStyle name="Output 8 2 3 3 16 2" xfId="17996" xr:uid="{00000000-0005-0000-0000-0000D2450000}"/>
    <cellStyle name="Output 8 2 3 3 17" xfId="17997" xr:uid="{00000000-0005-0000-0000-0000D3450000}"/>
    <cellStyle name="Output 8 2 3 3 17 2" xfId="17998" xr:uid="{00000000-0005-0000-0000-0000D4450000}"/>
    <cellStyle name="Output 8 2 3 3 18" xfId="17999" xr:uid="{00000000-0005-0000-0000-0000D5450000}"/>
    <cellStyle name="Output 8 2 3 3 18 2" xfId="18000" xr:uid="{00000000-0005-0000-0000-0000D6450000}"/>
    <cellStyle name="Output 8 2 3 3 19" xfId="18001" xr:uid="{00000000-0005-0000-0000-0000D7450000}"/>
    <cellStyle name="Output 8 2 3 3 2" xfId="18002" xr:uid="{00000000-0005-0000-0000-0000D8450000}"/>
    <cellStyle name="Output 8 2 3 3 2 2" xfId="18003" xr:uid="{00000000-0005-0000-0000-0000D9450000}"/>
    <cellStyle name="Output 8 2 3 3 3" xfId="18004" xr:uid="{00000000-0005-0000-0000-0000DA450000}"/>
    <cellStyle name="Output 8 2 3 3 3 2" xfId="18005" xr:uid="{00000000-0005-0000-0000-0000DB450000}"/>
    <cellStyle name="Output 8 2 3 3 4" xfId="18006" xr:uid="{00000000-0005-0000-0000-0000DC450000}"/>
    <cellStyle name="Output 8 2 3 3 4 2" xfId="18007" xr:uid="{00000000-0005-0000-0000-0000DD450000}"/>
    <cellStyle name="Output 8 2 3 3 5" xfId="18008" xr:uid="{00000000-0005-0000-0000-0000DE450000}"/>
    <cellStyle name="Output 8 2 3 3 5 2" xfId="18009" xr:uid="{00000000-0005-0000-0000-0000DF450000}"/>
    <cellStyle name="Output 8 2 3 3 6" xfId="18010" xr:uid="{00000000-0005-0000-0000-0000E0450000}"/>
    <cellStyle name="Output 8 2 3 3 6 2" xfId="18011" xr:uid="{00000000-0005-0000-0000-0000E1450000}"/>
    <cellStyle name="Output 8 2 3 3 7" xfId="18012" xr:uid="{00000000-0005-0000-0000-0000E2450000}"/>
    <cellStyle name="Output 8 2 3 3 7 2" xfId="18013" xr:uid="{00000000-0005-0000-0000-0000E3450000}"/>
    <cellStyle name="Output 8 2 3 3 8" xfId="18014" xr:uid="{00000000-0005-0000-0000-0000E4450000}"/>
    <cellStyle name="Output 8 2 3 3 8 2" xfId="18015" xr:uid="{00000000-0005-0000-0000-0000E5450000}"/>
    <cellStyle name="Output 8 2 3 3 9" xfId="18016" xr:uid="{00000000-0005-0000-0000-0000E6450000}"/>
    <cellStyle name="Output 8 2 3 3 9 2" xfId="18017" xr:uid="{00000000-0005-0000-0000-0000E7450000}"/>
    <cellStyle name="Output 8 2 3 4" xfId="18018" xr:uid="{00000000-0005-0000-0000-0000E8450000}"/>
    <cellStyle name="Output 8 2 3 4 10" xfId="18019" xr:uid="{00000000-0005-0000-0000-0000E9450000}"/>
    <cellStyle name="Output 8 2 3 4 10 2" xfId="18020" xr:uid="{00000000-0005-0000-0000-0000EA450000}"/>
    <cellStyle name="Output 8 2 3 4 11" xfId="18021" xr:uid="{00000000-0005-0000-0000-0000EB450000}"/>
    <cellStyle name="Output 8 2 3 4 11 2" xfId="18022" xr:uid="{00000000-0005-0000-0000-0000EC450000}"/>
    <cellStyle name="Output 8 2 3 4 12" xfId="18023" xr:uid="{00000000-0005-0000-0000-0000ED450000}"/>
    <cellStyle name="Output 8 2 3 4 12 2" xfId="18024" xr:uid="{00000000-0005-0000-0000-0000EE450000}"/>
    <cellStyle name="Output 8 2 3 4 13" xfId="18025" xr:uid="{00000000-0005-0000-0000-0000EF450000}"/>
    <cellStyle name="Output 8 2 3 4 13 2" xfId="18026" xr:uid="{00000000-0005-0000-0000-0000F0450000}"/>
    <cellStyle name="Output 8 2 3 4 14" xfId="18027" xr:uid="{00000000-0005-0000-0000-0000F1450000}"/>
    <cellStyle name="Output 8 2 3 4 14 2" xfId="18028" xr:uid="{00000000-0005-0000-0000-0000F2450000}"/>
    <cellStyle name="Output 8 2 3 4 15" xfId="18029" xr:uid="{00000000-0005-0000-0000-0000F3450000}"/>
    <cellStyle name="Output 8 2 3 4 15 2" xfId="18030" xr:uid="{00000000-0005-0000-0000-0000F4450000}"/>
    <cellStyle name="Output 8 2 3 4 16" xfId="18031" xr:uid="{00000000-0005-0000-0000-0000F5450000}"/>
    <cellStyle name="Output 8 2 3 4 2" xfId="18032" xr:uid="{00000000-0005-0000-0000-0000F6450000}"/>
    <cellStyle name="Output 8 2 3 4 2 2" xfId="18033" xr:uid="{00000000-0005-0000-0000-0000F7450000}"/>
    <cellStyle name="Output 8 2 3 4 3" xfId="18034" xr:uid="{00000000-0005-0000-0000-0000F8450000}"/>
    <cellStyle name="Output 8 2 3 4 3 2" xfId="18035" xr:uid="{00000000-0005-0000-0000-0000F9450000}"/>
    <cellStyle name="Output 8 2 3 4 4" xfId="18036" xr:uid="{00000000-0005-0000-0000-0000FA450000}"/>
    <cellStyle name="Output 8 2 3 4 4 2" xfId="18037" xr:uid="{00000000-0005-0000-0000-0000FB450000}"/>
    <cellStyle name="Output 8 2 3 4 5" xfId="18038" xr:uid="{00000000-0005-0000-0000-0000FC450000}"/>
    <cellStyle name="Output 8 2 3 4 5 2" xfId="18039" xr:uid="{00000000-0005-0000-0000-0000FD450000}"/>
    <cellStyle name="Output 8 2 3 4 6" xfId="18040" xr:uid="{00000000-0005-0000-0000-0000FE450000}"/>
    <cellStyle name="Output 8 2 3 4 6 2" xfId="18041" xr:uid="{00000000-0005-0000-0000-0000FF450000}"/>
    <cellStyle name="Output 8 2 3 4 7" xfId="18042" xr:uid="{00000000-0005-0000-0000-000000460000}"/>
    <cellStyle name="Output 8 2 3 4 7 2" xfId="18043" xr:uid="{00000000-0005-0000-0000-000001460000}"/>
    <cellStyle name="Output 8 2 3 4 8" xfId="18044" xr:uid="{00000000-0005-0000-0000-000002460000}"/>
    <cellStyle name="Output 8 2 3 4 8 2" xfId="18045" xr:uid="{00000000-0005-0000-0000-000003460000}"/>
    <cellStyle name="Output 8 2 3 4 9" xfId="18046" xr:uid="{00000000-0005-0000-0000-000004460000}"/>
    <cellStyle name="Output 8 2 3 4 9 2" xfId="18047" xr:uid="{00000000-0005-0000-0000-000005460000}"/>
    <cellStyle name="Output 8 2 3 5" xfId="18048" xr:uid="{00000000-0005-0000-0000-000006460000}"/>
    <cellStyle name="Output 8 2 3 5 10" xfId="18049" xr:uid="{00000000-0005-0000-0000-000007460000}"/>
    <cellStyle name="Output 8 2 3 5 10 2" xfId="18050" xr:uid="{00000000-0005-0000-0000-000008460000}"/>
    <cellStyle name="Output 8 2 3 5 11" xfId="18051" xr:uid="{00000000-0005-0000-0000-000009460000}"/>
    <cellStyle name="Output 8 2 3 5 11 2" xfId="18052" xr:uid="{00000000-0005-0000-0000-00000A460000}"/>
    <cellStyle name="Output 8 2 3 5 12" xfId="18053" xr:uid="{00000000-0005-0000-0000-00000B460000}"/>
    <cellStyle name="Output 8 2 3 5 12 2" xfId="18054" xr:uid="{00000000-0005-0000-0000-00000C460000}"/>
    <cellStyle name="Output 8 2 3 5 13" xfId="18055" xr:uid="{00000000-0005-0000-0000-00000D460000}"/>
    <cellStyle name="Output 8 2 3 5 13 2" xfId="18056" xr:uid="{00000000-0005-0000-0000-00000E460000}"/>
    <cellStyle name="Output 8 2 3 5 14" xfId="18057" xr:uid="{00000000-0005-0000-0000-00000F460000}"/>
    <cellStyle name="Output 8 2 3 5 14 2" xfId="18058" xr:uid="{00000000-0005-0000-0000-000010460000}"/>
    <cellStyle name="Output 8 2 3 5 15" xfId="18059" xr:uid="{00000000-0005-0000-0000-000011460000}"/>
    <cellStyle name="Output 8 2 3 5 15 2" xfId="18060" xr:uid="{00000000-0005-0000-0000-000012460000}"/>
    <cellStyle name="Output 8 2 3 5 16" xfId="18061" xr:uid="{00000000-0005-0000-0000-000013460000}"/>
    <cellStyle name="Output 8 2 3 5 2" xfId="18062" xr:uid="{00000000-0005-0000-0000-000014460000}"/>
    <cellStyle name="Output 8 2 3 5 2 2" xfId="18063" xr:uid="{00000000-0005-0000-0000-000015460000}"/>
    <cellStyle name="Output 8 2 3 5 3" xfId="18064" xr:uid="{00000000-0005-0000-0000-000016460000}"/>
    <cellStyle name="Output 8 2 3 5 3 2" xfId="18065" xr:uid="{00000000-0005-0000-0000-000017460000}"/>
    <cellStyle name="Output 8 2 3 5 4" xfId="18066" xr:uid="{00000000-0005-0000-0000-000018460000}"/>
    <cellStyle name="Output 8 2 3 5 4 2" xfId="18067" xr:uid="{00000000-0005-0000-0000-000019460000}"/>
    <cellStyle name="Output 8 2 3 5 5" xfId="18068" xr:uid="{00000000-0005-0000-0000-00001A460000}"/>
    <cellStyle name="Output 8 2 3 5 5 2" xfId="18069" xr:uid="{00000000-0005-0000-0000-00001B460000}"/>
    <cellStyle name="Output 8 2 3 5 6" xfId="18070" xr:uid="{00000000-0005-0000-0000-00001C460000}"/>
    <cellStyle name="Output 8 2 3 5 6 2" xfId="18071" xr:uid="{00000000-0005-0000-0000-00001D460000}"/>
    <cellStyle name="Output 8 2 3 5 7" xfId="18072" xr:uid="{00000000-0005-0000-0000-00001E460000}"/>
    <cellStyle name="Output 8 2 3 5 7 2" xfId="18073" xr:uid="{00000000-0005-0000-0000-00001F460000}"/>
    <cellStyle name="Output 8 2 3 5 8" xfId="18074" xr:uid="{00000000-0005-0000-0000-000020460000}"/>
    <cellStyle name="Output 8 2 3 5 8 2" xfId="18075" xr:uid="{00000000-0005-0000-0000-000021460000}"/>
    <cellStyle name="Output 8 2 3 5 9" xfId="18076" xr:uid="{00000000-0005-0000-0000-000022460000}"/>
    <cellStyle name="Output 8 2 3 5 9 2" xfId="18077" xr:uid="{00000000-0005-0000-0000-000023460000}"/>
    <cellStyle name="Output 8 2 3 6" xfId="18078" xr:uid="{00000000-0005-0000-0000-000024460000}"/>
    <cellStyle name="Output 8 2 3 6 10" xfId="18079" xr:uid="{00000000-0005-0000-0000-000025460000}"/>
    <cellStyle name="Output 8 2 3 6 10 2" xfId="18080" xr:uid="{00000000-0005-0000-0000-000026460000}"/>
    <cellStyle name="Output 8 2 3 6 11" xfId="18081" xr:uid="{00000000-0005-0000-0000-000027460000}"/>
    <cellStyle name="Output 8 2 3 6 11 2" xfId="18082" xr:uid="{00000000-0005-0000-0000-000028460000}"/>
    <cellStyle name="Output 8 2 3 6 12" xfId="18083" xr:uid="{00000000-0005-0000-0000-000029460000}"/>
    <cellStyle name="Output 8 2 3 6 12 2" xfId="18084" xr:uid="{00000000-0005-0000-0000-00002A460000}"/>
    <cellStyle name="Output 8 2 3 6 13" xfId="18085" xr:uid="{00000000-0005-0000-0000-00002B460000}"/>
    <cellStyle name="Output 8 2 3 6 13 2" xfId="18086" xr:uid="{00000000-0005-0000-0000-00002C460000}"/>
    <cellStyle name="Output 8 2 3 6 14" xfId="18087" xr:uid="{00000000-0005-0000-0000-00002D460000}"/>
    <cellStyle name="Output 8 2 3 6 14 2" xfId="18088" xr:uid="{00000000-0005-0000-0000-00002E460000}"/>
    <cellStyle name="Output 8 2 3 6 15" xfId="18089" xr:uid="{00000000-0005-0000-0000-00002F460000}"/>
    <cellStyle name="Output 8 2 3 6 2" xfId="18090" xr:uid="{00000000-0005-0000-0000-000030460000}"/>
    <cellStyle name="Output 8 2 3 6 2 2" xfId="18091" xr:uid="{00000000-0005-0000-0000-000031460000}"/>
    <cellStyle name="Output 8 2 3 6 3" xfId="18092" xr:uid="{00000000-0005-0000-0000-000032460000}"/>
    <cellStyle name="Output 8 2 3 6 3 2" xfId="18093" xr:uid="{00000000-0005-0000-0000-000033460000}"/>
    <cellStyle name="Output 8 2 3 6 4" xfId="18094" xr:uid="{00000000-0005-0000-0000-000034460000}"/>
    <cellStyle name="Output 8 2 3 6 4 2" xfId="18095" xr:uid="{00000000-0005-0000-0000-000035460000}"/>
    <cellStyle name="Output 8 2 3 6 5" xfId="18096" xr:uid="{00000000-0005-0000-0000-000036460000}"/>
    <cellStyle name="Output 8 2 3 6 5 2" xfId="18097" xr:uid="{00000000-0005-0000-0000-000037460000}"/>
    <cellStyle name="Output 8 2 3 6 6" xfId="18098" xr:uid="{00000000-0005-0000-0000-000038460000}"/>
    <cellStyle name="Output 8 2 3 6 6 2" xfId="18099" xr:uid="{00000000-0005-0000-0000-000039460000}"/>
    <cellStyle name="Output 8 2 3 6 7" xfId="18100" xr:uid="{00000000-0005-0000-0000-00003A460000}"/>
    <cellStyle name="Output 8 2 3 6 7 2" xfId="18101" xr:uid="{00000000-0005-0000-0000-00003B460000}"/>
    <cellStyle name="Output 8 2 3 6 8" xfId="18102" xr:uid="{00000000-0005-0000-0000-00003C460000}"/>
    <cellStyle name="Output 8 2 3 6 8 2" xfId="18103" xr:uid="{00000000-0005-0000-0000-00003D460000}"/>
    <cellStyle name="Output 8 2 3 6 9" xfId="18104" xr:uid="{00000000-0005-0000-0000-00003E460000}"/>
    <cellStyle name="Output 8 2 3 6 9 2" xfId="18105" xr:uid="{00000000-0005-0000-0000-00003F460000}"/>
    <cellStyle name="Output 8 2 3 7" xfId="18106" xr:uid="{00000000-0005-0000-0000-000040460000}"/>
    <cellStyle name="Output 8 2 3 7 2" xfId="18107" xr:uid="{00000000-0005-0000-0000-000041460000}"/>
    <cellStyle name="Output 8 2 3 8" xfId="18108" xr:uid="{00000000-0005-0000-0000-000042460000}"/>
    <cellStyle name="Output 8 2 3 8 2" xfId="18109" xr:uid="{00000000-0005-0000-0000-000043460000}"/>
    <cellStyle name="Output 8 2 3 9" xfId="18110" xr:uid="{00000000-0005-0000-0000-000044460000}"/>
    <cellStyle name="Output 8 2 3 9 2" xfId="18111" xr:uid="{00000000-0005-0000-0000-000045460000}"/>
    <cellStyle name="Output 8 2 4" xfId="18112" xr:uid="{00000000-0005-0000-0000-000046460000}"/>
    <cellStyle name="Output 8 2 4 10" xfId="18113" xr:uid="{00000000-0005-0000-0000-000047460000}"/>
    <cellStyle name="Output 8 2 4 10 2" xfId="18114" xr:uid="{00000000-0005-0000-0000-000048460000}"/>
    <cellStyle name="Output 8 2 4 11" xfId="18115" xr:uid="{00000000-0005-0000-0000-000049460000}"/>
    <cellStyle name="Output 8 2 4 11 2" xfId="18116" xr:uid="{00000000-0005-0000-0000-00004A460000}"/>
    <cellStyle name="Output 8 2 4 12" xfId="18117" xr:uid="{00000000-0005-0000-0000-00004B460000}"/>
    <cellStyle name="Output 8 2 4 12 2" xfId="18118" xr:uid="{00000000-0005-0000-0000-00004C460000}"/>
    <cellStyle name="Output 8 2 4 13" xfId="18119" xr:uid="{00000000-0005-0000-0000-00004D460000}"/>
    <cellStyle name="Output 8 2 4 13 2" xfId="18120" xr:uid="{00000000-0005-0000-0000-00004E460000}"/>
    <cellStyle name="Output 8 2 4 14" xfId="18121" xr:uid="{00000000-0005-0000-0000-00004F460000}"/>
    <cellStyle name="Output 8 2 4 14 2" xfId="18122" xr:uid="{00000000-0005-0000-0000-000050460000}"/>
    <cellStyle name="Output 8 2 4 15" xfId="18123" xr:uid="{00000000-0005-0000-0000-000051460000}"/>
    <cellStyle name="Output 8 2 4 15 2" xfId="18124" xr:uid="{00000000-0005-0000-0000-000052460000}"/>
    <cellStyle name="Output 8 2 4 16" xfId="18125" xr:uid="{00000000-0005-0000-0000-000053460000}"/>
    <cellStyle name="Output 8 2 4 16 2" xfId="18126" xr:uid="{00000000-0005-0000-0000-000054460000}"/>
    <cellStyle name="Output 8 2 4 17" xfId="18127" xr:uid="{00000000-0005-0000-0000-000055460000}"/>
    <cellStyle name="Output 8 2 4 17 2" xfId="18128" xr:uid="{00000000-0005-0000-0000-000056460000}"/>
    <cellStyle name="Output 8 2 4 18" xfId="18129" xr:uid="{00000000-0005-0000-0000-000057460000}"/>
    <cellStyle name="Output 8 2 4 18 2" xfId="18130" xr:uid="{00000000-0005-0000-0000-000058460000}"/>
    <cellStyle name="Output 8 2 4 19" xfId="18131" xr:uid="{00000000-0005-0000-0000-000059460000}"/>
    <cellStyle name="Output 8 2 4 19 2" xfId="18132" xr:uid="{00000000-0005-0000-0000-00005A460000}"/>
    <cellStyle name="Output 8 2 4 2" xfId="18133" xr:uid="{00000000-0005-0000-0000-00005B460000}"/>
    <cellStyle name="Output 8 2 4 2 10" xfId="18134" xr:uid="{00000000-0005-0000-0000-00005C460000}"/>
    <cellStyle name="Output 8 2 4 2 10 2" xfId="18135" xr:uid="{00000000-0005-0000-0000-00005D460000}"/>
    <cellStyle name="Output 8 2 4 2 11" xfId="18136" xr:uid="{00000000-0005-0000-0000-00005E460000}"/>
    <cellStyle name="Output 8 2 4 2 11 2" xfId="18137" xr:uid="{00000000-0005-0000-0000-00005F460000}"/>
    <cellStyle name="Output 8 2 4 2 12" xfId="18138" xr:uid="{00000000-0005-0000-0000-000060460000}"/>
    <cellStyle name="Output 8 2 4 2 12 2" xfId="18139" xr:uid="{00000000-0005-0000-0000-000061460000}"/>
    <cellStyle name="Output 8 2 4 2 13" xfId="18140" xr:uid="{00000000-0005-0000-0000-000062460000}"/>
    <cellStyle name="Output 8 2 4 2 13 2" xfId="18141" xr:uid="{00000000-0005-0000-0000-000063460000}"/>
    <cellStyle name="Output 8 2 4 2 14" xfId="18142" xr:uid="{00000000-0005-0000-0000-000064460000}"/>
    <cellStyle name="Output 8 2 4 2 14 2" xfId="18143" xr:uid="{00000000-0005-0000-0000-000065460000}"/>
    <cellStyle name="Output 8 2 4 2 15" xfId="18144" xr:uid="{00000000-0005-0000-0000-000066460000}"/>
    <cellStyle name="Output 8 2 4 2 15 2" xfId="18145" xr:uid="{00000000-0005-0000-0000-000067460000}"/>
    <cellStyle name="Output 8 2 4 2 16" xfId="18146" xr:uid="{00000000-0005-0000-0000-000068460000}"/>
    <cellStyle name="Output 8 2 4 2 16 2" xfId="18147" xr:uid="{00000000-0005-0000-0000-000069460000}"/>
    <cellStyle name="Output 8 2 4 2 17" xfId="18148" xr:uid="{00000000-0005-0000-0000-00006A460000}"/>
    <cellStyle name="Output 8 2 4 2 17 2" xfId="18149" xr:uid="{00000000-0005-0000-0000-00006B460000}"/>
    <cellStyle name="Output 8 2 4 2 18" xfId="18150" xr:uid="{00000000-0005-0000-0000-00006C460000}"/>
    <cellStyle name="Output 8 2 4 2 18 2" xfId="18151" xr:uid="{00000000-0005-0000-0000-00006D460000}"/>
    <cellStyle name="Output 8 2 4 2 19" xfId="18152" xr:uid="{00000000-0005-0000-0000-00006E460000}"/>
    <cellStyle name="Output 8 2 4 2 2" xfId="18153" xr:uid="{00000000-0005-0000-0000-00006F460000}"/>
    <cellStyle name="Output 8 2 4 2 2 2" xfId="18154" xr:uid="{00000000-0005-0000-0000-000070460000}"/>
    <cellStyle name="Output 8 2 4 2 3" xfId="18155" xr:uid="{00000000-0005-0000-0000-000071460000}"/>
    <cellStyle name="Output 8 2 4 2 3 2" xfId="18156" xr:uid="{00000000-0005-0000-0000-000072460000}"/>
    <cellStyle name="Output 8 2 4 2 4" xfId="18157" xr:uid="{00000000-0005-0000-0000-000073460000}"/>
    <cellStyle name="Output 8 2 4 2 4 2" xfId="18158" xr:uid="{00000000-0005-0000-0000-000074460000}"/>
    <cellStyle name="Output 8 2 4 2 5" xfId="18159" xr:uid="{00000000-0005-0000-0000-000075460000}"/>
    <cellStyle name="Output 8 2 4 2 5 2" xfId="18160" xr:uid="{00000000-0005-0000-0000-000076460000}"/>
    <cellStyle name="Output 8 2 4 2 6" xfId="18161" xr:uid="{00000000-0005-0000-0000-000077460000}"/>
    <cellStyle name="Output 8 2 4 2 6 2" xfId="18162" xr:uid="{00000000-0005-0000-0000-000078460000}"/>
    <cellStyle name="Output 8 2 4 2 7" xfId="18163" xr:uid="{00000000-0005-0000-0000-000079460000}"/>
    <cellStyle name="Output 8 2 4 2 7 2" xfId="18164" xr:uid="{00000000-0005-0000-0000-00007A460000}"/>
    <cellStyle name="Output 8 2 4 2 8" xfId="18165" xr:uid="{00000000-0005-0000-0000-00007B460000}"/>
    <cellStyle name="Output 8 2 4 2 8 2" xfId="18166" xr:uid="{00000000-0005-0000-0000-00007C460000}"/>
    <cellStyle name="Output 8 2 4 2 9" xfId="18167" xr:uid="{00000000-0005-0000-0000-00007D460000}"/>
    <cellStyle name="Output 8 2 4 2 9 2" xfId="18168" xr:uid="{00000000-0005-0000-0000-00007E460000}"/>
    <cellStyle name="Output 8 2 4 20" xfId="18169" xr:uid="{00000000-0005-0000-0000-00007F460000}"/>
    <cellStyle name="Output 8 2 4 3" xfId="18170" xr:uid="{00000000-0005-0000-0000-000080460000}"/>
    <cellStyle name="Output 8 2 4 3 10" xfId="18171" xr:uid="{00000000-0005-0000-0000-000081460000}"/>
    <cellStyle name="Output 8 2 4 3 10 2" xfId="18172" xr:uid="{00000000-0005-0000-0000-000082460000}"/>
    <cellStyle name="Output 8 2 4 3 11" xfId="18173" xr:uid="{00000000-0005-0000-0000-000083460000}"/>
    <cellStyle name="Output 8 2 4 3 11 2" xfId="18174" xr:uid="{00000000-0005-0000-0000-000084460000}"/>
    <cellStyle name="Output 8 2 4 3 12" xfId="18175" xr:uid="{00000000-0005-0000-0000-000085460000}"/>
    <cellStyle name="Output 8 2 4 3 12 2" xfId="18176" xr:uid="{00000000-0005-0000-0000-000086460000}"/>
    <cellStyle name="Output 8 2 4 3 13" xfId="18177" xr:uid="{00000000-0005-0000-0000-000087460000}"/>
    <cellStyle name="Output 8 2 4 3 13 2" xfId="18178" xr:uid="{00000000-0005-0000-0000-000088460000}"/>
    <cellStyle name="Output 8 2 4 3 14" xfId="18179" xr:uid="{00000000-0005-0000-0000-000089460000}"/>
    <cellStyle name="Output 8 2 4 3 14 2" xfId="18180" xr:uid="{00000000-0005-0000-0000-00008A460000}"/>
    <cellStyle name="Output 8 2 4 3 15" xfId="18181" xr:uid="{00000000-0005-0000-0000-00008B460000}"/>
    <cellStyle name="Output 8 2 4 3 15 2" xfId="18182" xr:uid="{00000000-0005-0000-0000-00008C460000}"/>
    <cellStyle name="Output 8 2 4 3 16" xfId="18183" xr:uid="{00000000-0005-0000-0000-00008D460000}"/>
    <cellStyle name="Output 8 2 4 3 16 2" xfId="18184" xr:uid="{00000000-0005-0000-0000-00008E460000}"/>
    <cellStyle name="Output 8 2 4 3 17" xfId="18185" xr:uid="{00000000-0005-0000-0000-00008F460000}"/>
    <cellStyle name="Output 8 2 4 3 17 2" xfId="18186" xr:uid="{00000000-0005-0000-0000-000090460000}"/>
    <cellStyle name="Output 8 2 4 3 18" xfId="18187" xr:uid="{00000000-0005-0000-0000-000091460000}"/>
    <cellStyle name="Output 8 2 4 3 2" xfId="18188" xr:uid="{00000000-0005-0000-0000-000092460000}"/>
    <cellStyle name="Output 8 2 4 3 2 2" xfId="18189" xr:uid="{00000000-0005-0000-0000-000093460000}"/>
    <cellStyle name="Output 8 2 4 3 3" xfId="18190" xr:uid="{00000000-0005-0000-0000-000094460000}"/>
    <cellStyle name="Output 8 2 4 3 3 2" xfId="18191" xr:uid="{00000000-0005-0000-0000-000095460000}"/>
    <cellStyle name="Output 8 2 4 3 4" xfId="18192" xr:uid="{00000000-0005-0000-0000-000096460000}"/>
    <cellStyle name="Output 8 2 4 3 4 2" xfId="18193" xr:uid="{00000000-0005-0000-0000-000097460000}"/>
    <cellStyle name="Output 8 2 4 3 5" xfId="18194" xr:uid="{00000000-0005-0000-0000-000098460000}"/>
    <cellStyle name="Output 8 2 4 3 5 2" xfId="18195" xr:uid="{00000000-0005-0000-0000-000099460000}"/>
    <cellStyle name="Output 8 2 4 3 6" xfId="18196" xr:uid="{00000000-0005-0000-0000-00009A460000}"/>
    <cellStyle name="Output 8 2 4 3 6 2" xfId="18197" xr:uid="{00000000-0005-0000-0000-00009B460000}"/>
    <cellStyle name="Output 8 2 4 3 7" xfId="18198" xr:uid="{00000000-0005-0000-0000-00009C460000}"/>
    <cellStyle name="Output 8 2 4 3 7 2" xfId="18199" xr:uid="{00000000-0005-0000-0000-00009D460000}"/>
    <cellStyle name="Output 8 2 4 3 8" xfId="18200" xr:uid="{00000000-0005-0000-0000-00009E460000}"/>
    <cellStyle name="Output 8 2 4 3 8 2" xfId="18201" xr:uid="{00000000-0005-0000-0000-00009F460000}"/>
    <cellStyle name="Output 8 2 4 3 9" xfId="18202" xr:uid="{00000000-0005-0000-0000-0000A0460000}"/>
    <cellStyle name="Output 8 2 4 3 9 2" xfId="18203" xr:uid="{00000000-0005-0000-0000-0000A1460000}"/>
    <cellStyle name="Output 8 2 4 4" xfId="18204" xr:uid="{00000000-0005-0000-0000-0000A2460000}"/>
    <cellStyle name="Output 8 2 4 4 10" xfId="18205" xr:uid="{00000000-0005-0000-0000-0000A3460000}"/>
    <cellStyle name="Output 8 2 4 4 10 2" xfId="18206" xr:uid="{00000000-0005-0000-0000-0000A4460000}"/>
    <cellStyle name="Output 8 2 4 4 11" xfId="18207" xr:uid="{00000000-0005-0000-0000-0000A5460000}"/>
    <cellStyle name="Output 8 2 4 4 11 2" xfId="18208" xr:uid="{00000000-0005-0000-0000-0000A6460000}"/>
    <cellStyle name="Output 8 2 4 4 12" xfId="18209" xr:uid="{00000000-0005-0000-0000-0000A7460000}"/>
    <cellStyle name="Output 8 2 4 4 12 2" xfId="18210" xr:uid="{00000000-0005-0000-0000-0000A8460000}"/>
    <cellStyle name="Output 8 2 4 4 13" xfId="18211" xr:uid="{00000000-0005-0000-0000-0000A9460000}"/>
    <cellStyle name="Output 8 2 4 4 13 2" xfId="18212" xr:uid="{00000000-0005-0000-0000-0000AA460000}"/>
    <cellStyle name="Output 8 2 4 4 14" xfId="18213" xr:uid="{00000000-0005-0000-0000-0000AB460000}"/>
    <cellStyle name="Output 8 2 4 4 14 2" xfId="18214" xr:uid="{00000000-0005-0000-0000-0000AC460000}"/>
    <cellStyle name="Output 8 2 4 4 15" xfId="18215" xr:uid="{00000000-0005-0000-0000-0000AD460000}"/>
    <cellStyle name="Output 8 2 4 4 15 2" xfId="18216" xr:uid="{00000000-0005-0000-0000-0000AE460000}"/>
    <cellStyle name="Output 8 2 4 4 16" xfId="18217" xr:uid="{00000000-0005-0000-0000-0000AF460000}"/>
    <cellStyle name="Output 8 2 4 4 2" xfId="18218" xr:uid="{00000000-0005-0000-0000-0000B0460000}"/>
    <cellStyle name="Output 8 2 4 4 2 2" xfId="18219" xr:uid="{00000000-0005-0000-0000-0000B1460000}"/>
    <cellStyle name="Output 8 2 4 4 3" xfId="18220" xr:uid="{00000000-0005-0000-0000-0000B2460000}"/>
    <cellStyle name="Output 8 2 4 4 3 2" xfId="18221" xr:uid="{00000000-0005-0000-0000-0000B3460000}"/>
    <cellStyle name="Output 8 2 4 4 4" xfId="18222" xr:uid="{00000000-0005-0000-0000-0000B4460000}"/>
    <cellStyle name="Output 8 2 4 4 4 2" xfId="18223" xr:uid="{00000000-0005-0000-0000-0000B5460000}"/>
    <cellStyle name="Output 8 2 4 4 5" xfId="18224" xr:uid="{00000000-0005-0000-0000-0000B6460000}"/>
    <cellStyle name="Output 8 2 4 4 5 2" xfId="18225" xr:uid="{00000000-0005-0000-0000-0000B7460000}"/>
    <cellStyle name="Output 8 2 4 4 6" xfId="18226" xr:uid="{00000000-0005-0000-0000-0000B8460000}"/>
    <cellStyle name="Output 8 2 4 4 6 2" xfId="18227" xr:uid="{00000000-0005-0000-0000-0000B9460000}"/>
    <cellStyle name="Output 8 2 4 4 7" xfId="18228" xr:uid="{00000000-0005-0000-0000-0000BA460000}"/>
    <cellStyle name="Output 8 2 4 4 7 2" xfId="18229" xr:uid="{00000000-0005-0000-0000-0000BB460000}"/>
    <cellStyle name="Output 8 2 4 4 8" xfId="18230" xr:uid="{00000000-0005-0000-0000-0000BC460000}"/>
    <cellStyle name="Output 8 2 4 4 8 2" xfId="18231" xr:uid="{00000000-0005-0000-0000-0000BD460000}"/>
    <cellStyle name="Output 8 2 4 4 9" xfId="18232" xr:uid="{00000000-0005-0000-0000-0000BE460000}"/>
    <cellStyle name="Output 8 2 4 4 9 2" xfId="18233" xr:uid="{00000000-0005-0000-0000-0000BF460000}"/>
    <cellStyle name="Output 8 2 4 5" xfId="18234" xr:uid="{00000000-0005-0000-0000-0000C0460000}"/>
    <cellStyle name="Output 8 2 4 5 10" xfId="18235" xr:uid="{00000000-0005-0000-0000-0000C1460000}"/>
    <cellStyle name="Output 8 2 4 5 10 2" xfId="18236" xr:uid="{00000000-0005-0000-0000-0000C2460000}"/>
    <cellStyle name="Output 8 2 4 5 11" xfId="18237" xr:uid="{00000000-0005-0000-0000-0000C3460000}"/>
    <cellStyle name="Output 8 2 4 5 11 2" xfId="18238" xr:uid="{00000000-0005-0000-0000-0000C4460000}"/>
    <cellStyle name="Output 8 2 4 5 12" xfId="18239" xr:uid="{00000000-0005-0000-0000-0000C5460000}"/>
    <cellStyle name="Output 8 2 4 5 12 2" xfId="18240" xr:uid="{00000000-0005-0000-0000-0000C6460000}"/>
    <cellStyle name="Output 8 2 4 5 13" xfId="18241" xr:uid="{00000000-0005-0000-0000-0000C7460000}"/>
    <cellStyle name="Output 8 2 4 5 13 2" xfId="18242" xr:uid="{00000000-0005-0000-0000-0000C8460000}"/>
    <cellStyle name="Output 8 2 4 5 14" xfId="18243" xr:uid="{00000000-0005-0000-0000-0000C9460000}"/>
    <cellStyle name="Output 8 2 4 5 14 2" xfId="18244" xr:uid="{00000000-0005-0000-0000-0000CA460000}"/>
    <cellStyle name="Output 8 2 4 5 15" xfId="18245" xr:uid="{00000000-0005-0000-0000-0000CB460000}"/>
    <cellStyle name="Output 8 2 4 5 15 2" xfId="18246" xr:uid="{00000000-0005-0000-0000-0000CC460000}"/>
    <cellStyle name="Output 8 2 4 5 16" xfId="18247" xr:uid="{00000000-0005-0000-0000-0000CD460000}"/>
    <cellStyle name="Output 8 2 4 5 2" xfId="18248" xr:uid="{00000000-0005-0000-0000-0000CE460000}"/>
    <cellStyle name="Output 8 2 4 5 2 2" xfId="18249" xr:uid="{00000000-0005-0000-0000-0000CF460000}"/>
    <cellStyle name="Output 8 2 4 5 3" xfId="18250" xr:uid="{00000000-0005-0000-0000-0000D0460000}"/>
    <cellStyle name="Output 8 2 4 5 3 2" xfId="18251" xr:uid="{00000000-0005-0000-0000-0000D1460000}"/>
    <cellStyle name="Output 8 2 4 5 4" xfId="18252" xr:uid="{00000000-0005-0000-0000-0000D2460000}"/>
    <cellStyle name="Output 8 2 4 5 4 2" xfId="18253" xr:uid="{00000000-0005-0000-0000-0000D3460000}"/>
    <cellStyle name="Output 8 2 4 5 5" xfId="18254" xr:uid="{00000000-0005-0000-0000-0000D4460000}"/>
    <cellStyle name="Output 8 2 4 5 5 2" xfId="18255" xr:uid="{00000000-0005-0000-0000-0000D5460000}"/>
    <cellStyle name="Output 8 2 4 5 6" xfId="18256" xr:uid="{00000000-0005-0000-0000-0000D6460000}"/>
    <cellStyle name="Output 8 2 4 5 6 2" xfId="18257" xr:uid="{00000000-0005-0000-0000-0000D7460000}"/>
    <cellStyle name="Output 8 2 4 5 7" xfId="18258" xr:uid="{00000000-0005-0000-0000-0000D8460000}"/>
    <cellStyle name="Output 8 2 4 5 7 2" xfId="18259" xr:uid="{00000000-0005-0000-0000-0000D9460000}"/>
    <cellStyle name="Output 8 2 4 5 8" xfId="18260" xr:uid="{00000000-0005-0000-0000-0000DA460000}"/>
    <cellStyle name="Output 8 2 4 5 8 2" xfId="18261" xr:uid="{00000000-0005-0000-0000-0000DB460000}"/>
    <cellStyle name="Output 8 2 4 5 9" xfId="18262" xr:uid="{00000000-0005-0000-0000-0000DC460000}"/>
    <cellStyle name="Output 8 2 4 5 9 2" xfId="18263" xr:uid="{00000000-0005-0000-0000-0000DD460000}"/>
    <cellStyle name="Output 8 2 4 6" xfId="18264" xr:uid="{00000000-0005-0000-0000-0000DE460000}"/>
    <cellStyle name="Output 8 2 4 6 10" xfId="18265" xr:uid="{00000000-0005-0000-0000-0000DF460000}"/>
    <cellStyle name="Output 8 2 4 6 10 2" xfId="18266" xr:uid="{00000000-0005-0000-0000-0000E0460000}"/>
    <cellStyle name="Output 8 2 4 6 11" xfId="18267" xr:uid="{00000000-0005-0000-0000-0000E1460000}"/>
    <cellStyle name="Output 8 2 4 6 11 2" xfId="18268" xr:uid="{00000000-0005-0000-0000-0000E2460000}"/>
    <cellStyle name="Output 8 2 4 6 12" xfId="18269" xr:uid="{00000000-0005-0000-0000-0000E3460000}"/>
    <cellStyle name="Output 8 2 4 6 12 2" xfId="18270" xr:uid="{00000000-0005-0000-0000-0000E4460000}"/>
    <cellStyle name="Output 8 2 4 6 13" xfId="18271" xr:uid="{00000000-0005-0000-0000-0000E5460000}"/>
    <cellStyle name="Output 8 2 4 6 13 2" xfId="18272" xr:uid="{00000000-0005-0000-0000-0000E6460000}"/>
    <cellStyle name="Output 8 2 4 6 14" xfId="18273" xr:uid="{00000000-0005-0000-0000-0000E7460000}"/>
    <cellStyle name="Output 8 2 4 6 14 2" xfId="18274" xr:uid="{00000000-0005-0000-0000-0000E8460000}"/>
    <cellStyle name="Output 8 2 4 6 15" xfId="18275" xr:uid="{00000000-0005-0000-0000-0000E9460000}"/>
    <cellStyle name="Output 8 2 4 6 2" xfId="18276" xr:uid="{00000000-0005-0000-0000-0000EA460000}"/>
    <cellStyle name="Output 8 2 4 6 2 2" xfId="18277" xr:uid="{00000000-0005-0000-0000-0000EB460000}"/>
    <cellStyle name="Output 8 2 4 6 3" xfId="18278" xr:uid="{00000000-0005-0000-0000-0000EC460000}"/>
    <cellStyle name="Output 8 2 4 6 3 2" xfId="18279" xr:uid="{00000000-0005-0000-0000-0000ED460000}"/>
    <cellStyle name="Output 8 2 4 6 4" xfId="18280" xr:uid="{00000000-0005-0000-0000-0000EE460000}"/>
    <cellStyle name="Output 8 2 4 6 4 2" xfId="18281" xr:uid="{00000000-0005-0000-0000-0000EF460000}"/>
    <cellStyle name="Output 8 2 4 6 5" xfId="18282" xr:uid="{00000000-0005-0000-0000-0000F0460000}"/>
    <cellStyle name="Output 8 2 4 6 5 2" xfId="18283" xr:uid="{00000000-0005-0000-0000-0000F1460000}"/>
    <cellStyle name="Output 8 2 4 6 6" xfId="18284" xr:uid="{00000000-0005-0000-0000-0000F2460000}"/>
    <cellStyle name="Output 8 2 4 6 6 2" xfId="18285" xr:uid="{00000000-0005-0000-0000-0000F3460000}"/>
    <cellStyle name="Output 8 2 4 6 7" xfId="18286" xr:uid="{00000000-0005-0000-0000-0000F4460000}"/>
    <cellStyle name="Output 8 2 4 6 7 2" xfId="18287" xr:uid="{00000000-0005-0000-0000-0000F5460000}"/>
    <cellStyle name="Output 8 2 4 6 8" xfId="18288" xr:uid="{00000000-0005-0000-0000-0000F6460000}"/>
    <cellStyle name="Output 8 2 4 6 8 2" xfId="18289" xr:uid="{00000000-0005-0000-0000-0000F7460000}"/>
    <cellStyle name="Output 8 2 4 6 9" xfId="18290" xr:uid="{00000000-0005-0000-0000-0000F8460000}"/>
    <cellStyle name="Output 8 2 4 6 9 2" xfId="18291" xr:uid="{00000000-0005-0000-0000-0000F9460000}"/>
    <cellStyle name="Output 8 2 4 7" xfId="18292" xr:uid="{00000000-0005-0000-0000-0000FA460000}"/>
    <cellStyle name="Output 8 2 4 7 2" xfId="18293" xr:uid="{00000000-0005-0000-0000-0000FB460000}"/>
    <cellStyle name="Output 8 2 4 8" xfId="18294" xr:uid="{00000000-0005-0000-0000-0000FC460000}"/>
    <cellStyle name="Output 8 2 4 8 2" xfId="18295" xr:uid="{00000000-0005-0000-0000-0000FD460000}"/>
    <cellStyle name="Output 8 2 4 9" xfId="18296" xr:uid="{00000000-0005-0000-0000-0000FE460000}"/>
    <cellStyle name="Output 8 2 4 9 2" xfId="18297" xr:uid="{00000000-0005-0000-0000-0000FF460000}"/>
    <cellStyle name="Output 8 2 5" xfId="18298" xr:uid="{00000000-0005-0000-0000-000000470000}"/>
    <cellStyle name="Output 8 2 5 10" xfId="18299" xr:uid="{00000000-0005-0000-0000-000001470000}"/>
    <cellStyle name="Output 8 2 5 10 2" xfId="18300" xr:uid="{00000000-0005-0000-0000-000002470000}"/>
    <cellStyle name="Output 8 2 5 11" xfId="18301" xr:uid="{00000000-0005-0000-0000-000003470000}"/>
    <cellStyle name="Output 8 2 5 11 2" xfId="18302" xr:uid="{00000000-0005-0000-0000-000004470000}"/>
    <cellStyle name="Output 8 2 5 12" xfId="18303" xr:uid="{00000000-0005-0000-0000-000005470000}"/>
    <cellStyle name="Output 8 2 5 12 2" xfId="18304" xr:uid="{00000000-0005-0000-0000-000006470000}"/>
    <cellStyle name="Output 8 2 5 13" xfId="18305" xr:uid="{00000000-0005-0000-0000-000007470000}"/>
    <cellStyle name="Output 8 2 5 13 2" xfId="18306" xr:uid="{00000000-0005-0000-0000-000008470000}"/>
    <cellStyle name="Output 8 2 5 14" xfId="18307" xr:uid="{00000000-0005-0000-0000-000009470000}"/>
    <cellStyle name="Output 8 2 5 14 2" xfId="18308" xr:uid="{00000000-0005-0000-0000-00000A470000}"/>
    <cellStyle name="Output 8 2 5 15" xfId="18309" xr:uid="{00000000-0005-0000-0000-00000B470000}"/>
    <cellStyle name="Output 8 2 5 15 2" xfId="18310" xr:uid="{00000000-0005-0000-0000-00000C470000}"/>
    <cellStyle name="Output 8 2 5 16" xfId="18311" xr:uid="{00000000-0005-0000-0000-00000D470000}"/>
    <cellStyle name="Output 8 2 5 16 2" xfId="18312" xr:uid="{00000000-0005-0000-0000-00000E470000}"/>
    <cellStyle name="Output 8 2 5 17" xfId="18313" xr:uid="{00000000-0005-0000-0000-00000F470000}"/>
    <cellStyle name="Output 8 2 5 17 2" xfId="18314" xr:uid="{00000000-0005-0000-0000-000010470000}"/>
    <cellStyle name="Output 8 2 5 18" xfId="18315" xr:uid="{00000000-0005-0000-0000-000011470000}"/>
    <cellStyle name="Output 8 2 5 18 2" xfId="18316" xr:uid="{00000000-0005-0000-0000-000012470000}"/>
    <cellStyle name="Output 8 2 5 19" xfId="18317" xr:uid="{00000000-0005-0000-0000-000013470000}"/>
    <cellStyle name="Output 8 2 5 2" xfId="18318" xr:uid="{00000000-0005-0000-0000-000014470000}"/>
    <cellStyle name="Output 8 2 5 2 10" xfId="18319" xr:uid="{00000000-0005-0000-0000-000015470000}"/>
    <cellStyle name="Output 8 2 5 2 10 2" xfId="18320" xr:uid="{00000000-0005-0000-0000-000016470000}"/>
    <cellStyle name="Output 8 2 5 2 11" xfId="18321" xr:uid="{00000000-0005-0000-0000-000017470000}"/>
    <cellStyle name="Output 8 2 5 2 11 2" xfId="18322" xr:uid="{00000000-0005-0000-0000-000018470000}"/>
    <cellStyle name="Output 8 2 5 2 12" xfId="18323" xr:uid="{00000000-0005-0000-0000-000019470000}"/>
    <cellStyle name="Output 8 2 5 2 12 2" xfId="18324" xr:uid="{00000000-0005-0000-0000-00001A470000}"/>
    <cellStyle name="Output 8 2 5 2 13" xfId="18325" xr:uid="{00000000-0005-0000-0000-00001B470000}"/>
    <cellStyle name="Output 8 2 5 2 13 2" xfId="18326" xr:uid="{00000000-0005-0000-0000-00001C470000}"/>
    <cellStyle name="Output 8 2 5 2 14" xfId="18327" xr:uid="{00000000-0005-0000-0000-00001D470000}"/>
    <cellStyle name="Output 8 2 5 2 14 2" xfId="18328" xr:uid="{00000000-0005-0000-0000-00001E470000}"/>
    <cellStyle name="Output 8 2 5 2 15" xfId="18329" xr:uid="{00000000-0005-0000-0000-00001F470000}"/>
    <cellStyle name="Output 8 2 5 2 15 2" xfId="18330" xr:uid="{00000000-0005-0000-0000-000020470000}"/>
    <cellStyle name="Output 8 2 5 2 16" xfId="18331" xr:uid="{00000000-0005-0000-0000-000021470000}"/>
    <cellStyle name="Output 8 2 5 2 16 2" xfId="18332" xr:uid="{00000000-0005-0000-0000-000022470000}"/>
    <cellStyle name="Output 8 2 5 2 17" xfId="18333" xr:uid="{00000000-0005-0000-0000-000023470000}"/>
    <cellStyle name="Output 8 2 5 2 17 2" xfId="18334" xr:uid="{00000000-0005-0000-0000-000024470000}"/>
    <cellStyle name="Output 8 2 5 2 18" xfId="18335" xr:uid="{00000000-0005-0000-0000-000025470000}"/>
    <cellStyle name="Output 8 2 5 2 2" xfId="18336" xr:uid="{00000000-0005-0000-0000-000026470000}"/>
    <cellStyle name="Output 8 2 5 2 2 2" xfId="18337" xr:uid="{00000000-0005-0000-0000-000027470000}"/>
    <cellStyle name="Output 8 2 5 2 3" xfId="18338" xr:uid="{00000000-0005-0000-0000-000028470000}"/>
    <cellStyle name="Output 8 2 5 2 3 2" xfId="18339" xr:uid="{00000000-0005-0000-0000-000029470000}"/>
    <cellStyle name="Output 8 2 5 2 4" xfId="18340" xr:uid="{00000000-0005-0000-0000-00002A470000}"/>
    <cellStyle name="Output 8 2 5 2 4 2" xfId="18341" xr:uid="{00000000-0005-0000-0000-00002B470000}"/>
    <cellStyle name="Output 8 2 5 2 5" xfId="18342" xr:uid="{00000000-0005-0000-0000-00002C470000}"/>
    <cellStyle name="Output 8 2 5 2 5 2" xfId="18343" xr:uid="{00000000-0005-0000-0000-00002D470000}"/>
    <cellStyle name="Output 8 2 5 2 6" xfId="18344" xr:uid="{00000000-0005-0000-0000-00002E470000}"/>
    <cellStyle name="Output 8 2 5 2 6 2" xfId="18345" xr:uid="{00000000-0005-0000-0000-00002F470000}"/>
    <cellStyle name="Output 8 2 5 2 7" xfId="18346" xr:uid="{00000000-0005-0000-0000-000030470000}"/>
    <cellStyle name="Output 8 2 5 2 7 2" xfId="18347" xr:uid="{00000000-0005-0000-0000-000031470000}"/>
    <cellStyle name="Output 8 2 5 2 8" xfId="18348" xr:uid="{00000000-0005-0000-0000-000032470000}"/>
    <cellStyle name="Output 8 2 5 2 8 2" xfId="18349" xr:uid="{00000000-0005-0000-0000-000033470000}"/>
    <cellStyle name="Output 8 2 5 2 9" xfId="18350" xr:uid="{00000000-0005-0000-0000-000034470000}"/>
    <cellStyle name="Output 8 2 5 2 9 2" xfId="18351" xr:uid="{00000000-0005-0000-0000-000035470000}"/>
    <cellStyle name="Output 8 2 5 3" xfId="18352" xr:uid="{00000000-0005-0000-0000-000036470000}"/>
    <cellStyle name="Output 8 2 5 3 10" xfId="18353" xr:uid="{00000000-0005-0000-0000-000037470000}"/>
    <cellStyle name="Output 8 2 5 3 10 2" xfId="18354" xr:uid="{00000000-0005-0000-0000-000038470000}"/>
    <cellStyle name="Output 8 2 5 3 11" xfId="18355" xr:uid="{00000000-0005-0000-0000-000039470000}"/>
    <cellStyle name="Output 8 2 5 3 11 2" xfId="18356" xr:uid="{00000000-0005-0000-0000-00003A470000}"/>
    <cellStyle name="Output 8 2 5 3 12" xfId="18357" xr:uid="{00000000-0005-0000-0000-00003B470000}"/>
    <cellStyle name="Output 8 2 5 3 12 2" xfId="18358" xr:uid="{00000000-0005-0000-0000-00003C470000}"/>
    <cellStyle name="Output 8 2 5 3 13" xfId="18359" xr:uid="{00000000-0005-0000-0000-00003D470000}"/>
    <cellStyle name="Output 8 2 5 3 13 2" xfId="18360" xr:uid="{00000000-0005-0000-0000-00003E470000}"/>
    <cellStyle name="Output 8 2 5 3 14" xfId="18361" xr:uid="{00000000-0005-0000-0000-00003F470000}"/>
    <cellStyle name="Output 8 2 5 3 14 2" xfId="18362" xr:uid="{00000000-0005-0000-0000-000040470000}"/>
    <cellStyle name="Output 8 2 5 3 15" xfId="18363" xr:uid="{00000000-0005-0000-0000-000041470000}"/>
    <cellStyle name="Output 8 2 5 3 15 2" xfId="18364" xr:uid="{00000000-0005-0000-0000-000042470000}"/>
    <cellStyle name="Output 8 2 5 3 16" xfId="18365" xr:uid="{00000000-0005-0000-0000-000043470000}"/>
    <cellStyle name="Output 8 2 5 3 2" xfId="18366" xr:uid="{00000000-0005-0000-0000-000044470000}"/>
    <cellStyle name="Output 8 2 5 3 2 2" xfId="18367" xr:uid="{00000000-0005-0000-0000-000045470000}"/>
    <cellStyle name="Output 8 2 5 3 3" xfId="18368" xr:uid="{00000000-0005-0000-0000-000046470000}"/>
    <cellStyle name="Output 8 2 5 3 3 2" xfId="18369" xr:uid="{00000000-0005-0000-0000-000047470000}"/>
    <cellStyle name="Output 8 2 5 3 4" xfId="18370" xr:uid="{00000000-0005-0000-0000-000048470000}"/>
    <cellStyle name="Output 8 2 5 3 4 2" xfId="18371" xr:uid="{00000000-0005-0000-0000-000049470000}"/>
    <cellStyle name="Output 8 2 5 3 5" xfId="18372" xr:uid="{00000000-0005-0000-0000-00004A470000}"/>
    <cellStyle name="Output 8 2 5 3 5 2" xfId="18373" xr:uid="{00000000-0005-0000-0000-00004B470000}"/>
    <cellStyle name="Output 8 2 5 3 6" xfId="18374" xr:uid="{00000000-0005-0000-0000-00004C470000}"/>
    <cellStyle name="Output 8 2 5 3 6 2" xfId="18375" xr:uid="{00000000-0005-0000-0000-00004D470000}"/>
    <cellStyle name="Output 8 2 5 3 7" xfId="18376" xr:uid="{00000000-0005-0000-0000-00004E470000}"/>
    <cellStyle name="Output 8 2 5 3 7 2" xfId="18377" xr:uid="{00000000-0005-0000-0000-00004F470000}"/>
    <cellStyle name="Output 8 2 5 3 8" xfId="18378" xr:uid="{00000000-0005-0000-0000-000050470000}"/>
    <cellStyle name="Output 8 2 5 3 8 2" xfId="18379" xr:uid="{00000000-0005-0000-0000-000051470000}"/>
    <cellStyle name="Output 8 2 5 3 9" xfId="18380" xr:uid="{00000000-0005-0000-0000-000052470000}"/>
    <cellStyle name="Output 8 2 5 3 9 2" xfId="18381" xr:uid="{00000000-0005-0000-0000-000053470000}"/>
    <cellStyle name="Output 8 2 5 4" xfId="18382" xr:uid="{00000000-0005-0000-0000-000054470000}"/>
    <cellStyle name="Output 8 2 5 4 10" xfId="18383" xr:uid="{00000000-0005-0000-0000-000055470000}"/>
    <cellStyle name="Output 8 2 5 4 10 2" xfId="18384" xr:uid="{00000000-0005-0000-0000-000056470000}"/>
    <cellStyle name="Output 8 2 5 4 11" xfId="18385" xr:uid="{00000000-0005-0000-0000-000057470000}"/>
    <cellStyle name="Output 8 2 5 4 11 2" xfId="18386" xr:uid="{00000000-0005-0000-0000-000058470000}"/>
    <cellStyle name="Output 8 2 5 4 12" xfId="18387" xr:uid="{00000000-0005-0000-0000-000059470000}"/>
    <cellStyle name="Output 8 2 5 4 12 2" xfId="18388" xr:uid="{00000000-0005-0000-0000-00005A470000}"/>
    <cellStyle name="Output 8 2 5 4 13" xfId="18389" xr:uid="{00000000-0005-0000-0000-00005B470000}"/>
    <cellStyle name="Output 8 2 5 4 13 2" xfId="18390" xr:uid="{00000000-0005-0000-0000-00005C470000}"/>
    <cellStyle name="Output 8 2 5 4 14" xfId="18391" xr:uid="{00000000-0005-0000-0000-00005D470000}"/>
    <cellStyle name="Output 8 2 5 4 14 2" xfId="18392" xr:uid="{00000000-0005-0000-0000-00005E470000}"/>
    <cellStyle name="Output 8 2 5 4 15" xfId="18393" xr:uid="{00000000-0005-0000-0000-00005F470000}"/>
    <cellStyle name="Output 8 2 5 4 15 2" xfId="18394" xr:uid="{00000000-0005-0000-0000-000060470000}"/>
    <cellStyle name="Output 8 2 5 4 16" xfId="18395" xr:uid="{00000000-0005-0000-0000-000061470000}"/>
    <cellStyle name="Output 8 2 5 4 2" xfId="18396" xr:uid="{00000000-0005-0000-0000-000062470000}"/>
    <cellStyle name="Output 8 2 5 4 2 2" xfId="18397" xr:uid="{00000000-0005-0000-0000-000063470000}"/>
    <cellStyle name="Output 8 2 5 4 3" xfId="18398" xr:uid="{00000000-0005-0000-0000-000064470000}"/>
    <cellStyle name="Output 8 2 5 4 3 2" xfId="18399" xr:uid="{00000000-0005-0000-0000-000065470000}"/>
    <cellStyle name="Output 8 2 5 4 4" xfId="18400" xr:uid="{00000000-0005-0000-0000-000066470000}"/>
    <cellStyle name="Output 8 2 5 4 4 2" xfId="18401" xr:uid="{00000000-0005-0000-0000-000067470000}"/>
    <cellStyle name="Output 8 2 5 4 5" xfId="18402" xr:uid="{00000000-0005-0000-0000-000068470000}"/>
    <cellStyle name="Output 8 2 5 4 5 2" xfId="18403" xr:uid="{00000000-0005-0000-0000-000069470000}"/>
    <cellStyle name="Output 8 2 5 4 6" xfId="18404" xr:uid="{00000000-0005-0000-0000-00006A470000}"/>
    <cellStyle name="Output 8 2 5 4 6 2" xfId="18405" xr:uid="{00000000-0005-0000-0000-00006B470000}"/>
    <cellStyle name="Output 8 2 5 4 7" xfId="18406" xr:uid="{00000000-0005-0000-0000-00006C470000}"/>
    <cellStyle name="Output 8 2 5 4 7 2" xfId="18407" xr:uid="{00000000-0005-0000-0000-00006D470000}"/>
    <cellStyle name="Output 8 2 5 4 8" xfId="18408" xr:uid="{00000000-0005-0000-0000-00006E470000}"/>
    <cellStyle name="Output 8 2 5 4 8 2" xfId="18409" xr:uid="{00000000-0005-0000-0000-00006F470000}"/>
    <cellStyle name="Output 8 2 5 4 9" xfId="18410" xr:uid="{00000000-0005-0000-0000-000070470000}"/>
    <cellStyle name="Output 8 2 5 4 9 2" xfId="18411" xr:uid="{00000000-0005-0000-0000-000071470000}"/>
    <cellStyle name="Output 8 2 5 5" xfId="18412" xr:uid="{00000000-0005-0000-0000-000072470000}"/>
    <cellStyle name="Output 8 2 5 5 10" xfId="18413" xr:uid="{00000000-0005-0000-0000-000073470000}"/>
    <cellStyle name="Output 8 2 5 5 10 2" xfId="18414" xr:uid="{00000000-0005-0000-0000-000074470000}"/>
    <cellStyle name="Output 8 2 5 5 11" xfId="18415" xr:uid="{00000000-0005-0000-0000-000075470000}"/>
    <cellStyle name="Output 8 2 5 5 11 2" xfId="18416" xr:uid="{00000000-0005-0000-0000-000076470000}"/>
    <cellStyle name="Output 8 2 5 5 12" xfId="18417" xr:uid="{00000000-0005-0000-0000-000077470000}"/>
    <cellStyle name="Output 8 2 5 5 12 2" xfId="18418" xr:uid="{00000000-0005-0000-0000-000078470000}"/>
    <cellStyle name="Output 8 2 5 5 13" xfId="18419" xr:uid="{00000000-0005-0000-0000-000079470000}"/>
    <cellStyle name="Output 8 2 5 5 13 2" xfId="18420" xr:uid="{00000000-0005-0000-0000-00007A470000}"/>
    <cellStyle name="Output 8 2 5 5 14" xfId="18421" xr:uid="{00000000-0005-0000-0000-00007B470000}"/>
    <cellStyle name="Output 8 2 5 5 14 2" xfId="18422" xr:uid="{00000000-0005-0000-0000-00007C470000}"/>
    <cellStyle name="Output 8 2 5 5 15" xfId="18423" xr:uid="{00000000-0005-0000-0000-00007D470000}"/>
    <cellStyle name="Output 8 2 5 5 2" xfId="18424" xr:uid="{00000000-0005-0000-0000-00007E470000}"/>
    <cellStyle name="Output 8 2 5 5 2 2" xfId="18425" xr:uid="{00000000-0005-0000-0000-00007F470000}"/>
    <cellStyle name="Output 8 2 5 5 3" xfId="18426" xr:uid="{00000000-0005-0000-0000-000080470000}"/>
    <cellStyle name="Output 8 2 5 5 3 2" xfId="18427" xr:uid="{00000000-0005-0000-0000-000081470000}"/>
    <cellStyle name="Output 8 2 5 5 4" xfId="18428" xr:uid="{00000000-0005-0000-0000-000082470000}"/>
    <cellStyle name="Output 8 2 5 5 4 2" xfId="18429" xr:uid="{00000000-0005-0000-0000-000083470000}"/>
    <cellStyle name="Output 8 2 5 5 5" xfId="18430" xr:uid="{00000000-0005-0000-0000-000084470000}"/>
    <cellStyle name="Output 8 2 5 5 5 2" xfId="18431" xr:uid="{00000000-0005-0000-0000-000085470000}"/>
    <cellStyle name="Output 8 2 5 5 6" xfId="18432" xr:uid="{00000000-0005-0000-0000-000086470000}"/>
    <cellStyle name="Output 8 2 5 5 6 2" xfId="18433" xr:uid="{00000000-0005-0000-0000-000087470000}"/>
    <cellStyle name="Output 8 2 5 5 7" xfId="18434" xr:uid="{00000000-0005-0000-0000-000088470000}"/>
    <cellStyle name="Output 8 2 5 5 7 2" xfId="18435" xr:uid="{00000000-0005-0000-0000-000089470000}"/>
    <cellStyle name="Output 8 2 5 5 8" xfId="18436" xr:uid="{00000000-0005-0000-0000-00008A470000}"/>
    <cellStyle name="Output 8 2 5 5 8 2" xfId="18437" xr:uid="{00000000-0005-0000-0000-00008B470000}"/>
    <cellStyle name="Output 8 2 5 5 9" xfId="18438" xr:uid="{00000000-0005-0000-0000-00008C470000}"/>
    <cellStyle name="Output 8 2 5 5 9 2" xfId="18439" xr:uid="{00000000-0005-0000-0000-00008D470000}"/>
    <cellStyle name="Output 8 2 5 6" xfId="18440" xr:uid="{00000000-0005-0000-0000-00008E470000}"/>
    <cellStyle name="Output 8 2 5 6 2" xfId="18441" xr:uid="{00000000-0005-0000-0000-00008F470000}"/>
    <cellStyle name="Output 8 2 5 7" xfId="18442" xr:uid="{00000000-0005-0000-0000-000090470000}"/>
    <cellStyle name="Output 8 2 5 7 2" xfId="18443" xr:uid="{00000000-0005-0000-0000-000091470000}"/>
    <cellStyle name="Output 8 2 5 8" xfId="18444" xr:uid="{00000000-0005-0000-0000-000092470000}"/>
    <cellStyle name="Output 8 2 5 8 2" xfId="18445" xr:uid="{00000000-0005-0000-0000-000093470000}"/>
    <cellStyle name="Output 8 2 5 9" xfId="18446" xr:uid="{00000000-0005-0000-0000-000094470000}"/>
    <cellStyle name="Output 8 2 5 9 2" xfId="18447" xr:uid="{00000000-0005-0000-0000-000095470000}"/>
    <cellStyle name="Output 8 2 6" xfId="18448" xr:uid="{00000000-0005-0000-0000-000096470000}"/>
    <cellStyle name="Output 8 2 6 10" xfId="18449" xr:uid="{00000000-0005-0000-0000-000097470000}"/>
    <cellStyle name="Output 8 2 6 10 2" xfId="18450" xr:uid="{00000000-0005-0000-0000-000098470000}"/>
    <cellStyle name="Output 8 2 6 11" xfId="18451" xr:uid="{00000000-0005-0000-0000-000099470000}"/>
    <cellStyle name="Output 8 2 6 11 2" xfId="18452" xr:uid="{00000000-0005-0000-0000-00009A470000}"/>
    <cellStyle name="Output 8 2 6 12" xfId="18453" xr:uid="{00000000-0005-0000-0000-00009B470000}"/>
    <cellStyle name="Output 8 2 6 12 2" xfId="18454" xr:uid="{00000000-0005-0000-0000-00009C470000}"/>
    <cellStyle name="Output 8 2 6 13" xfId="18455" xr:uid="{00000000-0005-0000-0000-00009D470000}"/>
    <cellStyle name="Output 8 2 6 13 2" xfId="18456" xr:uid="{00000000-0005-0000-0000-00009E470000}"/>
    <cellStyle name="Output 8 2 6 14" xfId="18457" xr:uid="{00000000-0005-0000-0000-00009F470000}"/>
    <cellStyle name="Output 8 2 6 14 2" xfId="18458" xr:uid="{00000000-0005-0000-0000-0000A0470000}"/>
    <cellStyle name="Output 8 2 6 15" xfId="18459" xr:uid="{00000000-0005-0000-0000-0000A1470000}"/>
    <cellStyle name="Output 8 2 6 15 2" xfId="18460" xr:uid="{00000000-0005-0000-0000-0000A2470000}"/>
    <cellStyle name="Output 8 2 6 16" xfId="18461" xr:uid="{00000000-0005-0000-0000-0000A3470000}"/>
    <cellStyle name="Output 8 2 6 16 2" xfId="18462" xr:uid="{00000000-0005-0000-0000-0000A4470000}"/>
    <cellStyle name="Output 8 2 6 17" xfId="18463" xr:uid="{00000000-0005-0000-0000-0000A5470000}"/>
    <cellStyle name="Output 8 2 6 17 2" xfId="18464" xr:uid="{00000000-0005-0000-0000-0000A6470000}"/>
    <cellStyle name="Output 8 2 6 18" xfId="18465" xr:uid="{00000000-0005-0000-0000-0000A7470000}"/>
    <cellStyle name="Output 8 2 6 18 2" xfId="18466" xr:uid="{00000000-0005-0000-0000-0000A8470000}"/>
    <cellStyle name="Output 8 2 6 19" xfId="18467" xr:uid="{00000000-0005-0000-0000-0000A9470000}"/>
    <cellStyle name="Output 8 2 6 2" xfId="18468" xr:uid="{00000000-0005-0000-0000-0000AA470000}"/>
    <cellStyle name="Output 8 2 6 2 10" xfId="18469" xr:uid="{00000000-0005-0000-0000-0000AB470000}"/>
    <cellStyle name="Output 8 2 6 2 10 2" xfId="18470" xr:uid="{00000000-0005-0000-0000-0000AC470000}"/>
    <cellStyle name="Output 8 2 6 2 11" xfId="18471" xr:uid="{00000000-0005-0000-0000-0000AD470000}"/>
    <cellStyle name="Output 8 2 6 2 11 2" xfId="18472" xr:uid="{00000000-0005-0000-0000-0000AE470000}"/>
    <cellStyle name="Output 8 2 6 2 12" xfId="18473" xr:uid="{00000000-0005-0000-0000-0000AF470000}"/>
    <cellStyle name="Output 8 2 6 2 12 2" xfId="18474" xr:uid="{00000000-0005-0000-0000-0000B0470000}"/>
    <cellStyle name="Output 8 2 6 2 13" xfId="18475" xr:uid="{00000000-0005-0000-0000-0000B1470000}"/>
    <cellStyle name="Output 8 2 6 2 13 2" xfId="18476" xr:uid="{00000000-0005-0000-0000-0000B2470000}"/>
    <cellStyle name="Output 8 2 6 2 14" xfId="18477" xr:uid="{00000000-0005-0000-0000-0000B3470000}"/>
    <cellStyle name="Output 8 2 6 2 14 2" xfId="18478" xr:uid="{00000000-0005-0000-0000-0000B4470000}"/>
    <cellStyle name="Output 8 2 6 2 15" xfId="18479" xr:uid="{00000000-0005-0000-0000-0000B5470000}"/>
    <cellStyle name="Output 8 2 6 2 15 2" xfId="18480" xr:uid="{00000000-0005-0000-0000-0000B6470000}"/>
    <cellStyle name="Output 8 2 6 2 16" xfId="18481" xr:uid="{00000000-0005-0000-0000-0000B7470000}"/>
    <cellStyle name="Output 8 2 6 2 16 2" xfId="18482" xr:uid="{00000000-0005-0000-0000-0000B8470000}"/>
    <cellStyle name="Output 8 2 6 2 17" xfId="18483" xr:uid="{00000000-0005-0000-0000-0000B9470000}"/>
    <cellStyle name="Output 8 2 6 2 17 2" xfId="18484" xr:uid="{00000000-0005-0000-0000-0000BA470000}"/>
    <cellStyle name="Output 8 2 6 2 18" xfId="18485" xr:uid="{00000000-0005-0000-0000-0000BB470000}"/>
    <cellStyle name="Output 8 2 6 2 2" xfId="18486" xr:uid="{00000000-0005-0000-0000-0000BC470000}"/>
    <cellStyle name="Output 8 2 6 2 2 2" xfId="18487" xr:uid="{00000000-0005-0000-0000-0000BD470000}"/>
    <cellStyle name="Output 8 2 6 2 3" xfId="18488" xr:uid="{00000000-0005-0000-0000-0000BE470000}"/>
    <cellStyle name="Output 8 2 6 2 3 2" xfId="18489" xr:uid="{00000000-0005-0000-0000-0000BF470000}"/>
    <cellStyle name="Output 8 2 6 2 4" xfId="18490" xr:uid="{00000000-0005-0000-0000-0000C0470000}"/>
    <cellStyle name="Output 8 2 6 2 4 2" xfId="18491" xr:uid="{00000000-0005-0000-0000-0000C1470000}"/>
    <cellStyle name="Output 8 2 6 2 5" xfId="18492" xr:uid="{00000000-0005-0000-0000-0000C2470000}"/>
    <cellStyle name="Output 8 2 6 2 5 2" xfId="18493" xr:uid="{00000000-0005-0000-0000-0000C3470000}"/>
    <cellStyle name="Output 8 2 6 2 6" xfId="18494" xr:uid="{00000000-0005-0000-0000-0000C4470000}"/>
    <cellStyle name="Output 8 2 6 2 6 2" xfId="18495" xr:uid="{00000000-0005-0000-0000-0000C5470000}"/>
    <cellStyle name="Output 8 2 6 2 7" xfId="18496" xr:uid="{00000000-0005-0000-0000-0000C6470000}"/>
    <cellStyle name="Output 8 2 6 2 7 2" xfId="18497" xr:uid="{00000000-0005-0000-0000-0000C7470000}"/>
    <cellStyle name="Output 8 2 6 2 8" xfId="18498" xr:uid="{00000000-0005-0000-0000-0000C8470000}"/>
    <cellStyle name="Output 8 2 6 2 8 2" xfId="18499" xr:uid="{00000000-0005-0000-0000-0000C9470000}"/>
    <cellStyle name="Output 8 2 6 2 9" xfId="18500" xr:uid="{00000000-0005-0000-0000-0000CA470000}"/>
    <cellStyle name="Output 8 2 6 2 9 2" xfId="18501" xr:uid="{00000000-0005-0000-0000-0000CB470000}"/>
    <cellStyle name="Output 8 2 6 3" xfId="18502" xr:uid="{00000000-0005-0000-0000-0000CC470000}"/>
    <cellStyle name="Output 8 2 6 3 10" xfId="18503" xr:uid="{00000000-0005-0000-0000-0000CD470000}"/>
    <cellStyle name="Output 8 2 6 3 10 2" xfId="18504" xr:uid="{00000000-0005-0000-0000-0000CE470000}"/>
    <cellStyle name="Output 8 2 6 3 11" xfId="18505" xr:uid="{00000000-0005-0000-0000-0000CF470000}"/>
    <cellStyle name="Output 8 2 6 3 11 2" xfId="18506" xr:uid="{00000000-0005-0000-0000-0000D0470000}"/>
    <cellStyle name="Output 8 2 6 3 12" xfId="18507" xr:uid="{00000000-0005-0000-0000-0000D1470000}"/>
    <cellStyle name="Output 8 2 6 3 12 2" xfId="18508" xr:uid="{00000000-0005-0000-0000-0000D2470000}"/>
    <cellStyle name="Output 8 2 6 3 13" xfId="18509" xr:uid="{00000000-0005-0000-0000-0000D3470000}"/>
    <cellStyle name="Output 8 2 6 3 13 2" xfId="18510" xr:uid="{00000000-0005-0000-0000-0000D4470000}"/>
    <cellStyle name="Output 8 2 6 3 14" xfId="18511" xr:uid="{00000000-0005-0000-0000-0000D5470000}"/>
    <cellStyle name="Output 8 2 6 3 14 2" xfId="18512" xr:uid="{00000000-0005-0000-0000-0000D6470000}"/>
    <cellStyle name="Output 8 2 6 3 15" xfId="18513" xr:uid="{00000000-0005-0000-0000-0000D7470000}"/>
    <cellStyle name="Output 8 2 6 3 15 2" xfId="18514" xr:uid="{00000000-0005-0000-0000-0000D8470000}"/>
    <cellStyle name="Output 8 2 6 3 16" xfId="18515" xr:uid="{00000000-0005-0000-0000-0000D9470000}"/>
    <cellStyle name="Output 8 2 6 3 2" xfId="18516" xr:uid="{00000000-0005-0000-0000-0000DA470000}"/>
    <cellStyle name="Output 8 2 6 3 2 2" xfId="18517" xr:uid="{00000000-0005-0000-0000-0000DB470000}"/>
    <cellStyle name="Output 8 2 6 3 3" xfId="18518" xr:uid="{00000000-0005-0000-0000-0000DC470000}"/>
    <cellStyle name="Output 8 2 6 3 3 2" xfId="18519" xr:uid="{00000000-0005-0000-0000-0000DD470000}"/>
    <cellStyle name="Output 8 2 6 3 4" xfId="18520" xr:uid="{00000000-0005-0000-0000-0000DE470000}"/>
    <cellStyle name="Output 8 2 6 3 4 2" xfId="18521" xr:uid="{00000000-0005-0000-0000-0000DF470000}"/>
    <cellStyle name="Output 8 2 6 3 5" xfId="18522" xr:uid="{00000000-0005-0000-0000-0000E0470000}"/>
    <cellStyle name="Output 8 2 6 3 5 2" xfId="18523" xr:uid="{00000000-0005-0000-0000-0000E1470000}"/>
    <cellStyle name="Output 8 2 6 3 6" xfId="18524" xr:uid="{00000000-0005-0000-0000-0000E2470000}"/>
    <cellStyle name="Output 8 2 6 3 6 2" xfId="18525" xr:uid="{00000000-0005-0000-0000-0000E3470000}"/>
    <cellStyle name="Output 8 2 6 3 7" xfId="18526" xr:uid="{00000000-0005-0000-0000-0000E4470000}"/>
    <cellStyle name="Output 8 2 6 3 7 2" xfId="18527" xr:uid="{00000000-0005-0000-0000-0000E5470000}"/>
    <cellStyle name="Output 8 2 6 3 8" xfId="18528" xr:uid="{00000000-0005-0000-0000-0000E6470000}"/>
    <cellStyle name="Output 8 2 6 3 8 2" xfId="18529" xr:uid="{00000000-0005-0000-0000-0000E7470000}"/>
    <cellStyle name="Output 8 2 6 3 9" xfId="18530" xr:uid="{00000000-0005-0000-0000-0000E8470000}"/>
    <cellStyle name="Output 8 2 6 3 9 2" xfId="18531" xr:uid="{00000000-0005-0000-0000-0000E9470000}"/>
    <cellStyle name="Output 8 2 6 4" xfId="18532" xr:uid="{00000000-0005-0000-0000-0000EA470000}"/>
    <cellStyle name="Output 8 2 6 4 10" xfId="18533" xr:uid="{00000000-0005-0000-0000-0000EB470000}"/>
    <cellStyle name="Output 8 2 6 4 10 2" xfId="18534" xr:uid="{00000000-0005-0000-0000-0000EC470000}"/>
    <cellStyle name="Output 8 2 6 4 11" xfId="18535" xr:uid="{00000000-0005-0000-0000-0000ED470000}"/>
    <cellStyle name="Output 8 2 6 4 11 2" xfId="18536" xr:uid="{00000000-0005-0000-0000-0000EE470000}"/>
    <cellStyle name="Output 8 2 6 4 12" xfId="18537" xr:uid="{00000000-0005-0000-0000-0000EF470000}"/>
    <cellStyle name="Output 8 2 6 4 12 2" xfId="18538" xr:uid="{00000000-0005-0000-0000-0000F0470000}"/>
    <cellStyle name="Output 8 2 6 4 13" xfId="18539" xr:uid="{00000000-0005-0000-0000-0000F1470000}"/>
    <cellStyle name="Output 8 2 6 4 13 2" xfId="18540" xr:uid="{00000000-0005-0000-0000-0000F2470000}"/>
    <cellStyle name="Output 8 2 6 4 14" xfId="18541" xr:uid="{00000000-0005-0000-0000-0000F3470000}"/>
    <cellStyle name="Output 8 2 6 4 14 2" xfId="18542" xr:uid="{00000000-0005-0000-0000-0000F4470000}"/>
    <cellStyle name="Output 8 2 6 4 15" xfId="18543" xr:uid="{00000000-0005-0000-0000-0000F5470000}"/>
    <cellStyle name="Output 8 2 6 4 15 2" xfId="18544" xr:uid="{00000000-0005-0000-0000-0000F6470000}"/>
    <cellStyle name="Output 8 2 6 4 16" xfId="18545" xr:uid="{00000000-0005-0000-0000-0000F7470000}"/>
    <cellStyle name="Output 8 2 6 4 2" xfId="18546" xr:uid="{00000000-0005-0000-0000-0000F8470000}"/>
    <cellStyle name="Output 8 2 6 4 2 2" xfId="18547" xr:uid="{00000000-0005-0000-0000-0000F9470000}"/>
    <cellStyle name="Output 8 2 6 4 3" xfId="18548" xr:uid="{00000000-0005-0000-0000-0000FA470000}"/>
    <cellStyle name="Output 8 2 6 4 3 2" xfId="18549" xr:uid="{00000000-0005-0000-0000-0000FB470000}"/>
    <cellStyle name="Output 8 2 6 4 4" xfId="18550" xr:uid="{00000000-0005-0000-0000-0000FC470000}"/>
    <cellStyle name="Output 8 2 6 4 4 2" xfId="18551" xr:uid="{00000000-0005-0000-0000-0000FD470000}"/>
    <cellStyle name="Output 8 2 6 4 5" xfId="18552" xr:uid="{00000000-0005-0000-0000-0000FE470000}"/>
    <cellStyle name="Output 8 2 6 4 5 2" xfId="18553" xr:uid="{00000000-0005-0000-0000-0000FF470000}"/>
    <cellStyle name="Output 8 2 6 4 6" xfId="18554" xr:uid="{00000000-0005-0000-0000-000000480000}"/>
    <cellStyle name="Output 8 2 6 4 6 2" xfId="18555" xr:uid="{00000000-0005-0000-0000-000001480000}"/>
    <cellStyle name="Output 8 2 6 4 7" xfId="18556" xr:uid="{00000000-0005-0000-0000-000002480000}"/>
    <cellStyle name="Output 8 2 6 4 7 2" xfId="18557" xr:uid="{00000000-0005-0000-0000-000003480000}"/>
    <cellStyle name="Output 8 2 6 4 8" xfId="18558" xr:uid="{00000000-0005-0000-0000-000004480000}"/>
    <cellStyle name="Output 8 2 6 4 8 2" xfId="18559" xr:uid="{00000000-0005-0000-0000-000005480000}"/>
    <cellStyle name="Output 8 2 6 4 9" xfId="18560" xr:uid="{00000000-0005-0000-0000-000006480000}"/>
    <cellStyle name="Output 8 2 6 4 9 2" xfId="18561" xr:uid="{00000000-0005-0000-0000-000007480000}"/>
    <cellStyle name="Output 8 2 6 5" xfId="18562" xr:uid="{00000000-0005-0000-0000-000008480000}"/>
    <cellStyle name="Output 8 2 6 5 10" xfId="18563" xr:uid="{00000000-0005-0000-0000-000009480000}"/>
    <cellStyle name="Output 8 2 6 5 10 2" xfId="18564" xr:uid="{00000000-0005-0000-0000-00000A480000}"/>
    <cellStyle name="Output 8 2 6 5 11" xfId="18565" xr:uid="{00000000-0005-0000-0000-00000B480000}"/>
    <cellStyle name="Output 8 2 6 5 11 2" xfId="18566" xr:uid="{00000000-0005-0000-0000-00000C480000}"/>
    <cellStyle name="Output 8 2 6 5 12" xfId="18567" xr:uid="{00000000-0005-0000-0000-00000D480000}"/>
    <cellStyle name="Output 8 2 6 5 12 2" xfId="18568" xr:uid="{00000000-0005-0000-0000-00000E480000}"/>
    <cellStyle name="Output 8 2 6 5 13" xfId="18569" xr:uid="{00000000-0005-0000-0000-00000F480000}"/>
    <cellStyle name="Output 8 2 6 5 13 2" xfId="18570" xr:uid="{00000000-0005-0000-0000-000010480000}"/>
    <cellStyle name="Output 8 2 6 5 14" xfId="18571" xr:uid="{00000000-0005-0000-0000-000011480000}"/>
    <cellStyle name="Output 8 2 6 5 14 2" xfId="18572" xr:uid="{00000000-0005-0000-0000-000012480000}"/>
    <cellStyle name="Output 8 2 6 5 15" xfId="18573" xr:uid="{00000000-0005-0000-0000-000013480000}"/>
    <cellStyle name="Output 8 2 6 5 2" xfId="18574" xr:uid="{00000000-0005-0000-0000-000014480000}"/>
    <cellStyle name="Output 8 2 6 5 2 2" xfId="18575" xr:uid="{00000000-0005-0000-0000-000015480000}"/>
    <cellStyle name="Output 8 2 6 5 3" xfId="18576" xr:uid="{00000000-0005-0000-0000-000016480000}"/>
    <cellStyle name="Output 8 2 6 5 3 2" xfId="18577" xr:uid="{00000000-0005-0000-0000-000017480000}"/>
    <cellStyle name="Output 8 2 6 5 4" xfId="18578" xr:uid="{00000000-0005-0000-0000-000018480000}"/>
    <cellStyle name="Output 8 2 6 5 4 2" xfId="18579" xr:uid="{00000000-0005-0000-0000-000019480000}"/>
    <cellStyle name="Output 8 2 6 5 5" xfId="18580" xr:uid="{00000000-0005-0000-0000-00001A480000}"/>
    <cellStyle name="Output 8 2 6 5 5 2" xfId="18581" xr:uid="{00000000-0005-0000-0000-00001B480000}"/>
    <cellStyle name="Output 8 2 6 5 6" xfId="18582" xr:uid="{00000000-0005-0000-0000-00001C480000}"/>
    <cellStyle name="Output 8 2 6 5 6 2" xfId="18583" xr:uid="{00000000-0005-0000-0000-00001D480000}"/>
    <cellStyle name="Output 8 2 6 5 7" xfId="18584" xr:uid="{00000000-0005-0000-0000-00001E480000}"/>
    <cellStyle name="Output 8 2 6 5 7 2" xfId="18585" xr:uid="{00000000-0005-0000-0000-00001F480000}"/>
    <cellStyle name="Output 8 2 6 5 8" xfId="18586" xr:uid="{00000000-0005-0000-0000-000020480000}"/>
    <cellStyle name="Output 8 2 6 5 8 2" xfId="18587" xr:uid="{00000000-0005-0000-0000-000021480000}"/>
    <cellStyle name="Output 8 2 6 5 9" xfId="18588" xr:uid="{00000000-0005-0000-0000-000022480000}"/>
    <cellStyle name="Output 8 2 6 5 9 2" xfId="18589" xr:uid="{00000000-0005-0000-0000-000023480000}"/>
    <cellStyle name="Output 8 2 6 6" xfId="18590" xr:uid="{00000000-0005-0000-0000-000024480000}"/>
    <cellStyle name="Output 8 2 6 6 2" xfId="18591" xr:uid="{00000000-0005-0000-0000-000025480000}"/>
    <cellStyle name="Output 8 2 6 7" xfId="18592" xr:uid="{00000000-0005-0000-0000-000026480000}"/>
    <cellStyle name="Output 8 2 6 7 2" xfId="18593" xr:uid="{00000000-0005-0000-0000-000027480000}"/>
    <cellStyle name="Output 8 2 6 8" xfId="18594" xr:uid="{00000000-0005-0000-0000-000028480000}"/>
    <cellStyle name="Output 8 2 6 8 2" xfId="18595" xr:uid="{00000000-0005-0000-0000-000029480000}"/>
    <cellStyle name="Output 8 2 6 9" xfId="18596" xr:uid="{00000000-0005-0000-0000-00002A480000}"/>
    <cellStyle name="Output 8 2 6 9 2" xfId="18597" xr:uid="{00000000-0005-0000-0000-00002B480000}"/>
    <cellStyle name="Output 8 2 7" xfId="18598" xr:uid="{00000000-0005-0000-0000-00002C480000}"/>
    <cellStyle name="Output 8 2 7 10" xfId="18599" xr:uid="{00000000-0005-0000-0000-00002D480000}"/>
    <cellStyle name="Output 8 2 7 10 2" xfId="18600" xr:uid="{00000000-0005-0000-0000-00002E480000}"/>
    <cellStyle name="Output 8 2 7 11" xfId="18601" xr:uid="{00000000-0005-0000-0000-00002F480000}"/>
    <cellStyle name="Output 8 2 7 11 2" xfId="18602" xr:uid="{00000000-0005-0000-0000-000030480000}"/>
    <cellStyle name="Output 8 2 7 12" xfId="18603" xr:uid="{00000000-0005-0000-0000-000031480000}"/>
    <cellStyle name="Output 8 2 7 12 2" xfId="18604" xr:uid="{00000000-0005-0000-0000-000032480000}"/>
    <cellStyle name="Output 8 2 7 13" xfId="18605" xr:uid="{00000000-0005-0000-0000-000033480000}"/>
    <cellStyle name="Output 8 2 7 13 2" xfId="18606" xr:uid="{00000000-0005-0000-0000-000034480000}"/>
    <cellStyle name="Output 8 2 7 14" xfId="18607" xr:uid="{00000000-0005-0000-0000-000035480000}"/>
    <cellStyle name="Output 8 2 7 14 2" xfId="18608" xr:uid="{00000000-0005-0000-0000-000036480000}"/>
    <cellStyle name="Output 8 2 7 15" xfId="18609" xr:uid="{00000000-0005-0000-0000-000037480000}"/>
    <cellStyle name="Output 8 2 7 15 2" xfId="18610" xr:uid="{00000000-0005-0000-0000-000038480000}"/>
    <cellStyle name="Output 8 2 7 16" xfId="18611" xr:uid="{00000000-0005-0000-0000-000039480000}"/>
    <cellStyle name="Output 8 2 7 16 2" xfId="18612" xr:uid="{00000000-0005-0000-0000-00003A480000}"/>
    <cellStyle name="Output 8 2 7 17" xfId="18613" xr:uid="{00000000-0005-0000-0000-00003B480000}"/>
    <cellStyle name="Output 8 2 7 17 2" xfId="18614" xr:uid="{00000000-0005-0000-0000-00003C480000}"/>
    <cellStyle name="Output 8 2 7 18" xfId="18615" xr:uid="{00000000-0005-0000-0000-00003D480000}"/>
    <cellStyle name="Output 8 2 7 2" xfId="18616" xr:uid="{00000000-0005-0000-0000-00003E480000}"/>
    <cellStyle name="Output 8 2 7 2 10" xfId="18617" xr:uid="{00000000-0005-0000-0000-00003F480000}"/>
    <cellStyle name="Output 8 2 7 2 10 2" xfId="18618" xr:uid="{00000000-0005-0000-0000-000040480000}"/>
    <cellStyle name="Output 8 2 7 2 11" xfId="18619" xr:uid="{00000000-0005-0000-0000-000041480000}"/>
    <cellStyle name="Output 8 2 7 2 11 2" xfId="18620" xr:uid="{00000000-0005-0000-0000-000042480000}"/>
    <cellStyle name="Output 8 2 7 2 12" xfId="18621" xr:uid="{00000000-0005-0000-0000-000043480000}"/>
    <cellStyle name="Output 8 2 7 2 12 2" xfId="18622" xr:uid="{00000000-0005-0000-0000-000044480000}"/>
    <cellStyle name="Output 8 2 7 2 13" xfId="18623" xr:uid="{00000000-0005-0000-0000-000045480000}"/>
    <cellStyle name="Output 8 2 7 2 13 2" xfId="18624" xr:uid="{00000000-0005-0000-0000-000046480000}"/>
    <cellStyle name="Output 8 2 7 2 14" xfId="18625" xr:uid="{00000000-0005-0000-0000-000047480000}"/>
    <cellStyle name="Output 8 2 7 2 14 2" xfId="18626" xr:uid="{00000000-0005-0000-0000-000048480000}"/>
    <cellStyle name="Output 8 2 7 2 15" xfId="18627" xr:uid="{00000000-0005-0000-0000-000049480000}"/>
    <cellStyle name="Output 8 2 7 2 15 2" xfId="18628" xr:uid="{00000000-0005-0000-0000-00004A480000}"/>
    <cellStyle name="Output 8 2 7 2 16" xfId="18629" xr:uid="{00000000-0005-0000-0000-00004B480000}"/>
    <cellStyle name="Output 8 2 7 2 16 2" xfId="18630" xr:uid="{00000000-0005-0000-0000-00004C480000}"/>
    <cellStyle name="Output 8 2 7 2 17" xfId="18631" xr:uid="{00000000-0005-0000-0000-00004D480000}"/>
    <cellStyle name="Output 8 2 7 2 17 2" xfId="18632" xr:uid="{00000000-0005-0000-0000-00004E480000}"/>
    <cellStyle name="Output 8 2 7 2 18" xfId="18633" xr:uid="{00000000-0005-0000-0000-00004F480000}"/>
    <cellStyle name="Output 8 2 7 2 2" xfId="18634" xr:uid="{00000000-0005-0000-0000-000050480000}"/>
    <cellStyle name="Output 8 2 7 2 2 2" xfId="18635" xr:uid="{00000000-0005-0000-0000-000051480000}"/>
    <cellStyle name="Output 8 2 7 2 3" xfId="18636" xr:uid="{00000000-0005-0000-0000-000052480000}"/>
    <cellStyle name="Output 8 2 7 2 3 2" xfId="18637" xr:uid="{00000000-0005-0000-0000-000053480000}"/>
    <cellStyle name="Output 8 2 7 2 4" xfId="18638" xr:uid="{00000000-0005-0000-0000-000054480000}"/>
    <cellStyle name="Output 8 2 7 2 4 2" xfId="18639" xr:uid="{00000000-0005-0000-0000-000055480000}"/>
    <cellStyle name="Output 8 2 7 2 5" xfId="18640" xr:uid="{00000000-0005-0000-0000-000056480000}"/>
    <cellStyle name="Output 8 2 7 2 5 2" xfId="18641" xr:uid="{00000000-0005-0000-0000-000057480000}"/>
    <cellStyle name="Output 8 2 7 2 6" xfId="18642" xr:uid="{00000000-0005-0000-0000-000058480000}"/>
    <cellStyle name="Output 8 2 7 2 6 2" xfId="18643" xr:uid="{00000000-0005-0000-0000-000059480000}"/>
    <cellStyle name="Output 8 2 7 2 7" xfId="18644" xr:uid="{00000000-0005-0000-0000-00005A480000}"/>
    <cellStyle name="Output 8 2 7 2 7 2" xfId="18645" xr:uid="{00000000-0005-0000-0000-00005B480000}"/>
    <cellStyle name="Output 8 2 7 2 8" xfId="18646" xr:uid="{00000000-0005-0000-0000-00005C480000}"/>
    <cellStyle name="Output 8 2 7 2 8 2" xfId="18647" xr:uid="{00000000-0005-0000-0000-00005D480000}"/>
    <cellStyle name="Output 8 2 7 2 9" xfId="18648" xr:uid="{00000000-0005-0000-0000-00005E480000}"/>
    <cellStyle name="Output 8 2 7 2 9 2" xfId="18649" xr:uid="{00000000-0005-0000-0000-00005F480000}"/>
    <cellStyle name="Output 8 2 7 3" xfId="18650" xr:uid="{00000000-0005-0000-0000-000060480000}"/>
    <cellStyle name="Output 8 2 7 3 10" xfId="18651" xr:uid="{00000000-0005-0000-0000-000061480000}"/>
    <cellStyle name="Output 8 2 7 3 10 2" xfId="18652" xr:uid="{00000000-0005-0000-0000-000062480000}"/>
    <cellStyle name="Output 8 2 7 3 11" xfId="18653" xr:uid="{00000000-0005-0000-0000-000063480000}"/>
    <cellStyle name="Output 8 2 7 3 11 2" xfId="18654" xr:uid="{00000000-0005-0000-0000-000064480000}"/>
    <cellStyle name="Output 8 2 7 3 12" xfId="18655" xr:uid="{00000000-0005-0000-0000-000065480000}"/>
    <cellStyle name="Output 8 2 7 3 12 2" xfId="18656" xr:uid="{00000000-0005-0000-0000-000066480000}"/>
    <cellStyle name="Output 8 2 7 3 13" xfId="18657" xr:uid="{00000000-0005-0000-0000-000067480000}"/>
    <cellStyle name="Output 8 2 7 3 13 2" xfId="18658" xr:uid="{00000000-0005-0000-0000-000068480000}"/>
    <cellStyle name="Output 8 2 7 3 14" xfId="18659" xr:uid="{00000000-0005-0000-0000-000069480000}"/>
    <cellStyle name="Output 8 2 7 3 14 2" xfId="18660" xr:uid="{00000000-0005-0000-0000-00006A480000}"/>
    <cellStyle name="Output 8 2 7 3 15" xfId="18661" xr:uid="{00000000-0005-0000-0000-00006B480000}"/>
    <cellStyle name="Output 8 2 7 3 15 2" xfId="18662" xr:uid="{00000000-0005-0000-0000-00006C480000}"/>
    <cellStyle name="Output 8 2 7 3 16" xfId="18663" xr:uid="{00000000-0005-0000-0000-00006D480000}"/>
    <cellStyle name="Output 8 2 7 3 2" xfId="18664" xr:uid="{00000000-0005-0000-0000-00006E480000}"/>
    <cellStyle name="Output 8 2 7 3 2 2" xfId="18665" xr:uid="{00000000-0005-0000-0000-00006F480000}"/>
    <cellStyle name="Output 8 2 7 3 3" xfId="18666" xr:uid="{00000000-0005-0000-0000-000070480000}"/>
    <cellStyle name="Output 8 2 7 3 3 2" xfId="18667" xr:uid="{00000000-0005-0000-0000-000071480000}"/>
    <cellStyle name="Output 8 2 7 3 4" xfId="18668" xr:uid="{00000000-0005-0000-0000-000072480000}"/>
    <cellStyle name="Output 8 2 7 3 4 2" xfId="18669" xr:uid="{00000000-0005-0000-0000-000073480000}"/>
    <cellStyle name="Output 8 2 7 3 5" xfId="18670" xr:uid="{00000000-0005-0000-0000-000074480000}"/>
    <cellStyle name="Output 8 2 7 3 5 2" xfId="18671" xr:uid="{00000000-0005-0000-0000-000075480000}"/>
    <cellStyle name="Output 8 2 7 3 6" xfId="18672" xr:uid="{00000000-0005-0000-0000-000076480000}"/>
    <cellStyle name="Output 8 2 7 3 6 2" xfId="18673" xr:uid="{00000000-0005-0000-0000-000077480000}"/>
    <cellStyle name="Output 8 2 7 3 7" xfId="18674" xr:uid="{00000000-0005-0000-0000-000078480000}"/>
    <cellStyle name="Output 8 2 7 3 7 2" xfId="18675" xr:uid="{00000000-0005-0000-0000-000079480000}"/>
    <cellStyle name="Output 8 2 7 3 8" xfId="18676" xr:uid="{00000000-0005-0000-0000-00007A480000}"/>
    <cellStyle name="Output 8 2 7 3 8 2" xfId="18677" xr:uid="{00000000-0005-0000-0000-00007B480000}"/>
    <cellStyle name="Output 8 2 7 3 9" xfId="18678" xr:uid="{00000000-0005-0000-0000-00007C480000}"/>
    <cellStyle name="Output 8 2 7 3 9 2" xfId="18679" xr:uid="{00000000-0005-0000-0000-00007D480000}"/>
    <cellStyle name="Output 8 2 7 4" xfId="18680" xr:uid="{00000000-0005-0000-0000-00007E480000}"/>
    <cellStyle name="Output 8 2 7 4 10" xfId="18681" xr:uid="{00000000-0005-0000-0000-00007F480000}"/>
    <cellStyle name="Output 8 2 7 4 10 2" xfId="18682" xr:uid="{00000000-0005-0000-0000-000080480000}"/>
    <cellStyle name="Output 8 2 7 4 11" xfId="18683" xr:uid="{00000000-0005-0000-0000-000081480000}"/>
    <cellStyle name="Output 8 2 7 4 11 2" xfId="18684" xr:uid="{00000000-0005-0000-0000-000082480000}"/>
    <cellStyle name="Output 8 2 7 4 12" xfId="18685" xr:uid="{00000000-0005-0000-0000-000083480000}"/>
    <cellStyle name="Output 8 2 7 4 12 2" xfId="18686" xr:uid="{00000000-0005-0000-0000-000084480000}"/>
    <cellStyle name="Output 8 2 7 4 13" xfId="18687" xr:uid="{00000000-0005-0000-0000-000085480000}"/>
    <cellStyle name="Output 8 2 7 4 13 2" xfId="18688" xr:uid="{00000000-0005-0000-0000-000086480000}"/>
    <cellStyle name="Output 8 2 7 4 14" xfId="18689" xr:uid="{00000000-0005-0000-0000-000087480000}"/>
    <cellStyle name="Output 8 2 7 4 14 2" xfId="18690" xr:uid="{00000000-0005-0000-0000-000088480000}"/>
    <cellStyle name="Output 8 2 7 4 15" xfId="18691" xr:uid="{00000000-0005-0000-0000-000089480000}"/>
    <cellStyle name="Output 8 2 7 4 15 2" xfId="18692" xr:uid="{00000000-0005-0000-0000-00008A480000}"/>
    <cellStyle name="Output 8 2 7 4 16" xfId="18693" xr:uid="{00000000-0005-0000-0000-00008B480000}"/>
    <cellStyle name="Output 8 2 7 4 2" xfId="18694" xr:uid="{00000000-0005-0000-0000-00008C480000}"/>
    <cellStyle name="Output 8 2 7 4 2 2" xfId="18695" xr:uid="{00000000-0005-0000-0000-00008D480000}"/>
    <cellStyle name="Output 8 2 7 4 3" xfId="18696" xr:uid="{00000000-0005-0000-0000-00008E480000}"/>
    <cellStyle name="Output 8 2 7 4 3 2" xfId="18697" xr:uid="{00000000-0005-0000-0000-00008F480000}"/>
    <cellStyle name="Output 8 2 7 4 4" xfId="18698" xr:uid="{00000000-0005-0000-0000-000090480000}"/>
    <cellStyle name="Output 8 2 7 4 4 2" xfId="18699" xr:uid="{00000000-0005-0000-0000-000091480000}"/>
    <cellStyle name="Output 8 2 7 4 5" xfId="18700" xr:uid="{00000000-0005-0000-0000-000092480000}"/>
    <cellStyle name="Output 8 2 7 4 5 2" xfId="18701" xr:uid="{00000000-0005-0000-0000-000093480000}"/>
    <cellStyle name="Output 8 2 7 4 6" xfId="18702" xr:uid="{00000000-0005-0000-0000-000094480000}"/>
    <cellStyle name="Output 8 2 7 4 6 2" xfId="18703" xr:uid="{00000000-0005-0000-0000-000095480000}"/>
    <cellStyle name="Output 8 2 7 4 7" xfId="18704" xr:uid="{00000000-0005-0000-0000-000096480000}"/>
    <cellStyle name="Output 8 2 7 4 7 2" xfId="18705" xr:uid="{00000000-0005-0000-0000-000097480000}"/>
    <cellStyle name="Output 8 2 7 4 8" xfId="18706" xr:uid="{00000000-0005-0000-0000-000098480000}"/>
    <cellStyle name="Output 8 2 7 4 8 2" xfId="18707" xr:uid="{00000000-0005-0000-0000-000099480000}"/>
    <cellStyle name="Output 8 2 7 4 9" xfId="18708" xr:uid="{00000000-0005-0000-0000-00009A480000}"/>
    <cellStyle name="Output 8 2 7 4 9 2" xfId="18709" xr:uid="{00000000-0005-0000-0000-00009B480000}"/>
    <cellStyle name="Output 8 2 7 5" xfId="18710" xr:uid="{00000000-0005-0000-0000-00009C480000}"/>
    <cellStyle name="Output 8 2 7 5 10" xfId="18711" xr:uid="{00000000-0005-0000-0000-00009D480000}"/>
    <cellStyle name="Output 8 2 7 5 10 2" xfId="18712" xr:uid="{00000000-0005-0000-0000-00009E480000}"/>
    <cellStyle name="Output 8 2 7 5 11" xfId="18713" xr:uid="{00000000-0005-0000-0000-00009F480000}"/>
    <cellStyle name="Output 8 2 7 5 11 2" xfId="18714" xr:uid="{00000000-0005-0000-0000-0000A0480000}"/>
    <cellStyle name="Output 8 2 7 5 12" xfId="18715" xr:uid="{00000000-0005-0000-0000-0000A1480000}"/>
    <cellStyle name="Output 8 2 7 5 12 2" xfId="18716" xr:uid="{00000000-0005-0000-0000-0000A2480000}"/>
    <cellStyle name="Output 8 2 7 5 13" xfId="18717" xr:uid="{00000000-0005-0000-0000-0000A3480000}"/>
    <cellStyle name="Output 8 2 7 5 13 2" xfId="18718" xr:uid="{00000000-0005-0000-0000-0000A4480000}"/>
    <cellStyle name="Output 8 2 7 5 14" xfId="18719" xr:uid="{00000000-0005-0000-0000-0000A5480000}"/>
    <cellStyle name="Output 8 2 7 5 2" xfId="18720" xr:uid="{00000000-0005-0000-0000-0000A6480000}"/>
    <cellStyle name="Output 8 2 7 5 2 2" xfId="18721" xr:uid="{00000000-0005-0000-0000-0000A7480000}"/>
    <cellStyle name="Output 8 2 7 5 3" xfId="18722" xr:uid="{00000000-0005-0000-0000-0000A8480000}"/>
    <cellStyle name="Output 8 2 7 5 3 2" xfId="18723" xr:uid="{00000000-0005-0000-0000-0000A9480000}"/>
    <cellStyle name="Output 8 2 7 5 4" xfId="18724" xr:uid="{00000000-0005-0000-0000-0000AA480000}"/>
    <cellStyle name="Output 8 2 7 5 4 2" xfId="18725" xr:uid="{00000000-0005-0000-0000-0000AB480000}"/>
    <cellStyle name="Output 8 2 7 5 5" xfId="18726" xr:uid="{00000000-0005-0000-0000-0000AC480000}"/>
    <cellStyle name="Output 8 2 7 5 5 2" xfId="18727" xr:uid="{00000000-0005-0000-0000-0000AD480000}"/>
    <cellStyle name="Output 8 2 7 5 6" xfId="18728" xr:uid="{00000000-0005-0000-0000-0000AE480000}"/>
    <cellStyle name="Output 8 2 7 5 6 2" xfId="18729" xr:uid="{00000000-0005-0000-0000-0000AF480000}"/>
    <cellStyle name="Output 8 2 7 5 7" xfId="18730" xr:uid="{00000000-0005-0000-0000-0000B0480000}"/>
    <cellStyle name="Output 8 2 7 5 7 2" xfId="18731" xr:uid="{00000000-0005-0000-0000-0000B1480000}"/>
    <cellStyle name="Output 8 2 7 5 8" xfId="18732" xr:uid="{00000000-0005-0000-0000-0000B2480000}"/>
    <cellStyle name="Output 8 2 7 5 8 2" xfId="18733" xr:uid="{00000000-0005-0000-0000-0000B3480000}"/>
    <cellStyle name="Output 8 2 7 5 9" xfId="18734" xr:uid="{00000000-0005-0000-0000-0000B4480000}"/>
    <cellStyle name="Output 8 2 7 5 9 2" xfId="18735" xr:uid="{00000000-0005-0000-0000-0000B5480000}"/>
    <cellStyle name="Output 8 2 7 6" xfId="18736" xr:uid="{00000000-0005-0000-0000-0000B6480000}"/>
    <cellStyle name="Output 8 2 7 6 2" xfId="18737" xr:uid="{00000000-0005-0000-0000-0000B7480000}"/>
    <cellStyle name="Output 8 2 7 7" xfId="18738" xr:uid="{00000000-0005-0000-0000-0000B8480000}"/>
    <cellStyle name="Output 8 2 7 7 2" xfId="18739" xr:uid="{00000000-0005-0000-0000-0000B9480000}"/>
    <cellStyle name="Output 8 2 7 8" xfId="18740" xr:uid="{00000000-0005-0000-0000-0000BA480000}"/>
    <cellStyle name="Output 8 2 7 8 2" xfId="18741" xr:uid="{00000000-0005-0000-0000-0000BB480000}"/>
    <cellStyle name="Output 8 2 7 9" xfId="18742" xr:uid="{00000000-0005-0000-0000-0000BC480000}"/>
    <cellStyle name="Output 8 2 7 9 2" xfId="18743" xr:uid="{00000000-0005-0000-0000-0000BD480000}"/>
    <cellStyle name="Output 8 2 8" xfId="18744" xr:uid="{00000000-0005-0000-0000-0000BE480000}"/>
    <cellStyle name="Output 8 2 8 10" xfId="18745" xr:uid="{00000000-0005-0000-0000-0000BF480000}"/>
    <cellStyle name="Output 8 2 8 10 2" xfId="18746" xr:uid="{00000000-0005-0000-0000-0000C0480000}"/>
    <cellStyle name="Output 8 2 8 11" xfId="18747" xr:uid="{00000000-0005-0000-0000-0000C1480000}"/>
    <cellStyle name="Output 8 2 8 11 2" xfId="18748" xr:uid="{00000000-0005-0000-0000-0000C2480000}"/>
    <cellStyle name="Output 8 2 8 12" xfId="18749" xr:uid="{00000000-0005-0000-0000-0000C3480000}"/>
    <cellStyle name="Output 8 2 8 12 2" xfId="18750" xr:uid="{00000000-0005-0000-0000-0000C4480000}"/>
    <cellStyle name="Output 8 2 8 13" xfId="18751" xr:uid="{00000000-0005-0000-0000-0000C5480000}"/>
    <cellStyle name="Output 8 2 8 13 2" xfId="18752" xr:uid="{00000000-0005-0000-0000-0000C6480000}"/>
    <cellStyle name="Output 8 2 8 14" xfId="18753" xr:uid="{00000000-0005-0000-0000-0000C7480000}"/>
    <cellStyle name="Output 8 2 8 14 2" xfId="18754" xr:uid="{00000000-0005-0000-0000-0000C8480000}"/>
    <cellStyle name="Output 8 2 8 15" xfId="18755" xr:uid="{00000000-0005-0000-0000-0000C9480000}"/>
    <cellStyle name="Output 8 2 8 15 2" xfId="18756" xr:uid="{00000000-0005-0000-0000-0000CA480000}"/>
    <cellStyle name="Output 8 2 8 16" xfId="18757" xr:uid="{00000000-0005-0000-0000-0000CB480000}"/>
    <cellStyle name="Output 8 2 8 16 2" xfId="18758" xr:uid="{00000000-0005-0000-0000-0000CC480000}"/>
    <cellStyle name="Output 8 2 8 17" xfId="18759" xr:uid="{00000000-0005-0000-0000-0000CD480000}"/>
    <cellStyle name="Output 8 2 8 17 2" xfId="18760" xr:uid="{00000000-0005-0000-0000-0000CE480000}"/>
    <cellStyle name="Output 8 2 8 18" xfId="18761" xr:uid="{00000000-0005-0000-0000-0000CF480000}"/>
    <cellStyle name="Output 8 2 8 2" xfId="18762" xr:uid="{00000000-0005-0000-0000-0000D0480000}"/>
    <cellStyle name="Output 8 2 8 2 10" xfId="18763" xr:uid="{00000000-0005-0000-0000-0000D1480000}"/>
    <cellStyle name="Output 8 2 8 2 10 2" xfId="18764" xr:uid="{00000000-0005-0000-0000-0000D2480000}"/>
    <cellStyle name="Output 8 2 8 2 11" xfId="18765" xr:uid="{00000000-0005-0000-0000-0000D3480000}"/>
    <cellStyle name="Output 8 2 8 2 11 2" xfId="18766" xr:uid="{00000000-0005-0000-0000-0000D4480000}"/>
    <cellStyle name="Output 8 2 8 2 12" xfId="18767" xr:uid="{00000000-0005-0000-0000-0000D5480000}"/>
    <cellStyle name="Output 8 2 8 2 12 2" xfId="18768" xr:uid="{00000000-0005-0000-0000-0000D6480000}"/>
    <cellStyle name="Output 8 2 8 2 13" xfId="18769" xr:uid="{00000000-0005-0000-0000-0000D7480000}"/>
    <cellStyle name="Output 8 2 8 2 13 2" xfId="18770" xr:uid="{00000000-0005-0000-0000-0000D8480000}"/>
    <cellStyle name="Output 8 2 8 2 14" xfId="18771" xr:uid="{00000000-0005-0000-0000-0000D9480000}"/>
    <cellStyle name="Output 8 2 8 2 14 2" xfId="18772" xr:uid="{00000000-0005-0000-0000-0000DA480000}"/>
    <cellStyle name="Output 8 2 8 2 15" xfId="18773" xr:uid="{00000000-0005-0000-0000-0000DB480000}"/>
    <cellStyle name="Output 8 2 8 2 15 2" xfId="18774" xr:uid="{00000000-0005-0000-0000-0000DC480000}"/>
    <cellStyle name="Output 8 2 8 2 16" xfId="18775" xr:uid="{00000000-0005-0000-0000-0000DD480000}"/>
    <cellStyle name="Output 8 2 8 2 16 2" xfId="18776" xr:uid="{00000000-0005-0000-0000-0000DE480000}"/>
    <cellStyle name="Output 8 2 8 2 17" xfId="18777" xr:uid="{00000000-0005-0000-0000-0000DF480000}"/>
    <cellStyle name="Output 8 2 8 2 17 2" xfId="18778" xr:uid="{00000000-0005-0000-0000-0000E0480000}"/>
    <cellStyle name="Output 8 2 8 2 18" xfId="18779" xr:uid="{00000000-0005-0000-0000-0000E1480000}"/>
    <cellStyle name="Output 8 2 8 2 2" xfId="18780" xr:uid="{00000000-0005-0000-0000-0000E2480000}"/>
    <cellStyle name="Output 8 2 8 2 2 2" xfId="18781" xr:uid="{00000000-0005-0000-0000-0000E3480000}"/>
    <cellStyle name="Output 8 2 8 2 3" xfId="18782" xr:uid="{00000000-0005-0000-0000-0000E4480000}"/>
    <cellStyle name="Output 8 2 8 2 3 2" xfId="18783" xr:uid="{00000000-0005-0000-0000-0000E5480000}"/>
    <cellStyle name="Output 8 2 8 2 4" xfId="18784" xr:uid="{00000000-0005-0000-0000-0000E6480000}"/>
    <cellStyle name="Output 8 2 8 2 4 2" xfId="18785" xr:uid="{00000000-0005-0000-0000-0000E7480000}"/>
    <cellStyle name="Output 8 2 8 2 5" xfId="18786" xr:uid="{00000000-0005-0000-0000-0000E8480000}"/>
    <cellStyle name="Output 8 2 8 2 5 2" xfId="18787" xr:uid="{00000000-0005-0000-0000-0000E9480000}"/>
    <cellStyle name="Output 8 2 8 2 6" xfId="18788" xr:uid="{00000000-0005-0000-0000-0000EA480000}"/>
    <cellStyle name="Output 8 2 8 2 6 2" xfId="18789" xr:uid="{00000000-0005-0000-0000-0000EB480000}"/>
    <cellStyle name="Output 8 2 8 2 7" xfId="18790" xr:uid="{00000000-0005-0000-0000-0000EC480000}"/>
    <cellStyle name="Output 8 2 8 2 7 2" xfId="18791" xr:uid="{00000000-0005-0000-0000-0000ED480000}"/>
    <cellStyle name="Output 8 2 8 2 8" xfId="18792" xr:uid="{00000000-0005-0000-0000-0000EE480000}"/>
    <cellStyle name="Output 8 2 8 2 8 2" xfId="18793" xr:uid="{00000000-0005-0000-0000-0000EF480000}"/>
    <cellStyle name="Output 8 2 8 2 9" xfId="18794" xr:uid="{00000000-0005-0000-0000-0000F0480000}"/>
    <cellStyle name="Output 8 2 8 2 9 2" xfId="18795" xr:uid="{00000000-0005-0000-0000-0000F1480000}"/>
    <cellStyle name="Output 8 2 8 3" xfId="18796" xr:uid="{00000000-0005-0000-0000-0000F2480000}"/>
    <cellStyle name="Output 8 2 8 3 10" xfId="18797" xr:uid="{00000000-0005-0000-0000-0000F3480000}"/>
    <cellStyle name="Output 8 2 8 3 10 2" xfId="18798" xr:uid="{00000000-0005-0000-0000-0000F4480000}"/>
    <cellStyle name="Output 8 2 8 3 11" xfId="18799" xr:uid="{00000000-0005-0000-0000-0000F5480000}"/>
    <cellStyle name="Output 8 2 8 3 11 2" xfId="18800" xr:uid="{00000000-0005-0000-0000-0000F6480000}"/>
    <cellStyle name="Output 8 2 8 3 12" xfId="18801" xr:uid="{00000000-0005-0000-0000-0000F7480000}"/>
    <cellStyle name="Output 8 2 8 3 12 2" xfId="18802" xr:uid="{00000000-0005-0000-0000-0000F8480000}"/>
    <cellStyle name="Output 8 2 8 3 13" xfId="18803" xr:uid="{00000000-0005-0000-0000-0000F9480000}"/>
    <cellStyle name="Output 8 2 8 3 13 2" xfId="18804" xr:uid="{00000000-0005-0000-0000-0000FA480000}"/>
    <cellStyle name="Output 8 2 8 3 14" xfId="18805" xr:uid="{00000000-0005-0000-0000-0000FB480000}"/>
    <cellStyle name="Output 8 2 8 3 14 2" xfId="18806" xr:uid="{00000000-0005-0000-0000-0000FC480000}"/>
    <cellStyle name="Output 8 2 8 3 15" xfId="18807" xr:uid="{00000000-0005-0000-0000-0000FD480000}"/>
    <cellStyle name="Output 8 2 8 3 15 2" xfId="18808" xr:uid="{00000000-0005-0000-0000-0000FE480000}"/>
    <cellStyle name="Output 8 2 8 3 16" xfId="18809" xr:uid="{00000000-0005-0000-0000-0000FF480000}"/>
    <cellStyle name="Output 8 2 8 3 2" xfId="18810" xr:uid="{00000000-0005-0000-0000-000000490000}"/>
    <cellStyle name="Output 8 2 8 3 2 2" xfId="18811" xr:uid="{00000000-0005-0000-0000-000001490000}"/>
    <cellStyle name="Output 8 2 8 3 3" xfId="18812" xr:uid="{00000000-0005-0000-0000-000002490000}"/>
    <cellStyle name="Output 8 2 8 3 3 2" xfId="18813" xr:uid="{00000000-0005-0000-0000-000003490000}"/>
    <cellStyle name="Output 8 2 8 3 4" xfId="18814" xr:uid="{00000000-0005-0000-0000-000004490000}"/>
    <cellStyle name="Output 8 2 8 3 4 2" xfId="18815" xr:uid="{00000000-0005-0000-0000-000005490000}"/>
    <cellStyle name="Output 8 2 8 3 5" xfId="18816" xr:uid="{00000000-0005-0000-0000-000006490000}"/>
    <cellStyle name="Output 8 2 8 3 5 2" xfId="18817" xr:uid="{00000000-0005-0000-0000-000007490000}"/>
    <cellStyle name="Output 8 2 8 3 6" xfId="18818" xr:uid="{00000000-0005-0000-0000-000008490000}"/>
    <cellStyle name="Output 8 2 8 3 6 2" xfId="18819" xr:uid="{00000000-0005-0000-0000-000009490000}"/>
    <cellStyle name="Output 8 2 8 3 7" xfId="18820" xr:uid="{00000000-0005-0000-0000-00000A490000}"/>
    <cellStyle name="Output 8 2 8 3 7 2" xfId="18821" xr:uid="{00000000-0005-0000-0000-00000B490000}"/>
    <cellStyle name="Output 8 2 8 3 8" xfId="18822" xr:uid="{00000000-0005-0000-0000-00000C490000}"/>
    <cellStyle name="Output 8 2 8 3 8 2" xfId="18823" xr:uid="{00000000-0005-0000-0000-00000D490000}"/>
    <cellStyle name="Output 8 2 8 3 9" xfId="18824" xr:uid="{00000000-0005-0000-0000-00000E490000}"/>
    <cellStyle name="Output 8 2 8 3 9 2" xfId="18825" xr:uid="{00000000-0005-0000-0000-00000F490000}"/>
    <cellStyle name="Output 8 2 8 4" xfId="18826" xr:uid="{00000000-0005-0000-0000-000010490000}"/>
    <cellStyle name="Output 8 2 8 4 10" xfId="18827" xr:uid="{00000000-0005-0000-0000-000011490000}"/>
    <cellStyle name="Output 8 2 8 4 10 2" xfId="18828" xr:uid="{00000000-0005-0000-0000-000012490000}"/>
    <cellStyle name="Output 8 2 8 4 11" xfId="18829" xr:uid="{00000000-0005-0000-0000-000013490000}"/>
    <cellStyle name="Output 8 2 8 4 11 2" xfId="18830" xr:uid="{00000000-0005-0000-0000-000014490000}"/>
    <cellStyle name="Output 8 2 8 4 12" xfId="18831" xr:uid="{00000000-0005-0000-0000-000015490000}"/>
    <cellStyle name="Output 8 2 8 4 12 2" xfId="18832" xr:uid="{00000000-0005-0000-0000-000016490000}"/>
    <cellStyle name="Output 8 2 8 4 13" xfId="18833" xr:uid="{00000000-0005-0000-0000-000017490000}"/>
    <cellStyle name="Output 8 2 8 4 13 2" xfId="18834" xr:uid="{00000000-0005-0000-0000-000018490000}"/>
    <cellStyle name="Output 8 2 8 4 14" xfId="18835" xr:uid="{00000000-0005-0000-0000-000019490000}"/>
    <cellStyle name="Output 8 2 8 4 14 2" xfId="18836" xr:uid="{00000000-0005-0000-0000-00001A490000}"/>
    <cellStyle name="Output 8 2 8 4 15" xfId="18837" xr:uid="{00000000-0005-0000-0000-00001B490000}"/>
    <cellStyle name="Output 8 2 8 4 15 2" xfId="18838" xr:uid="{00000000-0005-0000-0000-00001C490000}"/>
    <cellStyle name="Output 8 2 8 4 16" xfId="18839" xr:uid="{00000000-0005-0000-0000-00001D490000}"/>
    <cellStyle name="Output 8 2 8 4 2" xfId="18840" xr:uid="{00000000-0005-0000-0000-00001E490000}"/>
    <cellStyle name="Output 8 2 8 4 2 2" xfId="18841" xr:uid="{00000000-0005-0000-0000-00001F490000}"/>
    <cellStyle name="Output 8 2 8 4 3" xfId="18842" xr:uid="{00000000-0005-0000-0000-000020490000}"/>
    <cellStyle name="Output 8 2 8 4 3 2" xfId="18843" xr:uid="{00000000-0005-0000-0000-000021490000}"/>
    <cellStyle name="Output 8 2 8 4 4" xfId="18844" xr:uid="{00000000-0005-0000-0000-000022490000}"/>
    <cellStyle name="Output 8 2 8 4 4 2" xfId="18845" xr:uid="{00000000-0005-0000-0000-000023490000}"/>
    <cellStyle name="Output 8 2 8 4 5" xfId="18846" xr:uid="{00000000-0005-0000-0000-000024490000}"/>
    <cellStyle name="Output 8 2 8 4 5 2" xfId="18847" xr:uid="{00000000-0005-0000-0000-000025490000}"/>
    <cellStyle name="Output 8 2 8 4 6" xfId="18848" xr:uid="{00000000-0005-0000-0000-000026490000}"/>
    <cellStyle name="Output 8 2 8 4 6 2" xfId="18849" xr:uid="{00000000-0005-0000-0000-000027490000}"/>
    <cellStyle name="Output 8 2 8 4 7" xfId="18850" xr:uid="{00000000-0005-0000-0000-000028490000}"/>
    <cellStyle name="Output 8 2 8 4 7 2" xfId="18851" xr:uid="{00000000-0005-0000-0000-000029490000}"/>
    <cellStyle name="Output 8 2 8 4 8" xfId="18852" xr:uid="{00000000-0005-0000-0000-00002A490000}"/>
    <cellStyle name="Output 8 2 8 4 8 2" xfId="18853" xr:uid="{00000000-0005-0000-0000-00002B490000}"/>
    <cellStyle name="Output 8 2 8 4 9" xfId="18854" xr:uid="{00000000-0005-0000-0000-00002C490000}"/>
    <cellStyle name="Output 8 2 8 4 9 2" xfId="18855" xr:uid="{00000000-0005-0000-0000-00002D490000}"/>
    <cellStyle name="Output 8 2 8 5" xfId="18856" xr:uid="{00000000-0005-0000-0000-00002E490000}"/>
    <cellStyle name="Output 8 2 8 5 10" xfId="18857" xr:uid="{00000000-0005-0000-0000-00002F490000}"/>
    <cellStyle name="Output 8 2 8 5 10 2" xfId="18858" xr:uid="{00000000-0005-0000-0000-000030490000}"/>
    <cellStyle name="Output 8 2 8 5 11" xfId="18859" xr:uid="{00000000-0005-0000-0000-000031490000}"/>
    <cellStyle name="Output 8 2 8 5 11 2" xfId="18860" xr:uid="{00000000-0005-0000-0000-000032490000}"/>
    <cellStyle name="Output 8 2 8 5 12" xfId="18861" xr:uid="{00000000-0005-0000-0000-000033490000}"/>
    <cellStyle name="Output 8 2 8 5 12 2" xfId="18862" xr:uid="{00000000-0005-0000-0000-000034490000}"/>
    <cellStyle name="Output 8 2 8 5 13" xfId="18863" xr:uid="{00000000-0005-0000-0000-000035490000}"/>
    <cellStyle name="Output 8 2 8 5 13 2" xfId="18864" xr:uid="{00000000-0005-0000-0000-000036490000}"/>
    <cellStyle name="Output 8 2 8 5 14" xfId="18865" xr:uid="{00000000-0005-0000-0000-000037490000}"/>
    <cellStyle name="Output 8 2 8 5 2" xfId="18866" xr:uid="{00000000-0005-0000-0000-000038490000}"/>
    <cellStyle name="Output 8 2 8 5 2 2" xfId="18867" xr:uid="{00000000-0005-0000-0000-000039490000}"/>
    <cellStyle name="Output 8 2 8 5 3" xfId="18868" xr:uid="{00000000-0005-0000-0000-00003A490000}"/>
    <cellStyle name="Output 8 2 8 5 3 2" xfId="18869" xr:uid="{00000000-0005-0000-0000-00003B490000}"/>
    <cellStyle name="Output 8 2 8 5 4" xfId="18870" xr:uid="{00000000-0005-0000-0000-00003C490000}"/>
    <cellStyle name="Output 8 2 8 5 4 2" xfId="18871" xr:uid="{00000000-0005-0000-0000-00003D490000}"/>
    <cellStyle name="Output 8 2 8 5 5" xfId="18872" xr:uid="{00000000-0005-0000-0000-00003E490000}"/>
    <cellStyle name="Output 8 2 8 5 5 2" xfId="18873" xr:uid="{00000000-0005-0000-0000-00003F490000}"/>
    <cellStyle name="Output 8 2 8 5 6" xfId="18874" xr:uid="{00000000-0005-0000-0000-000040490000}"/>
    <cellStyle name="Output 8 2 8 5 6 2" xfId="18875" xr:uid="{00000000-0005-0000-0000-000041490000}"/>
    <cellStyle name="Output 8 2 8 5 7" xfId="18876" xr:uid="{00000000-0005-0000-0000-000042490000}"/>
    <cellStyle name="Output 8 2 8 5 7 2" xfId="18877" xr:uid="{00000000-0005-0000-0000-000043490000}"/>
    <cellStyle name="Output 8 2 8 5 8" xfId="18878" xr:uid="{00000000-0005-0000-0000-000044490000}"/>
    <cellStyle name="Output 8 2 8 5 8 2" xfId="18879" xr:uid="{00000000-0005-0000-0000-000045490000}"/>
    <cellStyle name="Output 8 2 8 5 9" xfId="18880" xr:uid="{00000000-0005-0000-0000-000046490000}"/>
    <cellStyle name="Output 8 2 8 5 9 2" xfId="18881" xr:uid="{00000000-0005-0000-0000-000047490000}"/>
    <cellStyle name="Output 8 2 8 6" xfId="18882" xr:uid="{00000000-0005-0000-0000-000048490000}"/>
    <cellStyle name="Output 8 2 8 6 2" xfId="18883" xr:uid="{00000000-0005-0000-0000-000049490000}"/>
    <cellStyle name="Output 8 2 8 7" xfId="18884" xr:uid="{00000000-0005-0000-0000-00004A490000}"/>
    <cellStyle name="Output 8 2 8 7 2" xfId="18885" xr:uid="{00000000-0005-0000-0000-00004B490000}"/>
    <cellStyle name="Output 8 2 8 8" xfId="18886" xr:uid="{00000000-0005-0000-0000-00004C490000}"/>
    <cellStyle name="Output 8 2 8 8 2" xfId="18887" xr:uid="{00000000-0005-0000-0000-00004D490000}"/>
    <cellStyle name="Output 8 2 8 9" xfId="18888" xr:uid="{00000000-0005-0000-0000-00004E490000}"/>
    <cellStyle name="Output 8 2 8 9 2" xfId="18889" xr:uid="{00000000-0005-0000-0000-00004F490000}"/>
    <cellStyle name="Output 8 2 9" xfId="18890" xr:uid="{00000000-0005-0000-0000-000050490000}"/>
    <cellStyle name="Output 8 2 9 10" xfId="18891" xr:uid="{00000000-0005-0000-0000-000051490000}"/>
    <cellStyle name="Output 8 2 9 10 2" xfId="18892" xr:uid="{00000000-0005-0000-0000-000052490000}"/>
    <cellStyle name="Output 8 2 9 11" xfId="18893" xr:uid="{00000000-0005-0000-0000-000053490000}"/>
    <cellStyle name="Output 8 2 9 11 2" xfId="18894" xr:uid="{00000000-0005-0000-0000-000054490000}"/>
    <cellStyle name="Output 8 2 9 12" xfId="18895" xr:uid="{00000000-0005-0000-0000-000055490000}"/>
    <cellStyle name="Output 8 2 9 12 2" xfId="18896" xr:uid="{00000000-0005-0000-0000-000056490000}"/>
    <cellStyle name="Output 8 2 9 13" xfId="18897" xr:uid="{00000000-0005-0000-0000-000057490000}"/>
    <cellStyle name="Output 8 2 9 13 2" xfId="18898" xr:uid="{00000000-0005-0000-0000-000058490000}"/>
    <cellStyle name="Output 8 2 9 14" xfId="18899" xr:uid="{00000000-0005-0000-0000-000059490000}"/>
    <cellStyle name="Output 8 2 9 14 2" xfId="18900" xr:uid="{00000000-0005-0000-0000-00005A490000}"/>
    <cellStyle name="Output 8 2 9 15" xfId="18901" xr:uid="{00000000-0005-0000-0000-00005B490000}"/>
    <cellStyle name="Output 8 2 9 15 2" xfId="18902" xr:uid="{00000000-0005-0000-0000-00005C490000}"/>
    <cellStyle name="Output 8 2 9 16" xfId="18903" xr:uid="{00000000-0005-0000-0000-00005D490000}"/>
    <cellStyle name="Output 8 2 9 16 2" xfId="18904" xr:uid="{00000000-0005-0000-0000-00005E490000}"/>
    <cellStyle name="Output 8 2 9 17" xfId="18905" xr:uid="{00000000-0005-0000-0000-00005F490000}"/>
    <cellStyle name="Output 8 2 9 17 2" xfId="18906" xr:uid="{00000000-0005-0000-0000-000060490000}"/>
    <cellStyle name="Output 8 2 9 18" xfId="18907" xr:uid="{00000000-0005-0000-0000-000061490000}"/>
    <cellStyle name="Output 8 2 9 2" xfId="18908" xr:uid="{00000000-0005-0000-0000-000062490000}"/>
    <cellStyle name="Output 8 2 9 2 2" xfId="18909" xr:uid="{00000000-0005-0000-0000-000063490000}"/>
    <cellStyle name="Output 8 2 9 3" xfId="18910" xr:uid="{00000000-0005-0000-0000-000064490000}"/>
    <cellStyle name="Output 8 2 9 3 2" xfId="18911" xr:uid="{00000000-0005-0000-0000-000065490000}"/>
    <cellStyle name="Output 8 2 9 4" xfId="18912" xr:uid="{00000000-0005-0000-0000-000066490000}"/>
    <cellStyle name="Output 8 2 9 4 2" xfId="18913" xr:uid="{00000000-0005-0000-0000-000067490000}"/>
    <cellStyle name="Output 8 2 9 5" xfId="18914" xr:uid="{00000000-0005-0000-0000-000068490000}"/>
    <cellStyle name="Output 8 2 9 5 2" xfId="18915" xr:uid="{00000000-0005-0000-0000-000069490000}"/>
    <cellStyle name="Output 8 2 9 6" xfId="18916" xr:uid="{00000000-0005-0000-0000-00006A490000}"/>
    <cellStyle name="Output 8 2 9 6 2" xfId="18917" xr:uid="{00000000-0005-0000-0000-00006B490000}"/>
    <cellStyle name="Output 8 2 9 7" xfId="18918" xr:uid="{00000000-0005-0000-0000-00006C490000}"/>
    <cellStyle name="Output 8 2 9 7 2" xfId="18919" xr:uid="{00000000-0005-0000-0000-00006D490000}"/>
    <cellStyle name="Output 8 2 9 8" xfId="18920" xr:uid="{00000000-0005-0000-0000-00006E490000}"/>
    <cellStyle name="Output 8 2 9 8 2" xfId="18921" xr:uid="{00000000-0005-0000-0000-00006F490000}"/>
    <cellStyle name="Output 8 2 9 9" xfId="18922" xr:uid="{00000000-0005-0000-0000-000070490000}"/>
    <cellStyle name="Output 8 2 9 9 2" xfId="18923" xr:uid="{00000000-0005-0000-0000-000071490000}"/>
    <cellStyle name="Output 8 20" xfId="18924" xr:uid="{00000000-0005-0000-0000-000072490000}"/>
    <cellStyle name="Output 8 20 2" xfId="18925" xr:uid="{00000000-0005-0000-0000-000073490000}"/>
    <cellStyle name="Output 8 21" xfId="18926" xr:uid="{00000000-0005-0000-0000-000074490000}"/>
    <cellStyle name="Output 8 21 2" xfId="18927" xr:uid="{00000000-0005-0000-0000-000075490000}"/>
    <cellStyle name="Output 8 22" xfId="18928" xr:uid="{00000000-0005-0000-0000-000076490000}"/>
    <cellStyle name="Output 8 22 2" xfId="18929" xr:uid="{00000000-0005-0000-0000-000077490000}"/>
    <cellStyle name="Output 8 23" xfId="18930" xr:uid="{00000000-0005-0000-0000-000078490000}"/>
    <cellStyle name="Output 8 23 2" xfId="18931" xr:uid="{00000000-0005-0000-0000-000079490000}"/>
    <cellStyle name="Output 8 24" xfId="18932" xr:uid="{00000000-0005-0000-0000-00007A490000}"/>
    <cellStyle name="Output 8 24 2" xfId="18933" xr:uid="{00000000-0005-0000-0000-00007B490000}"/>
    <cellStyle name="Output 8 25" xfId="18934" xr:uid="{00000000-0005-0000-0000-00007C490000}"/>
    <cellStyle name="Output 8 25 2" xfId="18935" xr:uid="{00000000-0005-0000-0000-00007D490000}"/>
    <cellStyle name="Output 8 26" xfId="18936" xr:uid="{00000000-0005-0000-0000-00007E490000}"/>
    <cellStyle name="Output 8 26 2" xfId="18937" xr:uid="{00000000-0005-0000-0000-00007F490000}"/>
    <cellStyle name="Output 8 27" xfId="18938" xr:uid="{00000000-0005-0000-0000-000080490000}"/>
    <cellStyle name="Output 8 27 2" xfId="18939" xr:uid="{00000000-0005-0000-0000-000081490000}"/>
    <cellStyle name="Output 8 28" xfId="18940" xr:uid="{00000000-0005-0000-0000-000082490000}"/>
    <cellStyle name="Output 8 3" xfId="18941" xr:uid="{00000000-0005-0000-0000-000083490000}"/>
    <cellStyle name="Output 8 3 10" xfId="18942" xr:uid="{00000000-0005-0000-0000-000084490000}"/>
    <cellStyle name="Output 8 3 10 2" xfId="18943" xr:uid="{00000000-0005-0000-0000-000085490000}"/>
    <cellStyle name="Output 8 3 11" xfId="18944" xr:uid="{00000000-0005-0000-0000-000086490000}"/>
    <cellStyle name="Output 8 3 11 2" xfId="18945" xr:uid="{00000000-0005-0000-0000-000087490000}"/>
    <cellStyle name="Output 8 3 12" xfId="18946" xr:uid="{00000000-0005-0000-0000-000088490000}"/>
    <cellStyle name="Output 8 3 12 2" xfId="18947" xr:uid="{00000000-0005-0000-0000-000089490000}"/>
    <cellStyle name="Output 8 3 13" xfId="18948" xr:uid="{00000000-0005-0000-0000-00008A490000}"/>
    <cellStyle name="Output 8 3 13 2" xfId="18949" xr:uid="{00000000-0005-0000-0000-00008B490000}"/>
    <cellStyle name="Output 8 3 14" xfId="18950" xr:uid="{00000000-0005-0000-0000-00008C490000}"/>
    <cellStyle name="Output 8 3 14 2" xfId="18951" xr:uid="{00000000-0005-0000-0000-00008D490000}"/>
    <cellStyle name="Output 8 3 15" xfId="18952" xr:uid="{00000000-0005-0000-0000-00008E490000}"/>
    <cellStyle name="Output 8 3 15 2" xfId="18953" xr:uid="{00000000-0005-0000-0000-00008F490000}"/>
    <cellStyle name="Output 8 3 16" xfId="18954" xr:uid="{00000000-0005-0000-0000-000090490000}"/>
    <cellStyle name="Output 8 3 16 2" xfId="18955" xr:uid="{00000000-0005-0000-0000-000091490000}"/>
    <cellStyle name="Output 8 3 17" xfId="18956" xr:uid="{00000000-0005-0000-0000-000092490000}"/>
    <cellStyle name="Output 8 3 17 2" xfId="18957" xr:uid="{00000000-0005-0000-0000-000093490000}"/>
    <cellStyle name="Output 8 3 18" xfId="18958" xr:uid="{00000000-0005-0000-0000-000094490000}"/>
    <cellStyle name="Output 8 3 18 2" xfId="18959" xr:uid="{00000000-0005-0000-0000-000095490000}"/>
    <cellStyle name="Output 8 3 19" xfId="18960" xr:uid="{00000000-0005-0000-0000-000096490000}"/>
    <cellStyle name="Output 8 3 19 2" xfId="18961" xr:uid="{00000000-0005-0000-0000-000097490000}"/>
    <cellStyle name="Output 8 3 2" xfId="18962" xr:uid="{00000000-0005-0000-0000-000098490000}"/>
    <cellStyle name="Output 8 3 2 10" xfId="18963" xr:uid="{00000000-0005-0000-0000-000099490000}"/>
    <cellStyle name="Output 8 3 2 10 2" xfId="18964" xr:uid="{00000000-0005-0000-0000-00009A490000}"/>
    <cellStyle name="Output 8 3 2 11" xfId="18965" xr:uid="{00000000-0005-0000-0000-00009B490000}"/>
    <cellStyle name="Output 8 3 2 11 2" xfId="18966" xr:uid="{00000000-0005-0000-0000-00009C490000}"/>
    <cellStyle name="Output 8 3 2 12" xfId="18967" xr:uid="{00000000-0005-0000-0000-00009D490000}"/>
    <cellStyle name="Output 8 3 2 12 2" xfId="18968" xr:uid="{00000000-0005-0000-0000-00009E490000}"/>
    <cellStyle name="Output 8 3 2 13" xfId="18969" xr:uid="{00000000-0005-0000-0000-00009F490000}"/>
    <cellStyle name="Output 8 3 2 13 2" xfId="18970" xr:uid="{00000000-0005-0000-0000-0000A0490000}"/>
    <cellStyle name="Output 8 3 2 14" xfId="18971" xr:uid="{00000000-0005-0000-0000-0000A1490000}"/>
    <cellStyle name="Output 8 3 2 14 2" xfId="18972" xr:uid="{00000000-0005-0000-0000-0000A2490000}"/>
    <cellStyle name="Output 8 3 2 15" xfId="18973" xr:uid="{00000000-0005-0000-0000-0000A3490000}"/>
    <cellStyle name="Output 8 3 2 15 2" xfId="18974" xr:uid="{00000000-0005-0000-0000-0000A4490000}"/>
    <cellStyle name="Output 8 3 2 16" xfId="18975" xr:uid="{00000000-0005-0000-0000-0000A5490000}"/>
    <cellStyle name="Output 8 3 2 16 2" xfId="18976" xr:uid="{00000000-0005-0000-0000-0000A6490000}"/>
    <cellStyle name="Output 8 3 2 17" xfId="18977" xr:uid="{00000000-0005-0000-0000-0000A7490000}"/>
    <cellStyle name="Output 8 3 2 17 2" xfId="18978" xr:uid="{00000000-0005-0000-0000-0000A8490000}"/>
    <cellStyle name="Output 8 3 2 18" xfId="18979" xr:uid="{00000000-0005-0000-0000-0000A9490000}"/>
    <cellStyle name="Output 8 3 2 18 2" xfId="18980" xr:uid="{00000000-0005-0000-0000-0000AA490000}"/>
    <cellStyle name="Output 8 3 2 19" xfId="18981" xr:uid="{00000000-0005-0000-0000-0000AB490000}"/>
    <cellStyle name="Output 8 3 2 2" xfId="18982" xr:uid="{00000000-0005-0000-0000-0000AC490000}"/>
    <cellStyle name="Output 8 3 2 2 2" xfId="18983" xr:uid="{00000000-0005-0000-0000-0000AD490000}"/>
    <cellStyle name="Output 8 3 2 3" xfId="18984" xr:uid="{00000000-0005-0000-0000-0000AE490000}"/>
    <cellStyle name="Output 8 3 2 3 2" xfId="18985" xr:uid="{00000000-0005-0000-0000-0000AF490000}"/>
    <cellStyle name="Output 8 3 2 4" xfId="18986" xr:uid="{00000000-0005-0000-0000-0000B0490000}"/>
    <cellStyle name="Output 8 3 2 4 2" xfId="18987" xr:uid="{00000000-0005-0000-0000-0000B1490000}"/>
    <cellStyle name="Output 8 3 2 5" xfId="18988" xr:uid="{00000000-0005-0000-0000-0000B2490000}"/>
    <cellStyle name="Output 8 3 2 5 2" xfId="18989" xr:uid="{00000000-0005-0000-0000-0000B3490000}"/>
    <cellStyle name="Output 8 3 2 6" xfId="18990" xr:uid="{00000000-0005-0000-0000-0000B4490000}"/>
    <cellStyle name="Output 8 3 2 6 2" xfId="18991" xr:uid="{00000000-0005-0000-0000-0000B5490000}"/>
    <cellStyle name="Output 8 3 2 7" xfId="18992" xr:uid="{00000000-0005-0000-0000-0000B6490000}"/>
    <cellStyle name="Output 8 3 2 7 2" xfId="18993" xr:uid="{00000000-0005-0000-0000-0000B7490000}"/>
    <cellStyle name="Output 8 3 2 8" xfId="18994" xr:uid="{00000000-0005-0000-0000-0000B8490000}"/>
    <cellStyle name="Output 8 3 2 8 2" xfId="18995" xr:uid="{00000000-0005-0000-0000-0000B9490000}"/>
    <cellStyle name="Output 8 3 2 9" xfId="18996" xr:uid="{00000000-0005-0000-0000-0000BA490000}"/>
    <cellStyle name="Output 8 3 2 9 2" xfId="18997" xr:uid="{00000000-0005-0000-0000-0000BB490000}"/>
    <cellStyle name="Output 8 3 20" xfId="18998" xr:uid="{00000000-0005-0000-0000-0000BC490000}"/>
    <cellStyle name="Output 8 3 3" xfId="18999" xr:uid="{00000000-0005-0000-0000-0000BD490000}"/>
    <cellStyle name="Output 8 3 3 10" xfId="19000" xr:uid="{00000000-0005-0000-0000-0000BE490000}"/>
    <cellStyle name="Output 8 3 3 10 2" xfId="19001" xr:uid="{00000000-0005-0000-0000-0000BF490000}"/>
    <cellStyle name="Output 8 3 3 11" xfId="19002" xr:uid="{00000000-0005-0000-0000-0000C0490000}"/>
    <cellStyle name="Output 8 3 3 11 2" xfId="19003" xr:uid="{00000000-0005-0000-0000-0000C1490000}"/>
    <cellStyle name="Output 8 3 3 12" xfId="19004" xr:uid="{00000000-0005-0000-0000-0000C2490000}"/>
    <cellStyle name="Output 8 3 3 12 2" xfId="19005" xr:uid="{00000000-0005-0000-0000-0000C3490000}"/>
    <cellStyle name="Output 8 3 3 13" xfId="19006" xr:uid="{00000000-0005-0000-0000-0000C4490000}"/>
    <cellStyle name="Output 8 3 3 13 2" xfId="19007" xr:uid="{00000000-0005-0000-0000-0000C5490000}"/>
    <cellStyle name="Output 8 3 3 14" xfId="19008" xr:uid="{00000000-0005-0000-0000-0000C6490000}"/>
    <cellStyle name="Output 8 3 3 14 2" xfId="19009" xr:uid="{00000000-0005-0000-0000-0000C7490000}"/>
    <cellStyle name="Output 8 3 3 15" xfId="19010" xr:uid="{00000000-0005-0000-0000-0000C8490000}"/>
    <cellStyle name="Output 8 3 3 15 2" xfId="19011" xr:uid="{00000000-0005-0000-0000-0000C9490000}"/>
    <cellStyle name="Output 8 3 3 16" xfId="19012" xr:uid="{00000000-0005-0000-0000-0000CA490000}"/>
    <cellStyle name="Output 8 3 3 16 2" xfId="19013" xr:uid="{00000000-0005-0000-0000-0000CB490000}"/>
    <cellStyle name="Output 8 3 3 17" xfId="19014" xr:uid="{00000000-0005-0000-0000-0000CC490000}"/>
    <cellStyle name="Output 8 3 3 17 2" xfId="19015" xr:uid="{00000000-0005-0000-0000-0000CD490000}"/>
    <cellStyle name="Output 8 3 3 18" xfId="19016" xr:uid="{00000000-0005-0000-0000-0000CE490000}"/>
    <cellStyle name="Output 8 3 3 18 2" xfId="19017" xr:uid="{00000000-0005-0000-0000-0000CF490000}"/>
    <cellStyle name="Output 8 3 3 19" xfId="19018" xr:uid="{00000000-0005-0000-0000-0000D0490000}"/>
    <cellStyle name="Output 8 3 3 2" xfId="19019" xr:uid="{00000000-0005-0000-0000-0000D1490000}"/>
    <cellStyle name="Output 8 3 3 2 2" xfId="19020" xr:uid="{00000000-0005-0000-0000-0000D2490000}"/>
    <cellStyle name="Output 8 3 3 3" xfId="19021" xr:uid="{00000000-0005-0000-0000-0000D3490000}"/>
    <cellStyle name="Output 8 3 3 3 2" xfId="19022" xr:uid="{00000000-0005-0000-0000-0000D4490000}"/>
    <cellStyle name="Output 8 3 3 4" xfId="19023" xr:uid="{00000000-0005-0000-0000-0000D5490000}"/>
    <cellStyle name="Output 8 3 3 4 2" xfId="19024" xr:uid="{00000000-0005-0000-0000-0000D6490000}"/>
    <cellStyle name="Output 8 3 3 5" xfId="19025" xr:uid="{00000000-0005-0000-0000-0000D7490000}"/>
    <cellStyle name="Output 8 3 3 5 2" xfId="19026" xr:uid="{00000000-0005-0000-0000-0000D8490000}"/>
    <cellStyle name="Output 8 3 3 6" xfId="19027" xr:uid="{00000000-0005-0000-0000-0000D9490000}"/>
    <cellStyle name="Output 8 3 3 6 2" xfId="19028" xr:uid="{00000000-0005-0000-0000-0000DA490000}"/>
    <cellStyle name="Output 8 3 3 7" xfId="19029" xr:uid="{00000000-0005-0000-0000-0000DB490000}"/>
    <cellStyle name="Output 8 3 3 7 2" xfId="19030" xr:uid="{00000000-0005-0000-0000-0000DC490000}"/>
    <cellStyle name="Output 8 3 3 8" xfId="19031" xr:uid="{00000000-0005-0000-0000-0000DD490000}"/>
    <cellStyle name="Output 8 3 3 8 2" xfId="19032" xr:uid="{00000000-0005-0000-0000-0000DE490000}"/>
    <cellStyle name="Output 8 3 3 9" xfId="19033" xr:uid="{00000000-0005-0000-0000-0000DF490000}"/>
    <cellStyle name="Output 8 3 3 9 2" xfId="19034" xr:uid="{00000000-0005-0000-0000-0000E0490000}"/>
    <cellStyle name="Output 8 3 4" xfId="19035" xr:uid="{00000000-0005-0000-0000-0000E1490000}"/>
    <cellStyle name="Output 8 3 4 10" xfId="19036" xr:uid="{00000000-0005-0000-0000-0000E2490000}"/>
    <cellStyle name="Output 8 3 4 10 2" xfId="19037" xr:uid="{00000000-0005-0000-0000-0000E3490000}"/>
    <cellStyle name="Output 8 3 4 11" xfId="19038" xr:uid="{00000000-0005-0000-0000-0000E4490000}"/>
    <cellStyle name="Output 8 3 4 11 2" xfId="19039" xr:uid="{00000000-0005-0000-0000-0000E5490000}"/>
    <cellStyle name="Output 8 3 4 12" xfId="19040" xr:uid="{00000000-0005-0000-0000-0000E6490000}"/>
    <cellStyle name="Output 8 3 4 12 2" xfId="19041" xr:uid="{00000000-0005-0000-0000-0000E7490000}"/>
    <cellStyle name="Output 8 3 4 13" xfId="19042" xr:uid="{00000000-0005-0000-0000-0000E8490000}"/>
    <cellStyle name="Output 8 3 4 13 2" xfId="19043" xr:uid="{00000000-0005-0000-0000-0000E9490000}"/>
    <cellStyle name="Output 8 3 4 14" xfId="19044" xr:uid="{00000000-0005-0000-0000-0000EA490000}"/>
    <cellStyle name="Output 8 3 4 14 2" xfId="19045" xr:uid="{00000000-0005-0000-0000-0000EB490000}"/>
    <cellStyle name="Output 8 3 4 15" xfId="19046" xr:uid="{00000000-0005-0000-0000-0000EC490000}"/>
    <cellStyle name="Output 8 3 4 15 2" xfId="19047" xr:uid="{00000000-0005-0000-0000-0000ED490000}"/>
    <cellStyle name="Output 8 3 4 16" xfId="19048" xr:uid="{00000000-0005-0000-0000-0000EE490000}"/>
    <cellStyle name="Output 8 3 4 2" xfId="19049" xr:uid="{00000000-0005-0000-0000-0000EF490000}"/>
    <cellStyle name="Output 8 3 4 2 2" xfId="19050" xr:uid="{00000000-0005-0000-0000-0000F0490000}"/>
    <cellStyle name="Output 8 3 4 3" xfId="19051" xr:uid="{00000000-0005-0000-0000-0000F1490000}"/>
    <cellStyle name="Output 8 3 4 3 2" xfId="19052" xr:uid="{00000000-0005-0000-0000-0000F2490000}"/>
    <cellStyle name="Output 8 3 4 4" xfId="19053" xr:uid="{00000000-0005-0000-0000-0000F3490000}"/>
    <cellStyle name="Output 8 3 4 4 2" xfId="19054" xr:uid="{00000000-0005-0000-0000-0000F4490000}"/>
    <cellStyle name="Output 8 3 4 5" xfId="19055" xr:uid="{00000000-0005-0000-0000-0000F5490000}"/>
    <cellStyle name="Output 8 3 4 5 2" xfId="19056" xr:uid="{00000000-0005-0000-0000-0000F6490000}"/>
    <cellStyle name="Output 8 3 4 6" xfId="19057" xr:uid="{00000000-0005-0000-0000-0000F7490000}"/>
    <cellStyle name="Output 8 3 4 6 2" xfId="19058" xr:uid="{00000000-0005-0000-0000-0000F8490000}"/>
    <cellStyle name="Output 8 3 4 7" xfId="19059" xr:uid="{00000000-0005-0000-0000-0000F9490000}"/>
    <cellStyle name="Output 8 3 4 7 2" xfId="19060" xr:uid="{00000000-0005-0000-0000-0000FA490000}"/>
    <cellStyle name="Output 8 3 4 8" xfId="19061" xr:uid="{00000000-0005-0000-0000-0000FB490000}"/>
    <cellStyle name="Output 8 3 4 8 2" xfId="19062" xr:uid="{00000000-0005-0000-0000-0000FC490000}"/>
    <cellStyle name="Output 8 3 4 9" xfId="19063" xr:uid="{00000000-0005-0000-0000-0000FD490000}"/>
    <cellStyle name="Output 8 3 4 9 2" xfId="19064" xr:uid="{00000000-0005-0000-0000-0000FE490000}"/>
    <cellStyle name="Output 8 3 5" xfId="19065" xr:uid="{00000000-0005-0000-0000-0000FF490000}"/>
    <cellStyle name="Output 8 3 5 10" xfId="19066" xr:uid="{00000000-0005-0000-0000-0000004A0000}"/>
    <cellStyle name="Output 8 3 5 10 2" xfId="19067" xr:uid="{00000000-0005-0000-0000-0000014A0000}"/>
    <cellStyle name="Output 8 3 5 11" xfId="19068" xr:uid="{00000000-0005-0000-0000-0000024A0000}"/>
    <cellStyle name="Output 8 3 5 11 2" xfId="19069" xr:uid="{00000000-0005-0000-0000-0000034A0000}"/>
    <cellStyle name="Output 8 3 5 12" xfId="19070" xr:uid="{00000000-0005-0000-0000-0000044A0000}"/>
    <cellStyle name="Output 8 3 5 12 2" xfId="19071" xr:uid="{00000000-0005-0000-0000-0000054A0000}"/>
    <cellStyle name="Output 8 3 5 13" xfId="19072" xr:uid="{00000000-0005-0000-0000-0000064A0000}"/>
    <cellStyle name="Output 8 3 5 13 2" xfId="19073" xr:uid="{00000000-0005-0000-0000-0000074A0000}"/>
    <cellStyle name="Output 8 3 5 14" xfId="19074" xr:uid="{00000000-0005-0000-0000-0000084A0000}"/>
    <cellStyle name="Output 8 3 5 14 2" xfId="19075" xr:uid="{00000000-0005-0000-0000-0000094A0000}"/>
    <cellStyle name="Output 8 3 5 15" xfId="19076" xr:uid="{00000000-0005-0000-0000-00000A4A0000}"/>
    <cellStyle name="Output 8 3 5 15 2" xfId="19077" xr:uid="{00000000-0005-0000-0000-00000B4A0000}"/>
    <cellStyle name="Output 8 3 5 16" xfId="19078" xr:uid="{00000000-0005-0000-0000-00000C4A0000}"/>
    <cellStyle name="Output 8 3 5 2" xfId="19079" xr:uid="{00000000-0005-0000-0000-00000D4A0000}"/>
    <cellStyle name="Output 8 3 5 2 2" xfId="19080" xr:uid="{00000000-0005-0000-0000-00000E4A0000}"/>
    <cellStyle name="Output 8 3 5 3" xfId="19081" xr:uid="{00000000-0005-0000-0000-00000F4A0000}"/>
    <cellStyle name="Output 8 3 5 3 2" xfId="19082" xr:uid="{00000000-0005-0000-0000-0000104A0000}"/>
    <cellStyle name="Output 8 3 5 4" xfId="19083" xr:uid="{00000000-0005-0000-0000-0000114A0000}"/>
    <cellStyle name="Output 8 3 5 4 2" xfId="19084" xr:uid="{00000000-0005-0000-0000-0000124A0000}"/>
    <cellStyle name="Output 8 3 5 5" xfId="19085" xr:uid="{00000000-0005-0000-0000-0000134A0000}"/>
    <cellStyle name="Output 8 3 5 5 2" xfId="19086" xr:uid="{00000000-0005-0000-0000-0000144A0000}"/>
    <cellStyle name="Output 8 3 5 6" xfId="19087" xr:uid="{00000000-0005-0000-0000-0000154A0000}"/>
    <cellStyle name="Output 8 3 5 6 2" xfId="19088" xr:uid="{00000000-0005-0000-0000-0000164A0000}"/>
    <cellStyle name="Output 8 3 5 7" xfId="19089" xr:uid="{00000000-0005-0000-0000-0000174A0000}"/>
    <cellStyle name="Output 8 3 5 7 2" xfId="19090" xr:uid="{00000000-0005-0000-0000-0000184A0000}"/>
    <cellStyle name="Output 8 3 5 8" xfId="19091" xr:uid="{00000000-0005-0000-0000-0000194A0000}"/>
    <cellStyle name="Output 8 3 5 8 2" xfId="19092" xr:uid="{00000000-0005-0000-0000-00001A4A0000}"/>
    <cellStyle name="Output 8 3 5 9" xfId="19093" xr:uid="{00000000-0005-0000-0000-00001B4A0000}"/>
    <cellStyle name="Output 8 3 5 9 2" xfId="19094" xr:uid="{00000000-0005-0000-0000-00001C4A0000}"/>
    <cellStyle name="Output 8 3 6" xfId="19095" xr:uid="{00000000-0005-0000-0000-00001D4A0000}"/>
    <cellStyle name="Output 8 3 6 10" xfId="19096" xr:uid="{00000000-0005-0000-0000-00001E4A0000}"/>
    <cellStyle name="Output 8 3 6 10 2" xfId="19097" xr:uid="{00000000-0005-0000-0000-00001F4A0000}"/>
    <cellStyle name="Output 8 3 6 11" xfId="19098" xr:uid="{00000000-0005-0000-0000-0000204A0000}"/>
    <cellStyle name="Output 8 3 6 11 2" xfId="19099" xr:uid="{00000000-0005-0000-0000-0000214A0000}"/>
    <cellStyle name="Output 8 3 6 12" xfId="19100" xr:uid="{00000000-0005-0000-0000-0000224A0000}"/>
    <cellStyle name="Output 8 3 6 12 2" xfId="19101" xr:uid="{00000000-0005-0000-0000-0000234A0000}"/>
    <cellStyle name="Output 8 3 6 13" xfId="19102" xr:uid="{00000000-0005-0000-0000-0000244A0000}"/>
    <cellStyle name="Output 8 3 6 13 2" xfId="19103" xr:uid="{00000000-0005-0000-0000-0000254A0000}"/>
    <cellStyle name="Output 8 3 6 14" xfId="19104" xr:uid="{00000000-0005-0000-0000-0000264A0000}"/>
    <cellStyle name="Output 8 3 6 14 2" xfId="19105" xr:uid="{00000000-0005-0000-0000-0000274A0000}"/>
    <cellStyle name="Output 8 3 6 15" xfId="19106" xr:uid="{00000000-0005-0000-0000-0000284A0000}"/>
    <cellStyle name="Output 8 3 6 2" xfId="19107" xr:uid="{00000000-0005-0000-0000-0000294A0000}"/>
    <cellStyle name="Output 8 3 6 2 2" xfId="19108" xr:uid="{00000000-0005-0000-0000-00002A4A0000}"/>
    <cellStyle name="Output 8 3 6 3" xfId="19109" xr:uid="{00000000-0005-0000-0000-00002B4A0000}"/>
    <cellStyle name="Output 8 3 6 3 2" xfId="19110" xr:uid="{00000000-0005-0000-0000-00002C4A0000}"/>
    <cellStyle name="Output 8 3 6 4" xfId="19111" xr:uid="{00000000-0005-0000-0000-00002D4A0000}"/>
    <cellStyle name="Output 8 3 6 4 2" xfId="19112" xr:uid="{00000000-0005-0000-0000-00002E4A0000}"/>
    <cellStyle name="Output 8 3 6 5" xfId="19113" xr:uid="{00000000-0005-0000-0000-00002F4A0000}"/>
    <cellStyle name="Output 8 3 6 5 2" xfId="19114" xr:uid="{00000000-0005-0000-0000-0000304A0000}"/>
    <cellStyle name="Output 8 3 6 6" xfId="19115" xr:uid="{00000000-0005-0000-0000-0000314A0000}"/>
    <cellStyle name="Output 8 3 6 6 2" xfId="19116" xr:uid="{00000000-0005-0000-0000-0000324A0000}"/>
    <cellStyle name="Output 8 3 6 7" xfId="19117" xr:uid="{00000000-0005-0000-0000-0000334A0000}"/>
    <cellStyle name="Output 8 3 6 7 2" xfId="19118" xr:uid="{00000000-0005-0000-0000-0000344A0000}"/>
    <cellStyle name="Output 8 3 6 8" xfId="19119" xr:uid="{00000000-0005-0000-0000-0000354A0000}"/>
    <cellStyle name="Output 8 3 6 8 2" xfId="19120" xr:uid="{00000000-0005-0000-0000-0000364A0000}"/>
    <cellStyle name="Output 8 3 6 9" xfId="19121" xr:uid="{00000000-0005-0000-0000-0000374A0000}"/>
    <cellStyle name="Output 8 3 6 9 2" xfId="19122" xr:uid="{00000000-0005-0000-0000-0000384A0000}"/>
    <cellStyle name="Output 8 3 7" xfId="19123" xr:uid="{00000000-0005-0000-0000-0000394A0000}"/>
    <cellStyle name="Output 8 3 7 2" xfId="19124" xr:uid="{00000000-0005-0000-0000-00003A4A0000}"/>
    <cellStyle name="Output 8 3 8" xfId="19125" xr:uid="{00000000-0005-0000-0000-00003B4A0000}"/>
    <cellStyle name="Output 8 3 8 2" xfId="19126" xr:uid="{00000000-0005-0000-0000-00003C4A0000}"/>
    <cellStyle name="Output 8 3 9" xfId="19127" xr:uid="{00000000-0005-0000-0000-00003D4A0000}"/>
    <cellStyle name="Output 8 3 9 2" xfId="19128" xr:uid="{00000000-0005-0000-0000-00003E4A0000}"/>
    <cellStyle name="Output 8 4" xfId="19129" xr:uid="{00000000-0005-0000-0000-00003F4A0000}"/>
    <cellStyle name="Output 8 4 10" xfId="19130" xr:uid="{00000000-0005-0000-0000-0000404A0000}"/>
    <cellStyle name="Output 8 4 10 2" xfId="19131" xr:uid="{00000000-0005-0000-0000-0000414A0000}"/>
    <cellStyle name="Output 8 4 11" xfId="19132" xr:uid="{00000000-0005-0000-0000-0000424A0000}"/>
    <cellStyle name="Output 8 4 11 2" xfId="19133" xr:uid="{00000000-0005-0000-0000-0000434A0000}"/>
    <cellStyle name="Output 8 4 12" xfId="19134" xr:uid="{00000000-0005-0000-0000-0000444A0000}"/>
    <cellStyle name="Output 8 4 12 2" xfId="19135" xr:uid="{00000000-0005-0000-0000-0000454A0000}"/>
    <cellStyle name="Output 8 4 13" xfId="19136" xr:uid="{00000000-0005-0000-0000-0000464A0000}"/>
    <cellStyle name="Output 8 4 13 2" xfId="19137" xr:uid="{00000000-0005-0000-0000-0000474A0000}"/>
    <cellStyle name="Output 8 4 14" xfId="19138" xr:uid="{00000000-0005-0000-0000-0000484A0000}"/>
    <cellStyle name="Output 8 4 14 2" xfId="19139" xr:uid="{00000000-0005-0000-0000-0000494A0000}"/>
    <cellStyle name="Output 8 4 15" xfId="19140" xr:uid="{00000000-0005-0000-0000-00004A4A0000}"/>
    <cellStyle name="Output 8 4 15 2" xfId="19141" xr:uid="{00000000-0005-0000-0000-00004B4A0000}"/>
    <cellStyle name="Output 8 4 16" xfId="19142" xr:uid="{00000000-0005-0000-0000-00004C4A0000}"/>
    <cellStyle name="Output 8 4 16 2" xfId="19143" xr:uid="{00000000-0005-0000-0000-00004D4A0000}"/>
    <cellStyle name="Output 8 4 17" xfId="19144" xr:uid="{00000000-0005-0000-0000-00004E4A0000}"/>
    <cellStyle name="Output 8 4 17 2" xfId="19145" xr:uid="{00000000-0005-0000-0000-00004F4A0000}"/>
    <cellStyle name="Output 8 4 18" xfId="19146" xr:uid="{00000000-0005-0000-0000-0000504A0000}"/>
    <cellStyle name="Output 8 4 18 2" xfId="19147" xr:uid="{00000000-0005-0000-0000-0000514A0000}"/>
    <cellStyle name="Output 8 4 19" xfId="19148" xr:uid="{00000000-0005-0000-0000-0000524A0000}"/>
    <cellStyle name="Output 8 4 19 2" xfId="19149" xr:uid="{00000000-0005-0000-0000-0000534A0000}"/>
    <cellStyle name="Output 8 4 2" xfId="19150" xr:uid="{00000000-0005-0000-0000-0000544A0000}"/>
    <cellStyle name="Output 8 4 2 10" xfId="19151" xr:uid="{00000000-0005-0000-0000-0000554A0000}"/>
    <cellStyle name="Output 8 4 2 10 2" xfId="19152" xr:uid="{00000000-0005-0000-0000-0000564A0000}"/>
    <cellStyle name="Output 8 4 2 11" xfId="19153" xr:uid="{00000000-0005-0000-0000-0000574A0000}"/>
    <cellStyle name="Output 8 4 2 11 2" xfId="19154" xr:uid="{00000000-0005-0000-0000-0000584A0000}"/>
    <cellStyle name="Output 8 4 2 12" xfId="19155" xr:uid="{00000000-0005-0000-0000-0000594A0000}"/>
    <cellStyle name="Output 8 4 2 12 2" xfId="19156" xr:uid="{00000000-0005-0000-0000-00005A4A0000}"/>
    <cellStyle name="Output 8 4 2 13" xfId="19157" xr:uid="{00000000-0005-0000-0000-00005B4A0000}"/>
    <cellStyle name="Output 8 4 2 13 2" xfId="19158" xr:uid="{00000000-0005-0000-0000-00005C4A0000}"/>
    <cellStyle name="Output 8 4 2 14" xfId="19159" xr:uid="{00000000-0005-0000-0000-00005D4A0000}"/>
    <cellStyle name="Output 8 4 2 14 2" xfId="19160" xr:uid="{00000000-0005-0000-0000-00005E4A0000}"/>
    <cellStyle name="Output 8 4 2 15" xfId="19161" xr:uid="{00000000-0005-0000-0000-00005F4A0000}"/>
    <cellStyle name="Output 8 4 2 15 2" xfId="19162" xr:uid="{00000000-0005-0000-0000-0000604A0000}"/>
    <cellStyle name="Output 8 4 2 16" xfId="19163" xr:uid="{00000000-0005-0000-0000-0000614A0000}"/>
    <cellStyle name="Output 8 4 2 16 2" xfId="19164" xr:uid="{00000000-0005-0000-0000-0000624A0000}"/>
    <cellStyle name="Output 8 4 2 17" xfId="19165" xr:uid="{00000000-0005-0000-0000-0000634A0000}"/>
    <cellStyle name="Output 8 4 2 17 2" xfId="19166" xr:uid="{00000000-0005-0000-0000-0000644A0000}"/>
    <cellStyle name="Output 8 4 2 18" xfId="19167" xr:uid="{00000000-0005-0000-0000-0000654A0000}"/>
    <cellStyle name="Output 8 4 2 18 2" xfId="19168" xr:uid="{00000000-0005-0000-0000-0000664A0000}"/>
    <cellStyle name="Output 8 4 2 19" xfId="19169" xr:uid="{00000000-0005-0000-0000-0000674A0000}"/>
    <cellStyle name="Output 8 4 2 2" xfId="19170" xr:uid="{00000000-0005-0000-0000-0000684A0000}"/>
    <cellStyle name="Output 8 4 2 2 2" xfId="19171" xr:uid="{00000000-0005-0000-0000-0000694A0000}"/>
    <cellStyle name="Output 8 4 2 3" xfId="19172" xr:uid="{00000000-0005-0000-0000-00006A4A0000}"/>
    <cellStyle name="Output 8 4 2 3 2" xfId="19173" xr:uid="{00000000-0005-0000-0000-00006B4A0000}"/>
    <cellStyle name="Output 8 4 2 4" xfId="19174" xr:uid="{00000000-0005-0000-0000-00006C4A0000}"/>
    <cellStyle name="Output 8 4 2 4 2" xfId="19175" xr:uid="{00000000-0005-0000-0000-00006D4A0000}"/>
    <cellStyle name="Output 8 4 2 5" xfId="19176" xr:uid="{00000000-0005-0000-0000-00006E4A0000}"/>
    <cellStyle name="Output 8 4 2 5 2" xfId="19177" xr:uid="{00000000-0005-0000-0000-00006F4A0000}"/>
    <cellStyle name="Output 8 4 2 6" xfId="19178" xr:uid="{00000000-0005-0000-0000-0000704A0000}"/>
    <cellStyle name="Output 8 4 2 6 2" xfId="19179" xr:uid="{00000000-0005-0000-0000-0000714A0000}"/>
    <cellStyle name="Output 8 4 2 7" xfId="19180" xr:uid="{00000000-0005-0000-0000-0000724A0000}"/>
    <cellStyle name="Output 8 4 2 7 2" xfId="19181" xr:uid="{00000000-0005-0000-0000-0000734A0000}"/>
    <cellStyle name="Output 8 4 2 8" xfId="19182" xr:uid="{00000000-0005-0000-0000-0000744A0000}"/>
    <cellStyle name="Output 8 4 2 8 2" xfId="19183" xr:uid="{00000000-0005-0000-0000-0000754A0000}"/>
    <cellStyle name="Output 8 4 2 9" xfId="19184" xr:uid="{00000000-0005-0000-0000-0000764A0000}"/>
    <cellStyle name="Output 8 4 2 9 2" xfId="19185" xr:uid="{00000000-0005-0000-0000-0000774A0000}"/>
    <cellStyle name="Output 8 4 20" xfId="19186" xr:uid="{00000000-0005-0000-0000-0000784A0000}"/>
    <cellStyle name="Output 8 4 3" xfId="19187" xr:uid="{00000000-0005-0000-0000-0000794A0000}"/>
    <cellStyle name="Output 8 4 3 10" xfId="19188" xr:uid="{00000000-0005-0000-0000-00007A4A0000}"/>
    <cellStyle name="Output 8 4 3 10 2" xfId="19189" xr:uid="{00000000-0005-0000-0000-00007B4A0000}"/>
    <cellStyle name="Output 8 4 3 11" xfId="19190" xr:uid="{00000000-0005-0000-0000-00007C4A0000}"/>
    <cellStyle name="Output 8 4 3 11 2" xfId="19191" xr:uid="{00000000-0005-0000-0000-00007D4A0000}"/>
    <cellStyle name="Output 8 4 3 12" xfId="19192" xr:uid="{00000000-0005-0000-0000-00007E4A0000}"/>
    <cellStyle name="Output 8 4 3 12 2" xfId="19193" xr:uid="{00000000-0005-0000-0000-00007F4A0000}"/>
    <cellStyle name="Output 8 4 3 13" xfId="19194" xr:uid="{00000000-0005-0000-0000-0000804A0000}"/>
    <cellStyle name="Output 8 4 3 13 2" xfId="19195" xr:uid="{00000000-0005-0000-0000-0000814A0000}"/>
    <cellStyle name="Output 8 4 3 14" xfId="19196" xr:uid="{00000000-0005-0000-0000-0000824A0000}"/>
    <cellStyle name="Output 8 4 3 14 2" xfId="19197" xr:uid="{00000000-0005-0000-0000-0000834A0000}"/>
    <cellStyle name="Output 8 4 3 15" xfId="19198" xr:uid="{00000000-0005-0000-0000-0000844A0000}"/>
    <cellStyle name="Output 8 4 3 15 2" xfId="19199" xr:uid="{00000000-0005-0000-0000-0000854A0000}"/>
    <cellStyle name="Output 8 4 3 16" xfId="19200" xr:uid="{00000000-0005-0000-0000-0000864A0000}"/>
    <cellStyle name="Output 8 4 3 16 2" xfId="19201" xr:uid="{00000000-0005-0000-0000-0000874A0000}"/>
    <cellStyle name="Output 8 4 3 17" xfId="19202" xr:uid="{00000000-0005-0000-0000-0000884A0000}"/>
    <cellStyle name="Output 8 4 3 17 2" xfId="19203" xr:uid="{00000000-0005-0000-0000-0000894A0000}"/>
    <cellStyle name="Output 8 4 3 18" xfId="19204" xr:uid="{00000000-0005-0000-0000-00008A4A0000}"/>
    <cellStyle name="Output 8 4 3 18 2" xfId="19205" xr:uid="{00000000-0005-0000-0000-00008B4A0000}"/>
    <cellStyle name="Output 8 4 3 19" xfId="19206" xr:uid="{00000000-0005-0000-0000-00008C4A0000}"/>
    <cellStyle name="Output 8 4 3 2" xfId="19207" xr:uid="{00000000-0005-0000-0000-00008D4A0000}"/>
    <cellStyle name="Output 8 4 3 2 2" xfId="19208" xr:uid="{00000000-0005-0000-0000-00008E4A0000}"/>
    <cellStyle name="Output 8 4 3 3" xfId="19209" xr:uid="{00000000-0005-0000-0000-00008F4A0000}"/>
    <cellStyle name="Output 8 4 3 3 2" xfId="19210" xr:uid="{00000000-0005-0000-0000-0000904A0000}"/>
    <cellStyle name="Output 8 4 3 4" xfId="19211" xr:uid="{00000000-0005-0000-0000-0000914A0000}"/>
    <cellStyle name="Output 8 4 3 4 2" xfId="19212" xr:uid="{00000000-0005-0000-0000-0000924A0000}"/>
    <cellStyle name="Output 8 4 3 5" xfId="19213" xr:uid="{00000000-0005-0000-0000-0000934A0000}"/>
    <cellStyle name="Output 8 4 3 5 2" xfId="19214" xr:uid="{00000000-0005-0000-0000-0000944A0000}"/>
    <cellStyle name="Output 8 4 3 6" xfId="19215" xr:uid="{00000000-0005-0000-0000-0000954A0000}"/>
    <cellStyle name="Output 8 4 3 6 2" xfId="19216" xr:uid="{00000000-0005-0000-0000-0000964A0000}"/>
    <cellStyle name="Output 8 4 3 7" xfId="19217" xr:uid="{00000000-0005-0000-0000-0000974A0000}"/>
    <cellStyle name="Output 8 4 3 7 2" xfId="19218" xr:uid="{00000000-0005-0000-0000-0000984A0000}"/>
    <cellStyle name="Output 8 4 3 8" xfId="19219" xr:uid="{00000000-0005-0000-0000-0000994A0000}"/>
    <cellStyle name="Output 8 4 3 8 2" xfId="19220" xr:uid="{00000000-0005-0000-0000-00009A4A0000}"/>
    <cellStyle name="Output 8 4 3 9" xfId="19221" xr:uid="{00000000-0005-0000-0000-00009B4A0000}"/>
    <cellStyle name="Output 8 4 3 9 2" xfId="19222" xr:uid="{00000000-0005-0000-0000-00009C4A0000}"/>
    <cellStyle name="Output 8 4 4" xfId="19223" xr:uid="{00000000-0005-0000-0000-00009D4A0000}"/>
    <cellStyle name="Output 8 4 4 10" xfId="19224" xr:uid="{00000000-0005-0000-0000-00009E4A0000}"/>
    <cellStyle name="Output 8 4 4 10 2" xfId="19225" xr:uid="{00000000-0005-0000-0000-00009F4A0000}"/>
    <cellStyle name="Output 8 4 4 11" xfId="19226" xr:uid="{00000000-0005-0000-0000-0000A04A0000}"/>
    <cellStyle name="Output 8 4 4 11 2" xfId="19227" xr:uid="{00000000-0005-0000-0000-0000A14A0000}"/>
    <cellStyle name="Output 8 4 4 12" xfId="19228" xr:uid="{00000000-0005-0000-0000-0000A24A0000}"/>
    <cellStyle name="Output 8 4 4 12 2" xfId="19229" xr:uid="{00000000-0005-0000-0000-0000A34A0000}"/>
    <cellStyle name="Output 8 4 4 13" xfId="19230" xr:uid="{00000000-0005-0000-0000-0000A44A0000}"/>
    <cellStyle name="Output 8 4 4 13 2" xfId="19231" xr:uid="{00000000-0005-0000-0000-0000A54A0000}"/>
    <cellStyle name="Output 8 4 4 14" xfId="19232" xr:uid="{00000000-0005-0000-0000-0000A64A0000}"/>
    <cellStyle name="Output 8 4 4 14 2" xfId="19233" xr:uid="{00000000-0005-0000-0000-0000A74A0000}"/>
    <cellStyle name="Output 8 4 4 15" xfId="19234" xr:uid="{00000000-0005-0000-0000-0000A84A0000}"/>
    <cellStyle name="Output 8 4 4 15 2" xfId="19235" xr:uid="{00000000-0005-0000-0000-0000A94A0000}"/>
    <cellStyle name="Output 8 4 4 16" xfId="19236" xr:uid="{00000000-0005-0000-0000-0000AA4A0000}"/>
    <cellStyle name="Output 8 4 4 2" xfId="19237" xr:uid="{00000000-0005-0000-0000-0000AB4A0000}"/>
    <cellStyle name="Output 8 4 4 2 2" xfId="19238" xr:uid="{00000000-0005-0000-0000-0000AC4A0000}"/>
    <cellStyle name="Output 8 4 4 3" xfId="19239" xr:uid="{00000000-0005-0000-0000-0000AD4A0000}"/>
    <cellStyle name="Output 8 4 4 3 2" xfId="19240" xr:uid="{00000000-0005-0000-0000-0000AE4A0000}"/>
    <cellStyle name="Output 8 4 4 4" xfId="19241" xr:uid="{00000000-0005-0000-0000-0000AF4A0000}"/>
    <cellStyle name="Output 8 4 4 4 2" xfId="19242" xr:uid="{00000000-0005-0000-0000-0000B04A0000}"/>
    <cellStyle name="Output 8 4 4 5" xfId="19243" xr:uid="{00000000-0005-0000-0000-0000B14A0000}"/>
    <cellStyle name="Output 8 4 4 5 2" xfId="19244" xr:uid="{00000000-0005-0000-0000-0000B24A0000}"/>
    <cellStyle name="Output 8 4 4 6" xfId="19245" xr:uid="{00000000-0005-0000-0000-0000B34A0000}"/>
    <cellStyle name="Output 8 4 4 6 2" xfId="19246" xr:uid="{00000000-0005-0000-0000-0000B44A0000}"/>
    <cellStyle name="Output 8 4 4 7" xfId="19247" xr:uid="{00000000-0005-0000-0000-0000B54A0000}"/>
    <cellStyle name="Output 8 4 4 7 2" xfId="19248" xr:uid="{00000000-0005-0000-0000-0000B64A0000}"/>
    <cellStyle name="Output 8 4 4 8" xfId="19249" xr:uid="{00000000-0005-0000-0000-0000B74A0000}"/>
    <cellStyle name="Output 8 4 4 8 2" xfId="19250" xr:uid="{00000000-0005-0000-0000-0000B84A0000}"/>
    <cellStyle name="Output 8 4 4 9" xfId="19251" xr:uid="{00000000-0005-0000-0000-0000B94A0000}"/>
    <cellStyle name="Output 8 4 4 9 2" xfId="19252" xr:uid="{00000000-0005-0000-0000-0000BA4A0000}"/>
    <cellStyle name="Output 8 4 5" xfId="19253" xr:uid="{00000000-0005-0000-0000-0000BB4A0000}"/>
    <cellStyle name="Output 8 4 5 10" xfId="19254" xr:uid="{00000000-0005-0000-0000-0000BC4A0000}"/>
    <cellStyle name="Output 8 4 5 10 2" xfId="19255" xr:uid="{00000000-0005-0000-0000-0000BD4A0000}"/>
    <cellStyle name="Output 8 4 5 11" xfId="19256" xr:uid="{00000000-0005-0000-0000-0000BE4A0000}"/>
    <cellStyle name="Output 8 4 5 11 2" xfId="19257" xr:uid="{00000000-0005-0000-0000-0000BF4A0000}"/>
    <cellStyle name="Output 8 4 5 12" xfId="19258" xr:uid="{00000000-0005-0000-0000-0000C04A0000}"/>
    <cellStyle name="Output 8 4 5 12 2" xfId="19259" xr:uid="{00000000-0005-0000-0000-0000C14A0000}"/>
    <cellStyle name="Output 8 4 5 13" xfId="19260" xr:uid="{00000000-0005-0000-0000-0000C24A0000}"/>
    <cellStyle name="Output 8 4 5 13 2" xfId="19261" xr:uid="{00000000-0005-0000-0000-0000C34A0000}"/>
    <cellStyle name="Output 8 4 5 14" xfId="19262" xr:uid="{00000000-0005-0000-0000-0000C44A0000}"/>
    <cellStyle name="Output 8 4 5 14 2" xfId="19263" xr:uid="{00000000-0005-0000-0000-0000C54A0000}"/>
    <cellStyle name="Output 8 4 5 15" xfId="19264" xr:uid="{00000000-0005-0000-0000-0000C64A0000}"/>
    <cellStyle name="Output 8 4 5 15 2" xfId="19265" xr:uid="{00000000-0005-0000-0000-0000C74A0000}"/>
    <cellStyle name="Output 8 4 5 16" xfId="19266" xr:uid="{00000000-0005-0000-0000-0000C84A0000}"/>
    <cellStyle name="Output 8 4 5 2" xfId="19267" xr:uid="{00000000-0005-0000-0000-0000C94A0000}"/>
    <cellStyle name="Output 8 4 5 2 2" xfId="19268" xr:uid="{00000000-0005-0000-0000-0000CA4A0000}"/>
    <cellStyle name="Output 8 4 5 3" xfId="19269" xr:uid="{00000000-0005-0000-0000-0000CB4A0000}"/>
    <cellStyle name="Output 8 4 5 3 2" xfId="19270" xr:uid="{00000000-0005-0000-0000-0000CC4A0000}"/>
    <cellStyle name="Output 8 4 5 4" xfId="19271" xr:uid="{00000000-0005-0000-0000-0000CD4A0000}"/>
    <cellStyle name="Output 8 4 5 4 2" xfId="19272" xr:uid="{00000000-0005-0000-0000-0000CE4A0000}"/>
    <cellStyle name="Output 8 4 5 5" xfId="19273" xr:uid="{00000000-0005-0000-0000-0000CF4A0000}"/>
    <cellStyle name="Output 8 4 5 5 2" xfId="19274" xr:uid="{00000000-0005-0000-0000-0000D04A0000}"/>
    <cellStyle name="Output 8 4 5 6" xfId="19275" xr:uid="{00000000-0005-0000-0000-0000D14A0000}"/>
    <cellStyle name="Output 8 4 5 6 2" xfId="19276" xr:uid="{00000000-0005-0000-0000-0000D24A0000}"/>
    <cellStyle name="Output 8 4 5 7" xfId="19277" xr:uid="{00000000-0005-0000-0000-0000D34A0000}"/>
    <cellStyle name="Output 8 4 5 7 2" xfId="19278" xr:uid="{00000000-0005-0000-0000-0000D44A0000}"/>
    <cellStyle name="Output 8 4 5 8" xfId="19279" xr:uid="{00000000-0005-0000-0000-0000D54A0000}"/>
    <cellStyle name="Output 8 4 5 8 2" xfId="19280" xr:uid="{00000000-0005-0000-0000-0000D64A0000}"/>
    <cellStyle name="Output 8 4 5 9" xfId="19281" xr:uid="{00000000-0005-0000-0000-0000D74A0000}"/>
    <cellStyle name="Output 8 4 5 9 2" xfId="19282" xr:uid="{00000000-0005-0000-0000-0000D84A0000}"/>
    <cellStyle name="Output 8 4 6" xfId="19283" xr:uid="{00000000-0005-0000-0000-0000D94A0000}"/>
    <cellStyle name="Output 8 4 6 10" xfId="19284" xr:uid="{00000000-0005-0000-0000-0000DA4A0000}"/>
    <cellStyle name="Output 8 4 6 10 2" xfId="19285" xr:uid="{00000000-0005-0000-0000-0000DB4A0000}"/>
    <cellStyle name="Output 8 4 6 11" xfId="19286" xr:uid="{00000000-0005-0000-0000-0000DC4A0000}"/>
    <cellStyle name="Output 8 4 6 11 2" xfId="19287" xr:uid="{00000000-0005-0000-0000-0000DD4A0000}"/>
    <cellStyle name="Output 8 4 6 12" xfId="19288" xr:uid="{00000000-0005-0000-0000-0000DE4A0000}"/>
    <cellStyle name="Output 8 4 6 12 2" xfId="19289" xr:uid="{00000000-0005-0000-0000-0000DF4A0000}"/>
    <cellStyle name="Output 8 4 6 13" xfId="19290" xr:uid="{00000000-0005-0000-0000-0000E04A0000}"/>
    <cellStyle name="Output 8 4 6 13 2" xfId="19291" xr:uid="{00000000-0005-0000-0000-0000E14A0000}"/>
    <cellStyle name="Output 8 4 6 14" xfId="19292" xr:uid="{00000000-0005-0000-0000-0000E24A0000}"/>
    <cellStyle name="Output 8 4 6 14 2" xfId="19293" xr:uid="{00000000-0005-0000-0000-0000E34A0000}"/>
    <cellStyle name="Output 8 4 6 15" xfId="19294" xr:uid="{00000000-0005-0000-0000-0000E44A0000}"/>
    <cellStyle name="Output 8 4 6 2" xfId="19295" xr:uid="{00000000-0005-0000-0000-0000E54A0000}"/>
    <cellStyle name="Output 8 4 6 2 2" xfId="19296" xr:uid="{00000000-0005-0000-0000-0000E64A0000}"/>
    <cellStyle name="Output 8 4 6 3" xfId="19297" xr:uid="{00000000-0005-0000-0000-0000E74A0000}"/>
    <cellStyle name="Output 8 4 6 3 2" xfId="19298" xr:uid="{00000000-0005-0000-0000-0000E84A0000}"/>
    <cellStyle name="Output 8 4 6 4" xfId="19299" xr:uid="{00000000-0005-0000-0000-0000E94A0000}"/>
    <cellStyle name="Output 8 4 6 4 2" xfId="19300" xr:uid="{00000000-0005-0000-0000-0000EA4A0000}"/>
    <cellStyle name="Output 8 4 6 5" xfId="19301" xr:uid="{00000000-0005-0000-0000-0000EB4A0000}"/>
    <cellStyle name="Output 8 4 6 5 2" xfId="19302" xr:uid="{00000000-0005-0000-0000-0000EC4A0000}"/>
    <cellStyle name="Output 8 4 6 6" xfId="19303" xr:uid="{00000000-0005-0000-0000-0000ED4A0000}"/>
    <cellStyle name="Output 8 4 6 6 2" xfId="19304" xr:uid="{00000000-0005-0000-0000-0000EE4A0000}"/>
    <cellStyle name="Output 8 4 6 7" xfId="19305" xr:uid="{00000000-0005-0000-0000-0000EF4A0000}"/>
    <cellStyle name="Output 8 4 6 7 2" xfId="19306" xr:uid="{00000000-0005-0000-0000-0000F04A0000}"/>
    <cellStyle name="Output 8 4 6 8" xfId="19307" xr:uid="{00000000-0005-0000-0000-0000F14A0000}"/>
    <cellStyle name="Output 8 4 6 8 2" xfId="19308" xr:uid="{00000000-0005-0000-0000-0000F24A0000}"/>
    <cellStyle name="Output 8 4 6 9" xfId="19309" xr:uid="{00000000-0005-0000-0000-0000F34A0000}"/>
    <cellStyle name="Output 8 4 6 9 2" xfId="19310" xr:uid="{00000000-0005-0000-0000-0000F44A0000}"/>
    <cellStyle name="Output 8 4 7" xfId="19311" xr:uid="{00000000-0005-0000-0000-0000F54A0000}"/>
    <cellStyle name="Output 8 4 7 2" xfId="19312" xr:uid="{00000000-0005-0000-0000-0000F64A0000}"/>
    <cellStyle name="Output 8 4 8" xfId="19313" xr:uid="{00000000-0005-0000-0000-0000F74A0000}"/>
    <cellStyle name="Output 8 4 8 2" xfId="19314" xr:uid="{00000000-0005-0000-0000-0000F84A0000}"/>
    <cellStyle name="Output 8 4 9" xfId="19315" xr:uid="{00000000-0005-0000-0000-0000F94A0000}"/>
    <cellStyle name="Output 8 4 9 2" xfId="19316" xr:uid="{00000000-0005-0000-0000-0000FA4A0000}"/>
    <cellStyle name="Output 8 5" xfId="19317" xr:uid="{00000000-0005-0000-0000-0000FB4A0000}"/>
    <cellStyle name="Output 8 5 10" xfId="19318" xr:uid="{00000000-0005-0000-0000-0000FC4A0000}"/>
    <cellStyle name="Output 8 5 10 2" xfId="19319" xr:uid="{00000000-0005-0000-0000-0000FD4A0000}"/>
    <cellStyle name="Output 8 5 11" xfId="19320" xr:uid="{00000000-0005-0000-0000-0000FE4A0000}"/>
    <cellStyle name="Output 8 5 11 2" xfId="19321" xr:uid="{00000000-0005-0000-0000-0000FF4A0000}"/>
    <cellStyle name="Output 8 5 12" xfId="19322" xr:uid="{00000000-0005-0000-0000-0000004B0000}"/>
    <cellStyle name="Output 8 5 12 2" xfId="19323" xr:uid="{00000000-0005-0000-0000-0000014B0000}"/>
    <cellStyle name="Output 8 5 13" xfId="19324" xr:uid="{00000000-0005-0000-0000-0000024B0000}"/>
    <cellStyle name="Output 8 5 13 2" xfId="19325" xr:uid="{00000000-0005-0000-0000-0000034B0000}"/>
    <cellStyle name="Output 8 5 14" xfId="19326" xr:uid="{00000000-0005-0000-0000-0000044B0000}"/>
    <cellStyle name="Output 8 5 14 2" xfId="19327" xr:uid="{00000000-0005-0000-0000-0000054B0000}"/>
    <cellStyle name="Output 8 5 15" xfId="19328" xr:uid="{00000000-0005-0000-0000-0000064B0000}"/>
    <cellStyle name="Output 8 5 15 2" xfId="19329" xr:uid="{00000000-0005-0000-0000-0000074B0000}"/>
    <cellStyle name="Output 8 5 16" xfId="19330" xr:uid="{00000000-0005-0000-0000-0000084B0000}"/>
    <cellStyle name="Output 8 5 16 2" xfId="19331" xr:uid="{00000000-0005-0000-0000-0000094B0000}"/>
    <cellStyle name="Output 8 5 17" xfId="19332" xr:uid="{00000000-0005-0000-0000-00000A4B0000}"/>
    <cellStyle name="Output 8 5 17 2" xfId="19333" xr:uid="{00000000-0005-0000-0000-00000B4B0000}"/>
    <cellStyle name="Output 8 5 18" xfId="19334" xr:uid="{00000000-0005-0000-0000-00000C4B0000}"/>
    <cellStyle name="Output 8 5 18 2" xfId="19335" xr:uid="{00000000-0005-0000-0000-00000D4B0000}"/>
    <cellStyle name="Output 8 5 19" xfId="19336" xr:uid="{00000000-0005-0000-0000-00000E4B0000}"/>
    <cellStyle name="Output 8 5 19 2" xfId="19337" xr:uid="{00000000-0005-0000-0000-00000F4B0000}"/>
    <cellStyle name="Output 8 5 2" xfId="19338" xr:uid="{00000000-0005-0000-0000-0000104B0000}"/>
    <cellStyle name="Output 8 5 2 10" xfId="19339" xr:uid="{00000000-0005-0000-0000-0000114B0000}"/>
    <cellStyle name="Output 8 5 2 10 2" xfId="19340" xr:uid="{00000000-0005-0000-0000-0000124B0000}"/>
    <cellStyle name="Output 8 5 2 11" xfId="19341" xr:uid="{00000000-0005-0000-0000-0000134B0000}"/>
    <cellStyle name="Output 8 5 2 11 2" xfId="19342" xr:uid="{00000000-0005-0000-0000-0000144B0000}"/>
    <cellStyle name="Output 8 5 2 12" xfId="19343" xr:uid="{00000000-0005-0000-0000-0000154B0000}"/>
    <cellStyle name="Output 8 5 2 12 2" xfId="19344" xr:uid="{00000000-0005-0000-0000-0000164B0000}"/>
    <cellStyle name="Output 8 5 2 13" xfId="19345" xr:uid="{00000000-0005-0000-0000-0000174B0000}"/>
    <cellStyle name="Output 8 5 2 13 2" xfId="19346" xr:uid="{00000000-0005-0000-0000-0000184B0000}"/>
    <cellStyle name="Output 8 5 2 14" xfId="19347" xr:uid="{00000000-0005-0000-0000-0000194B0000}"/>
    <cellStyle name="Output 8 5 2 14 2" xfId="19348" xr:uid="{00000000-0005-0000-0000-00001A4B0000}"/>
    <cellStyle name="Output 8 5 2 15" xfId="19349" xr:uid="{00000000-0005-0000-0000-00001B4B0000}"/>
    <cellStyle name="Output 8 5 2 15 2" xfId="19350" xr:uid="{00000000-0005-0000-0000-00001C4B0000}"/>
    <cellStyle name="Output 8 5 2 16" xfId="19351" xr:uid="{00000000-0005-0000-0000-00001D4B0000}"/>
    <cellStyle name="Output 8 5 2 16 2" xfId="19352" xr:uid="{00000000-0005-0000-0000-00001E4B0000}"/>
    <cellStyle name="Output 8 5 2 17" xfId="19353" xr:uid="{00000000-0005-0000-0000-00001F4B0000}"/>
    <cellStyle name="Output 8 5 2 17 2" xfId="19354" xr:uid="{00000000-0005-0000-0000-0000204B0000}"/>
    <cellStyle name="Output 8 5 2 18" xfId="19355" xr:uid="{00000000-0005-0000-0000-0000214B0000}"/>
    <cellStyle name="Output 8 5 2 18 2" xfId="19356" xr:uid="{00000000-0005-0000-0000-0000224B0000}"/>
    <cellStyle name="Output 8 5 2 19" xfId="19357" xr:uid="{00000000-0005-0000-0000-0000234B0000}"/>
    <cellStyle name="Output 8 5 2 2" xfId="19358" xr:uid="{00000000-0005-0000-0000-0000244B0000}"/>
    <cellStyle name="Output 8 5 2 2 2" xfId="19359" xr:uid="{00000000-0005-0000-0000-0000254B0000}"/>
    <cellStyle name="Output 8 5 2 3" xfId="19360" xr:uid="{00000000-0005-0000-0000-0000264B0000}"/>
    <cellStyle name="Output 8 5 2 3 2" xfId="19361" xr:uid="{00000000-0005-0000-0000-0000274B0000}"/>
    <cellStyle name="Output 8 5 2 4" xfId="19362" xr:uid="{00000000-0005-0000-0000-0000284B0000}"/>
    <cellStyle name="Output 8 5 2 4 2" xfId="19363" xr:uid="{00000000-0005-0000-0000-0000294B0000}"/>
    <cellStyle name="Output 8 5 2 5" xfId="19364" xr:uid="{00000000-0005-0000-0000-00002A4B0000}"/>
    <cellStyle name="Output 8 5 2 5 2" xfId="19365" xr:uid="{00000000-0005-0000-0000-00002B4B0000}"/>
    <cellStyle name="Output 8 5 2 6" xfId="19366" xr:uid="{00000000-0005-0000-0000-00002C4B0000}"/>
    <cellStyle name="Output 8 5 2 6 2" xfId="19367" xr:uid="{00000000-0005-0000-0000-00002D4B0000}"/>
    <cellStyle name="Output 8 5 2 7" xfId="19368" xr:uid="{00000000-0005-0000-0000-00002E4B0000}"/>
    <cellStyle name="Output 8 5 2 7 2" xfId="19369" xr:uid="{00000000-0005-0000-0000-00002F4B0000}"/>
    <cellStyle name="Output 8 5 2 8" xfId="19370" xr:uid="{00000000-0005-0000-0000-0000304B0000}"/>
    <cellStyle name="Output 8 5 2 8 2" xfId="19371" xr:uid="{00000000-0005-0000-0000-0000314B0000}"/>
    <cellStyle name="Output 8 5 2 9" xfId="19372" xr:uid="{00000000-0005-0000-0000-0000324B0000}"/>
    <cellStyle name="Output 8 5 2 9 2" xfId="19373" xr:uid="{00000000-0005-0000-0000-0000334B0000}"/>
    <cellStyle name="Output 8 5 20" xfId="19374" xr:uid="{00000000-0005-0000-0000-0000344B0000}"/>
    <cellStyle name="Output 8 5 3" xfId="19375" xr:uid="{00000000-0005-0000-0000-0000354B0000}"/>
    <cellStyle name="Output 8 5 3 10" xfId="19376" xr:uid="{00000000-0005-0000-0000-0000364B0000}"/>
    <cellStyle name="Output 8 5 3 10 2" xfId="19377" xr:uid="{00000000-0005-0000-0000-0000374B0000}"/>
    <cellStyle name="Output 8 5 3 11" xfId="19378" xr:uid="{00000000-0005-0000-0000-0000384B0000}"/>
    <cellStyle name="Output 8 5 3 11 2" xfId="19379" xr:uid="{00000000-0005-0000-0000-0000394B0000}"/>
    <cellStyle name="Output 8 5 3 12" xfId="19380" xr:uid="{00000000-0005-0000-0000-00003A4B0000}"/>
    <cellStyle name="Output 8 5 3 12 2" xfId="19381" xr:uid="{00000000-0005-0000-0000-00003B4B0000}"/>
    <cellStyle name="Output 8 5 3 13" xfId="19382" xr:uid="{00000000-0005-0000-0000-00003C4B0000}"/>
    <cellStyle name="Output 8 5 3 13 2" xfId="19383" xr:uid="{00000000-0005-0000-0000-00003D4B0000}"/>
    <cellStyle name="Output 8 5 3 14" xfId="19384" xr:uid="{00000000-0005-0000-0000-00003E4B0000}"/>
    <cellStyle name="Output 8 5 3 14 2" xfId="19385" xr:uid="{00000000-0005-0000-0000-00003F4B0000}"/>
    <cellStyle name="Output 8 5 3 15" xfId="19386" xr:uid="{00000000-0005-0000-0000-0000404B0000}"/>
    <cellStyle name="Output 8 5 3 15 2" xfId="19387" xr:uid="{00000000-0005-0000-0000-0000414B0000}"/>
    <cellStyle name="Output 8 5 3 16" xfId="19388" xr:uid="{00000000-0005-0000-0000-0000424B0000}"/>
    <cellStyle name="Output 8 5 3 16 2" xfId="19389" xr:uid="{00000000-0005-0000-0000-0000434B0000}"/>
    <cellStyle name="Output 8 5 3 17" xfId="19390" xr:uid="{00000000-0005-0000-0000-0000444B0000}"/>
    <cellStyle name="Output 8 5 3 17 2" xfId="19391" xr:uid="{00000000-0005-0000-0000-0000454B0000}"/>
    <cellStyle name="Output 8 5 3 18" xfId="19392" xr:uid="{00000000-0005-0000-0000-0000464B0000}"/>
    <cellStyle name="Output 8 5 3 2" xfId="19393" xr:uid="{00000000-0005-0000-0000-0000474B0000}"/>
    <cellStyle name="Output 8 5 3 2 2" xfId="19394" xr:uid="{00000000-0005-0000-0000-0000484B0000}"/>
    <cellStyle name="Output 8 5 3 3" xfId="19395" xr:uid="{00000000-0005-0000-0000-0000494B0000}"/>
    <cellStyle name="Output 8 5 3 3 2" xfId="19396" xr:uid="{00000000-0005-0000-0000-00004A4B0000}"/>
    <cellStyle name="Output 8 5 3 4" xfId="19397" xr:uid="{00000000-0005-0000-0000-00004B4B0000}"/>
    <cellStyle name="Output 8 5 3 4 2" xfId="19398" xr:uid="{00000000-0005-0000-0000-00004C4B0000}"/>
    <cellStyle name="Output 8 5 3 5" xfId="19399" xr:uid="{00000000-0005-0000-0000-00004D4B0000}"/>
    <cellStyle name="Output 8 5 3 5 2" xfId="19400" xr:uid="{00000000-0005-0000-0000-00004E4B0000}"/>
    <cellStyle name="Output 8 5 3 6" xfId="19401" xr:uid="{00000000-0005-0000-0000-00004F4B0000}"/>
    <cellStyle name="Output 8 5 3 6 2" xfId="19402" xr:uid="{00000000-0005-0000-0000-0000504B0000}"/>
    <cellStyle name="Output 8 5 3 7" xfId="19403" xr:uid="{00000000-0005-0000-0000-0000514B0000}"/>
    <cellStyle name="Output 8 5 3 7 2" xfId="19404" xr:uid="{00000000-0005-0000-0000-0000524B0000}"/>
    <cellStyle name="Output 8 5 3 8" xfId="19405" xr:uid="{00000000-0005-0000-0000-0000534B0000}"/>
    <cellStyle name="Output 8 5 3 8 2" xfId="19406" xr:uid="{00000000-0005-0000-0000-0000544B0000}"/>
    <cellStyle name="Output 8 5 3 9" xfId="19407" xr:uid="{00000000-0005-0000-0000-0000554B0000}"/>
    <cellStyle name="Output 8 5 3 9 2" xfId="19408" xr:uid="{00000000-0005-0000-0000-0000564B0000}"/>
    <cellStyle name="Output 8 5 4" xfId="19409" xr:uid="{00000000-0005-0000-0000-0000574B0000}"/>
    <cellStyle name="Output 8 5 4 10" xfId="19410" xr:uid="{00000000-0005-0000-0000-0000584B0000}"/>
    <cellStyle name="Output 8 5 4 10 2" xfId="19411" xr:uid="{00000000-0005-0000-0000-0000594B0000}"/>
    <cellStyle name="Output 8 5 4 11" xfId="19412" xr:uid="{00000000-0005-0000-0000-00005A4B0000}"/>
    <cellStyle name="Output 8 5 4 11 2" xfId="19413" xr:uid="{00000000-0005-0000-0000-00005B4B0000}"/>
    <cellStyle name="Output 8 5 4 12" xfId="19414" xr:uid="{00000000-0005-0000-0000-00005C4B0000}"/>
    <cellStyle name="Output 8 5 4 12 2" xfId="19415" xr:uid="{00000000-0005-0000-0000-00005D4B0000}"/>
    <cellStyle name="Output 8 5 4 13" xfId="19416" xr:uid="{00000000-0005-0000-0000-00005E4B0000}"/>
    <cellStyle name="Output 8 5 4 13 2" xfId="19417" xr:uid="{00000000-0005-0000-0000-00005F4B0000}"/>
    <cellStyle name="Output 8 5 4 14" xfId="19418" xr:uid="{00000000-0005-0000-0000-0000604B0000}"/>
    <cellStyle name="Output 8 5 4 14 2" xfId="19419" xr:uid="{00000000-0005-0000-0000-0000614B0000}"/>
    <cellStyle name="Output 8 5 4 15" xfId="19420" xr:uid="{00000000-0005-0000-0000-0000624B0000}"/>
    <cellStyle name="Output 8 5 4 15 2" xfId="19421" xr:uid="{00000000-0005-0000-0000-0000634B0000}"/>
    <cellStyle name="Output 8 5 4 16" xfId="19422" xr:uid="{00000000-0005-0000-0000-0000644B0000}"/>
    <cellStyle name="Output 8 5 4 2" xfId="19423" xr:uid="{00000000-0005-0000-0000-0000654B0000}"/>
    <cellStyle name="Output 8 5 4 2 2" xfId="19424" xr:uid="{00000000-0005-0000-0000-0000664B0000}"/>
    <cellStyle name="Output 8 5 4 3" xfId="19425" xr:uid="{00000000-0005-0000-0000-0000674B0000}"/>
    <cellStyle name="Output 8 5 4 3 2" xfId="19426" xr:uid="{00000000-0005-0000-0000-0000684B0000}"/>
    <cellStyle name="Output 8 5 4 4" xfId="19427" xr:uid="{00000000-0005-0000-0000-0000694B0000}"/>
    <cellStyle name="Output 8 5 4 4 2" xfId="19428" xr:uid="{00000000-0005-0000-0000-00006A4B0000}"/>
    <cellStyle name="Output 8 5 4 5" xfId="19429" xr:uid="{00000000-0005-0000-0000-00006B4B0000}"/>
    <cellStyle name="Output 8 5 4 5 2" xfId="19430" xr:uid="{00000000-0005-0000-0000-00006C4B0000}"/>
    <cellStyle name="Output 8 5 4 6" xfId="19431" xr:uid="{00000000-0005-0000-0000-00006D4B0000}"/>
    <cellStyle name="Output 8 5 4 6 2" xfId="19432" xr:uid="{00000000-0005-0000-0000-00006E4B0000}"/>
    <cellStyle name="Output 8 5 4 7" xfId="19433" xr:uid="{00000000-0005-0000-0000-00006F4B0000}"/>
    <cellStyle name="Output 8 5 4 7 2" xfId="19434" xr:uid="{00000000-0005-0000-0000-0000704B0000}"/>
    <cellStyle name="Output 8 5 4 8" xfId="19435" xr:uid="{00000000-0005-0000-0000-0000714B0000}"/>
    <cellStyle name="Output 8 5 4 8 2" xfId="19436" xr:uid="{00000000-0005-0000-0000-0000724B0000}"/>
    <cellStyle name="Output 8 5 4 9" xfId="19437" xr:uid="{00000000-0005-0000-0000-0000734B0000}"/>
    <cellStyle name="Output 8 5 4 9 2" xfId="19438" xr:uid="{00000000-0005-0000-0000-0000744B0000}"/>
    <cellStyle name="Output 8 5 5" xfId="19439" xr:uid="{00000000-0005-0000-0000-0000754B0000}"/>
    <cellStyle name="Output 8 5 5 10" xfId="19440" xr:uid="{00000000-0005-0000-0000-0000764B0000}"/>
    <cellStyle name="Output 8 5 5 10 2" xfId="19441" xr:uid="{00000000-0005-0000-0000-0000774B0000}"/>
    <cellStyle name="Output 8 5 5 11" xfId="19442" xr:uid="{00000000-0005-0000-0000-0000784B0000}"/>
    <cellStyle name="Output 8 5 5 11 2" xfId="19443" xr:uid="{00000000-0005-0000-0000-0000794B0000}"/>
    <cellStyle name="Output 8 5 5 12" xfId="19444" xr:uid="{00000000-0005-0000-0000-00007A4B0000}"/>
    <cellStyle name="Output 8 5 5 12 2" xfId="19445" xr:uid="{00000000-0005-0000-0000-00007B4B0000}"/>
    <cellStyle name="Output 8 5 5 13" xfId="19446" xr:uid="{00000000-0005-0000-0000-00007C4B0000}"/>
    <cellStyle name="Output 8 5 5 13 2" xfId="19447" xr:uid="{00000000-0005-0000-0000-00007D4B0000}"/>
    <cellStyle name="Output 8 5 5 14" xfId="19448" xr:uid="{00000000-0005-0000-0000-00007E4B0000}"/>
    <cellStyle name="Output 8 5 5 14 2" xfId="19449" xr:uid="{00000000-0005-0000-0000-00007F4B0000}"/>
    <cellStyle name="Output 8 5 5 15" xfId="19450" xr:uid="{00000000-0005-0000-0000-0000804B0000}"/>
    <cellStyle name="Output 8 5 5 15 2" xfId="19451" xr:uid="{00000000-0005-0000-0000-0000814B0000}"/>
    <cellStyle name="Output 8 5 5 16" xfId="19452" xr:uid="{00000000-0005-0000-0000-0000824B0000}"/>
    <cellStyle name="Output 8 5 5 2" xfId="19453" xr:uid="{00000000-0005-0000-0000-0000834B0000}"/>
    <cellStyle name="Output 8 5 5 2 2" xfId="19454" xr:uid="{00000000-0005-0000-0000-0000844B0000}"/>
    <cellStyle name="Output 8 5 5 3" xfId="19455" xr:uid="{00000000-0005-0000-0000-0000854B0000}"/>
    <cellStyle name="Output 8 5 5 3 2" xfId="19456" xr:uid="{00000000-0005-0000-0000-0000864B0000}"/>
    <cellStyle name="Output 8 5 5 4" xfId="19457" xr:uid="{00000000-0005-0000-0000-0000874B0000}"/>
    <cellStyle name="Output 8 5 5 4 2" xfId="19458" xr:uid="{00000000-0005-0000-0000-0000884B0000}"/>
    <cellStyle name="Output 8 5 5 5" xfId="19459" xr:uid="{00000000-0005-0000-0000-0000894B0000}"/>
    <cellStyle name="Output 8 5 5 5 2" xfId="19460" xr:uid="{00000000-0005-0000-0000-00008A4B0000}"/>
    <cellStyle name="Output 8 5 5 6" xfId="19461" xr:uid="{00000000-0005-0000-0000-00008B4B0000}"/>
    <cellStyle name="Output 8 5 5 6 2" xfId="19462" xr:uid="{00000000-0005-0000-0000-00008C4B0000}"/>
    <cellStyle name="Output 8 5 5 7" xfId="19463" xr:uid="{00000000-0005-0000-0000-00008D4B0000}"/>
    <cellStyle name="Output 8 5 5 7 2" xfId="19464" xr:uid="{00000000-0005-0000-0000-00008E4B0000}"/>
    <cellStyle name="Output 8 5 5 8" xfId="19465" xr:uid="{00000000-0005-0000-0000-00008F4B0000}"/>
    <cellStyle name="Output 8 5 5 8 2" xfId="19466" xr:uid="{00000000-0005-0000-0000-0000904B0000}"/>
    <cellStyle name="Output 8 5 5 9" xfId="19467" xr:uid="{00000000-0005-0000-0000-0000914B0000}"/>
    <cellStyle name="Output 8 5 5 9 2" xfId="19468" xr:uid="{00000000-0005-0000-0000-0000924B0000}"/>
    <cellStyle name="Output 8 5 6" xfId="19469" xr:uid="{00000000-0005-0000-0000-0000934B0000}"/>
    <cellStyle name="Output 8 5 6 10" xfId="19470" xr:uid="{00000000-0005-0000-0000-0000944B0000}"/>
    <cellStyle name="Output 8 5 6 10 2" xfId="19471" xr:uid="{00000000-0005-0000-0000-0000954B0000}"/>
    <cellStyle name="Output 8 5 6 11" xfId="19472" xr:uid="{00000000-0005-0000-0000-0000964B0000}"/>
    <cellStyle name="Output 8 5 6 11 2" xfId="19473" xr:uid="{00000000-0005-0000-0000-0000974B0000}"/>
    <cellStyle name="Output 8 5 6 12" xfId="19474" xr:uid="{00000000-0005-0000-0000-0000984B0000}"/>
    <cellStyle name="Output 8 5 6 12 2" xfId="19475" xr:uid="{00000000-0005-0000-0000-0000994B0000}"/>
    <cellStyle name="Output 8 5 6 13" xfId="19476" xr:uid="{00000000-0005-0000-0000-00009A4B0000}"/>
    <cellStyle name="Output 8 5 6 13 2" xfId="19477" xr:uid="{00000000-0005-0000-0000-00009B4B0000}"/>
    <cellStyle name="Output 8 5 6 14" xfId="19478" xr:uid="{00000000-0005-0000-0000-00009C4B0000}"/>
    <cellStyle name="Output 8 5 6 14 2" xfId="19479" xr:uid="{00000000-0005-0000-0000-00009D4B0000}"/>
    <cellStyle name="Output 8 5 6 15" xfId="19480" xr:uid="{00000000-0005-0000-0000-00009E4B0000}"/>
    <cellStyle name="Output 8 5 6 2" xfId="19481" xr:uid="{00000000-0005-0000-0000-00009F4B0000}"/>
    <cellStyle name="Output 8 5 6 2 2" xfId="19482" xr:uid="{00000000-0005-0000-0000-0000A04B0000}"/>
    <cellStyle name="Output 8 5 6 3" xfId="19483" xr:uid="{00000000-0005-0000-0000-0000A14B0000}"/>
    <cellStyle name="Output 8 5 6 3 2" xfId="19484" xr:uid="{00000000-0005-0000-0000-0000A24B0000}"/>
    <cellStyle name="Output 8 5 6 4" xfId="19485" xr:uid="{00000000-0005-0000-0000-0000A34B0000}"/>
    <cellStyle name="Output 8 5 6 4 2" xfId="19486" xr:uid="{00000000-0005-0000-0000-0000A44B0000}"/>
    <cellStyle name="Output 8 5 6 5" xfId="19487" xr:uid="{00000000-0005-0000-0000-0000A54B0000}"/>
    <cellStyle name="Output 8 5 6 5 2" xfId="19488" xr:uid="{00000000-0005-0000-0000-0000A64B0000}"/>
    <cellStyle name="Output 8 5 6 6" xfId="19489" xr:uid="{00000000-0005-0000-0000-0000A74B0000}"/>
    <cellStyle name="Output 8 5 6 6 2" xfId="19490" xr:uid="{00000000-0005-0000-0000-0000A84B0000}"/>
    <cellStyle name="Output 8 5 6 7" xfId="19491" xr:uid="{00000000-0005-0000-0000-0000A94B0000}"/>
    <cellStyle name="Output 8 5 6 7 2" xfId="19492" xr:uid="{00000000-0005-0000-0000-0000AA4B0000}"/>
    <cellStyle name="Output 8 5 6 8" xfId="19493" xr:uid="{00000000-0005-0000-0000-0000AB4B0000}"/>
    <cellStyle name="Output 8 5 6 8 2" xfId="19494" xr:uid="{00000000-0005-0000-0000-0000AC4B0000}"/>
    <cellStyle name="Output 8 5 6 9" xfId="19495" xr:uid="{00000000-0005-0000-0000-0000AD4B0000}"/>
    <cellStyle name="Output 8 5 6 9 2" xfId="19496" xr:uid="{00000000-0005-0000-0000-0000AE4B0000}"/>
    <cellStyle name="Output 8 5 7" xfId="19497" xr:uid="{00000000-0005-0000-0000-0000AF4B0000}"/>
    <cellStyle name="Output 8 5 7 2" xfId="19498" xr:uid="{00000000-0005-0000-0000-0000B04B0000}"/>
    <cellStyle name="Output 8 5 8" xfId="19499" xr:uid="{00000000-0005-0000-0000-0000B14B0000}"/>
    <cellStyle name="Output 8 5 8 2" xfId="19500" xr:uid="{00000000-0005-0000-0000-0000B24B0000}"/>
    <cellStyle name="Output 8 5 9" xfId="19501" xr:uid="{00000000-0005-0000-0000-0000B34B0000}"/>
    <cellStyle name="Output 8 5 9 2" xfId="19502" xr:uid="{00000000-0005-0000-0000-0000B44B0000}"/>
    <cellStyle name="Output 8 6" xfId="19503" xr:uid="{00000000-0005-0000-0000-0000B54B0000}"/>
    <cellStyle name="Output 8 6 10" xfId="19504" xr:uid="{00000000-0005-0000-0000-0000B64B0000}"/>
    <cellStyle name="Output 8 6 10 2" xfId="19505" xr:uid="{00000000-0005-0000-0000-0000B74B0000}"/>
    <cellStyle name="Output 8 6 11" xfId="19506" xr:uid="{00000000-0005-0000-0000-0000B84B0000}"/>
    <cellStyle name="Output 8 6 11 2" xfId="19507" xr:uid="{00000000-0005-0000-0000-0000B94B0000}"/>
    <cellStyle name="Output 8 6 12" xfId="19508" xr:uid="{00000000-0005-0000-0000-0000BA4B0000}"/>
    <cellStyle name="Output 8 6 12 2" xfId="19509" xr:uid="{00000000-0005-0000-0000-0000BB4B0000}"/>
    <cellStyle name="Output 8 6 13" xfId="19510" xr:uid="{00000000-0005-0000-0000-0000BC4B0000}"/>
    <cellStyle name="Output 8 6 13 2" xfId="19511" xr:uid="{00000000-0005-0000-0000-0000BD4B0000}"/>
    <cellStyle name="Output 8 6 14" xfId="19512" xr:uid="{00000000-0005-0000-0000-0000BE4B0000}"/>
    <cellStyle name="Output 8 6 14 2" xfId="19513" xr:uid="{00000000-0005-0000-0000-0000BF4B0000}"/>
    <cellStyle name="Output 8 6 15" xfId="19514" xr:uid="{00000000-0005-0000-0000-0000C04B0000}"/>
    <cellStyle name="Output 8 6 15 2" xfId="19515" xr:uid="{00000000-0005-0000-0000-0000C14B0000}"/>
    <cellStyle name="Output 8 6 16" xfId="19516" xr:uid="{00000000-0005-0000-0000-0000C24B0000}"/>
    <cellStyle name="Output 8 6 16 2" xfId="19517" xr:uid="{00000000-0005-0000-0000-0000C34B0000}"/>
    <cellStyle name="Output 8 6 17" xfId="19518" xr:uid="{00000000-0005-0000-0000-0000C44B0000}"/>
    <cellStyle name="Output 8 6 17 2" xfId="19519" xr:uid="{00000000-0005-0000-0000-0000C54B0000}"/>
    <cellStyle name="Output 8 6 18" xfId="19520" xr:uid="{00000000-0005-0000-0000-0000C64B0000}"/>
    <cellStyle name="Output 8 6 18 2" xfId="19521" xr:uid="{00000000-0005-0000-0000-0000C74B0000}"/>
    <cellStyle name="Output 8 6 19" xfId="19522" xr:uid="{00000000-0005-0000-0000-0000C84B0000}"/>
    <cellStyle name="Output 8 6 2" xfId="19523" xr:uid="{00000000-0005-0000-0000-0000C94B0000}"/>
    <cellStyle name="Output 8 6 2 10" xfId="19524" xr:uid="{00000000-0005-0000-0000-0000CA4B0000}"/>
    <cellStyle name="Output 8 6 2 10 2" xfId="19525" xr:uid="{00000000-0005-0000-0000-0000CB4B0000}"/>
    <cellStyle name="Output 8 6 2 11" xfId="19526" xr:uid="{00000000-0005-0000-0000-0000CC4B0000}"/>
    <cellStyle name="Output 8 6 2 11 2" xfId="19527" xr:uid="{00000000-0005-0000-0000-0000CD4B0000}"/>
    <cellStyle name="Output 8 6 2 12" xfId="19528" xr:uid="{00000000-0005-0000-0000-0000CE4B0000}"/>
    <cellStyle name="Output 8 6 2 12 2" xfId="19529" xr:uid="{00000000-0005-0000-0000-0000CF4B0000}"/>
    <cellStyle name="Output 8 6 2 13" xfId="19530" xr:uid="{00000000-0005-0000-0000-0000D04B0000}"/>
    <cellStyle name="Output 8 6 2 13 2" xfId="19531" xr:uid="{00000000-0005-0000-0000-0000D14B0000}"/>
    <cellStyle name="Output 8 6 2 14" xfId="19532" xr:uid="{00000000-0005-0000-0000-0000D24B0000}"/>
    <cellStyle name="Output 8 6 2 14 2" xfId="19533" xr:uid="{00000000-0005-0000-0000-0000D34B0000}"/>
    <cellStyle name="Output 8 6 2 15" xfId="19534" xr:uid="{00000000-0005-0000-0000-0000D44B0000}"/>
    <cellStyle name="Output 8 6 2 15 2" xfId="19535" xr:uid="{00000000-0005-0000-0000-0000D54B0000}"/>
    <cellStyle name="Output 8 6 2 16" xfId="19536" xr:uid="{00000000-0005-0000-0000-0000D64B0000}"/>
    <cellStyle name="Output 8 6 2 16 2" xfId="19537" xr:uid="{00000000-0005-0000-0000-0000D74B0000}"/>
    <cellStyle name="Output 8 6 2 17" xfId="19538" xr:uid="{00000000-0005-0000-0000-0000D84B0000}"/>
    <cellStyle name="Output 8 6 2 17 2" xfId="19539" xr:uid="{00000000-0005-0000-0000-0000D94B0000}"/>
    <cellStyle name="Output 8 6 2 18" xfId="19540" xr:uid="{00000000-0005-0000-0000-0000DA4B0000}"/>
    <cellStyle name="Output 8 6 2 2" xfId="19541" xr:uid="{00000000-0005-0000-0000-0000DB4B0000}"/>
    <cellStyle name="Output 8 6 2 2 2" xfId="19542" xr:uid="{00000000-0005-0000-0000-0000DC4B0000}"/>
    <cellStyle name="Output 8 6 2 3" xfId="19543" xr:uid="{00000000-0005-0000-0000-0000DD4B0000}"/>
    <cellStyle name="Output 8 6 2 3 2" xfId="19544" xr:uid="{00000000-0005-0000-0000-0000DE4B0000}"/>
    <cellStyle name="Output 8 6 2 4" xfId="19545" xr:uid="{00000000-0005-0000-0000-0000DF4B0000}"/>
    <cellStyle name="Output 8 6 2 4 2" xfId="19546" xr:uid="{00000000-0005-0000-0000-0000E04B0000}"/>
    <cellStyle name="Output 8 6 2 5" xfId="19547" xr:uid="{00000000-0005-0000-0000-0000E14B0000}"/>
    <cellStyle name="Output 8 6 2 5 2" xfId="19548" xr:uid="{00000000-0005-0000-0000-0000E24B0000}"/>
    <cellStyle name="Output 8 6 2 6" xfId="19549" xr:uid="{00000000-0005-0000-0000-0000E34B0000}"/>
    <cellStyle name="Output 8 6 2 6 2" xfId="19550" xr:uid="{00000000-0005-0000-0000-0000E44B0000}"/>
    <cellStyle name="Output 8 6 2 7" xfId="19551" xr:uid="{00000000-0005-0000-0000-0000E54B0000}"/>
    <cellStyle name="Output 8 6 2 7 2" xfId="19552" xr:uid="{00000000-0005-0000-0000-0000E64B0000}"/>
    <cellStyle name="Output 8 6 2 8" xfId="19553" xr:uid="{00000000-0005-0000-0000-0000E74B0000}"/>
    <cellStyle name="Output 8 6 2 8 2" xfId="19554" xr:uid="{00000000-0005-0000-0000-0000E84B0000}"/>
    <cellStyle name="Output 8 6 2 9" xfId="19555" xr:uid="{00000000-0005-0000-0000-0000E94B0000}"/>
    <cellStyle name="Output 8 6 2 9 2" xfId="19556" xr:uid="{00000000-0005-0000-0000-0000EA4B0000}"/>
    <cellStyle name="Output 8 6 3" xfId="19557" xr:uid="{00000000-0005-0000-0000-0000EB4B0000}"/>
    <cellStyle name="Output 8 6 3 10" xfId="19558" xr:uid="{00000000-0005-0000-0000-0000EC4B0000}"/>
    <cellStyle name="Output 8 6 3 10 2" xfId="19559" xr:uid="{00000000-0005-0000-0000-0000ED4B0000}"/>
    <cellStyle name="Output 8 6 3 11" xfId="19560" xr:uid="{00000000-0005-0000-0000-0000EE4B0000}"/>
    <cellStyle name="Output 8 6 3 11 2" xfId="19561" xr:uid="{00000000-0005-0000-0000-0000EF4B0000}"/>
    <cellStyle name="Output 8 6 3 12" xfId="19562" xr:uid="{00000000-0005-0000-0000-0000F04B0000}"/>
    <cellStyle name="Output 8 6 3 12 2" xfId="19563" xr:uid="{00000000-0005-0000-0000-0000F14B0000}"/>
    <cellStyle name="Output 8 6 3 13" xfId="19564" xr:uid="{00000000-0005-0000-0000-0000F24B0000}"/>
    <cellStyle name="Output 8 6 3 13 2" xfId="19565" xr:uid="{00000000-0005-0000-0000-0000F34B0000}"/>
    <cellStyle name="Output 8 6 3 14" xfId="19566" xr:uid="{00000000-0005-0000-0000-0000F44B0000}"/>
    <cellStyle name="Output 8 6 3 14 2" xfId="19567" xr:uid="{00000000-0005-0000-0000-0000F54B0000}"/>
    <cellStyle name="Output 8 6 3 15" xfId="19568" xr:uid="{00000000-0005-0000-0000-0000F64B0000}"/>
    <cellStyle name="Output 8 6 3 15 2" xfId="19569" xr:uid="{00000000-0005-0000-0000-0000F74B0000}"/>
    <cellStyle name="Output 8 6 3 16" xfId="19570" xr:uid="{00000000-0005-0000-0000-0000F84B0000}"/>
    <cellStyle name="Output 8 6 3 2" xfId="19571" xr:uid="{00000000-0005-0000-0000-0000F94B0000}"/>
    <cellStyle name="Output 8 6 3 2 2" xfId="19572" xr:uid="{00000000-0005-0000-0000-0000FA4B0000}"/>
    <cellStyle name="Output 8 6 3 3" xfId="19573" xr:uid="{00000000-0005-0000-0000-0000FB4B0000}"/>
    <cellStyle name="Output 8 6 3 3 2" xfId="19574" xr:uid="{00000000-0005-0000-0000-0000FC4B0000}"/>
    <cellStyle name="Output 8 6 3 4" xfId="19575" xr:uid="{00000000-0005-0000-0000-0000FD4B0000}"/>
    <cellStyle name="Output 8 6 3 4 2" xfId="19576" xr:uid="{00000000-0005-0000-0000-0000FE4B0000}"/>
    <cellStyle name="Output 8 6 3 5" xfId="19577" xr:uid="{00000000-0005-0000-0000-0000FF4B0000}"/>
    <cellStyle name="Output 8 6 3 5 2" xfId="19578" xr:uid="{00000000-0005-0000-0000-0000004C0000}"/>
    <cellStyle name="Output 8 6 3 6" xfId="19579" xr:uid="{00000000-0005-0000-0000-0000014C0000}"/>
    <cellStyle name="Output 8 6 3 6 2" xfId="19580" xr:uid="{00000000-0005-0000-0000-0000024C0000}"/>
    <cellStyle name="Output 8 6 3 7" xfId="19581" xr:uid="{00000000-0005-0000-0000-0000034C0000}"/>
    <cellStyle name="Output 8 6 3 7 2" xfId="19582" xr:uid="{00000000-0005-0000-0000-0000044C0000}"/>
    <cellStyle name="Output 8 6 3 8" xfId="19583" xr:uid="{00000000-0005-0000-0000-0000054C0000}"/>
    <cellStyle name="Output 8 6 3 8 2" xfId="19584" xr:uid="{00000000-0005-0000-0000-0000064C0000}"/>
    <cellStyle name="Output 8 6 3 9" xfId="19585" xr:uid="{00000000-0005-0000-0000-0000074C0000}"/>
    <cellStyle name="Output 8 6 3 9 2" xfId="19586" xr:uid="{00000000-0005-0000-0000-0000084C0000}"/>
    <cellStyle name="Output 8 6 4" xfId="19587" xr:uid="{00000000-0005-0000-0000-0000094C0000}"/>
    <cellStyle name="Output 8 6 4 10" xfId="19588" xr:uid="{00000000-0005-0000-0000-00000A4C0000}"/>
    <cellStyle name="Output 8 6 4 10 2" xfId="19589" xr:uid="{00000000-0005-0000-0000-00000B4C0000}"/>
    <cellStyle name="Output 8 6 4 11" xfId="19590" xr:uid="{00000000-0005-0000-0000-00000C4C0000}"/>
    <cellStyle name="Output 8 6 4 11 2" xfId="19591" xr:uid="{00000000-0005-0000-0000-00000D4C0000}"/>
    <cellStyle name="Output 8 6 4 12" xfId="19592" xr:uid="{00000000-0005-0000-0000-00000E4C0000}"/>
    <cellStyle name="Output 8 6 4 12 2" xfId="19593" xr:uid="{00000000-0005-0000-0000-00000F4C0000}"/>
    <cellStyle name="Output 8 6 4 13" xfId="19594" xr:uid="{00000000-0005-0000-0000-0000104C0000}"/>
    <cellStyle name="Output 8 6 4 13 2" xfId="19595" xr:uid="{00000000-0005-0000-0000-0000114C0000}"/>
    <cellStyle name="Output 8 6 4 14" xfId="19596" xr:uid="{00000000-0005-0000-0000-0000124C0000}"/>
    <cellStyle name="Output 8 6 4 14 2" xfId="19597" xr:uid="{00000000-0005-0000-0000-0000134C0000}"/>
    <cellStyle name="Output 8 6 4 15" xfId="19598" xr:uid="{00000000-0005-0000-0000-0000144C0000}"/>
    <cellStyle name="Output 8 6 4 15 2" xfId="19599" xr:uid="{00000000-0005-0000-0000-0000154C0000}"/>
    <cellStyle name="Output 8 6 4 16" xfId="19600" xr:uid="{00000000-0005-0000-0000-0000164C0000}"/>
    <cellStyle name="Output 8 6 4 2" xfId="19601" xr:uid="{00000000-0005-0000-0000-0000174C0000}"/>
    <cellStyle name="Output 8 6 4 2 2" xfId="19602" xr:uid="{00000000-0005-0000-0000-0000184C0000}"/>
    <cellStyle name="Output 8 6 4 3" xfId="19603" xr:uid="{00000000-0005-0000-0000-0000194C0000}"/>
    <cellStyle name="Output 8 6 4 3 2" xfId="19604" xr:uid="{00000000-0005-0000-0000-00001A4C0000}"/>
    <cellStyle name="Output 8 6 4 4" xfId="19605" xr:uid="{00000000-0005-0000-0000-00001B4C0000}"/>
    <cellStyle name="Output 8 6 4 4 2" xfId="19606" xr:uid="{00000000-0005-0000-0000-00001C4C0000}"/>
    <cellStyle name="Output 8 6 4 5" xfId="19607" xr:uid="{00000000-0005-0000-0000-00001D4C0000}"/>
    <cellStyle name="Output 8 6 4 5 2" xfId="19608" xr:uid="{00000000-0005-0000-0000-00001E4C0000}"/>
    <cellStyle name="Output 8 6 4 6" xfId="19609" xr:uid="{00000000-0005-0000-0000-00001F4C0000}"/>
    <cellStyle name="Output 8 6 4 6 2" xfId="19610" xr:uid="{00000000-0005-0000-0000-0000204C0000}"/>
    <cellStyle name="Output 8 6 4 7" xfId="19611" xr:uid="{00000000-0005-0000-0000-0000214C0000}"/>
    <cellStyle name="Output 8 6 4 7 2" xfId="19612" xr:uid="{00000000-0005-0000-0000-0000224C0000}"/>
    <cellStyle name="Output 8 6 4 8" xfId="19613" xr:uid="{00000000-0005-0000-0000-0000234C0000}"/>
    <cellStyle name="Output 8 6 4 8 2" xfId="19614" xr:uid="{00000000-0005-0000-0000-0000244C0000}"/>
    <cellStyle name="Output 8 6 4 9" xfId="19615" xr:uid="{00000000-0005-0000-0000-0000254C0000}"/>
    <cellStyle name="Output 8 6 4 9 2" xfId="19616" xr:uid="{00000000-0005-0000-0000-0000264C0000}"/>
    <cellStyle name="Output 8 6 5" xfId="19617" xr:uid="{00000000-0005-0000-0000-0000274C0000}"/>
    <cellStyle name="Output 8 6 5 10" xfId="19618" xr:uid="{00000000-0005-0000-0000-0000284C0000}"/>
    <cellStyle name="Output 8 6 5 10 2" xfId="19619" xr:uid="{00000000-0005-0000-0000-0000294C0000}"/>
    <cellStyle name="Output 8 6 5 11" xfId="19620" xr:uid="{00000000-0005-0000-0000-00002A4C0000}"/>
    <cellStyle name="Output 8 6 5 11 2" xfId="19621" xr:uid="{00000000-0005-0000-0000-00002B4C0000}"/>
    <cellStyle name="Output 8 6 5 12" xfId="19622" xr:uid="{00000000-0005-0000-0000-00002C4C0000}"/>
    <cellStyle name="Output 8 6 5 12 2" xfId="19623" xr:uid="{00000000-0005-0000-0000-00002D4C0000}"/>
    <cellStyle name="Output 8 6 5 13" xfId="19624" xr:uid="{00000000-0005-0000-0000-00002E4C0000}"/>
    <cellStyle name="Output 8 6 5 13 2" xfId="19625" xr:uid="{00000000-0005-0000-0000-00002F4C0000}"/>
    <cellStyle name="Output 8 6 5 14" xfId="19626" xr:uid="{00000000-0005-0000-0000-0000304C0000}"/>
    <cellStyle name="Output 8 6 5 14 2" xfId="19627" xr:uid="{00000000-0005-0000-0000-0000314C0000}"/>
    <cellStyle name="Output 8 6 5 15" xfId="19628" xr:uid="{00000000-0005-0000-0000-0000324C0000}"/>
    <cellStyle name="Output 8 6 5 2" xfId="19629" xr:uid="{00000000-0005-0000-0000-0000334C0000}"/>
    <cellStyle name="Output 8 6 5 2 2" xfId="19630" xr:uid="{00000000-0005-0000-0000-0000344C0000}"/>
    <cellStyle name="Output 8 6 5 3" xfId="19631" xr:uid="{00000000-0005-0000-0000-0000354C0000}"/>
    <cellStyle name="Output 8 6 5 3 2" xfId="19632" xr:uid="{00000000-0005-0000-0000-0000364C0000}"/>
    <cellStyle name="Output 8 6 5 4" xfId="19633" xr:uid="{00000000-0005-0000-0000-0000374C0000}"/>
    <cellStyle name="Output 8 6 5 4 2" xfId="19634" xr:uid="{00000000-0005-0000-0000-0000384C0000}"/>
    <cellStyle name="Output 8 6 5 5" xfId="19635" xr:uid="{00000000-0005-0000-0000-0000394C0000}"/>
    <cellStyle name="Output 8 6 5 5 2" xfId="19636" xr:uid="{00000000-0005-0000-0000-00003A4C0000}"/>
    <cellStyle name="Output 8 6 5 6" xfId="19637" xr:uid="{00000000-0005-0000-0000-00003B4C0000}"/>
    <cellStyle name="Output 8 6 5 6 2" xfId="19638" xr:uid="{00000000-0005-0000-0000-00003C4C0000}"/>
    <cellStyle name="Output 8 6 5 7" xfId="19639" xr:uid="{00000000-0005-0000-0000-00003D4C0000}"/>
    <cellStyle name="Output 8 6 5 7 2" xfId="19640" xr:uid="{00000000-0005-0000-0000-00003E4C0000}"/>
    <cellStyle name="Output 8 6 5 8" xfId="19641" xr:uid="{00000000-0005-0000-0000-00003F4C0000}"/>
    <cellStyle name="Output 8 6 5 8 2" xfId="19642" xr:uid="{00000000-0005-0000-0000-0000404C0000}"/>
    <cellStyle name="Output 8 6 5 9" xfId="19643" xr:uid="{00000000-0005-0000-0000-0000414C0000}"/>
    <cellStyle name="Output 8 6 5 9 2" xfId="19644" xr:uid="{00000000-0005-0000-0000-0000424C0000}"/>
    <cellStyle name="Output 8 6 6" xfId="19645" xr:uid="{00000000-0005-0000-0000-0000434C0000}"/>
    <cellStyle name="Output 8 6 6 2" xfId="19646" xr:uid="{00000000-0005-0000-0000-0000444C0000}"/>
    <cellStyle name="Output 8 6 7" xfId="19647" xr:uid="{00000000-0005-0000-0000-0000454C0000}"/>
    <cellStyle name="Output 8 6 7 2" xfId="19648" xr:uid="{00000000-0005-0000-0000-0000464C0000}"/>
    <cellStyle name="Output 8 6 8" xfId="19649" xr:uid="{00000000-0005-0000-0000-0000474C0000}"/>
    <cellStyle name="Output 8 6 8 2" xfId="19650" xr:uid="{00000000-0005-0000-0000-0000484C0000}"/>
    <cellStyle name="Output 8 6 9" xfId="19651" xr:uid="{00000000-0005-0000-0000-0000494C0000}"/>
    <cellStyle name="Output 8 6 9 2" xfId="19652" xr:uid="{00000000-0005-0000-0000-00004A4C0000}"/>
    <cellStyle name="Output 8 7" xfId="19653" xr:uid="{00000000-0005-0000-0000-00004B4C0000}"/>
    <cellStyle name="Output 8 7 10" xfId="19654" xr:uid="{00000000-0005-0000-0000-00004C4C0000}"/>
    <cellStyle name="Output 8 7 10 2" xfId="19655" xr:uid="{00000000-0005-0000-0000-00004D4C0000}"/>
    <cellStyle name="Output 8 7 11" xfId="19656" xr:uid="{00000000-0005-0000-0000-00004E4C0000}"/>
    <cellStyle name="Output 8 7 11 2" xfId="19657" xr:uid="{00000000-0005-0000-0000-00004F4C0000}"/>
    <cellStyle name="Output 8 7 12" xfId="19658" xr:uid="{00000000-0005-0000-0000-0000504C0000}"/>
    <cellStyle name="Output 8 7 12 2" xfId="19659" xr:uid="{00000000-0005-0000-0000-0000514C0000}"/>
    <cellStyle name="Output 8 7 13" xfId="19660" xr:uid="{00000000-0005-0000-0000-0000524C0000}"/>
    <cellStyle name="Output 8 7 13 2" xfId="19661" xr:uid="{00000000-0005-0000-0000-0000534C0000}"/>
    <cellStyle name="Output 8 7 14" xfId="19662" xr:uid="{00000000-0005-0000-0000-0000544C0000}"/>
    <cellStyle name="Output 8 7 14 2" xfId="19663" xr:uid="{00000000-0005-0000-0000-0000554C0000}"/>
    <cellStyle name="Output 8 7 15" xfId="19664" xr:uid="{00000000-0005-0000-0000-0000564C0000}"/>
    <cellStyle name="Output 8 7 15 2" xfId="19665" xr:uid="{00000000-0005-0000-0000-0000574C0000}"/>
    <cellStyle name="Output 8 7 16" xfId="19666" xr:uid="{00000000-0005-0000-0000-0000584C0000}"/>
    <cellStyle name="Output 8 7 16 2" xfId="19667" xr:uid="{00000000-0005-0000-0000-0000594C0000}"/>
    <cellStyle name="Output 8 7 17" xfId="19668" xr:uid="{00000000-0005-0000-0000-00005A4C0000}"/>
    <cellStyle name="Output 8 7 17 2" xfId="19669" xr:uid="{00000000-0005-0000-0000-00005B4C0000}"/>
    <cellStyle name="Output 8 7 18" xfId="19670" xr:uid="{00000000-0005-0000-0000-00005C4C0000}"/>
    <cellStyle name="Output 8 7 18 2" xfId="19671" xr:uid="{00000000-0005-0000-0000-00005D4C0000}"/>
    <cellStyle name="Output 8 7 19" xfId="19672" xr:uid="{00000000-0005-0000-0000-00005E4C0000}"/>
    <cellStyle name="Output 8 7 2" xfId="19673" xr:uid="{00000000-0005-0000-0000-00005F4C0000}"/>
    <cellStyle name="Output 8 7 2 10" xfId="19674" xr:uid="{00000000-0005-0000-0000-0000604C0000}"/>
    <cellStyle name="Output 8 7 2 10 2" xfId="19675" xr:uid="{00000000-0005-0000-0000-0000614C0000}"/>
    <cellStyle name="Output 8 7 2 11" xfId="19676" xr:uid="{00000000-0005-0000-0000-0000624C0000}"/>
    <cellStyle name="Output 8 7 2 11 2" xfId="19677" xr:uid="{00000000-0005-0000-0000-0000634C0000}"/>
    <cellStyle name="Output 8 7 2 12" xfId="19678" xr:uid="{00000000-0005-0000-0000-0000644C0000}"/>
    <cellStyle name="Output 8 7 2 12 2" xfId="19679" xr:uid="{00000000-0005-0000-0000-0000654C0000}"/>
    <cellStyle name="Output 8 7 2 13" xfId="19680" xr:uid="{00000000-0005-0000-0000-0000664C0000}"/>
    <cellStyle name="Output 8 7 2 13 2" xfId="19681" xr:uid="{00000000-0005-0000-0000-0000674C0000}"/>
    <cellStyle name="Output 8 7 2 14" xfId="19682" xr:uid="{00000000-0005-0000-0000-0000684C0000}"/>
    <cellStyle name="Output 8 7 2 14 2" xfId="19683" xr:uid="{00000000-0005-0000-0000-0000694C0000}"/>
    <cellStyle name="Output 8 7 2 15" xfId="19684" xr:uid="{00000000-0005-0000-0000-00006A4C0000}"/>
    <cellStyle name="Output 8 7 2 15 2" xfId="19685" xr:uid="{00000000-0005-0000-0000-00006B4C0000}"/>
    <cellStyle name="Output 8 7 2 16" xfId="19686" xr:uid="{00000000-0005-0000-0000-00006C4C0000}"/>
    <cellStyle name="Output 8 7 2 16 2" xfId="19687" xr:uid="{00000000-0005-0000-0000-00006D4C0000}"/>
    <cellStyle name="Output 8 7 2 17" xfId="19688" xr:uid="{00000000-0005-0000-0000-00006E4C0000}"/>
    <cellStyle name="Output 8 7 2 17 2" xfId="19689" xr:uid="{00000000-0005-0000-0000-00006F4C0000}"/>
    <cellStyle name="Output 8 7 2 18" xfId="19690" xr:uid="{00000000-0005-0000-0000-0000704C0000}"/>
    <cellStyle name="Output 8 7 2 2" xfId="19691" xr:uid="{00000000-0005-0000-0000-0000714C0000}"/>
    <cellStyle name="Output 8 7 2 2 2" xfId="19692" xr:uid="{00000000-0005-0000-0000-0000724C0000}"/>
    <cellStyle name="Output 8 7 2 3" xfId="19693" xr:uid="{00000000-0005-0000-0000-0000734C0000}"/>
    <cellStyle name="Output 8 7 2 3 2" xfId="19694" xr:uid="{00000000-0005-0000-0000-0000744C0000}"/>
    <cellStyle name="Output 8 7 2 4" xfId="19695" xr:uid="{00000000-0005-0000-0000-0000754C0000}"/>
    <cellStyle name="Output 8 7 2 4 2" xfId="19696" xr:uid="{00000000-0005-0000-0000-0000764C0000}"/>
    <cellStyle name="Output 8 7 2 5" xfId="19697" xr:uid="{00000000-0005-0000-0000-0000774C0000}"/>
    <cellStyle name="Output 8 7 2 5 2" xfId="19698" xr:uid="{00000000-0005-0000-0000-0000784C0000}"/>
    <cellStyle name="Output 8 7 2 6" xfId="19699" xr:uid="{00000000-0005-0000-0000-0000794C0000}"/>
    <cellStyle name="Output 8 7 2 6 2" xfId="19700" xr:uid="{00000000-0005-0000-0000-00007A4C0000}"/>
    <cellStyle name="Output 8 7 2 7" xfId="19701" xr:uid="{00000000-0005-0000-0000-00007B4C0000}"/>
    <cellStyle name="Output 8 7 2 7 2" xfId="19702" xr:uid="{00000000-0005-0000-0000-00007C4C0000}"/>
    <cellStyle name="Output 8 7 2 8" xfId="19703" xr:uid="{00000000-0005-0000-0000-00007D4C0000}"/>
    <cellStyle name="Output 8 7 2 8 2" xfId="19704" xr:uid="{00000000-0005-0000-0000-00007E4C0000}"/>
    <cellStyle name="Output 8 7 2 9" xfId="19705" xr:uid="{00000000-0005-0000-0000-00007F4C0000}"/>
    <cellStyle name="Output 8 7 2 9 2" xfId="19706" xr:uid="{00000000-0005-0000-0000-0000804C0000}"/>
    <cellStyle name="Output 8 7 3" xfId="19707" xr:uid="{00000000-0005-0000-0000-0000814C0000}"/>
    <cellStyle name="Output 8 7 3 10" xfId="19708" xr:uid="{00000000-0005-0000-0000-0000824C0000}"/>
    <cellStyle name="Output 8 7 3 10 2" xfId="19709" xr:uid="{00000000-0005-0000-0000-0000834C0000}"/>
    <cellStyle name="Output 8 7 3 11" xfId="19710" xr:uid="{00000000-0005-0000-0000-0000844C0000}"/>
    <cellStyle name="Output 8 7 3 11 2" xfId="19711" xr:uid="{00000000-0005-0000-0000-0000854C0000}"/>
    <cellStyle name="Output 8 7 3 12" xfId="19712" xr:uid="{00000000-0005-0000-0000-0000864C0000}"/>
    <cellStyle name="Output 8 7 3 12 2" xfId="19713" xr:uid="{00000000-0005-0000-0000-0000874C0000}"/>
    <cellStyle name="Output 8 7 3 13" xfId="19714" xr:uid="{00000000-0005-0000-0000-0000884C0000}"/>
    <cellStyle name="Output 8 7 3 13 2" xfId="19715" xr:uid="{00000000-0005-0000-0000-0000894C0000}"/>
    <cellStyle name="Output 8 7 3 14" xfId="19716" xr:uid="{00000000-0005-0000-0000-00008A4C0000}"/>
    <cellStyle name="Output 8 7 3 14 2" xfId="19717" xr:uid="{00000000-0005-0000-0000-00008B4C0000}"/>
    <cellStyle name="Output 8 7 3 15" xfId="19718" xr:uid="{00000000-0005-0000-0000-00008C4C0000}"/>
    <cellStyle name="Output 8 7 3 15 2" xfId="19719" xr:uid="{00000000-0005-0000-0000-00008D4C0000}"/>
    <cellStyle name="Output 8 7 3 16" xfId="19720" xr:uid="{00000000-0005-0000-0000-00008E4C0000}"/>
    <cellStyle name="Output 8 7 3 2" xfId="19721" xr:uid="{00000000-0005-0000-0000-00008F4C0000}"/>
    <cellStyle name="Output 8 7 3 2 2" xfId="19722" xr:uid="{00000000-0005-0000-0000-0000904C0000}"/>
    <cellStyle name="Output 8 7 3 3" xfId="19723" xr:uid="{00000000-0005-0000-0000-0000914C0000}"/>
    <cellStyle name="Output 8 7 3 3 2" xfId="19724" xr:uid="{00000000-0005-0000-0000-0000924C0000}"/>
    <cellStyle name="Output 8 7 3 4" xfId="19725" xr:uid="{00000000-0005-0000-0000-0000934C0000}"/>
    <cellStyle name="Output 8 7 3 4 2" xfId="19726" xr:uid="{00000000-0005-0000-0000-0000944C0000}"/>
    <cellStyle name="Output 8 7 3 5" xfId="19727" xr:uid="{00000000-0005-0000-0000-0000954C0000}"/>
    <cellStyle name="Output 8 7 3 5 2" xfId="19728" xr:uid="{00000000-0005-0000-0000-0000964C0000}"/>
    <cellStyle name="Output 8 7 3 6" xfId="19729" xr:uid="{00000000-0005-0000-0000-0000974C0000}"/>
    <cellStyle name="Output 8 7 3 6 2" xfId="19730" xr:uid="{00000000-0005-0000-0000-0000984C0000}"/>
    <cellStyle name="Output 8 7 3 7" xfId="19731" xr:uid="{00000000-0005-0000-0000-0000994C0000}"/>
    <cellStyle name="Output 8 7 3 7 2" xfId="19732" xr:uid="{00000000-0005-0000-0000-00009A4C0000}"/>
    <cellStyle name="Output 8 7 3 8" xfId="19733" xr:uid="{00000000-0005-0000-0000-00009B4C0000}"/>
    <cellStyle name="Output 8 7 3 8 2" xfId="19734" xr:uid="{00000000-0005-0000-0000-00009C4C0000}"/>
    <cellStyle name="Output 8 7 3 9" xfId="19735" xr:uid="{00000000-0005-0000-0000-00009D4C0000}"/>
    <cellStyle name="Output 8 7 3 9 2" xfId="19736" xr:uid="{00000000-0005-0000-0000-00009E4C0000}"/>
    <cellStyle name="Output 8 7 4" xfId="19737" xr:uid="{00000000-0005-0000-0000-00009F4C0000}"/>
    <cellStyle name="Output 8 7 4 10" xfId="19738" xr:uid="{00000000-0005-0000-0000-0000A04C0000}"/>
    <cellStyle name="Output 8 7 4 10 2" xfId="19739" xr:uid="{00000000-0005-0000-0000-0000A14C0000}"/>
    <cellStyle name="Output 8 7 4 11" xfId="19740" xr:uid="{00000000-0005-0000-0000-0000A24C0000}"/>
    <cellStyle name="Output 8 7 4 11 2" xfId="19741" xr:uid="{00000000-0005-0000-0000-0000A34C0000}"/>
    <cellStyle name="Output 8 7 4 12" xfId="19742" xr:uid="{00000000-0005-0000-0000-0000A44C0000}"/>
    <cellStyle name="Output 8 7 4 12 2" xfId="19743" xr:uid="{00000000-0005-0000-0000-0000A54C0000}"/>
    <cellStyle name="Output 8 7 4 13" xfId="19744" xr:uid="{00000000-0005-0000-0000-0000A64C0000}"/>
    <cellStyle name="Output 8 7 4 13 2" xfId="19745" xr:uid="{00000000-0005-0000-0000-0000A74C0000}"/>
    <cellStyle name="Output 8 7 4 14" xfId="19746" xr:uid="{00000000-0005-0000-0000-0000A84C0000}"/>
    <cellStyle name="Output 8 7 4 14 2" xfId="19747" xr:uid="{00000000-0005-0000-0000-0000A94C0000}"/>
    <cellStyle name="Output 8 7 4 15" xfId="19748" xr:uid="{00000000-0005-0000-0000-0000AA4C0000}"/>
    <cellStyle name="Output 8 7 4 15 2" xfId="19749" xr:uid="{00000000-0005-0000-0000-0000AB4C0000}"/>
    <cellStyle name="Output 8 7 4 16" xfId="19750" xr:uid="{00000000-0005-0000-0000-0000AC4C0000}"/>
    <cellStyle name="Output 8 7 4 2" xfId="19751" xr:uid="{00000000-0005-0000-0000-0000AD4C0000}"/>
    <cellStyle name="Output 8 7 4 2 2" xfId="19752" xr:uid="{00000000-0005-0000-0000-0000AE4C0000}"/>
    <cellStyle name="Output 8 7 4 3" xfId="19753" xr:uid="{00000000-0005-0000-0000-0000AF4C0000}"/>
    <cellStyle name="Output 8 7 4 3 2" xfId="19754" xr:uid="{00000000-0005-0000-0000-0000B04C0000}"/>
    <cellStyle name="Output 8 7 4 4" xfId="19755" xr:uid="{00000000-0005-0000-0000-0000B14C0000}"/>
    <cellStyle name="Output 8 7 4 4 2" xfId="19756" xr:uid="{00000000-0005-0000-0000-0000B24C0000}"/>
    <cellStyle name="Output 8 7 4 5" xfId="19757" xr:uid="{00000000-0005-0000-0000-0000B34C0000}"/>
    <cellStyle name="Output 8 7 4 5 2" xfId="19758" xr:uid="{00000000-0005-0000-0000-0000B44C0000}"/>
    <cellStyle name="Output 8 7 4 6" xfId="19759" xr:uid="{00000000-0005-0000-0000-0000B54C0000}"/>
    <cellStyle name="Output 8 7 4 6 2" xfId="19760" xr:uid="{00000000-0005-0000-0000-0000B64C0000}"/>
    <cellStyle name="Output 8 7 4 7" xfId="19761" xr:uid="{00000000-0005-0000-0000-0000B74C0000}"/>
    <cellStyle name="Output 8 7 4 7 2" xfId="19762" xr:uid="{00000000-0005-0000-0000-0000B84C0000}"/>
    <cellStyle name="Output 8 7 4 8" xfId="19763" xr:uid="{00000000-0005-0000-0000-0000B94C0000}"/>
    <cellStyle name="Output 8 7 4 8 2" xfId="19764" xr:uid="{00000000-0005-0000-0000-0000BA4C0000}"/>
    <cellStyle name="Output 8 7 4 9" xfId="19765" xr:uid="{00000000-0005-0000-0000-0000BB4C0000}"/>
    <cellStyle name="Output 8 7 4 9 2" xfId="19766" xr:uid="{00000000-0005-0000-0000-0000BC4C0000}"/>
    <cellStyle name="Output 8 7 5" xfId="19767" xr:uid="{00000000-0005-0000-0000-0000BD4C0000}"/>
    <cellStyle name="Output 8 7 5 10" xfId="19768" xr:uid="{00000000-0005-0000-0000-0000BE4C0000}"/>
    <cellStyle name="Output 8 7 5 10 2" xfId="19769" xr:uid="{00000000-0005-0000-0000-0000BF4C0000}"/>
    <cellStyle name="Output 8 7 5 11" xfId="19770" xr:uid="{00000000-0005-0000-0000-0000C04C0000}"/>
    <cellStyle name="Output 8 7 5 11 2" xfId="19771" xr:uid="{00000000-0005-0000-0000-0000C14C0000}"/>
    <cellStyle name="Output 8 7 5 12" xfId="19772" xr:uid="{00000000-0005-0000-0000-0000C24C0000}"/>
    <cellStyle name="Output 8 7 5 12 2" xfId="19773" xr:uid="{00000000-0005-0000-0000-0000C34C0000}"/>
    <cellStyle name="Output 8 7 5 13" xfId="19774" xr:uid="{00000000-0005-0000-0000-0000C44C0000}"/>
    <cellStyle name="Output 8 7 5 13 2" xfId="19775" xr:uid="{00000000-0005-0000-0000-0000C54C0000}"/>
    <cellStyle name="Output 8 7 5 14" xfId="19776" xr:uid="{00000000-0005-0000-0000-0000C64C0000}"/>
    <cellStyle name="Output 8 7 5 14 2" xfId="19777" xr:uid="{00000000-0005-0000-0000-0000C74C0000}"/>
    <cellStyle name="Output 8 7 5 15" xfId="19778" xr:uid="{00000000-0005-0000-0000-0000C84C0000}"/>
    <cellStyle name="Output 8 7 5 2" xfId="19779" xr:uid="{00000000-0005-0000-0000-0000C94C0000}"/>
    <cellStyle name="Output 8 7 5 2 2" xfId="19780" xr:uid="{00000000-0005-0000-0000-0000CA4C0000}"/>
    <cellStyle name="Output 8 7 5 3" xfId="19781" xr:uid="{00000000-0005-0000-0000-0000CB4C0000}"/>
    <cellStyle name="Output 8 7 5 3 2" xfId="19782" xr:uid="{00000000-0005-0000-0000-0000CC4C0000}"/>
    <cellStyle name="Output 8 7 5 4" xfId="19783" xr:uid="{00000000-0005-0000-0000-0000CD4C0000}"/>
    <cellStyle name="Output 8 7 5 4 2" xfId="19784" xr:uid="{00000000-0005-0000-0000-0000CE4C0000}"/>
    <cellStyle name="Output 8 7 5 5" xfId="19785" xr:uid="{00000000-0005-0000-0000-0000CF4C0000}"/>
    <cellStyle name="Output 8 7 5 5 2" xfId="19786" xr:uid="{00000000-0005-0000-0000-0000D04C0000}"/>
    <cellStyle name="Output 8 7 5 6" xfId="19787" xr:uid="{00000000-0005-0000-0000-0000D14C0000}"/>
    <cellStyle name="Output 8 7 5 6 2" xfId="19788" xr:uid="{00000000-0005-0000-0000-0000D24C0000}"/>
    <cellStyle name="Output 8 7 5 7" xfId="19789" xr:uid="{00000000-0005-0000-0000-0000D34C0000}"/>
    <cellStyle name="Output 8 7 5 7 2" xfId="19790" xr:uid="{00000000-0005-0000-0000-0000D44C0000}"/>
    <cellStyle name="Output 8 7 5 8" xfId="19791" xr:uid="{00000000-0005-0000-0000-0000D54C0000}"/>
    <cellStyle name="Output 8 7 5 8 2" xfId="19792" xr:uid="{00000000-0005-0000-0000-0000D64C0000}"/>
    <cellStyle name="Output 8 7 5 9" xfId="19793" xr:uid="{00000000-0005-0000-0000-0000D74C0000}"/>
    <cellStyle name="Output 8 7 5 9 2" xfId="19794" xr:uid="{00000000-0005-0000-0000-0000D84C0000}"/>
    <cellStyle name="Output 8 7 6" xfId="19795" xr:uid="{00000000-0005-0000-0000-0000D94C0000}"/>
    <cellStyle name="Output 8 7 6 2" xfId="19796" xr:uid="{00000000-0005-0000-0000-0000DA4C0000}"/>
    <cellStyle name="Output 8 7 7" xfId="19797" xr:uid="{00000000-0005-0000-0000-0000DB4C0000}"/>
    <cellStyle name="Output 8 7 7 2" xfId="19798" xr:uid="{00000000-0005-0000-0000-0000DC4C0000}"/>
    <cellStyle name="Output 8 7 8" xfId="19799" xr:uid="{00000000-0005-0000-0000-0000DD4C0000}"/>
    <cellStyle name="Output 8 7 8 2" xfId="19800" xr:uid="{00000000-0005-0000-0000-0000DE4C0000}"/>
    <cellStyle name="Output 8 7 9" xfId="19801" xr:uid="{00000000-0005-0000-0000-0000DF4C0000}"/>
    <cellStyle name="Output 8 7 9 2" xfId="19802" xr:uid="{00000000-0005-0000-0000-0000E04C0000}"/>
    <cellStyle name="Output 8 8" xfId="19803" xr:uid="{00000000-0005-0000-0000-0000E14C0000}"/>
    <cellStyle name="Output 8 8 10" xfId="19804" xr:uid="{00000000-0005-0000-0000-0000E24C0000}"/>
    <cellStyle name="Output 8 8 10 2" xfId="19805" xr:uid="{00000000-0005-0000-0000-0000E34C0000}"/>
    <cellStyle name="Output 8 8 11" xfId="19806" xr:uid="{00000000-0005-0000-0000-0000E44C0000}"/>
    <cellStyle name="Output 8 8 11 2" xfId="19807" xr:uid="{00000000-0005-0000-0000-0000E54C0000}"/>
    <cellStyle name="Output 8 8 12" xfId="19808" xr:uid="{00000000-0005-0000-0000-0000E64C0000}"/>
    <cellStyle name="Output 8 8 12 2" xfId="19809" xr:uid="{00000000-0005-0000-0000-0000E74C0000}"/>
    <cellStyle name="Output 8 8 13" xfId="19810" xr:uid="{00000000-0005-0000-0000-0000E84C0000}"/>
    <cellStyle name="Output 8 8 13 2" xfId="19811" xr:uid="{00000000-0005-0000-0000-0000E94C0000}"/>
    <cellStyle name="Output 8 8 14" xfId="19812" xr:uid="{00000000-0005-0000-0000-0000EA4C0000}"/>
    <cellStyle name="Output 8 8 14 2" xfId="19813" xr:uid="{00000000-0005-0000-0000-0000EB4C0000}"/>
    <cellStyle name="Output 8 8 15" xfId="19814" xr:uid="{00000000-0005-0000-0000-0000EC4C0000}"/>
    <cellStyle name="Output 8 8 15 2" xfId="19815" xr:uid="{00000000-0005-0000-0000-0000ED4C0000}"/>
    <cellStyle name="Output 8 8 16" xfId="19816" xr:uid="{00000000-0005-0000-0000-0000EE4C0000}"/>
    <cellStyle name="Output 8 8 16 2" xfId="19817" xr:uid="{00000000-0005-0000-0000-0000EF4C0000}"/>
    <cellStyle name="Output 8 8 17" xfId="19818" xr:uid="{00000000-0005-0000-0000-0000F04C0000}"/>
    <cellStyle name="Output 8 8 17 2" xfId="19819" xr:uid="{00000000-0005-0000-0000-0000F14C0000}"/>
    <cellStyle name="Output 8 8 18" xfId="19820" xr:uid="{00000000-0005-0000-0000-0000F24C0000}"/>
    <cellStyle name="Output 8 8 2" xfId="19821" xr:uid="{00000000-0005-0000-0000-0000F34C0000}"/>
    <cellStyle name="Output 8 8 2 10" xfId="19822" xr:uid="{00000000-0005-0000-0000-0000F44C0000}"/>
    <cellStyle name="Output 8 8 2 10 2" xfId="19823" xr:uid="{00000000-0005-0000-0000-0000F54C0000}"/>
    <cellStyle name="Output 8 8 2 11" xfId="19824" xr:uid="{00000000-0005-0000-0000-0000F64C0000}"/>
    <cellStyle name="Output 8 8 2 11 2" xfId="19825" xr:uid="{00000000-0005-0000-0000-0000F74C0000}"/>
    <cellStyle name="Output 8 8 2 12" xfId="19826" xr:uid="{00000000-0005-0000-0000-0000F84C0000}"/>
    <cellStyle name="Output 8 8 2 12 2" xfId="19827" xr:uid="{00000000-0005-0000-0000-0000F94C0000}"/>
    <cellStyle name="Output 8 8 2 13" xfId="19828" xr:uid="{00000000-0005-0000-0000-0000FA4C0000}"/>
    <cellStyle name="Output 8 8 2 13 2" xfId="19829" xr:uid="{00000000-0005-0000-0000-0000FB4C0000}"/>
    <cellStyle name="Output 8 8 2 14" xfId="19830" xr:uid="{00000000-0005-0000-0000-0000FC4C0000}"/>
    <cellStyle name="Output 8 8 2 14 2" xfId="19831" xr:uid="{00000000-0005-0000-0000-0000FD4C0000}"/>
    <cellStyle name="Output 8 8 2 15" xfId="19832" xr:uid="{00000000-0005-0000-0000-0000FE4C0000}"/>
    <cellStyle name="Output 8 8 2 15 2" xfId="19833" xr:uid="{00000000-0005-0000-0000-0000FF4C0000}"/>
    <cellStyle name="Output 8 8 2 16" xfId="19834" xr:uid="{00000000-0005-0000-0000-0000004D0000}"/>
    <cellStyle name="Output 8 8 2 16 2" xfId="19835" xr:uid="{00000000-0005-0000-0000-0000014D0000}"/>
    <cellStyle name="Output 8 8 2 17" xfId="19836" xr:uid="{00000000-0005-0000-0000-0000024D0000}"/>
    <cellStyle name="Output 8 8 2 17 2" xfId="19837" xr:uid="{00000000-0005-0000-0000-0000034D0000}"/>
    <cellStyle name="Output 8 8 2 18" xfId="19838" xr:uid="{00000000-0005-0000-0000-0000044D0000}"/>
    <cellStyle name="Output 8 8 2 2" xfId="19839" xr:uid="{00000000-0005-0000-0000-0000054D0000}"/>
    <cellStyle name="Output 8 8 2 2 2" xfId="19840" xr:uid="{00000000-0005-0000-0000-0000064D0000}"/>
    <cellStyle name="Output 8 8 2 3" xfId="19841" xr:uid="{00000000-0005-0000-0000-0000074D0000}"/>
    <cellStyle name="Output 8 8 2 3 2" xfId="19842" xr:uid="{00000000-0005-0000-0000-0000084D0000}"/>
    <cellStyle name="Output 8 8 2 4" xfId="19843" xr:uid="{00000000-0005-0000-0000-0000094D0000}"/>
    <cellStyle name="Output 8 8 2 4 2" xfId="19844" xr:uid="{00000000-0005-0000-0000-00000A4D0000}"/>
    <cellStyle name="Output 8 8 2 5" xfId="19845" xr:uid="{00000000-0005-0000-0000-00000B4D0000}"/>
    <cellStyle name="Output 8 8 2 5 2" xfId="19846" xr:uid="{00000000-0005-0000-0000-00000C4D0000}"/>
    <cellStyle name="Output 8 8 2 6" xfId="19847" xr:uid="{00000000-0005-0000-0000-00000D4D0000}"/>
    <cellStyle name="Output 8 8 2 6 2" xfId="19848" xr:uid="{00000000-0005-0000-0000-00000E4D0000}"/>
    <cellStyle name="Output 8 8 2 7" xfId="19849" xr:uid="{00000000-0005-0000-0000-00000F4D0000}"/>
    <cellStyle name="Output 8 8 2 7 2" xfId="19850" xr:uid="{00000000-0005-0000-0000-0000104D0000}"/>
    <cellStyle name="Output 8 8 2 8" xfId="19851" xr:uid="{00000000-0005-0000-0000-0000114D0000}"/>
    <cellStyle name="Output 8 8 2 8 2" xfId="19852" xr:uid="{00000000-0005-0000-0000-0000124D0000}"/>
    <cellStyle name="Output 8 8 2 9" xfId="19853" xr:uid="{00000000-0005-0000-0000-0000134D0000}"/>
    <cellStyle name="Output 8 8 2 9 2" xfId="19854" xr:uid="{00000000-0005-0000-0000-0000144D0000}"/>
    <cellStyle name="Output 8 8 3" xfId="19855" xr:uid="{00000000-0005-0000-0000-0000154D0000}"/>
    <cellStyle name="Output 8 8 3 10" xfId="19856" xr:uid="{00000000-0005-0000-0000-0000164D0000}"/>
    <cellStyle name="Output 8 8 3 10 2" xfId="19857" xr:uid="{00000000-0005-0000-0000-0000174D0000}"/>
    <cellStyle name="Output 8 8 3 11" xfId="19858" xr:uid="{00000000-0005-0000-0000-0000184D0000}"/>
    <cellStyle name="Output 8 8 3 11 2" xfId="19859" xr:uid="{00000000-0005-0000-0000-0000194D0000}"/>
    <cellStyle name="Output 8 8 3 12" xfId="19860" xr:uid="{00000000-0005-0000-0000-00001A4D0000}"/>
    <cellStyle name="Output 8 8 3 12 2" xfId="19861" xr:uid="{00000000-0005-0000-0000-00001B4D0000}"/>
    <cellStyle name="Output 8 8 3 13" xfId="19862" xr:uid="{00000000-0005-0000-0000-00001C4D0000}"/>
    <cellStyle name="Output 8 8 3 13 2" xfId="19863" xr:uid="{00000000-0005-0000-0000-00001D4D0000}"/>
    <cellStyle name="Output 8 8 3 14" xfId="19864" xr:uid="{00000000-0005-0000-0000-00001E4D0000}"/>
    <cellStyle name="Output 8 8 3 14 2" xfId="19865" xr:uid="{00000000-0005-0000-0000-00001F4D0000}"/>
    <cellStyle name="Output 8 8 3 15" xfId="19866" xr:uid="{00000000-0005-0000-0000-0000204D0000}"/>
    <cellStyle name="Output 8 8 3 15 2" xfId="19867" xr:uid="{00000000-0005-0000-0000-0000214D0000}"/>
    <cellStyle name="Output 8 8 3 16" xfId="19868" xr:uid="{00000000-0005-0000-0000-0000224D0000}"/>
    <cellStyle name="Output 8 8 3 2" xfId="19869" xr:uid="{00000000-0005-0000-0000-0000234D0000}"/>
    <cellStyle name="Output 8 8 3 2 2" xfId="19870" xr:uid="{00000000-0005-0000-0000-0000244D0000}"/>
    <cellStyle name="Output 8 8 3 3" xfId="19871" xr:uid="{00000000-0005-0000-0000-0000254D0000}"/>
    <cellStyle name="Output 8 8 3 3 2" xfId="19872" xr:uid="{00000000-0005-0000-0000-0000264D0000}"/>
    <cellStyle name="Output 8 8 3 4" xfId="19873" xr:uid="{00000000-0005-0000-0000-0000274D0000}"/>
    <cellStyle name="Output 8 8 3 4 2" xfId="19874" xr:uid="{00000000-0005-0000-0000-0000284D0000}"/>
    <cellStyle name="Output 8 8 3 5" xfId="19875" xr:uid="{00000000-0005-0000-0000-0000294D0000}"/>
    <cellStyle name="Output 8 8 3 5 2" xfId="19876" xr:uid="{00000000-0005-0000-0000-00002A4D0000}"/>
    <cellStyle name="Output 8 8 3 6" xfId="19877" xr:uid="{00000000-0005-0000-0000-00002B4D0000}"/>
    <cellStyle name="Output 8 8 3 6 2" xfId="19878" xr:uid="{00000000-0005-0000-0000-00002C4D0000}"/>
    <cellStyle name="Output 8 8 3 7" xfId="19879" xr:uid="{00000000-0005-0000-0000-00002D4D0000}"/>
    <cellStyle name="Output 8 8 3 7 2" xfId="19880" xr:uid="{00000000-0005-0000-0000-00002E4D0000}"/>
    <cellStyle name="Output 8 8 3 8" xfId="19881" xr:uid="{00000000-0005-0000-0000-00002F4D0000}"/>
    <cellStyle name="Output 8 8 3 8 2" xfId="19882" xr:uid="{00000000-0005-0000-0000-0000304D0000}"/>
    <cellStyle name="Output 8 8 3 9" xfId="19883" xr:uid="{00000000-0005-0000-0000-0000314D0000}"/>
    <cellStyle name="Output 8 8 3 9 2" xfId="19884" xr:uid="{00000000-0005-0000-0000-0000324D0000}"/>
    <cellStyle name="Output 8 8 4" xfId="19885" xr:uid="{00000000-0005-0000-0000-0000334D0000}"/>
    <cellStyle name="Output 8 8 4 10" xfId="19886" xr:uid="{00000000-0005-0000-0000-0000344D0000}"/>
    <cellStyle name="Output 8 8 4 10 2" xfId="19887" xr:uid="{00000000-0005-0000-0000-0000354D0000}"/>
    <cellStyle name="Output 8 8 4 11" xfId="19888" xr:uid="{00000000-0005-0000-0000-0000364D0000}"/>
    <cellStyle name="Output 8 8 4 11 2" xfId="19889" xr:uid="{00000000-0005-0000-0000-0000374D0000}"/>
    <cellStyle name="Output 8 8 4 12" xfId="19890" xr:uid="{00000000-0005-0000-0000-0000384D0000}"/>
    <cellStyle name="Output 8 8 4 12 2" xfId="19891" xr:uid="{00000000-0005-0000-0000-0000394D0000}"/>
    <cellStyle name="Output 8 8 4 13" xfId="19892" xr:uid="{00000000-0005-0000-0000-00003A4D0000}"/>
    <cellStyle name="Output 8 8 4 13 2" xfId="19893" xr:uid="{00000000-0005-0000-0000-00003B4D0000}"/>
    <cellStyle name="Output 8 8 4 14" xfId="19894" xr:uid="{00000000-0005-0000-0000-00003C4D0000}"/>
    <cellStyle name="Output 8 8 4 14 2" xfId="19895" xr:uid="{00000000-0005-0000-0000-00003D4D0000}"/>
    <cellStyle name="Output 8 8 4 15" xfId="19896" xr:uid="{00000000-0005-0000-0000-00003E4D0000}"/>
    <cellStyle name="Output 8 8 4 15 2" xfId="19897" xr:uid="{00000000-0005-0000-0000-00003F4D0000}"/>
    <cellStyle name="Output 8 8 4 16" xfId="19898" xr:uid="{00000000-0005-0000-0000-0000404D0000}"/>
    <cellStyle name="Output 8 8 4 2" xfId="19899" xr:uid="{00000000-0005-0000-0000-0000414D0000}"/>
    <cellStyle name="Output 8 8 4 2 2" xfId="19900" xr:uid="{00000000-0005-0000-0000-0000424D0000}"/>
    <cellStyle name="Output 8 8 4 3" xfId="19901" xr:uid="{00000000-0005-0000-0000-0000434D0000}"/>
    <cellStyle name="Output 8 8 4 3 2" xfId="19902" xr:uid="{00000000-0005-0000-0000-0000444D0000}"/>
    <cellStyle name="Output 8 8 4 4" xfId="19903" xr:uid="{00000000-0005-0000-0000-0000454D0000}"/>
    <cellStyle name="Output 8 8 4 4 2" xfId="19904" xr:uid="{00000000-0005-0000-0000-0000464D0000}"/>
    <cellStyle name="Output 8 8 4 5" xfId="19905" xr:uid="{00000000-0005-0000-0000-0000474D0000}"/>
    <cellStyle name="Output 8 8 4 5 2" xfId="19906" xr:uid="{00000000-0005-0000-0000-0000484D0000}"/>
    <cellStyle name="Output 8 8 4 6" xfId="19907" xr:uid="{00000000-0005-0000-0000-0000494D0000}"/>
    <cellStyle name="Output 8 8 4 6 2" xfId="19908" xr:uid="{00000000-0005-0000-0000-00004A4D0000}"/>
    <cellStyle name="Output 8 8 4 7" xfId="19909" xr:uid="{00000000-0005-0000-0000-00004B4D0000}"/>
    <cellStyle name="Output 8 8 4 7 2" xfId="19910" xr:uid="{00000000-0005-0000-0000-00004C4D0000}"/>
    <cellStyle name="Output 8 8 4 8" xfId="19911" xr:uid="{00000000-0005-0000-0000-00004D4D0000}"/>
    <cellStyle name="Output 8 8 4 8 2" xfId="19912" xr:uid="{00000000-0005-0000-0000-00004E4D0000}"/>
    <cellStyle name="Output 8 8 4 9" xfId="19913" xr:uid="{00000000-0005-0000-0000-00004F4D0000}"/>
    <cellStyle name="Output 8 8 4 9 2" xfId="19914" xr:uid="{00000000-0005-0000-0000-0000504D0000}"/>
    <cellStyle name="Output 8 8 5" xfId="19915" xr:uid="{00000000-0005-0000-0000-0000514D0000}"/>
    <cellStyle name="Output 8 8 5 10" xfId="19916" xr:uid="{00000000-0005-0000-0000-0000524D0000}"/>
    <cellStyle name="Output 8 8 5 10 2" xfId="19917" xr:uid="{00000000-0005-0000-0000-0000534D0000}"/>
    <cellStyle name="Output 8 8 5 11" xfId="19918" xr:uid="{00000000-0005-0000-0000-0000544D0000}"/>
    <cellStyle name="Output 8 8 5 11 2" xfId="19919" xr:uid="{00000000-0005-0000-0000-0000554D0000}"/>
    <cellStyle name="Output 8 8 5 12" xfId="19920" xr:uid="{00000000-0005-0000-0000-0000564D0000}"/>
    <cellStyle name="Output 8 8 5 12 2" xfId="19921" xr:uid="{00000000-0005-0000-0000-0000574D0000}"/>
    <cellStyle name="Output 8 8 5 13" xfId="19922" xr:uid="{00000000-0005-0000-0000-0000584D0000}"/>
    <cellStyle name="Output 8 8 5 13 2" xfId="19923" xr:uid="{00000000-0005-0000-0000-0000594D0000}"/>
    <cellStyle name="Output 8 8 5 14" xfId="19924" xr:uid="{00000000-0005-0000-0000-00005A4D0000}"/>
    <cellStyle name="Output 8 8 5 2" xfId="19925" xr:uid="{00000000-0005-0000-0000-00005B4D0000}"/>
    <cellStyle name="Output 8 8 5 2 2" xfId="19926" xr:uid="{00000000-0005-0000-0000-00005C4D0000}"/>
    <cellStyle name="Output 8 8 5 3" xfId="19927" xr:uid="{00000000-0005-0000-0000-00005D4D0000}"/>
    <cellStyle name="Output 8 8 5 3 2" xfId="19928" xr:uid="{00000000-0005-0000-0000-00005E4D0000}"/>
    <cellStyle name="Output 8 8 5 4" xfId="19929" xr:uid="{00000000-0005-0000-0000-00005F4D0000}"/>
    <cellStyle name="Output 8 8 5 4 2" xfId="19930" xr:uid="{00000000-0005-0000-0000-0000604D0000}"/>
    <cellStyle name="Output 8 8 5 5" xfId="19931" xr:uid="{00000000-0005-0000-0000-0000614D0000}"/>
    <cellStyle name="Output 8 8 5 5 2" xfId="19932" xr:uid="{00000000-0005-0000-0000-0000624D0000}"/>
    <cellStyle name="Output 8 8 5 6" xfId="19933" xr:uid="{00000000-0005-0000-0000-0000634D0000}"/>
    <cellStyle name="Output 8 8 5 6 2" xfId="19934" xr:uid="{00000000-0005-0000-0000-0000644D0000}"/>
    <cellStyle name="Output 8 8 5 7" xfId="19935" xr:uid="{00000000-0005-0000-0000-0000654D0000}"/>
    <cellStyle name="Output 8 8 5 7 2" xfId="19936" xr:uid="{00000000-0005-0000-0000-0000664D0000}"/>
    <cellStyle name="Output 8 8 5 8" xfId="19937" xr:uid="{00000000-0005-0000-0000-0000674D0000}"/>
    <cellStyle name="Output 8 8 5 8 2" xfId="19938" xr:uid="{00000000-0005-0000-0000-0000684D0000}"/>
    <cellStyle name="Output 8 8 5 9" xfId="19939" xr:uid="{00000000-0005-0000-0000-0000694D0000}"/>
    <cellStyle name="Output 8 8 5 9 2" xfId="19940" xr:uid="{00000000-0005-0000-0000-00006A4D0000}"/>
    <cellStyle name="Output 8 8 6" xfId="19941" xr:uid="{00000000-0005-0000-0000-00006B4D0000}"/>
    <cellStyle name="Output 8 8 6 2" xfId="19942" xr:uid="{00000000-0005-0000-0000-00006C4D0000}"/>
    <cellStyle name="Output 8 8 7" xfId="19943" xr:uid="{00000000-0005-0000-0000-00006D4D0000}"/>
    <cellStyle name="Output 8 8 7 2" xfId="19944" xr:uid="{00000000-0005-0000-0000-00006E4D0000}"/>
    <cellStyle name="Output 8 8 8" xfId="19945" xr:uid="{00000000-0005-0000-0000-00006F4D0000}"/>
    <cellStyle name="Output 8 8 8 2" xfId="19946" xr:uid="{00000000-0005-0000-0000-0000704D0000}"/>
    <cellStyle name="Output 8 8 9" xfId="19947" xr:uid="{00000000-0005-0000-0000-0000714D0000}"/>
    <cellStyle name="Output 8 8 9 2" xfId="19948" xr:uid="{00000000-0005-0000-0000-0000724D0000}"/>
    <cellStyle name="Output 8 9" xfId="19949" xr:uid="{00000000-0005-0000-0000-0000734D0000}"/>
    <cellStyle name="Output 8 9 10" xfId="19950" xr:uid="{00000000-0005-0000-0000-0000744D0000}"/>
    <cellStyle name="Output 8 9 10 2" xfId="19951" xr:uid="{00000000-0005-0000-0000-0000754D0000}"/>
    <cellStyle name="Output 8 9 11" xfId="19952" xr:uid="{00000000-0005-0000-0000-0000764D0000}"/>
    <cellStyle name="Output 8 9 11 2" xfId="19953" xr:uid="{00000000-0005-0000-0000-0000774D0000}"/>
    <cellStyle name="Output 8 9 12" xfId="19954" xr:uid="{00000000-0005-0000-0000-0000784D0000}"/>
    <cellStyle name="Output 8 9 12 2" xfId="19955" xr:uid="{00000000-0005-0000-0000-0000794D0000}"/>
    <cellStyle name="Output 8 9 13" xfId="19956" xr:uid="{00000000-0005-0000-0000-00007A4D0000}"/>
    <cellStyle name="Output 8 9 13 2" xfId="19957" xr:uid="{00000000-0005-0000-0000-00007B4D0000}"/>
    <cellStyle name="Output 8 9 14" xfId="19958" xr:uid="{00000000-0005-0000-0000-00007C4D0000}"/>
    <cellStyle name="Output 8 9 14 2" xfId="19959" xr:uid="{00000000-0005-0000-0000-00007D4D0000}"/>
    <cellStyle name="Output 8 9 15" xfId="19960" xr:uid="{00000000-0005-0000-0000-00007E4D0000}"/>
    <cellStyle name="Output 8 9 15 2" xfId="19961" xr:uid="{00000000-0005-0000-0000-00007F4D0000}"/>
    <cellStyle name="Output 8 9 16" xfId="19962" xr:uid="{00000000-0005-0000-0000-0000804D0000}"/>
    <cellStyle name="Output 8 9 16 2" xfId="19963" xr:uid="{00000000-0005-0000-0000-0000814D0000}"/>
    <cellStyle name="Output 8 9 17" xfId="19964" xr:uid="{00000000-0005-0000-0000-0000824D0000}"/>
    <cellStyle name="Output 8 9 17 2" xfId="19965" xr:uid="{00000000-0005-0000-0000-0000834D0000}"/>
    <cellStyle name="Output 8 9 18" xfId="19966" xr:uid="{00000000-0005-0000-0000-0000844D0000}"/>
    <cellStyle name="Output 8 9 2" xfId="19967" xr:uid="{00000000-0005-0000-0000-0000854D0000}"/>
    <cellStyle name="Output 8 9 2 10" xfId="19968" xr:uid="{00000000-0005-0000-0000-0000864D0000}"/>
    <cellStyle name="Output 8 9 2 10 2" xfId="19969" xr:uid="{00000000-0005-0000-0000-0000874D0000}"/>
    <cellStyle name="Output 8 9 2 11" xfId="19970" xr:uid="{00000000-0005-0000-0000-0000884D0000}"/>
    <cellStyle name="Output 8 9 2 11 2" xfId="19971" xr:uid="{00000000-0005-0000-0000-0000894D0000}"/>
    <cellStyle name="Output 8 9 2 12" xfId="19972" xr:uid="{00000000-0005-0000-0000-00008A4D0000}"/>
    <cellStyle name="Output 8 9 2 12 2" xfId="19973" xr:uid="{00000000-0005-0000-0000-00008B4D0000}"/>
    <cellStyle name="Output 8 9 2 13" xfId="19974" xr:uid="{00000000-0005-0000-0000-00008C4D0000}"/>
    <cellStyle name="Output 8 9 2 13 2" xfId="19975" xr:uid="{00000000-0005-0000-0000-00008D4D0000}"/>
    <cellStyle name="Output 8 9 2 14" xfId="19976" xr:uid="{00000000-0005-0000-0000-00008E4D0000}"/>
    <cellStyle name="Output 8 9 2 14 2" xfId="19977" xr:uid="{00000000-0005-0000-0000-00008F4D0000}"/>
    <cellStyle name="Output 8 9 2 15" xfId="19978" xr:uid="{00000000-0005-0000-0000-0000904D0000}"/>
    <cellStyle name="Output 8 9 2 15 2" xfId="19979" xr:uid="{00000000-0005-0000-0000-0000914D0000}"/>
    <cellStyle name="Output 8 9 2 16" xfId="19980" xr:uid="{00000000-0005-0000-0000-0000924D0000}"/>
    <cellStyle name="Output 8 9 2 16 2" xfId="19981" xr:uid="{00000000-0005-0000-0000-0000934D0000}"/>
    <cellStyle name="Output 8 9 2 17" xfId="19982" xr:uid="{00000000-0005-0000-0000-0000944D0000}"/>
    <cellStyle name="Output 8 9 2 17 2" xfId="19983" xr:uid="{00000000-0005-0000-0000-0000954D0000}"/>
    <cellStyle name="Output 8 9 2 18" xfId="19984" xr:uid="{00000000-0005-0000-0000-0000964D0000}"/>
    <cellStyle name="Output 8 9 2 2" xfId="19985" xr:uid="{00000000-0005-0000-0000-0000974D0000}"/>
    <cellStyle name="Output 8 9 2 2 2" xfId="19986" xr:uid="{00000000-0005-0000-0000-0000984D0000}"/>
    <cellStyle name="Output 8 9 2 3" xfId="19987" xr:uid="{00000000-0005-0000-0000-0000994D0000}"/>
    <cellStyle name="Output 8 9 2 3 2" xfId="19988" xr:uid="{00000000-0005-0000-0000-00009A4D0000}"/>
    <cellStyle name="Output 8 9 2 4" xfId="19989" xr:uid="{00000000-0005-0000-0000-00009B4D0000}"/>
    <cellStyle name="Output 8 9 2 4 2" xfId="19990" xr:uid="{00000000-0005-0000-0000-00009C4D0000}"/>
    <cellStyle name="Output 8 9 2 5" xfId="19991" xr:uid="{00000000-0005-0000-0000-00009D4D0000}"/>
    <cellStyle name="Output 8 9 2 5 2" xfId="19992" xr:uid="{00000000-0005-0000-0000-00009E4D0000}"/>
    <cellStyle name="Output 8 9 2 6" xfId="19993" xr:uid="{00000000-0005-0000-0000-00009F4D0000}"/>
    <cellStyle name="Output 8 9 2 6 2" xfId="19994" xr:uid="{00000000-0005-0000-0000-0000A04D0000}"/>
    <cellStyle name="Output 8 9 2 7" xfId="19995" xr:uid="{00000000-0005-0000-0000-0000A14D0000}"/>
    <cellStyle name="Output 8 9 2 7 2" xfId="19996" xr:uid="{00000000-0005-0000-0000-0000A24D0000}"/>
    <cellStyle name="Output 8 9 2 8" xfId="19997" xr:uid="{00000000-0005-0000-0000-0000A34D0000}"/>
    <cellStyle name="Output 8 9 2 8 2" xfId="19998" xr:uid="{00000000-0005-0000-0000-0000A44D0000}"/>
    <cellStyle name="Output 8 9 2 9" xfId="19999" xr:uid="{00000000-0005-0000-0000-0000A54D0000}"/>
    <cellStyle name="Output 8 9 2 9 2" xfId="20000" xr:uid="{00000000-0005-0000-0000-0000A64D0000}"/>
    <cellStyle name="Output 8 9 3" xfId="20001" xr:uid="{00000000-0005-0000-0000-0000A74D0000}"/>
    <cellStyle name="Output 8 9 3 10" xfId="20002" xr:uid="{00000000-0005-0000-0000-0000A84D0000}"/>
    <cellStyle name="Output 8 9 3 10 2" xfId="20003" xr:uid="{00000000-0005-0000-0000-0000A94D0000}"/>
    <cellStyle name="Output 8 9 3 11" xfId="20004" xr:uid="{00000000-0005-0000-0000-0000AA4D0000}"/>
    <cellStyle name="Output 8 9 3 11 2" xfId="20005" xr:uid="{00000000-0005-0000-0000-0000AB4D0000}"/>
    <cellStyle name="Output 8 9 3 12" xfId="20006" xr:uid="{00000000-0005-0000-0000-0000AC4D0000}"/>
    <cellStyle name="Output 8 9 3 12 2" xfId="20007" xr:uid="{00000000-0005-0000-0000-0000AD4D0000}"/>
    <cellStyle name="Output 8 9 3 13" xfId="20008" xr:uid="{00000000-0005-0000-0000-0000AE4D0000}"/>
    <cellStyle name="Output 8 9 3 13 2" xfId="20009" xr:uid="{00000000-0005-0000-0000-0000AF4D0000}"/>
    <cellStyle name="Output 8 9 3 14" xfId="20010" xr:uid="{00000000-0005-0000-0000-0000B04D0000}"/>
    <cellStyle name="Output 8 9 3 14 2" xfId="20011" xr:uid="{00000000-0005-0000-0000-0000B14D0000}"/>
    <cellStyle name="Output 8 9 3 15" xfId="20012" xr:uid="{00000000-0005-0000-0000-0000B24D0000}"/>
    <cellStyle name="Output 8 9 3 15 2" xfId="20013" xr:uid="{00000000-0005-0000-0000-0000B34D0000}"/>
    <cellStyle name="Output 8 9 3 16" xfId="20014" xr:uid="{00000000-0005-0000-0000-0000B44D0000}"/>
    <cellStyle name="Output 8 9 3 2" xfId="20015" xr:uid="{00000000-0005-0000-0000-0000B54D0000}"/>
    <cellStyle name="Output 8 9 3 2 2" xfId="20016" xr:uid="{00000000-0005-0000-0000-0000B64D0000}"/>
    <cellStyle name="Output 8 9 3 3" xfId="20017" xr:uid="{00000000-0005-0000-0000-0000B74D0000}"/>
    <cellStyle name="Output 8 9 3 3 2" xfId="20018" xr:uid="{00000000-0005-0000-0000-0000B84D0000}"/>
    <cellStyle name="Output 8 9 3 4" xfId="20019" xr:uid="{00000000-0005-0000-0000-0000B94D0000}"/>
    <cellStyle name="Output 8 9 3 4 2" xfId="20020" xr:uid="{00000000-0005-0000-0000-0000BA4D0000}"/>
    <cellStyle name="Output 8 9 3 5" xfId="20021" xr:uid="{00000000-0005-0000-0000-0000BB4D0000}"/>
    <cellStyle name="Output 8 9 3 5 2" xfId="20022" xr:uid="{00000000-0005-0000-0000-0000BC4D0000}"/>
    <cellStyle name="Output 8 9 3 6" xfId="20023" xr:uid="{00000000-0005-0000-0000-0000BD4D0000}"/>
    <cellStyle name="Output 8 9 3 6 2" xfId="20024" xr:uid="{00000000-0005-0000-0000-0000BE4D0000}"/>
    <cellStyle name="Output 8 9 3 7" xfId="20025" xr:uid="{00000000-0005-0000-0000-0000BF4D0000}"/>
    <cellStyle name="Output 8 9 3 7 2" xfId="20026" xr:uid="{00000000-0005-0000-0000-0000C04D0000}"/>
    <cellStyle name="Output 8 9 3 8" xfId="20027" xr:uid="{00000000-0005-0000-0000-0000C14D0000}"/>
    <cellStyle name="Output 8 9 3 8 2" xfId="20028" xr:uid="{00000000-0005-0000-0000-0000C24D0000}"/>
    <cellStyle name="Output 8 9 3 9" xfId="20029" xr:uid="{00000000-0005-0000-0000-0000C34D0000}"/>
    <cellStyle name="Output 8 9 3 9 2" xfId="20030" xr:uid="{00000000-0005-0000-0000-0000C44D0000}"/>
    <cellStyle name="Output 8 9 4" xfId="20031" xr:uid="{00000000-0005-0000-0000-0000C54D0000}"/>
    <cellStyle name="Output 8 9 4 10" xfId="20032" xr:uid="{00000000-0005-0000-0000-0000C64D0000}"/>
    <cellStyle name="Output 8 9 4 10 2" xfId="20033" xr:uid="{00000000-0005-0000-0000-0000C74D0000}"/>
    <cellStyle name="Output 8 9 4 11" xfId="20034" xr:uid="{00000000-0005-0000-0000-0000C84D0000}"/>
    <cellStyle name="Output 8 9 4 11 2" xfId="20035" xr:uid="{00000000-0005-0000-0000-0000C94D0000}"/>
    <cellStyle name="Output 8 9 4 12" xfId="20036" xr:uid="{00000000-0005-0000-0000-0000CA4D0000}"/>
    <cellStyle name="Output 8 9 4 12 2" xfId="20037" xr:uid="{00000000-0005-0000-0000-0000CB4D0000}"/>
    <cellStyle name="Output 8 9 4 13" xfId="20038" xr:uid="{00000000-0005-0000-0000-0000CC4D0000}"/>
    <cellStyle name="Output 8 9 4 13 2" xfId="20039" xr:uid="{00000000-0005-0000-0000-0000CD4D0000}"/>
    <cellStyle name="Output 8 9 4 14" xfId="20040" xr:uid="{00000000-0005-0000-0000-0000CE4D0000}"/>
    <cellStyle name="Output 8 9 4 14 2" xfId="20041" xr:uid="{00000000-0005-0000-0000-0000CF4D0000}"/>
    <cellStyle name="Output 8 9 4 15" xfId="20042" xr:uid="{00000000-0005-0000-0000-0000D04D0000}"/>
    <cellStyle name="Output 8 9 4 15 2" xfId="20043" xr:uid="{00000000-0005-0000-0000-0000D14D0000}"/>
    <cellStyle name="Output 8 9 4 16" xfId="20044" xr:uid="{00000000-0005-0000-0000-0000D24D0000}"/>
    <cellStyle name="Output 8 9 4 2" xfId="20045" xr:uid="{00000000-0005-0000-0000-0000D34D0000}"/>
    <cellStyle name="Output 8 9 4 2 2" xfId="20046" xr:uid="{00000000-0005-0000-0000-0000D44D0000}"/>
    <cellStyle name="Output 8 9 4 3" xfId="20047" xr:uid="{00000000-0005-0000-0000-0000D54D0000}"/>
    <cellStyle name="Output 8 9 4 3 2" xfId="20048" xr:uid="{00000000-0005-0000-0000-0000D64D0000}"/>
    <cellStyle name="Output 8 9 4 4" xfId="20049" xr:uid="{00000000-0005-0000-0000-0000D74D0000}"/>
    <cellStyle name="Output 8 9 4 4 2" xfId="20050" xr:uid="{00000000-0005-0000-0000-0000D84D0000}"/>
    <cellStyle name="Output 8 9 4 5" xfId="20051" xr:uid="{00000000-0005-0000-0000-0000D94D0000}"/>
    <cellStyle name="Output 8 9 4 5 2" xfId="20052" xr:uid="{00000000-0005-0000-0000-0000DA4D0000}"/>
    <cellStyle name="Output 8 9 4 6" xfId="20053" xr:uid="{00000000-0005-0000-0000-0000DB4D0000}"/>
    <cellStyle name="Output 8 9 4 6 2" xfId="20054" xr:uid="{00000000-0005-0000-0000-0000DC4D0000}"/>
    <cellStyle name="Output 8 9 4 7" xfId="20055" xr:uid="{00000000-0005-0000-0000-0000DD4D0000}"/>
    <cellStyle name="Output 8 9 4 7 2" xfId="20056" xr:uid="{00000000-0005-0000-0000-0000DE4D0000}"/>
    <cellStyle name="Output 8 9 4 8" xfId="20057" xr:uid="{00000000-0005-0000-0000-0000DF4D0000}"/>
    <cellStyle name="Output 8 9 4 8 2" xfId="20058" xr:uid="{00000000-0005-0000-0000-0000E04D0000}"/>
    <cellStyle name="Output 8 9 4 9" xfId="20059" xr:uid="{00000000-0005-0000-0000-0000E14D0000}"/>
    <cellStyle name="Output 8 9 4 9 2" xfId="20060" xr:uid="{00000000-0005-0000-0000-0000E24D0000}"/>
    <cellStyle name="Output 8 9 5" xfId="20061" xr:uid="{00000000-0005-0000-0000-0000E34D0000}"/>
    <cellStyle name="Output 8 9 5 10" xfId="20062" xr:uid="{00000000-0005-0000-0000-0000E44D0000}"/>
    <cellStyle name="Output 8 9 5 10 2" xfId="20063" xr:uid="{00000000-0005-0000-0000-0000E54D0000}"/>
    <cellStyle name="Output 8 9 5 11" xfId="20064" xr:uid="{00000000-0005-0000-0000-0000E64D0000}"/>
    <cellStyle name="Output 8 9 5 11 2" xfId="20065" xr:uid="{00000000-0005-0000-0000-0000E74D0000}"/>
    <cellStyle name="Output 8 9 5 12" xfId="20066" xr:uid="{00000000-0005-0000-0000-0000E84D0000}"/>
    <cellStyle name="Output 8 9 5 12 2" xfId="20067" xr:uid="{00000000-0005-0000-0000-0000E94D0000}"/>
    <cellStyle name="Output 8 9 5 13" xfId="20068" xr:uid="{00000000-0005-0000-0000-0000EA4D0000}"/>
    <cellStyle name="Output 8 9 5 13 2" xfId="20069" xr:uid="{00000000-0005-0000-0000-0000EB4D0000}"/>
    <cellStyle name="Output 8 9 5 14" xfId="20070" xr:uid="{00000000-0005-0000-0000-0000EC4D0000}"/>
    <cellStyle name="Output 8 9 5 2" xfId="20071" xr:uid="{00000000-0005-0000-0000-0000ED4D0000}"/>
    <cellStyle name="Output 8 9 5 2 2" xfId="20072" xr:uid="{00000000-0005-0000-0000-0000EE4D0000}"/>
    <cellStyle name="Output 8 9 5 3" xfId="20073" xr:uid="{00000000-0005-0000-0000-0000EF4D0000}"/>
    <cellStyle name="Output 8 9 5 3 2" xfId="20074" xr:uid="{00000000-0005-0000-0000-0000F04D0000}"/>
    <cellStyle name="Output 8 9 5 4" xfId="20075" xr:uid="{00000000-0005-0000-0000-0000F14D0000}"/>
    <cellStyle name="Output 8 9 5 4 2" xfId="20076" xr:uid="{00000000-0005-0000-0000-0000F24D0000}"/>
    <cellStyle name="Output 8 9 5 5" xfId="20077" xr:uid="{00000000-0005-0000-0000-0000F34D0000}"/>
    <cellStyle name="Output 8 9 5 5 2" xfId="20078" xr:uid="{00000000-0005-0000-0000-0000F44D0000}"/>
    <cellStyle name="Output 8 9 5 6" xfId="20079" xr:uid="{00000000-0005-0000-0000-0000F54D0000}"/>
    <cellStyle name="Output 8 9 5 6 2" xfId="20080" xr:uid="{00000000-0005-0000-0000-0000F64D0000}"/>
    <cellStyle name="Output 8 9 5 7" xfId="20081" xr:uid="{00000000-0005-0000-0000-0000F74D0000}"/>
    <cellStyle name="Output 8 9 5 7 2" xfId="20082" xr:uid="{00000000-0005-0000-0000-0000F84D0000}"/>
    <cellStyle name="Output 8 9 5 8" xfId="20083" xr:uid="{00000000-0005-0000-0000-0000F94D0000}"/>
    <cellStyle name="Output 8 9 5 8 2" xfId="20084" xr:uid="{00000000-0005-0000-0000-0000FA4D0000}"/>
    <cellStyle name="Output 8 9 5 9" xfId="20085" xr:uid="{00000000-0005-0000-0000-0000FB4D0000}"/>
    <cellStyle name="Output 8 9 5 9 2" xfId="20086" xr:uid="{00000000-0005-0000-0000-0000FC4D0000}"/>
    <cellStyle name="Output 8 9 6" xfId="20087" xr:uid="{00000000-0005-0000-0000-0000FD4D0000}"/>
    <cellStyle name="Output 8 9 6 2" xfId="20088" xr:uid="{00000000-0005-0000-0000-0000FE4D0000}"/>
    <cellStyle name="Output 8 9 7" xfId="20089" xr:uid="{00000000-0005-0000-0000-0000FF4D0000}"/>
    <cellStyle name="Output 8 9 7 2" xfId="20090" xr:uid="{00000000-0005-0000-0000-0000004E0000}"/>
    <cellStyle name="Output 8 9 8" xfId="20091" xr:uid="{00000000-0005-0000-0000-0000014E0000}"/>
    <cellStyle name="Output 8 9 8 2" xfId="20092" xr:uid="{00000000-0005-0000-0000-0000024E0000}"/>
    <cellStyle name="Output 8 9 9" xfId="20093" xr:uid="{00000000-0005-0000-0000-0000034E0000}"/>
    <cellStyle name="Output 8 9 9 2" xfId="20094" xr:uid="{00000000-0005-0000-0000-0000044E0000}"/>
    <cellStyle name="Output 9" xfId="20095" xr:uid="{00000000-0005-0000-0000-0000054E0000}"/>
    <cellStyle name="Output 9 10" xfId="20096" xr:uid="{00000000-0005-0000-0000-0000064E0000}"/>
    <cellStyle name="Output 9 10 10" xfId="20097" xr:uid="{00000000-0005-0000-0000-0000074E0000}"/>
    <cellStyle name="Output 9 10 10 2" xfId="20098" xr:uid="{00000000-0005-0000-0000-0000084E0000}"/>
    <cellStyle name="Output 9 10 11" xfId="20099" xr:uid="{00000000-0005-0000-0000-0000094E0000}"/>
    <cellStyle name="Output 9 10 11 2" xfId="20100" xr:uid="{00000000-0005-0000-0000-00000A4E0000}"/>
    <cellStyle name="Output 9 10 12" xfId="20101" xr:uid="{00000000-0005-0000-0000-00000B4E0000}"/>
    <cellStyle name="Output 9 10 12 2" xfId="20102" xr:uid="{00000000-0005-0000-0000-00000C4E0000}"/>
    <cellStyle name="Output 9 10 13" xfId="20103" xr:uid="{00000000-0005-0000-0000-00000D4E0000}"/>
    <cellStyle name="Output 9 10 13 2" xfId="20104" xr:uid="{00000000-0005-0000-0000-00000E4E0000}"/>
    <cellStyle name="Output 9 10 14" xfId="20105" xr:uid="{00000000-0005-0000-0000-00000F4E0000}"/>
    <cellStyle name="Output 9 10 14 2" xfId="20106" xr:uid="{00000000-0005-0000-0000-0000104E0000}"/>
    <cellStyle name="Output 9 10 15" xfId="20107" xr:uid="{00000000-0005-0000-0000-0000114E0000}"/>
    <cellStyle name="Output 9 10 15 2" xfId="20108" xr:uid="{00000000-0005-0000-0000-0000124E0000}"/>
    <cellStyle name="Output 9 10 16" xfId="20109" xr:uid="{00000000-0005-0000-0000-0000134E0000}"/>
    <cellStyle name="Output 9 10 16 2" xfId="20110" xr:uid="{00000000-0005-0000-0000-0000144E0000}"/>
    <cellStyle name="Output 9 10 17" xfId="20111" xr:uid="{00000000-0005-0000-0000-0000154E0000}"/>
    <cellStyle name="Output 9 10 17 2" xfId="20112" xr:uid="{00000000-0005-0000-0000-0000164E0000}"/>
    <cellStyle name="Output 9 10 18" xfId="20113" xr:uid="{00000000-0005-0000-0000-0000174E0000}"/>
    <cellStyle name="Output 9 10 2" xfId="20114" xr:uid="{00000000-0005-0000-0000-0000184E0000}"/>
    <cellStyle name="Output 9 10 2 2" xfId="20115" xr:uid="{00000000-0005-0000-0000-0000194E0000}"/>
    <cellStyle name="Output 9 10 3" xfId="20116" xr:uid="{00000000-0005-0000-0000-00001A4E0000}"/>
    <cellStyle name="Output 9 10 3 2" xfId="20117" xr:uid="{00000000-0005-0000-0000-00001B4E0000}"/>
    <cellStyle name="Output 9 10 4" xfId="20118" xr:uid="{00000000-0005-0000-0000-00001C4E0000}"/>
    <cellStyle name="Output 9 10 4 2" xfId="20119" xr:uid="{00000000-0005-0000-0000-00001D4E0000}"/>
    <cellStyle name="Output 9 10 5" xfId="20120" xr:uid="{00000000-0005-0000-0000-00001E4E0000}"/>
    <cellStyle name="Output 9 10 5 2" xfId="20121" xr:uid="{00000000-0005-0000-0000-00001F4E0000}"/>
    <cellStyle name="Output 9 10 6" xfId="20122" xr:uid="{00000000-0005-0000-0000-0000204E0000}"/>
    <cellStyle name="Output 9 10 6 2" xfId="20123" xr:uid="{00000000-0005-0000-0000-0000214E0000}"/>
    <cellStyle name="Output 9 10 7" xfId="20124" xr:uid="{00000000-0005-0000-0000-0000224E0000}"/>
    <cellStyle name="Output 9 10 7 2" xfId="20125" xr:uid="{00000000-0005-0000-0000-0000234E0000}"/>
    <cellStyle name="Output 9 10 8" xfId="20126" xr:uid="{00000000-0005-0000-0000-0000244E0000}"/>
    <cellStyle name="Output 9 10 8 2" xfId="20127" xr:uid="{00000000-0005-0000-0000-0000254E0000}"/>
    <cellStyle name="Output 9 10 9" xfId="20128" xr:uid="{00000000-0005-0000-0000-0000264E0000}"/>
    <cellStyle name="Output 9 10 9 2" xfId="20129" xr:uid="{00000000-0005-0000-0000-0000274E0000}"/>
    <cellStyle name="Output 9 11" xfId="20130" xr:uid="{00000000-0005-0000-0000-0000284E0000}"/>
    <cellStyle name="Output 9 11 10" xfId="20131" xr:uid="{00000000-0005-0000-0000-0000294E0000}"/>
    <cellStyle name="Output 9 11 10 2" xfId="20132" xr:uid="{00000000-0005-0000-0000-00002A4E0000}"/>
    <cellStyle name="Output 9 11 11" xfId="20133" xr:uid="{00000000-0005-0000-0000-00002B4E0000}"/>
    <cellStyle name="Output 9 11 11 2" xfId="20134" xr:uid="{00000000-0005-0000-0000-00002C4E0000}"/>
    <cellStyle name="Output 9 11 12" xfId="20135" xr:uid="{00000000-0005-0000-0000-00002D4E0000}"/>
    <cellStyle name="Output 9 11 12 2" xfId="20136" xr:uid="{00000000-0005-0000-0000-00002E4E0000}"/>
    <cellStyle name="Output 9 11 13" xfId="20137" xr:uid="{00000000-0005-0000-0000-00002F4E0000}"/>
    <cellStyle name="Output 9 11 13 2" xfId="20138" xr:uid="{00000000-0005-0000-0000-0000304E0000}"/>
    <cellStyle name="Output 9 11 14" xfId="20139" xr:uid="{00000000-0005-0000-0000-0000314E0000}"/>
    <cellStyle name="Output 9 11 14 2" xfId="20140" xr:uid="{00000000-0005-0000-0000-0000324E0000}"/>
    <cellStyle name="Output 9 11 15" xfId="20141" xr:uid="{00000000-0005-0000-0000-0000334E0000}"/>
    <cellStyle name="Output 9 11 15 2" xfId="20142" xr:uid="{00000000-0005-0000-0000-0000344E0000}"/>
    <cellStyle name="Output 9 11 16" xfId="20143" xr:uid="{00000000-0005-0000-0000-0000354E0000}"/>
    <cellStyle name="Output 9 11 16 2" xfId="20144" xr:uid="{00000000-0005-0000-0000-0000364E0000}"/>
    <cellStyle name="Output 9 11 17" xfId="20145" xr:uid="{00000000-0005-0000-0000-0000374E0000}"/>
    <cellStyle name="Output 9 11 17 2" xfId="20146" xr:uid="{00000000-0005-0000-0000-0000384E0000}"/>
    <cellStyle name="Output 9 11 18" xfId="20147" xr:uid="{00000000-0005-0000-0000-0000394E0000}"/>
    <cellStyle name="Output 9 11 2" xfId="20148" xr:uid="{00000000-0005-0000-0000-00003A4E0000}"/>
    <cellStyle name="Output 9 11 2 2" xfId="20149" xr:uid="{00000000-0005-0000-0000-00003B4E0000}"/>
    <cellStyle name="Output 9 11 3" xfId="20150" xr:uid="{00000000-0005-0000-0000-00003C4E0000}"/>
    <cellStyle name="Output 9 11 3 2" xfId="20151" xr:uid="{00000000-0005-0000-0000-00003D4E0000}"/>
    <cellStyle name="Output 9 11 4" xfId="20152" xr:uid="{00000000-0005-0000-0000-00003E4E0000}"/>
    <cellStyle name="Output 9 11 4 2" xfId="20153" xr:uid="{00000000-0005-0000-0000-00003F4E0000}"/>
    <cellStyle name="Output 9 11 5" xfId="20154" xr:uid="{00000000-0005-0000-0000-0000404E0000}"/>
    <cellStyle name="Output 9 11 5 2" xfId="20155" xr:uid="{00000000-0005-0000-0000-0000414E0000}"/>
    <cellStyle name="Output 9 11 6" xfId="20156" xr:uid="{00000000-0005-0000-0000-0000424E0000}"/>
    <cellStyle name="Output 9 11 6 2" xfId="20157" xr:uid="{00000000-0005-0000-0000-0000434E0000}"/>
    <cellStyle name="Output 9 11 7" xfId="20158" xr:uid="{00000000-0005-0000-0000-0000444E0000}"/>
    <cellStyle name="Output 9 11 7 2" xfId="20159" xr:uid="{00000000-0005-0000-0000-0000454E0000}"/>
    <cellStyle name="Output 9 11 8" xfId="20160" xr:uid="{00000000-0005-0000-0000-0000464E0000}"/>
    <cellStyle name="Output 9 11 8 2" xfId="20161" xr:uid="{00000000-0005-0000-0000-0000474E0000}"/>
    <cellStyle name="Output 9 11 9" xfId="20162" xr:uid="{00000000-0005-0000-0000-0000484E0000}"/>
    <cellStyle name="Output 9 11 9 2" xfId="20163" xr:uid="{00000000-0005-0000-0000-0000494E0000}"/>
    <cellStyle name="Output 9 12" xfId="20164" xr:uid="{00000000-0005-0000-0000-00004A4E0000}"/>
    <cellStyle name="Output 9 12 10" xfId="20165" xr:uid="{00000000-0005-0000-0000-00004B4E0000}"/>
    <cellStyle name="Output 9 12 10 2" xfId="20166" xr:uid="{00000000-0005-0000-0000-00004C4E0000}"/>
    <cellStyle name="Output 9 12 11" xfId="20167" xr:uid="{00000000-0005-0000-0000-00004D4E0000}"/>
    <cellStyle name="Output 9 12 11 2" xfId="20168" xr:uid="{00000000-0005-0000-0000-00004E4E0000}"/>
    <cellStyle name="Output 9 12 12" xfId="20169" xr:uid="{00000000-0005-0000-0000-00004F4E0000}"/>
    <cellStyle name="Output 9 12 12 2" xfId="20170" xr:uid="{00000000-0005-0000-0000-0000504E0000}"/>
    <cellStyle name="Output 9 12 13" xfId="20171" xr:uid="{00000000-0005-0000-0000-0000514E0000}"/>
    <cellStyle name="Output 9 12 13 2" xfId="20172" xr:uid="{00000000-0005-0000-0000-0000524E0000}"/>
    <cellStyle name="Output 9 12 14" xfId="20173" xr:uid="{00000000-0005-0000-0000-0000534E0000}"/>
    <cellStyle name="Output 9 12 14 2" xfId="20174" xr:uid="{00000000-0005-0000-0000-0000544E0000}"/>
    <cellStyle name="Output 9 12 15" xfId="20175" xr:uid="{00000000-0005-0000-0000-0000554E0000}"/>
    <cellStyle name="Output 9 12 15 2" xfId="20176" xr:uid="{00000000-0005-0000-0000-0000564E0000}"/>
    <cellStyle name="Output 9 12 16" xfId="20177" xr:uid="{00000000-0005-0000-0000-0000574E0000}"/>
    <cellStyle name="Output 9 12 2" xfId="20178" xr:uid="{00000000-0005-0000-0000-0000584E0000}"/>
    <cellStyle name="Output 9 12 2 2" xfId="20179" xr:uid="{00000000-0005-0000-0000-0000594E0000}"/>
    <cellStyle name="Output 9 12 3" xfId="20180" xr:uid="{00000000-0005-0000-0000-00005A4E0000}"/>
    <cellStyle name="Output 9 12 3 2" xfId="20181" xr:uid="{00000000-0005-0000-0000-00005B4E0000}"/>
    <cellStyle name="Output 9 12 4" xfId="20182" xr:uid="{00000000-0005-0000-0000-00005C4E0000}"/>
    <cellStyle name="Output 9 12 4 2" xfId="20183" xr:uid="{00000000-0005-0000-0000-00005D4E0000}"/>
    <cellStyle name="Output 9 12 5" xfId="20184" xr:uid="{00000000-0005-0000-0000-00005E4E0000}"/>
    <cellStyle name="Output 9 12 5 2" xfId="20185" xr:uid="{00000000-0005-0000-0000-00005F4E0000}"/>
    <cellStyle name="Output 9 12 6" xfId="20186" xr:uid="{00000000-0005-0000-0000-0000604E0000}"/>
    <cellStyle name="Output 9 12 6 2" xfId="20187" xr:uid="{00000000-0005-0000-0000-0000614E0000}"/>
    <cellStyle name="Output 9 12 7" xfId="20188" xr:uid="{00000000-0005-0000-0000-0000624E0000}"/>
    <cellStyle name="Output 9 12 7 2" xfId="20189" xr:uid="{00000000-0005-0000-0000-0000634E0000}"/>
    <cellStyle name="Output 9 12 8" xfId="20190" xr:uid="{00000000-0005-0000-0000-0000644E0000}"/>
    <cellStyle name="Output 9 12 8 2" xfId="20191" xr:uid="{00000000-0005-0000-0000-0000654E0000}"/>
    <cellStyle name="Output 9 12 9" xfId="20192" xr:uid="{00000000-0005-0000-0000-0000664E0000}"/>
    <cellStyle name="Output 9 12 9 2" xfId="20193" xr:uid="{00000000-0005-0000-0000-0000674E0000}"/>
    <cellStyle name="Output 9 13" xfId="20194" xr:uid="{00000000-0005-0000-0000-0000684E0000}"/>
    <cellStyle name="Output 9 13 10" xfId="20195" xr:uid="{00000000-0005-0000-0000-0000694E0000}"/>
    <cellStyle name="Output 9 13 10 2" xfId="20196" xr:uid="{00000000-0005-0000-0000-00006A4E0000}"/>
    <cellStyle name="Output 9 13 11" xfId="20197" xr:uid="{00000000-0005-0000-0000-00006B4E0000}"/>
    <cellStyle name="Output 9 13 11 2" xfId="20198" xr:uid="{00000000-0005-0000-0000-00006C4E0000}"/>
    <cellStyle name="Output 9 13 12" xfId="20199" xr:uid="{00000000-0005-0000-0000-00006D4E0000}"/>
    <cellStyle name="Output 9 13 12 2" xfId="20200" xr:uid="{00000000-0005-0000-0000-00006E4E0000}"/>
    <cellStyle name="Output 9 13 13" xfId="20201" xr:uid="{00000000-0005-0000-0000-00006F4E0000}"/>
    <cellStyle name="Output 9 13 13 2" xfId="20202" xr:uid="{00000000-0005-0000-0000-0000704E0000}"/>
    <cellStyle name="Output 9 13 14" xfId="20203" xr:uid="{00000000-0005-0000-0000-0000714E0000}"/>
    <cellStyle name="Output 9 13 14 2" xfId="20204" xr:uid="{00000000-0005-0000-0000-0000724E0000}"/>
    <cellStyle name="Output 9 13 15" xfId="20205" xr:uid="{00000000-0005-0000-0000-0000734E0000}"/>
    <cellStyle name="Output 9 13 15 2" xfId="20206" xr:uid="{00000000-0005-0000-0000-0000744E0000}"/>
    <cellStyle name="Output 9 13 16" xfId="20207" xr:uid="{00000000-0005-0000-0000-0000754E0000}"/>
    <cellStyle name="Output 9 13 2" xfId="20208" xr:uid="{00000000-0005-0000-0000-0000764E0000}"/>
    <cellStyle name="Output 9 13 2 2" xfId="20209" xr:uid="{00000000-0005-0000-0000-0000774E0000}"/>
    <cellStyle name="Output 9 13 3" xfId="20210" xr:uid="{00000000-0005-0000-0000-0000784E0000}"/>
    <cellStyle name="Output 9 13 3 2" xfId="20211" xr:uid="{00000000-0005-0000-0000-0000794E0000}"/>
    <cellStyle name="Output 9 13 4" xfId="20212" xr:uid="{00000000-0005-0000-0000-00007A4E0000}"/>
    <cellStyle name="Output 9 13 4 2" xfId="20213" xr:uid="{00000000-0005-0000-0000-00007B4E0000}"/>
    <cellStyle name="Output 9 13 5" xfId="20214" xr:uid="{00000000-0005-0000-0000-00007C4E0000}"/>
    <cellStyle name="Output 9 13 5 2" xfId="20215" xr:uid="{00000000-0005-0000-0000-00007D4E0000}"/>
    <cellStyle name="Output 9 13 6" xfId="20216" xr:uid="{00000000-0005-0000-0000-00007E4E0000}"/>
    <cellStyle name="Output 9 13 6 2" xfId="20217" xr:uid="{00000000-0005-0000-0000-00007F4E0000}"/>
    <cellStyle name="Output 9 13 7" xfId="20218" xr:uid="{00000000-0005-0000-0000-0000804E0000}"/>
    <cellStyle name="Output 9 13 7 2" xfId="20219" xr:uid="{00000000-0005-0000-0000-0000814E0000}"/>
    <cellStyle name="Output 9 13 8" xfId="20220" xr:uid="{00000000-0005-0000-0000-0000824E0000}"/>
    <cellStyle name="Output 9 13 8 2" xfId="20221" xr:uid="{00000000-0005-0000-0000-0000834E0000}"/>
    <cellStyle name="Output 9 13 9" xfId="20222" xr:uid="{00000000-0005-0000-0000-0000844E0000}"/>
    <cellStyle name="Output 9 13 9 2" xfId="20223" xr:uid="{00000000-0005-0000-0000-0000854E0000}"/>
    <cellStyle name="Output 9 14" xfId="20224" xr:uid="{00000000-0005-0000-0000-0000864E0000}"/>
    <cellStyle name="Output 9 14 10" xfId="20225" xr:uid="{00000000-0005-0000-0000-0000874E0000}"/>
    <cellStyle name="Output 9 14 10 2" xfId="20226" xr:uid="{00000000-0005-0000-0000-0000884E0000}"/>
    <cellStyle name="Output 9 14 11" xfId="20227" xr:uid="{00000000-0005-0000-0000-0000894E0000}"/>
    <cellStyle name="Output 9 14 11 2" xfId="20228" xr:uid="{00000000-0005-0000-0000-00008A4E0000}"/>
    <cellStyle name="Output 9 14 12" xfId="20229" xr:uid="{00000000-0005-0000-0000-00008B4E0000}"/>
    <cellStyle name="Output 9 14 12 2" xfId="20230" xr:uid="{00000000-0005-0000-0000-00008C4E0000}"/>
    <cellStyle name="Output 9 14 13" xfId="20231" xr:uid="{00000000-0005-0000-0000-00008D4E0000}"/>
    <cellStyle name="Output 9 14 13 2" xfId="20232" xr:uid="{00000000-0005-0000-0000-00008E4E0000}"/>
    <cellStyle name="Output 9 14 14" xfId="20233" xr:uid="{00000000-0005-0000-0000-00008F4E0000}"/>
    <cellStyle name="Output 9 14 14 2" xfId="20234" xr:uid="{00000000-0005-0000-0000-0000904E0000}"/>
    <cellStyle name="Output 9 14 15" xfId="20235" xr:uid="{00000000-0005-0000-0000-0000914E0000}"/>
    <cellStyle name="Output 9 14 2" xfId="20236" xr:uid="{00000000-0005-0000-0000-0000924E0000}"/>
    <cellStyle name="Output 9 14 2 2" xfId="20237" xr:uid="{00000000-0005-0000-0000-0000934E0000}"/>
    <cellStyle name="Output 9 14 3" xfId="20238" xr:uid="{00000000-0005-0000-0000-0000944E0000}"/>
    <cellStyle name="Output 9 14 3 2" xfId="20239" xr:uid="{00000000-0005-0000-0000-0000954E0000}"/>
    <cellStyle name="Output 9 14 4" xfId="20240" xr:uid="{00000000-0005-0000-0000-0000964E0000}"/>
    <cellStyle name="Output 9 14 4 2" xfId="20241" xr:uid="{00000000-0005-0000-0000-0000974E0000}"/>
    <cellStyle name="Output 9 14 5" xfId="20242" xr:uid="{00000000-0005-0000-0000-0000984E0000}"/>
    <cellStyle name="Output 9 14 5 2" xfId="20243" xr:uid="{00000000-0005-0000-0000-0000994E0000}"/>
    <cellStyle name="Output 9 14 6" xfId="20244" xr:uid="{00000000-0005-0000-0000-00009A4E0000}"/>
    <cellStyle name="Output 9 14 6 2" xfId="20245" xr:uid="{00000000-0005-0000-0000-00009B4E0000}"/>
    <cellStyle name="Output 9 14 7" xfId="20246" xr:uid="{00000000-0005-0000-0000-00009C4E0000}"/>
    <cellStyle name="Output 9 14 7 2" xfId="20247" xr:uid="{00000000-0005-0000-0000-00009D4E0000}"/>
    <cellStyle name="Output 9 14 8" xfId="20248" xr:uid="{00000000-0005-0000-0000-00009E4E0000}"/>
    <cellStyle name="Output 9 14 8 2" xfId="20249" xr:uid="{00000000-0005-0000-0000-00009F4E0000}"/>
    <cellStyle name="Output 9 14 9" xfId="20250" xr:uid="{00000000-0005-0000-0000-0000A04E0000}"/>
    <cellStyle name="Output 9 14 9 2" xfId="20251" xr:uid="{00000000-0005-0000-0000-0000A14E0000}"/>
    <cellStyle name="Output 9 15" xfId="20252" xr:uid="{00000000-0005-0000-0000-0000A24E0000}"/>
    <cellStyle name="Output 9 15 2" xfId="20253" xr:uid="{00000000-0005-0000-0000-0000A34E0000}"/>
    <cellStyle name="Output 9 16" xfId="20254" xr:uid="{00000000-0005-0000-0000-0000A44E0000}"/>
    <cellStyle name="Output 9 16 2" xfId="20255" xr:uid="{00000000-0005-0000-0000-0000A54E0000}"/>
    <cellStyle name="Output 9 17" xfId="20256" xr:uid="{00000000-0005-0000-0000-0000A64E0000}"/>
    <cellStyle name="Output 9 17 2" xfId="20257" xr:uid="{00000000-0005-0000-0000-0000A74E0000}"/>
    <cellStyle name="Output 9 18" xfId="20258" xr:uid="{00000000-0005-0000-0000-0000A84E0000}"/>
    <cellStyle name="Output 9 18 2" xfId="20259" xr:uid="{00000000-0005-0000-0000-0000A94E0000}"/>
    <cellStyle name="Output 9 19" xfId="20260" xr:uid="{00000000-0005-0000-0000-0000AA4E0000}"/>
    <cellStyle name="Output 9 19 2" xfId="20261" xr:uid="{00000000-0005-0000-0000-0000AB4E0000}"/>
    <cellStyle name="Output 9 2" xfId="20262" xr:uid="{00000000-0005-0000-0000-0000AC4E0000}"/>
    <cellStyle name="Output 9 2 10" xfId="20263" xr:uid="{00000000-0005-0000-0000-0000AD4E0000}"/>
    <cellStyle name="Output 9 2 10 10" xfId="20264" xr:uid="{00000000-0005-0000-0000-0000AE4E0000}"/>
    <cellStyle name="Output 9 2 10 10 2" xfId="20265" xr:uid="{00000000-0005-0000-0000-0000AF4E0000}"/>
    <cellStyle name="Output 9 2 10 11" xfId="20266" xr:uid="{00000000-0005-0000-0000-0000B04E0000}"/>
    <cellStyle name="Output 9 2 10 11 2" xfId="20267" xr:uid="{00000000-0005-0000-0000-0000B14E0000}"/>
    <cellStyle name="Output 9 2 10 12" xfId="20268" xr:uid="{00000000-0005-0000-0000-0000B24E0000}"/>
    <cellStyle name="Output 9 2 10 12 2" xfId="20269" xr:uid="{00000000-0005-0000-0000-0000B34E0000}"/>
    <cellStyle name="Output 9 2 10 13" xfId="20270" xr:uid="{00000000-0005-0000-0000-0000B44E0000}"/>
    <cellStyle name="Output 9 2 10 13 2" xfId="20271" xr:uid="{00000000-0005-0000-0000-0000B54E0000}"/>
    <cellStyle name="Output 9 2 10 14" xfId="20272" xr:uid="{00000000-0005-0000-0000-0000B64E0000}"/>
    <cellStyle name="Output 9 2 10 14 2" xfId="20273" xr:uid="{00000000-0005-0000-0000-0000B74E0000}"/>
    <cellStyle name="Output 9 2 10 15" xfId="20274" xr:uid="{00000000-0005-0000-0000-0000B84E0000}"/>
    <cellStyle name="Output 9 2 10 15 2" xfId="20275" xr:uid="{00000000-0005-0000-0000-0000B94E0000}"/>
    <cellStyle name="Output 9 2 10 16" xfId="20276" xr:uid="{00000000-0005-0000-0000-0000BA4E0000}"/>
    <cellStyle name="Output 9 2 10 16 2" xfId="20277" xr:uid="{00000000-0005-0000-0000-0000BB4E0000}"/>
    <cellStyle name="Output 9 2 10 17" xfId="20278" xr:uid="{00000000-0005-0000-0000-0000BC4E0000}"/>
    <cellStyle name="Output 9 2 10 17 2" xfId="20279" xr:uid="{00000000-0005-0000-0000-0000BD4E0000}"/>
    <cellStyle name="Output 9 2 10 18" xfId="20280" xr:uid="{00000000-0005-0000-0000-0000BE4E0000}"/>
    <cellStyle name="Output 9 2 10 2" xfId="20281" xr:uid="{00000000-0005-0000-0000-0000BF4E0000}"/>
    <cellStyle name="Output 9 2 10 2 2" xfId="20282" xr:uid="{00000000-0005-0000-0000-0000C04E0000}"/>
    <cellStyle name="Output 9 2 10 3" xfId="20283" xr:uid="{00000000-0005-0000-0000-0000C14E0000}"/>
    <cellStyle name="Output 9 2 10 3 2" xfId="20284" xr:uid="{00000000-0005-0000-0000-0000C24E0000}"/>
    <cellStyle name="Output 9 2 10 4" xfId="20285" xr:uid="{00000000-0005-0000-0000-0000C34E0000}"/>
    <cellStyle name="Output 9 2 10 4 2" xfId="20286" xr:uid="{00000000-0005-0000-0000-0000C44E0000}"/>
    <cellStyle name="Output 9 2 10 5" xfId="20287" xr:uid="{00000000-0005-0000-0000-0000C54E0000}"/>
    <cellStyle name="Output 9 2 10 5 2" xfId="20288" xr:uid="{00000000-0005-0000-0000-0000C64E0000}"/>
    <cellStyle name="Output 9 2 10 6" xfId="20289" xr:uid="{00000000-0005-0000-0000-0000C74E0000}"/>
    <cellStyle name="Output 9 2 10 6 2" xfId="20290" xr:uid="{00000000-0005-0000-0000-0000C84E0000}"/>
    <cellStyle name="Output 9 2 10 7" xfId="20291" xr:uid="{00000000-0005-0000-0000-0000C94E0000}"/>
    <cellStyle name="Output 9 2 10 7 2" xfId="20292" xr:uid="{00000000-0005-0000-0000-0000CA4E0000}"/>
    <cellStyle name="Output 9 2 10 8" xfId="20293" xr:uid="{00000000-0005-0000-0000-0000CB4E0000}"/>
    <cellStyle name="Output 9 2 10 8 2" xfId="20294" xr:uid="{00000000-0005-0000-0000-0000CC4E0000}"/>
    <cellStyle name="Output 9 2 10 9" xfId="20295" xr:uid="{00000000-0005-0000-0000-0000CD4E0000}"/>
    <cellStyle name="Output 9 2 10 9 2" xfId="20296" xr:uid="{00000000-0005-0000-0000-0000CE4E0000}"/>
    <cellStyle name="Output 9 2 11" xfId="20297" xr:uid="{00000000-0005-0000-0000-0000CF4E0000}"/>
    <cellStyle name="Output 9 2 11 10" xfId="20298" xr:uid="{00000000-0005-0000-0000-0000D04E0000}"/>
    <cellStyle name="Output 9 2 11 10 2" xfId="20299" xr:uid="{00000000-0005-0000-0000-0000D14E0000}"/>
    <cellStyle name="Output 9 2 11 11" xfId="20300" xr:uid="{00000000-0005-0000-0000-0000D24E0000}"/>
    <cellStyle name="Output 9 2 11 11 2" xfId="20301" xr:uid="{00000000-0005-0000-0000-0000D34E0000}"/>
    <cellStyle name="Output 9 2 11 12" xfId="20302" xr:uid="{00000000-0005-0000-0000-0000D44E0000}"/>
    <cellStyle name="Output 9 2 11 12 2" xfId="20303" xr:uid="{00000000-0005-0000-0000-0000D54E0000}"/>
    <cellStyle name="Output 9 2 11 13" xfId="20304" xr:uid="{00000000-0005-0000-0000-0000D64E0000}"/>
    <cellStyle name="Output 9 2 11 13 2" xfId="20305" xr:uid="{00000000-0005-0000-0000-0000D74E0000}"/>
    <cellStyle name="Output 9 2 11 14" xfId="20306" xr:uid="{00000000-0005-0000-0000-0000D84E0000}"/>
    <cellStyle name="Output 9 2 11 14 2" xfId="20307" xr:uid="{00000000-0005-0000-0000-0000D94E0000}"/>
    <cellStyle name="Output 9 2 11 15" xfId="20308" xr:uid="{00000000-0005-0000-0000-0000DA4E0000}"/>
    <cellStyle name="Output 9 2 11 15 2" xfId="20309" xr:uid="{00000000-0005-0000-0000-0000DB4E0000}"/>
    <cellStyle name="Output 9 2 11 16" xfId="20310" xr:uid="{00000000-0005-0000-0000-0000DC4E0000}"/>
    <cellStyle name="Output 9 2 11 2" xfId="20311" xr:uid="{00000000-0005-0000-0000-0000DD4E0000}"/>
    <cellStyle name="Output 9 2 11 2 2" xfId="20312" xr:uid="{00000000-0005-0000-0000-0000DE4E0000}"/>
    <cellStyle name="Output 9 2 11 3" xfId="20313" xr:uid="{00000000-0005-0000-0000-0000DF4E0000}"/>
    <cellStyle name="Output 9 2 11 3 2" xfId="20314" xr:uid="{00000000-0005-0000-0000-0000E04E0000}"/>
    <cellStyle name="Output 9 2 11 4" xfId="20315" xr:uid="{00000000-0005-0000-0000-0000E14E0000}"/>
    <cellStyle name="Output 9 2 11 4 2" xfId="20316" xr:uid="{00000000-0005-0000-0000-0000E24E0000}"/>
    <cellStyle name="Output 9 2 11 5" xfId="20317" xr:uid="{00000000-0005-0000-0000-0000E34E0000}"/>
    <cellStyle name="Output 9 2 11 5 2" xfId="20318" xr:uid="{00000000-0005-0000-0000-0000E44E0000}"/>
    <cellStyle name="Output 9 2 11 6" xfId="20319" xr:uid="{00000000-0005-0000-0000-0000E54E0000}"/>
    <cellStyle name="Output 9 2 11 6 2" xfId="20320" xr:uid="{00000000-0005-0000-0000-0000E64E0000}"/>
    <cellStyle name="Output 9 2 11 7" xfId="20321" xr:uid="{00000000-0005-0000-0000-0000E74E0000}"/>
    <cellStyle name="Output 9 2 11 7 2" xfId="20322" xr:uid="{00000000-0005-0000-0000-0000E84E0000}"/>
    <cellStyle name="Output 9 2 11 8" xfId="20323" xr:uid="{00000000-0005-0000-0000-0000E94E0000}"/>
    <cellStyle name="Output 9 2 11 8 2" xfId="20324" xr:uid="{00000000-0005-0000-0000-0000EA4E0000}"/>
    <cellStyle name="Output 9 2 11 9" xfId="20325" xr:uid="{00000000-0005-0000-0000-0000EB4E0000}"/>
    <cellStyle name="Output 9 2 11 9 2" xfId="20326" xr:uid="{00000000-0005-0000-0000-0000EC4E0000}"/>
    <cellStyle name="Output 9 2 12" xfId="20327" xr:uid="{00000000-0005-0000-0000-0000ED4E0000}"/>
    <cellStyle name="Output 9 2 12 10" xfId="20328" xr:uid="{00000000-0005-0000-0000-0000EE4E0000}"/>
    <cellStyle name="Output 9 2 12 10 2" xfId="20329" xr:uid="{00000000-0005-0000-0000-0000EF4E0000}"/>
    <cellStyle name="Output 9 2 12 11" xfId="20330" xr:uid="{00000000-0005-0000-0000-0000F04E0000}"/>
    <cellStyle name="Output 9 2 12 11 2" xfId="20331" xr:uid="{00000000-0005-0000-0000-0000F14E0000}"/>
    <cellStyle name="Output 9 2 12 12" xfId="20332" xr:uid="{00000000-0005-0000-0000-0000F24E0000}"/>
    <cellStyle name="Output 9 2 12 12 2" xfId="20333" xr:uid="{00000000-0005-0000-0000-0000F34E0000}"/>
    <cellStyle name="Output 9 2 12 13" xfId="20334" xr:uid="{00000000-0005-0000-0000-0000F44E0000}"/>
    <cellStyle name="Output 9 2 12 13 2" xfId="20335" xr:uid="{00000000-0005-0000-0000-0000F54E0000}"/>
    <cellStyle name="Output 9 2 12 14" xfId="20336" xr:uid="{00000000-0005-0000-0000-0000F64E0000}"/>
    <cellStyle name="Output 9 2 12 14 2" xfId="20337" xr:uid="{00000000-0005-0000-0000-0000F74E0000}"/>
    <cellStyle name="Output 9 2 12 15" xfId="20338" xr:uid="{00000000-0005-0000-0000-0000F84E0000}"/>
    <cellStyle name="Output 9 2 12 15 2" xfId="20339" xr:uid="{00000000-0005-0000-0000-0000F94E0000}"/>
    <cellStyle name="Output 9 2 12 16" xfId="20340" xr:uid="{00000000-0005-0000-0000-0000FA4E0000}"/>
    <cellStyle name="Output 9 2 12 2" xfId="20341" xr:uid="{00000000-0005-0000-0000-0000FB4E0000}"/>
    <cellStyle name="Output 9 2 12 2 2" xfId="20342" xr:uid="{00000000-0005-0000-0000-0000FC4E0000}"/>
    <cellStyle name="Output 9 2 12 3" xfId="20343" xr:uid="{00000000-0005-0000-0000-0000FD4E0000}"/>
    <cellStyle name="Output 9 2 12 3 2" xfId="20344" xr:uid="{00000000-0005-0000-0000-0000FE4E0000}"/>
    <cellStyle name="Output 9 2 12 4" xfId="20345" xr:uid="{00000000-0005-0000-0000-0000FF4E0000}"/>
    <cellStyle name="Output 9 2 12 4 2" xfId="20346" xr:uid="{00000000-0005-0000-0000-0000004F0000}"/>
    <cellStyle name="Output 9 2 12 5" xfId="20347" xr:uid="{00000000-0005-0000-0000-0000014F0000}"/>
    <cellStyle name="Output 9 2 12 5 2" xfId="20348" xr:uid="{00000000-0005-0000-0000-0000024F0000}"/>
    <cellStyle name="Output 9 2 12 6" xfId="20349" xr:uid="{00000000-0005-0000-0000-0000034F0000}"/>
    <cellStyle name="Output 9 2 12 6 2" xfId="20350" xr:uid="{00000000-0005-0000-0000-0000044F0000}"/>
    <cellStyle name="Output 9 2 12 7" xfId="20351" xr:uid="{00000000-0005-0000-0000-0000054F0000}"/>
    <cellStyle name="Output 9 2 12 7 2" xfId="20352" xr:uid="{00000000-0005-0000-0000-0000064F0000}"/>
    <cellStyle name="Output 9 2 12 8" xfId="20353" xr:uid="{00000000-0005-0000-0000-0000074F0000}"/>
    <cellStyle name="Output 9 2 12 8 2" xfId="20354" xr:uid="{00000000-0005-0000-0000-0000084F0000}"/>
    <cellStyle name="Output 9 2 12 9" xfId="20355" xr:uid="{00000000-0005-0000-0000-0000094F0000}"/>
    <cellStyle name="Output 9 2 12 9 2" xfId="20356" xr:uid="{00000000-0005-0000-0000-00000A4F0000}"/>
    <cellStyle name="Output 9 2 13" xfId="20357" xr:uid="{00000000-0005-0000-0000-00000B4F0000}"/>
    <cellStyle name="Output 9 2 13 10" xfId="20358" xr:uid="{00000000-0005-0000-0000-00000C4F0000}"/>
    <cellStyle name="Output 9 2 13 10 2" xfId="20359" xr:uid="{00000000-0005-0000-0000-00000D4F0000}"/>
    <cellStyle name="Output 9 2 13 11" xfId="20360" xr:uid="{00000000-0005-0000-0000-00000E4F0000}"/>
    <cellStyle name="Output 9 2 13 11 2" xfId="20361" xr:uid="{00000000-0005-0000-0000-00000F4F0000}"/>
    <cellStyle name="Output 9 2 13 12" xfId="20362" xr:uid="{00000000-0005-0000-0000-0000104F0000}"/>
    <cellStyle name="Output 9 2 13 12 2" xfId="20363" xr:uid="{00000000-0005-0000-0000-0000114F0000}"/>
    <cellStyle name="Output 9 2 13 13" xfId="20364" xr:uid="{00000000-0005-0000-0000-0000124F0000}"/>
    <cellStyle name="Output 9 2 13 13 2" xfId="20365" xr:uid="{00000000-0005-0000-0000-0000134F0000}"/>
    <cellStyle name="Output 9 2 13 14" xfId="20366" xr:uid="{00000000-0005-0000-0000-0000144F0000}"/>
    <cellStyle name="Output 9 2 13 14 2" xfId="20367" xr:uid="{00000000-0005-0000-0000-0000154F0000}"/>
    <cellStyle name="Output 9 2 13 15" xfId="20368" xr:uid="{00000000-0005-0000-0000-0000164F0000}"/>
    <cellStyle name="Output 9 2 13 2" xfId="20369" xr:uid="{00000000-0005-0000-0000-0000174F0000}"/>
    <cellStyle name="Output 9 2 13 2 2" xfId="20370" xr:uid="{00000000-0005-0000-0000-0000184F0000}"/>
    <cellStyle name="Output 9 2 13 3" xfId="20371" xr:uid="{00000000-0005-0000-0000-0000194F0000}"/>
    <cellStyle name="Output 9 2 13 3 2" xfId="20372" xr:uid="{00000000-0005-0000-0000-00001A4F0000}"/>
    <cellStyle name="Output 9 2 13 4" xfId="20373" xr:uid="{00000000-0005-0000-0000-00001B4F0000}"/>
    <cellStyle name="Output 9 2 13 4 2" xfId="20374" xr:uid="{00000000-0005-0000-0000-00001C4F0000}"/>
    <cellStyle name="Output 9 2 13 5" xfId="20375" xr:uid="{00000000-0005-0000-0000-00001D4F0000}"/>
    <cellStyle name="Output 9 2 13 5 2" xfId="20376" xr:uid="{00000000-0005-0000-0000-00001E4F0000}"/>
    <cellStyle name="Output 9 2 13 6" xfId="20377" xr:uid="{00000000-0005-0000-0000-00001F4F0000}"/>
    <cellStyle name="Output 9 2 13 6 2" xfId="20378" xr:uid="{00000000-0005-0000-0000-0000204F0000}"/>
    <cellStyle name="Output 9 2 13 7" xfId="20379" xr:uid="{00000000-0005-0000-0000-0000214F0000}"/>
    <cellStyle name="Output 9 2 13 7 2" xfId="20380" xr:uid="{00000000-0005-0000-0000-0000224F0000}"/>
    <cellStyle name="Output 9 2 13 8" xfId="20381" xr:uid="{00000000-0005-0000-0000-0000234F0000}"/>
    <cellStyle name="Output 9 2 13 8 2" xfId="20382" xr:uid="{00000000-0005-0000-0000-0000244F0000}"/>
    <cellStyle name="Output 9 2 13 9" xfId="20383" xr:uid="{00000000-0005-0000-0000-0000254F0000}"/>
    <cellStyle name="Output 9 2 13 9 2" xfId="20384" xr:uid="{00000000-0005-0000-0000-0000264F0000}"/>
    <cellStyle name="Output 9 2 14" xfId="20385" xr:uid="{00000000-0005-0000-0000-0000274F0000}"/>
    <cellStyle name="Output 9 2 14 2" xfId="20386" xr:uid="{00000000-0005-0000-0000-0000284F0000}"/>
    <cellStyle name="Output 9 2 15" xfId="20387" xr:uid="{00000000-0005-0000-0000-0000294F0000}"/>
    <cellStyle name="Output 9 2 15 2" xfId="20388" xr:uid="{00000000-0005-0000-0000-00002A4F0000}"/>
    <cellStyle name="Output 9 2 16" xfId="20389" xr:uid="{00000000-0005-0000-0000-00002B4F0000}"/>
    <cellStyle name="Output 9 2 16 2" xfId="20390" xr:uid="{00000000-0005-0000-0000-00002C4F0000}"/>
    <cellStyle name="Output 9 2 17" xfId="20391" xr:uid="{00000000-0005-0000-0000-00002D4F0000}"/>
    <cellStyle name="Output 9 2 17 2" xfId="20392" xr:uid="{00000000-0005-0000-0000-00002E4F0000}"/>
    <cellStyle name="Output 9 2 18" xfId="20393" xr:uid="{00000000-0005-0000-0000-00002F4F0000}"/>
    <cellStyle name="Output 9 2 18 2" xfId="20394" xr:uid="{00000000-0005-0000-0000-0000304F0000}"/>
    <cellStyle name="Output 9 2 19" xfId="20395" xr:uid="{00000000-0005-0000-0000-0000314F0000}"/>
    <cellStyle name="Output 9 2 19 2" xfId="20396" xr:uid="{00000000-0005-0000-0000-0000324F0000}"/>
    <cellStyle name="Output 9 2 2" xfId="20397" xr:uid="{00000000-0005-0000-0000-0000334F0000}"/>
    <cellStyle name="Output 9 2 2 10" xfId="20398" xr:uid="{00000000-0005-0000-0000-0000344F0000}"/>
    <cellStyle name="Output 9 2 2 10 2" xfId="20399" xr:uid="{00000000-0005-0000-0000-0000354F0000}"/>
    <cellStyle name="Output 9 2 2 11" xfId="20400" xr:uid="{00000000-0005-0000-0000-0000364F0000}"/>
    <cellStyle name="Output 9 2 2 11 2" xfId="20401" xr:uid="{00000000-0005-0000-0000-0000374F0000}"/>
    <cellStyle name="Output 9 2 2 12" xfId="20402" xr:uid="{00000000-0005-0000-0000-0000384F0000}"/>
    <cellStyle name="Output 9 2 2 12 2" xfId="20403" xr:uid="{00000000-0005-0000-0000-0000394F0000}"/>
    <cellStyle name="Output 9 2 2 13" xfId="20404" xr:uid="{00000000-0005-0000-0000-00003A4F0000}"/>
    <cellStyle name="Output 9 2 2 13 2" xfId="20405" xr:uid="{00000000-0005-0000-0000-00003B4F0000}"/>
    <cellStyle name="Output 9 2 2 14" xfId="20406" xr:uid="{00000000-0005-0000-0000-00003C4F0000}"/>
    <cellStyle name="Output 9 2 2 14 2" xfId="20407" xr:uid="{00000000-0005-0000-0000-00003D4F0000}"/>
    <cellStyle name="Output 9 2 2 15" xfId="20408" xr:uid="{00000000-0005-0000-0000-00003E4F0000}"/>
    <cellStyle name="Output 9 2 2 15 2" xfId="20409" xr:uid="{00000000-0005-0000-0000-00003F4F0000}"/>
    <cellStyle name="Output 9 2 2 16" xfId="20410" xr:uid="{00000000-0005-0000-0000-0000404F0000}"/>
    <cellStyle name="Output 9 2 2 16 2" xfId="20411" xr:uid="{00000000-0005-0000-0000-0000414F0000}"/>
    <cellStyle name="Output 9 2 2 17" xfId="20412" xr:uid="{00000000-0005-0000-0000-0000424F0000}"/>
    <cellStyle name="Output 9 2 2 17 2" xfId="20413" xr:uid="{00000000-0005-0000-0000-0000434F0000}"/>
    <cellStyle name="Output 9 2 2 18" xfId="20414" xr:uid="{00000000-0005-0000-0000-0000444F0000}"/>
    <cellStyle name="Output 9 2 2 18 2" xfId="20415" xr:uid="{00000000-0005-0000-0000-0000454F0000}"/>
    <cellStyle name="Output 9 2 2 19" xfId="20416" xr:uid="{00000000-0005-0000-0000-0000464F0000}"/>
    <cellStyle name="Output 9 2 2 19 2" xfId="20417" xr:uid="{00000000-0005-0000-0000-0000474F0000}"/>
    <cellStyle name="Output 9 2 2 2" xfId="20418" xr:uid="{00000000-0005-0000-0000-0000484F0000}"/>
    <cellStyle name="Output 9 2 2 2 10" xfId="20419" xr:uid="{00000000-0005-0000-0000-0000494F0000}"/>
    <cellStyle name="Output 9 2 2 2 10 2" xfId="20420" xr:uid="{00000000-0005-0000-0000-00004A4F0000}"/>
    <cellStyle name="Output 9 2 2 2 11" xfId="20421" xr:uid="{00000000-0005-0000-0000-00004B4F0000}"/>
    <cellStyle name="Output 9 2 2 2 11 2" xfId="20422" xr:uid="{00000000-0005-0000-0000-00004C4F0000}"/>
    <cellStyle name="Output 9 2 2 2 12" xfId="20423" xr:uid="{00000000-0005-0000-0000-00004D4F0000}"/>
    <cellStyle name="Output 9 2 2 2 12 2" xfId="20424" xr:uid="{00000000-0005-0000-0000-00004E4F0000}"/>
    <cellStyle name="Output 9 2 2 2 13" xfId="20425" xr:uid="{00000000-0005-0000-0000-00004F4F0000}"/>
    <cellStyle name="Output 9 2 2 2 13 2" xfId="20426" xr:uid="{00000000-0005-0000-0000-0000504F0000}"/>
    <cellStyle name="Output 9 2 2 2 14" xfId="20427" xr:uid="{00000000-0005-0000-0000-0000514F0000}"/>
    <cellStyle name="Output 9 2 2 2 14 2" xfId="20428" xr:uid="{00000000-0005-0000-0000-0000524F0000}"/>
    <cellStyle name="Output 9 2 2 2 15" xfId="20429" xr:uid="{00000000-0005-0000-0000-0000534F0000}"/>
    <cellStyle name="Output 9 2 2 2 15 2" xfId="20430" xr:uid="{00000000-0005-0000-0000-0000544F0000}"/>
    <cellStyle name="Output 9 2 2 2 16" xfId="20431" xr:uid="{00000000-0005-0000-0000-0000554F0000}"/>
    <cellStyle name="Output 9 2 2 2 16 2" xfId="20432" xr:uid="{00000000-0005-0000-0000-0000564F0000}"/>
    <cellStyle name="Output 9 2 2 2 17" xfId="20433" xr:uid="{00000000-0005-0000-0000-0000574F0000}"/>
    <cellStyle name="Output 9 2 2 2 17 2" xfId="20434" xr:uid="{00000000-0005-0000-0000-0000584F0000}"/>
    <cellStyle name="Output 9 2 2 2 18" xfId="20435" xr:uid="{00000000-0005-0000-0000-0000594F0000}"/>
    <cellStyle name="Output 9 2 2 2 18 2" xfId="20436" xr:uid="{00000000-0005-0000-0000-00005A4F0000}"/>
    <cellStyle name="Output 9 2 2 2 19" xfId="20437" xr:uid="{00000000-0005-0000-0000-00005B4F0000}"/>
    <cellStyle name="Output 9 2 2 2 2" xfId="20438" xr:uid="{00000000-0005-0000-0000-00005C4F0000}"/>
    <cellStyle name="Output 9 2 2 2 2 2" xfId="20439" xr:uid="{00000000-0005-0000-0000-00005D4F0000}"/>
    <cellStyle name="Output 9 2 2 2 3" xfId="20440" xr:uid="{00000000-0005-0000-0000-00005E4F0000}"/>
    <cellStyle name="Output 9 2 2 2 3 2" xfId="20441" xr:uid="{00000000-0005-0000-0000-00005F4F0000}"/>
    <cellStyle name="Output 9 2 2 2 4" xfId="20442" xr:uid="{00000000-0005-0000-0000-0000604F0000}"/>
    <cellStyle name="Output 9 2 2 2 4 2" xfId="20443" xr:uid="{00000000-0005-0000-0000-0000614F0000}"/>
    <cellStyle name="Output 9 2 2 2 5" xfId="20444" xr:uid="{00000000-0005-0000-0000-0000624F0000}"/>
    <cellStyle name="Output 9 2 2 2 5 2" xfId="20445" xr:uid="{00000000-0005-0000-0000-0000634F0000}"/>
    <cellStyle name="Output 9 2 2 2 6" xfId="20446" xr:uid="{00000000-0005-0000-0000-0000644F0000}"/>
    <cellStyle name="Output 9 2 2 2 6 2" xfId="20447" xr:uid="{00000000-0005-0000-0000-0000654F0000}"/>
    <cellStyle name="Output 9 2 2 2 7" xfId="20448" xr:uid="{00000000-0005-0000-0000-0000664F0000}"/>
    <cellStyle name="Output 9 2 2 2 7 2" xfId="20449" xr:uid="{00000000-0005-0000-0000-0000674F0000}"/>
    <cellStyle name="Output 9 2 2 2 8" xfId="20450" xr:uid="{00000000-0005-0000-0000-0000684F0000}"/>
    <cellStyle name="Output 9 2 2 2 8 2" xfId="20451" xr:uid="{00000000-0005-0000-0000-0000694F0000}"/>
    <cellStyle name="Output 9 2 2 2 9" xfId="20452" xr:uid="{00000000-0005-0000-0000-00006A4F0000}"/>
    <cellStyle name="Output 9 2 2 2 9 2" xfId="20453" xr:uid="{00000000-0005-0000-0000-00006B4F0000}"/>
    <cellStyle name="Output 9 2 2 20" xfId="20454" xr:uid="{00000000-0005-0000-0000-00006C4F0000}"/>
    <cellStyle name="Output 9 2 2 3" xfId="20455" xr:uid="{00000000-0005-0000-0000-00006D4F0000}"/>
    <cellStyle name="Output 9 2 2 3 10" xfId="20456" xr:uid="{00000000-0005-0000-0000-00006E4F0000}"/>
    <cellStyle name="Output 9 2 2 3 10 2" xfId="20457" xr:uid="{00000000-0005-0000-0000-00006F4F0000}"/>
    <cellStyle name="Output 9 2 2 3 11" xfId="20458" xr:uid="{00000000-0005-0000-0000-0000704F0000}"/>
    <cellStyle name="Output 9 2 2 3 11 2" xfId="20459" xr:uid="{00000000-0005-0000-0000-0000714F0000}"/>
    <cellStyle name="Output 9 2 2 3 12" xfId="20460" xr:uid="{00000000-0005-0000-0000-0000724F0000}"/>
    <cellStyle name="Output 9 2 2 3 12 2" xfId="20461" xr:uid="{00000000-0005-0000-0000-0000734F0000}"/>
    <cellStyle name="Output 9 2 2 3 13" xfId="20462" xr:uid="{00000000-0005-0000-0000-0000744F0000}"/>
    <cellStyle name="Output 9 2 2 3 13 2" xfId="20463" xr:uid="{00000000-0005-0000-0000-0000754F0000}"/>
    <cellStyle name="Output 9 2 2 3 14" xfId="20464" xr:uid="{00000000-0005-0000-0000-0000764F0000}"/>
    <cellStyle name="Output 9 2 2 3 14 2" xfId="20465" xr:uid="{00000000-0005-0000-0000-0000774F0000}"/>
    <cellStyle name="Output 9 2 2 3 15" xfId="20466" xr:uid="{00000000-0005-0000-0000-0000784F0000}"/>
    <cellStyle name="Output 9 2 2 3 15 2" xfId="20467" xr:uid="{00000000-0005-0000-0000-0000794F0000}"/>
    <cellStyle name="Output 9 2 2 3 16" xfId="20468" xr:uid="{00000000-0005-0000-0000-00007A4F0000}"/>
    <cellStyle name="Output 9 2 2 3 16 2" xfId="20469" xr:uid="{00000000-0005-0000-0000-00007B4F0000}"/>
    <cellStyle name="Output 9 2 2 3 17" xfId="20470" xr:uid="{00000000-0005-0000-0000-00007C4F0000}"/>
    <cellStyle name="Output 9 2 2 3 17 2" xfId="20471" xr:uid="{00000000-0005-0000-0000-00007D4F0000}"/>
    <cellStyle name="Output 9 2 2 3 18" xfId="20472" xr:uid="{00000000-0005-0000-0000-00007E4F0000}"/>
    <cellStyle name="Output 9 2 2 3 18 2" xfId="20473" xr:uid="{00000000-0005-0000-0000-00007F4F0000}"/>
    <cellStyle name="Output 9 2 2 3 19" xfId="20474" xr:uid="{00000000-0005-0000-0000-0000804F0000}"/>
    <cellStyle name="Output 9 2 2 3 2" xfId="20475" xr:uid="{00000000-0005-0000-0000-0000814F0000}"/>
    <cellStyle name="Output 9 2 2 3 2 2" xfId="20476" xr:uid="{00000000-0005-0000-0000-0000824F0000}"/>
    <cellStyle name="Output 9 2 2 3 3" xfId="20477" xr:uid="{00000000-0005-0000-0000-0000834F0000}"/>
    <cellStyle name="Output 9 2 2 3 3 2" xfId="20478" xr:uid="{00000000-0005-0000-0000-0000844F0000}"/>
    <cellStyle name="Output 9 2 2 3 4" xfId="20479" xr:uid="{00000000-0005-0000-0000-0000854F0000}"/>
    <cellStyle name="Output 9 2 2 3 4 2" xfId="20480" xr:uid="{00000000-0005-0000-0000-0000864F0000}"/>
    <cellStyle name="Output 9 2 2 3 5" xfId="20481" xr:uid="{00000000-0005-0000-0000-0000874F0000}"/>
    <cellStyle name="Output 9 2 2 3 5 2" xfId="20482" xr:uid="{00000000-0005-0000-0000-0000884F0000}"/>
    <cellStyle name="Output 9 2 2 3 6" xfId="20483" xr:uid="{00000000-0005-0000-0000-0000894F0000}"/>
    <cellStyle name="Output 9 2 2 3 6 2" xfId="20484" xr:uid="{00000000-0005-0000-0000-00008A4F0000}"/>
    <cellStyle name="Output 9 2 2 3 7" xfId="20485" xr:uid="{00000000-0005-0000-0000-00008B4F0000}"/>
    <cellStyle name="Output 9 2 2 3 7 2" xfId="20486" xr:uid="{00000000-0005-0000-0000-00008C4F0000}"/>
    <cellStyle name="Output 9 2 2 3 8" xfId="20487" xr:uid="{00000000-0005-0000-0000-00008D4F0000}"/>
    <cellStyle name="Output 9 2 2 3 8 2" xfId="20488" xr:uid="{00000000-0005-0000-0000-00008E4F0000}"/>
    <cellStyle name="Output 9 2 2 3 9" xfId="20489" xr:uid="{00000000-0005-0000-0000-00008F4F0000}"/>
    <cellStyle name="Output 9 2 2 3 9 2" xfId="20490" xr:uid="{00000000-0005-0000-0000-0000904F0000}"/>
    <cellStyle name="Output 9 2 2 4" xfId="20491" xr:uid="{00000000-0005-0000-0000-0000914F0000}"/>
    <cellStyle name="Output 9 2 2 4 10" xfId="20492" xr:uid="{00000000-0005-0000-0000-0000924F0000}"/>
    <cellStyle name="Output 9 2 2 4 10 2" xfId="20493" xr:uid="{00000000-0005-0000-0000-0000934F0000}"/>
    <cellStyle name="Output 9 2 2 4 11" xfId="20494" xr:uid="{00000000-0005-0000-0000-0000944F0000}"/>
    <cellStyle name="Output 9 2 2 4 11 2" xfId="20495" xr:uid="{00000000-0005-0000-0000-0000954F0000}"/>
    <cellStyle name="Output 9 2 2 4 12" xfId="20496" xr:uid="{00000000-0005-0000-0000-0000964F0000}"/>
    <cellStyle name="Output 9 2 2 4 12 2" xfId="20497" xr:uid="{00000000-0005-0000-0000-0000974F0000}"/>
    <cellStyle name="Output 9 2 2 4 13" xfId="20498" xr:uid="{00000000-0005-0000-0000-0000984F0000}"/>
    <cellStyle name="Output 9 2 2 4 13 2" xfId="20499" xr:uid="{00000000-0005-0000-0000-0000994F0000}"/>
    <cellStyle name="Output 9 2 2 4 14" xfId="20500" xr:uid="{00000000-0005-0000-0000-00009A4F0000}"/>
    <cellStyle name="Output 9 2 2 4 14 2" xfId="20501" xr:uid="{00000000-0005-0000-0000-00009B4F0000}"/>
    <cellStyle name="Output 9 2 2 4 15" xfId="20502" xr:uid="{00000000-0005-0000-0000-00009C4F0000}"/>
    <cellStyle name="Output 9 2 2 4 15 2" xfId="20503" xr:uid="{00000000-0005-0000-0000-00009D4F0000}"/>
    <cellStyle name="Output 9 2 2 4 16" xfId="20504" xr:uid="{00000000-0005-0000-0000-00009E4F0000}"/>
    <cellStyle name="Output 9 2 2 4 2" xfId="20505" xr:uid="{00000000-0005-0000-0000-00009F4F0000}"/>
    <cellStyle name="Output 9 2 2 4 2 2" xfId="20506" xr:uid="{00000000-0005-0000-0000-0000A04F0000}"/>
    <cellStyle name="Output 9 2 2 4 3" xfId="20507" xr:uid="{00000000-0005-0000-0000-0000A14F0000}"/>
    <cellStyle name="Output 9 2 2 4 3 2" xfId="20508" xr:uid="{00000000-0005-0000-0000-0000A24F0000}"/>
    <cellStyle name="Output 9 2 2 4 4" xfId="20509" xr:uid="{00000000-0005-0000-0000-0000A34F0000}"/>
    <cellStyle name="Output 9 2 2 4 4 2" xfId="20510" xr:uid="{00000000-0005-0000-0000-0000A44F0000}"/>
    <cellStyle name="Output 9 2 2 4 5" xfId="20511" xr:uid="{00000000-0005-0000-0000-0000A54F0000}"/>
    <cellStyle name="Output 9 2 2 4 5 2" xfId="20512" xr:uid="{00000000-0005-0000-0000-0000A64F0000}"/>
    <cellStyle name="Output 9 2 2 4 6" xfId="20513" xr:uid="{00000000-0005-0000-0000-0000A74F0000}"/>
    <cellStyle name="Output 9 2 2 4 6 2" xfId="20514" xr:uid="{00000000-0005-0000-0000-0000A84F0000}"/>
    <cellStyle name="Output 9 2 2 4 7" xfId="20515" xr:uid="{00000000-0005-0000-0000-0000A94F0000}"/>
    <cellStyle name="Output 9 2 2 4 7 2" xfId="20516" xr:uid="{00000000-0005-0000-0000-0000AA4F0000}"/>
    <cellStyle name="Output 9 2 2 4 8" xfId="20517" xr:uid="{00000000-0005-0000-0000-0000AB4F0000}"/>
    <cellStyle name="Output 9 2 2 4 8 2" xfId="20518" xr:uid="{00000000-0005-0000-0000-0000AC4F0000}"/>
    <cellStyle name="Output 9 2 2 4 9" xfId="20519" xr:uid="{00000000-0005-0000-0000-0000AD4F0000}"/>
    <cellStyle name="Output 9 2 2 4 9 2" xfId="20520" xr:uid="{00000000-0005-0000-0000-0000AE4F0000}"/>
    <cellStyle name="Output 9 2 2 5" xfId="20521" xr:uid="{00000000-0005-0000-0000-0000AF4F0000}"/>
    <cellStyle name="Output 9 2 2 5 10" xfId="20522" xr:uid="{00000000-0005-0000-0000-0000B04F0000}"/>
    <cellStyle name="Output 9 2 2 5 10 2" xfId="20523" xr:uid="{00000000-0005-0000-0000-0000B14F0000}"/>
    <cellStyle name="Output 9 2 2 5 11" xfId="20524" xr:uid="{00000000-0005-0000-0000-0000B24F0000}"/>
    <cellStyle name="Output 9 2 2 5 11 2" xfId="20525" xr:uid="{00000000-0005-0000-0000-0000B34F0000}"/>
    <cellStyle name="Output 9 2 2 5 12" xfId="20526" xr:uid="{00000000-0005-0000-0000-0000B44F0000}"/>
    <cellStyle name="Output 9 2 2 5 12 2" xfId="20527" xr:uid="{00000000-0005-0000-0000-0000B54F0000}"/>
    <cellStyle name="Output 9 2 2 5 13" xfId="20528" xr:uid="{00000000-0005-0000-0000-0000B64F0000}"/>
    <cellStyle name="Output 9 2 2 5 13 2" xfId="20529" xr:uid="{00000000-0005-0000-0000-0000B74F0000}"/>
    <cellStyle name="Output 9 2 2 5 14" xfId="20530" xr:uid="{00000000-0005-0000-0000-0000B84F0000}"/>
    <cellStyle name="Output 9 2 2 5 14 2" xfId="20531" xr:uid="{00000000-0005-0000-0000-0000B94F0000}"/>
    <cellStyle name="Output 9 2 2 5 15" xfId="20532" xr:uid="{00000000-0005-0000-0000-0000BA4F0000}"/>
    <cellStyle name="Output 9 2 2 5 15 2" xfId="20533" xr:uid="{00000000-0005-0000-0000-0000BB4F0000}"/>
    <cellStyle name="Output 9 2 2 5 16" xfId="20534" xr:uid="{00000000-0005-0000-0000-0000BC4F0000}"/>
    <cellStyle name="Output 9 2 2 5 2" xfId="20535" xr:uid="{00000000-0005-0000-0000-0000BD4F0000}"/>
    <cellStyle name="Output 9 2 2 5 2 2" xfId="20536" xr:uid="{00000000-0005-0000-0000-0000BE4F0000}"/>
    <cellStyle name="Output 9 2 2 5 3" xfId="20537" xr:uid="{00000000-0005-0000-0000-0000BF4F0000}"/>
    <cellStyle name="Output 9 2 2 5 3 2" xfId="20538" xr:uid="{00000000-0005-0000-0000-0000C04F0000}"/>
    <cellStyle name="Output 9 2 2 5 4" xfId="20539" xr:uid="{00000000-0005-0000-0000-0000C14F0000}"/>
    <cellStyle name="Output 9 2 2 5 4 2" xfId="20540" xr:uid="{00000000-0005-0000-0000-0000C24F0000}"/>
    <cellStyle name="Output 9 2 2 5 5" xfId="20541" xr:uid="{00000000-0005-0000-0000-0000C34F0000}"/>
    <cellStyle name="Output 9 2 2 5 5 2" xfId="20542" xr:uid="{00000000-0005-0000-0000-0000C44F0000}"/>
    <cellStyle name="Output 9 2 2 5 6" xfId="20543" xr:uid="{00000000-0005-0000-0000-0000C54F0000}"/>
    <cellStyle name="Output 9 2 2 5 6 2" xfId="20544" xr:uid="{00000000-0005-0000-0000-0000C64F0000}"/>
    <cellStyle name="Output 9 2 2 5 7" xfId="20545" xr:uid="{00000000-0005-0000-0000-0000C74F0000}"/>
    <cellStyle name="Output 9 2 2 5 7 2" xfId="20546" xr:uid="{00000000-0005-0000-0000-0000C84F0000}"/>
    <cellStyle name="Output 9 2 2 5 8" xfId="20547" xr:uid="{00000000-0005-0000-0000-0000C94F0000}"/>
    <cellStyle name="Output 9 2 2 5 8 2" xfId="20548" xr:uid="{00000000-0005-0000-0000-0000CA4F0000}"/>
    <cellStyle name="Output 9 2 2 5 9" xfId="20549" xr:uid="{00000000-0005-0000-0000-0000CB4F0000}"/>
    <cellStyle name="Output 9 2 2 5 9 2" xfId="20550" xr:uid="{00000000-0005-0000-0000-0000CC4F0000}"/>
    <cellStyle name="Output 9 2 2 6" xfId="20551" xr:uid="{00000000-0005-0000-0000-0000CD4F0000}"/>
    <cellStyle name="Output 9 2 2 6 10" xfId="20552" xr:uid="{00000000-0005-0000-0000-0000CE4F0000}"/>
    <cellStyle name="Output 9 2 2 6 10 2" xfId="20553" xr:uid="{00000000-0005-0000-0000-0000CF4F0000}"/>
    <cellStyle name="Output 9 2 2 6 11" xfId="20554" xr:uid="{00000000-0005-0000-0000-0000D04F0000}"/>
    <cellStyle name="Output 9 2 2 6 11 2" xfId="20555" xr:uid="{00000000-0005-0000-0000-0000D14F0000}"/>
    <cellStyle name="Output 9 2 2 6 12" xfId="20556" xr:uid="{00000000-0005-0000-0000-0000D24F0000}"/>
    <cellStyle name="Output 9 2 2 6 12 2" xfId="20557" xr:uid="{00000000-0005-0000-0000-0000D34F0000}"/>
    <cellStyle name="Output 9 2 2 6 13" xfId="20558" xr:uid="{00000000-0005-0000-0000-0000D44F0000}"/>
    <cellStyle name="Output 9 2 2 6 13 2" xfId="20559" xr:uid="{00000000-0005-0000-0000-0000D54F0000}"/>
    <cellStyle name="Output 9 2 2 6 14" xfId="20560" xr:uid="{00000000-0005-0000-0000-0000D64F0000}"/>
    <cellStyle name="Output 9 2 2 6 14 2" xfId="20561" xr:uid="{00000000-0005-0000-0000-0000D74F0000}"/>
    <cellStyle name="Output 9 2 2 6 15" xfId="20562" xr:uid="{00000000-0005-0000-0000-0000D84F0000}"/>
    <cellStyle name="Output 9 2 2 6 2" xfId="20563" xr:uid="{00000000-0005-0000-0000-0000D94F0000}"/>
    <cellStyle name="Output 9 2 2 6 2 2" xfId="20564" xr:uid="{00000000-0005-0000-0000-0000DA4F0000}"/>
    <cellStyle name="Output 9 2 2 6 3" xfId="20565" xr:uid="{00000000-0005-0000-0000-0000DB4F0000}"/>
    <cellStyle name="Output 9 2 2 6 3 2" xfId="20566" xr:uid="{00000000-0005-0000-0000-0000DC4F0000}"/>
    <cellStyle name="Output 9 2 2 6 4" xfId="20567" xr:uid="{00000000-0005-0000-0000-0000DD4F0000}"/>
    <cellStyle name="Output 9 2 2 6 4 2" xfId="20568" xr:uid="{00000000-0005-0000-0000-0000DE4F0000}"/>
    <cellStyle name="Output 9 2 2 6 5" xfId="20569" xr:uid="{00000000-0005-0000-0000-0000DF4F0000}"/>
    <cellStyle name="Output 9 2 2 6 5 2" xfId="20570" xr:uid="{00000000-0005-0000-0000-0000E04F0000}"/>
    <cellStyle name="Output 9 2 2 6 6" xfId="20571" xr:uid="{00000000-0005-0000-0000-0000E14F0000}"/>
    <cellStyle name="Output 9 2 2 6 6 2" xfId="20572" xr:uid="{00000000-0005-0000-0000-0000E24F0000}"/>
    <cellStyle name="Output 9 2 2 6 7" xfId="20573" xr:uid="{00000000-0005-0000-0000-0000E34F0000}"/>
    <cellStyle name="Output 9 2 2 6 7 2" xfId="20574" xr:uid="{00000000-0005-0000-0000-0000E44F0000}"/>
    <cellStyle name="Output 9 2 2 6 8" xfId="20575" xr:uid="{00000000-0005-0000-0000-0000E54F0000}"/>
    <cellStyle name="Output 9 2 2 6 8 2" xfId="20576" xr:uid="{00000000-0005-0000-0000-0000E64F0000}"/>
    <cellStyle name="Output 9 2 2 6 9" xfId="20577" xr:uid="{00000000-0005-0000-0000-0000E74F0000}"/>
    <cellStyle name="Output 9 2 2 6 9 2" xfId="20578" xr:uid="{00000000-0005-0000-0000-0000E84F0000}"/>
    <cellStyle name="Output 9 2 2 7" xfId="20579" xr:uid="{00000000-0005-0000-0000-0000E94F0000}"/>
    <cellStyle name="Output 9 2 2 7 2" xfId="20580" xr:uid="{00000000-0005-0000-0000-0000EA4F0000}"/>
    <cellStyle name="Output 9 2 2 8" xfId="20581" xr:uid="{00000000-0005-0000-0000-0000EB4F0000}"/>
    <cellStyle name="Output 9 2 2 8 2" xfId="20582" xr:uid="{00000000-0005-0000-0000-0000EC4F0000}"/>
    <cellStyle name="Output 9 2 2 9" xfId="20583" xr:uid="{00000000-0005-0000-0000-0000ED4F0000}"/>
    <cellStyle name="Output 9 2 2 9 2" xfId="20584" xr:uid="{00000000-0005-0000-0000-0000EE4F0000}"/>
    <cellStyle name="Output 9 2 20" xfId="20585" xr:uid="{00000000-0005-0000-0000-0000EF4F0000}"/>
    <cellStyle name="Output 9 2 20 2" xfId="20586" xr:uid="{00000000-0005-0000-0000-0000F04F0000}"/>
    <cellStyle name="Output 9 2 21" xfId="20587" xr:uid="{00000000-0005-0000-0000-0000F14F0000}"/>
    <cellStyle name="Output 9 2 21 2" xfId="20588" xr:uid="{00000000-0005-0000-0000-0000F24F0000}"/>
    <cellStyle name="Output 9 2 22" xfId="20589" xr:uid="{00000000-0005-0000-0000-0000F34F0000}"/>
    <cellStyle name="Output 9 2 22 2" xfId="20590" xr:uid="{00000000-0005-0000-0000-0000F44F0000}"/>
    <cellStyle name="Output 9 2 23" xfId="20591" xr:uid="{00000000-0005-0000-0000-0000F54F0000}"/>
    <cellStyle name="Output 9 2 23 2" xfId="20592" xr:uid="{00000000-0005-0000-0000-0000F64F0000}"/>
    <cellStyle name="Output 9 2 24" xfId="20593" xr:uid="{00000000-0005-0000-0000-0000F74F0000}"/>
    <cellStyle name="Output 9 2 24 2" xfId="20594" xr:uid="{00000000-0005-0000-0000-0000F84F0000}"/>
    <cellStyle name="Output 9 2 25" xfId="20595" xr:uid="{00000000-0005-0000-0000-0000F94F0000}"/>
    <cellStyle name="Output 9 2 25 2" xfId="20596" xr:uid="{00000000-0005-0000-0000-0000FA4F0000}"/>
    <cellStyle name="Output 9 2 26" xfId="20597" xr:uid="{00000000-0005-0000-0000-0000FB4F0000}"/>
    <cellStyle name="Output 9 2 26 2" xfId="20598" xr:uid="{00000000-0005-0000-0000-0000FC4F0000}"/>
    <cellStyle name="Output 9 2 27" xfId="20599" xr:uid="{00000000-0005-0000-0000-0000FD4F0000}"/>
    <cellStyle name="Output 9 2 3" xfId="20600" xr:uid="{00000000-0005-0000-0000-0000FE4F0000}"/>
    <cellStyle name="Output 9 2 3 10" xfId="20601" xr:uid="{00000000-0005-0000-0000-0000FF4F0000}"/>
    <cellStyle name="Output 9 2 3 10 2" xfId="20602" xr:uid="{00000000-0005-0000-0000-000000500000}"/>
    <cellStyle name="Output 9 2 3 11" xfId="20603" xr:uid="{00000000-0005-0000-0000-000001500000}"/>
    <cellStyle name="Output 9 2 3 11 2" xfId="20604" xr:uid="{00000000-0005-0000-0000-000002500000}"/>
    <cellStyle name="Output 9 2 3 12" xfId="20605" xr:uid="{00000000-0005-0000-0000-000003500000}"/>
    <cellStyle name="Output 9 2 3 12 2" xfId="20606" xr:uid="{00000000-0005-0000-0000-000004500000}"/>
    <cellStyle name="Output 9 2 3 13" xfId="20607" xr:uid="{00000000-0005-0000-0000-000005500000}"/>
    <cellStyle name="Output 9 2 3 13 2" xfId="20608" xr:uid="{00000000-0005-0000-0000-000006500000}"/>
    <cellStyle name="Output 9 2 3 14" xfId="20609" xr:uid="{00000000-0005-0000-0000-000007500000}"/>
    <cellStyle name="Output 9 2 3 14 2" xfId="20610" xr:uid="{00000000-0005-0000-0000-000008500000}"/>
    <cellStyle name="Output 9 2 3 15" xfId="20611" xr:uid="{00000000-0005-0000-0000-000009500000}"/>
    <cellStyle name="Output 9 2 3 15 2" xfId="20612" xr:uid="{00000000-0005-0000-0000-00000A500000}"/>
    <cellStyle name="Output 9 2 3 16" xfId="20613" xr:uid="{00000000-0005-0000-0000-00000B500000}"/>
    <cellStyle name="Output 9 2 3 16 2" xfId="20614" xr:uid="{00000000-0005-0000-0000-00000C500000}"/>
    <cellStyle name="Output 9 2 3 17" xfId="20615" xr:uid="{00000000-0005-0000-0000-00000D500000}"/>
    <cellStyle name="Output 9 2 3 17 2" xfId="20616" xr:uid="{00000000-0005-0000-0000-00000E500000}"/>
    <cellStyle name="Output 9 2 3 18" xfId="20617" xr:uid="{00000000-0005-0000-0000-00000F500000}"/>
    <cellStyle name="Output 9 2 3 18 2" xfId="20618" xr:uid="{00000000-0005-0000-0000-000010500000}"/>
    <cellStyle name="Output 9 2 3 19" xfId="20619" xr:uid="{00000000-0005-0000-0000-000011500000}"/>
    <cellStyle name="Output 9 2 3 19 2" xfId="20620" xr:uid="{00000000-0005-0000-0000-000012500000}"/>
    <cellStyle name="Output 9 2 3 2" xfId="20621" xr:uid="{00000000-0005-0000-0000-000013500000}"/>
    <cellStyle name="Output 9 2 3 2 10" xfId="20622" xr:uid="{00000000-0005-0000-0000-000014500000}"/>
    <cellStyle name="Output 9 2 3 2 10 2" xfId="20623" xr:uid="{00000000-0005-0000-0000-000015500000}"/>
    <cellStyle name="Output 9 2 3 2 11" xfId="20624" xr:uid="{00000000-0005-0000-0000-000016500000}"/>
    <cellStyle name="Output 9 2 3 2 11 2" xfId="20625" xr:uid="{00000000-0005-0000-0000-000017500000}"/>
    <cellStyle name="Output 9 2 3 2 12" xfId="20626" xr:uid="{00000000-0005-0000-0000-000018500000}"/>
    <cellStyle name="Output 9 2 3 2 12 2" xfId="20627" xr:uid="{00000000-0005-0000-0000-000019500000}"/>
    <cellStyle name="Output 9 2 3 2 13" xfId="20628" xr:uid="{00000000-0005-0000-0000-00001A500000}"/>
    <cellStyle name="Output 9 2 3 2 13 2" xfId="20629" xr:uid="{00000000-0005-0000-0000-00001B500000}"/>
    <cellStyle name="Output 9 2 3 2 14" xfId="20630" xr:uid="{00000000-0005-0000-0000-00001C500000}"/>
    <cellStyle name="Output 9 2 3 2 14 2" xfId="20631" xr:uid="{00000000-0005-0000-0000-00001D500000}"/>
    <cellStyle name="Output 9 2 3 2 15" xfId="20632" xr:uid="{00000000-0005-0000-0000-00001E500000}"/>
    <cellStyle name="Output 9 2 3 2 15 2" xfId="20633" xr:uid="{00000000-0005-0000-0000-00001F500000}"/>
    <cellStyle name="Output 9 2 3 2 16" xfId="20634" xr:uid="{00000000-0005-0000-0000-000020500000}"/>
    <cellStyle name="Output 9 2 3 2 16 2" xfId="20635" xr:uid="{00000000-0005-0000-0000-000021500000}"/>
    <cellStyle name="Output 9 2 3 2 17" xfId="20636" xr:uid="{00000000-0005-0000-0000-000022500000}"/>
    <cellStyle name="Output 9 2 3 2 17 2" xfId="20637" xr:uid="{00000000-0005-0000-0000-000023500000}"/>
    <cellStyle name="Output 9 2 3 2 18" xfId="20638" xr:uid="{00000000-0005-0000-0000-000024500000}"/>
    <cellStyle name="Output 9 2 3 2 18 2" xfId="20639" xr:uid="{00000000-0005-0000-0000-000025500000}"/>
    <cellStyle name="Output 9 2 3 2 19" xfId="20640" xr:uid="{00000000-0005-0000-0000-000026500000}"/>
    <cellStyle name="Output 9 2 3 2 2" xfId="20641" xr:uid="{00000000-0005-0000-0000-000027500000}"/>
    <cellStyle name="Output 9 2 3 2 2 2" xfId="20642" xr:uid="{00000000-0005-0000-0000-000028500000}"/>
    <cellStyle name="Output 9 2 3 2 3" xfId="20643" xr:uid="{00000000-0005-0000-0000-000029500000}"/>
    <cellStyle name="Output 9 2 3 2 3 2" xfId="20644" xr:uid="{00000000-0005-0000-0000-00002A500000}"/>
    <cellStyle name="Output 9 2 3 2 4" xfId="20645" xr:uid="{00000000-0005-0000-0000-00002B500000}"/>
    <cellStyle name="Output 9 2 3 2 4 2" xfId="20646" xr:uid="{00000000-0005-0000-0000-00002C500000}"/>
    <cellStyle name="Output 9 2 3 2 5" xfId="20647" xr:uid="{00000000-0005-0000-0000-00002D500000}"/>
    <cellStyle name="Output 9 2 3 2 5 2" xfId="20648" xr:uid="{00000000-0005-0000-0000-00002E500000}"/>
    <cellStyle name="Output 9 2 3 2 6" xfId="20649" xr:uid="{00000000-0005-0000-0000-00002F500000}"/>
    <cellStyle name="Output 9 2 3 2 6 2" xfId="20650" xr:uid="{00000000-0005-0000-0000-000030500000}"/>
    <cellStyle name="Output 9 2 3 2 7" xfId="20651" xr:uid="{00000000-0005-0000-0000-000031500000}"/>
    <cellStyle name="Output 9 2 3 2 7 2" xfId="20652" xr:uid="{00000000-0005-0000-0000-000032500000}"/>
    <cellStyle name="Output 9 2 3 2 8" xfId="20653" xr:uid="{00000000-0005-0000-0000-000033500000}"/>
    <cellStyle name="Output 9 2 3 2 8 2" xfId="20654" xr:uid="{00000000-0005-0000-0000-000034500000}"/>
    <cellStyle name="Output 9 2 3 2 9" xfId="20655" xr:uid="{00000000-0005-0000-0000-000035500000}"/>
    <cellStyle name="Output 9 2 3 2 9 2" xfId="20656" xr:uid="{00000000-0005-0000-0000-000036500000}"/>
    <cellStyle name="Output 9 2 3 20" xfId="20657" xr:uid="{00000000-0005-0000-0000-000037500000}"/>
    <cellStyle name="Output 9 2 3 3" xfId="20658" xr:uid="{00000000-0005-0000-0000-000038500000}"/>
    <cellStyle name="Output 9 2 3 3 10" xfId="20659" xr:uid="{00000000-0005-0000-0000-000039500000}"/>
    <cellStyle name="Output 9 2 3 3 10 2" xfId="20660" xr:uid="{00000000-0005-0000-0000-00003A500000}"/>
    <cellStyle name="Output 9 2 3 3 11" xfId="20661" xr:uid="{00000000-0005-0000-0000-00003B500000}"/>
    <cellStyle name="Output 9 2 3 3 11 2" xfId="20662" xr:uid="{00000000-0005-0000-0000-00003C500000}"/>
    <cellStyle name="Output 9 2 3 3 12" xfId="20663" xr:uid="{00000000-0005-0000-0000-00003D500000}"/>
    <cellStyle name="Output 9 2 3 3 12 2" xfId="20664" xr:uid="{00000000-0005-0000-0000-00003E500000}"/>
    <cellStyle name="Output 9 2 3 3 13" xfId="20665" xr:uid="{00000000-0005-0000-0000-00003F500000}"/>
    <cellStyle name="Output 9 2 3 3 13 2" xfId="20666" xr:uid="{00000000-0005-0000-0000-000040500000}"/>
    <cellStyle name="Output 9 2 3 3 14" xfId="20667" xr:uid="{00000000-0005-0000-0000-000041500000}"/>
    <cellStyle name="Output 9 2 3 3 14 2" xfId="20668" xr:uid="{00000000-0005-0000-0000-000042500000}"/>
    <cellStyle name="Output 9 2 3 3 15" xfId="20669" xr:uid="{00000000-0005-0000-0000-000043500000}"/>
    <cellStyle name="Output 9 2 3 3 15 2" xfId="20670" xr:uid="{00000000-0005-0000-0000-000044500000}"/>
    <cellStyle name="Output 9 2 3 3 16" xfId="20671" xr:uid="{00000000-0005-0000-0000-000045500000}"/>
    <cellStyle name="Output 9 2 3 3 16 2" xfId="20672" xr:uid="{00000000-0005-0000-0000-000046500000}"/>
    <cellStyle name="Output 9 2 3 3 17" xfId="20673" xr:uid="{00000000-0005-0000-0000-000047500000}"/>
    <cellStyle name="Output 9 2 3 3 17 2" xfId="20674" xr:uid="{00000000-0005-0000-0000-000048500000}"/>
    <cellStyle name="Output 9 2 3 3 18" xfId="20675" xr:uid="{00000000-0005-0000-0000-000049500000}"/>
    <cellStyle name="Output 9 2 3 3 18 2" xfId="20676" xr:uid="{00000000-0005-0000-0000-00004A500000}"/>
    <cellStyle name="Output 9 2 3 3 19" xfId="20677" xr:uid="{00000000-0005-0000-0000-00004B500000}"/>
    <cellStyle name="Output 9 2 3 3 2" xfId="20678" xr:uid="{00000000-0005-0000-0000-00004C500000}"/>
    <cellStyle name="Output 9 2 3 3 2 2" xfId="20679" xr:uid="{00000000-0005-0000-0000-00004D500000}"/>
    <cellStyle name="Output 9 2 3 3 3" xfId="20680" xr:uid="{00000000-0005-0000-0000-00004E500000}"/>
    <cellStyle name="Output 9 2 3 3 3 2" xfId="20681" xr:uid="{00000000-0005-0000-0000-00004F500000}"/>
    <cellStyle name="Output 9 2 3 3 4" xfId="20682" xr:uid="{00000000-0005-0000-0000-000050500000}"/>
    <cellStyle name="Output 9 2 3 3 4 2" xfId="20683" xr:uid="{00000000-0005-0000-0000-000051500000}"/>
    <cellStyle name="Output 9 2 3 3 5" xfId="20684" xr:uid="{00000000-0005-0000-0000-000052500000}"/>
    <cellStyle name="Output 9 2 3 3 5 2" xfId="20685" xr:uid="{00000000-0005-0000-0000-000053500000}"/>
    <cellStyle name="Output 9 2 3 3 6" xfId="20686" xr:uid="{00000000-0005-0000-0000-000054500000}"/>
    <cellStyle name="Output 9 2 3 3 6 2" xfId="20687" xr:uid="{00000000-0005-0000-0000-000055500000}"/>
    <cellStyle name="Output 9 2 3 3 7" xfId="20688" xr:uid="{00000000-0005-0000-0000-000056500000}"/>
    <cellStyle name="Output 9 2 3 3 7 2" xfId="20689" xr:uid="{00000000-0005-0000-0000-000057500000}"/>
    <cellStyle name="Output 9 2 3 3 8" xfId="20690" xr:uid="{00000000-0005-0000-0000-000058500000}"/>
    <cellStyle name="Output 9 2 3 3 8 2" xfId="20691" xr:uid="{00000000-0005-0000-0000-000059500000}"/>
    <cellStyle name="Output 9 2 3 3 9" xfId="20692" xr:uid="{00000000-0005-0000-0000-00005A500000}"/>
    <cellStyle name="Output 9 2 3 3 9 2" xfId="20693" xr:uid="{00000000-0005-0000-0000-00005B500000}"/>
    <cellStyle name="Output 9 2 3 4" xfId="20694" xr:uid="{00000000-0005-0000-0000-00005C500000}"/>
    <cellStyle name="Output 9 2 3 4 10" xfId="20695" xr:uid="{00000000-0005-0000-0000-00005D500000}"/>
    <cellStyle name="Output 9 2 3 4 10 2" xfId="20696" xr:uid="{00000000-0005-0000-0000-00005E500000}"/>
    <cellStyle name="Output 9 2 3 4 11" xfId="20697" xr:uid="{00000000-0005-0000-0000-00005F500000}"/>
    <cellStyle name="Output 9 2 3 4 11 2" xfId="20698" xr:uid="{00000000-0005-0000-0000-000060500000}"/>
    <cellStyle name="Output 9 2 3 4 12" xfId="20699" xr:uid="{00000000-0005-0000-0000-000061500000}"/>
    <cellStyle name="Output 9 2 3 4 12 2" xfId="20700" xr:uid="{00000000-0005-0000-0000-000062500000}"/>
    <cellStyle name="Output 9 2 3 4 13" xfId="20701" xr:uid="{00000000-0005-0000-0000-000063500000}"/>
    <cellStyle name="Output 9 2 3 4 13 2" xfId="20702" xr:uid="{00000000-0005-0000-0000-000064500000}"/>
    <cellStyle name="Output 9 2 3 4 14" xfId="20703" xr:uid="{00000000-0005-0000-0000-000065500000}"/>
    <cellStyle name="Output 9 2 3 4 14 2" xfId="20704" xr:uid="{00000000-0005-0000-0000-000066500000}"/>
    <cellStyle name="Output 9 2 3 4 15" xfId="20705" xr:uid="{00000000-0005-0000-0000-000067500000}"/>
    <cellStyle name="Output 9 2 3 4 15 2" xfId="20706" xr:uid="{00000000-0005-0000-0000-000068500000}"/>
    <cellStyle name="Output 9 2 3 4 16" xfId="20707" xr:uid="{00000000-0005-0000-0000-000069500000}"/>
    <cellStyle name="Output 9 2 3 4 2" xfId="20708" xr:uid="{00000000-0005-0000-0000-00006A500000}"/>
    <cellStyle name="Output 9 2 3 4 2 2" xfId="20709" xr:uid="{00000000-0005-0000-0000-00006B500000}"/>
    <cellStyle name="Output 9 2 3 4 3" xfId="20710" xr:uid="{00000000-0005-0000-0000-00006C500000}"/>
    <cellStyle name="Output 9 2 3 4 3 2" xfId="20711" xr:uid="{00000000-0005-0000-0000-00006D500000}"/>
    <cellStyle name="Output 9 2 3 4 4" xfId="20712" xr:uid="{00000000-0005-0000-0000-00006E500000}"/>
    <cellStyle name="Output 9 2 3 4 4 2" xfId="20713" xr:uid="{00000000-0005-0000-0000-00006F500000}"/>
    <cellStyle name="Output 9 2 3 4 5" xfId="20714" xr:uid="{00000000-0005-0000-0000-000070500000}"/>
    <cellStyle name="Output 9 2 3 4 5 2" xfId="20715" xr:uid="{00000000-0005-0000-0000-000071500000}"/>
    <cellStyle name="Output 9 2 3 4 6" xfId="20716" xr:uid="{00000000-0005-0000-0000-000072500000}"/>
    <cellStyle name="Output 9 2 3 4 6 2" xfId="20717" xr:uid="{00000000-0005-0000-0000-000073500000}"/>
    <cellStyle name="Output 9 2 3 4 7" xfId="20718" xr:uid="{00000000-0005-0000-0000-000074500000}"/>
    <cellStyle name="Output 9 2 3 4 7 2" xfId="20719" xr:uid="{00000000-0005-0000-0000-000075500000}"/>
    <cellStyle name="Output 9 2 3 4 8" xfId="20720" xr:uid="{00000000-0005-0000-0000-000076500000}"/>
    <cellStyle name="Output 9 2 3 4 8 2" xfId="20721" xr:uid="{00000000-0005-0000-0000-000077500000}"/>
    <cellStyle name="Output 9 2 3 4 9" xfId="20722" xr:uid="{00000000-0005-0000-0000-000078500000}"/>
    <cellStyle name="Output 9 2 3 4 9 2" xfId="20723" xr:uid="{00000000-0005-0000-0000-000079500000}"/>
    <cellStyle name="Output 9 2 3 5" xfId="20724" xr:uid="{00000000-0005-0000-0000-00007A500000}"/>
    <cellStyle name="Output 9 2 3 5 10" xfId="20725" xr:uid="{00000000-0005-0000-0000-00007B500000}"/>
    <cellStyle name="Output 9 2 3 5 10 2" xfId="20726" xr:uid="{00000000-0005-0000-0000-00007C500000}"/>
    <cellStyle name="Output 9 2 3 5 11" xfId="20727" xr:uid="{00000000-0005-0000-0000-00007D500000}"/>
    <cellStyle name="Output 9 2 3 5 11 2" xfId="20728" xr:uid="{00000000-0005-0000-0000-00007E500000}"/>
    <cellStyle name="Output 9 2 3 5 12" xfId="20729" xr:uid="{00000000-0005-0000-0000-00007F500000}"/>
    <cellStyle name="Output 9 2 3 5 12 2" xfId="20730" xr:uid="{00000000-0005-0000-0000-000080500000}"/>
    <cellStyle name="Output 9 2 3 5 13" xfId="20731" xr:uid="{00000000-0005-0000-0000-000081500000}"/>
    <cellStyle name="Output 9 2 3 5 13 2" xfId="20732" xr:uid="{00000000-0005-0000-0000-000082500000}"/>
    <cellStyle name="Output 9 2 3 5 14" xfId="20733" xr:uid="{00000000-0005-0000-0000-000083500000}"/>
    <cellStyle name="Output 9 2 3 5 14 2" xfId="20734" xr:uid="{00000000-0005-0000-0000-000084500000}"/>
    <cellStyle name="Output 9 2 3 5 15" xfId="20735" xr:uid="{00000000-0005-0000-0000-000085500000}"/>
    <cellStyle name="Output 9 2 3 5 15 2" xfId="20736" xr:uid="{00000000-0005-0000-0000-000086500000}"/>
    <cellStyle name="Output 9 2 3 5 16" xfId="20737" xr:uid="{00000000-0005-0000-0000-000087500000}"/>
    <cellStyle name="Output 9 2 3 5 2" xfId="20738" xr:uid="{00000000-0005-0000-0000-000088500000}"/>
    <cellStyle name="Output 9 2 3 5 2 2" xfId="20739" xr:uid="{00000000-0005-0000-0000-000089500000}"/>
    <cellStyle name="Output 9 2 3 5 3" xfId="20740" xr:uid="{00000000-0005-0000-0000-00008A500000}"/>
    <cellStyle name="Output 9 2 3 5 3 2" xfId="20741" xr:uid="{00000000-0005-0000-0000-00008B500000}"/>
    <cellStyle name="Output 9 2 3 5 4" xfId="20742" xr:uid="{00000000-0005-0000-0000-00008C500000}"/>
    <cellStyle name="Output 9 2 3 5 4 2" xfId="20743" xr:uid="{00000000-0005-0000-0000-00008D500000}"/>
    <cellStyle name="Output 9 2 3 5 5" xfId="20744" xr:uid="{00000000-0005-0000-0000-00008E500000}"/>
    <cellStyle name="Output 9 2 3 5 5 2" xfId="20745" xr:uid="{00000000-0005-0000-0000-00008F500000}"/>
    <cellStyle name="Output 9 2 3 5 6" xfId="20746" xr:uid="{00000000-0005-0000-0000-000090500000}"/>
    <cellStyle name="Output 9 2 3 5 6 2" xfId="20747" xr:uid="{00000000-0005-0000-0000-000091500000}"/>
    <cellStyle name="Output 9 2 3 5 7" xfId="20748" xr:uid="{00000000-0005-0000-0000-000092500000}"/>
    <cellStyle name="Output 9 2 3 5 7 2" xfId="20749" xr:uid="{00000000-0005-0000-0000-000093500000}"/>
    <cellStyle name="Output 9 2 3 5 8" xfId="20750" xr:uid="{00000000-0005-0000-0000-000094500000}"/>
    <cellStyle name="Output 9 2 3 5 8 2" xfId="20751" xr:uid="{00000000-0005-0000-0000-000095500000}"/>
    <cellStyle name="Output 9 2 3 5 9" xfId="20752" xr:uid="{00000000-0005-0000-0000-000096500000}"/>
    <cellStyle name="Output 9 2 3 5 9 2" xfId="20753" xr:uid="{00000000-0005-0000-0000-000097500000}"/>
    <cellStyle name="Output 9 2 3 6" xfId="20754" xr:uid="{00000000-0005-0000-0000-000098500000}"/>
    <cellStyle name="Output 9 2 3 6 10" xfId="20755" xr:uid="{00000000-0005-0000-0000-000099500000}"/>
    <cellStyle name="Output 9 2 3 6 10 2" xfId="20756" xr:uid="{00000000-0005-0000-0000-00009A500000}"/>
    <cellStyle name="Output 9 2 3 6 11" xfId="20757" xr:uid="{00000000-0005-0000-0000-00009B500000}"/>
    <cellStyle name="Output 9 2 3 6 11 2" xfId="20758" xr:uid="{00000000-0005-0000-0000-00009C500000}"/>
    <cellStyle name="Output 9 2 3 6 12" xfId="20759" xr:uid="{00000000-0005-0000-0000-00009D500000}"/>
    <cellStyle name="Output 9 2 3 6 12 2" xfId="20760" xr:uid="{00000000-0005-0000-0000-00009E500000}"/>
    <cellStyle name="Output 9 2 3 6 13" xfId="20761" xr:uid="{00000000-0005-0000-0000-00009F500000}"/>
    <cellStyle name="Output 9 2 3 6 13 2" xfId="20762" xr:uid="{00000000-0005-0000-0000-0000A0500000}"/>
    <cellStyle name="Output 9 2 3 6 14" xfId="20763" xr:uid="{00000000-0005-0000-0000-0000A1500000}"/>
    <cellStyle name="Output 9 2 3 6 14 2" xfId="20764" xr:uid="{00000000-0005-0000-0000-0000A2500000}"/>
    <cellStyle name="Output 9 2 3 6 15" xfId="20765" xr:uid="{00000000-0005-0000-0000-0000A3500000}"/>
    <cellStyle name="Output 9 2 3 6 2" xfId="20766" xr:uid="{00000000-0005-0000-0000-0000A4500000}"/>
    <cellStyle name="Output 9 2 3 6 2 2" xfId="20767" xr:uid="{00000000-0005-0000-0000-0000A5500000}"/>
    <cellStyle name="Output 9 2 3 6 3" xfId="20768" xr:uid="{00000000-0005-0000-0000-0000A6500000}"/>
    <cellStyle name="Output 9 2 3 6 3 2" xfId="20769" xr:uid="{00000000-0005-0000-0000-0000A7500000}"/>
    <cellStyle name="Output 9 2 3 6 4" xfId="20770" xr:uid="{00000000-0005-0000-0000-0000A8500000}"/>
    <cellStyle name="Output 9 2 3 6 4 2" xfId="20771" xr:uid="{00000000-0005-0000-0000-0000A9500000}"/>
    <cellStyle name="Output 9 2 3 6 5" xfId="20772" xr:uid="{00000000-0005-0000-0000-0000AA500000}"/>
    <cellStyle name="Output 9 2 3 6 5 2" xfId="20773" xr:uid="{00000000-0005-0000-0000-0000AB500000}"/>
    <cellStyle name="Output 9 2 3 6 6" xfId="20774" xr:uid="{00000000-0005-0000-0000-0000AC500000}"/>
    <cellStyle name="Output 9 2 3 6 6 2" xfId="20775" xr:uid="{00000000-0005-0000-0000-0000AD500000}"/>
    <cellStyle name="Output 9 2 3 6 7" xfId="20776" xr:uid="{00000000-0005-0000-0000-0000AE500000}"/>
    <cellStyle name="Output 9 2 3 6 7 2" xfId="20777" xr:uid="{00000000-0005-0000-0000-0000AF500000}"/>
    <cellStyle name="Output 9 2 3 6 8" xfId="20778" xr:uid="{00000000-0005-0000-0000-0000B0500000}"/>
    <cellStyle name="Output 9 2 3 6 8 2" xfId="20779" xr:uid="{00000000-0005-0000-0000-0000B1500000}"/>
    <cellStyle name="Output 9 2 3 6 9" xfId="20780" xr:uid="{00000000-0005-0000-0000-0000B2500000}"/>
    <cellStyle name="Output 9 2 3 6 9 2" xfId="20781" xr:uid="{00000000-0005-0000-0000-0000B3500000}"/>
    <cellStyle name="Output 9 2 3 7" xfId="20782" xr:uid="{00000000-0005-0000-0000-0000B4500000}"/>
    <cellStyle name="Output 9 2 3 7 2" xfId="20783" xr:uid="{00000000-0005-0000-0000-0000B5500000}"/>
    <cellStyle name="Output 9 2 3 8" xfId="20784" xr:uid="{00000000-0005-0000-0000-0000B6500000}"/>
    <cellStyle name="Output 9 2 3 8 2" xfId="20785" xr:uid="{00000000-0005-0000-0000-0000B7500000}"/>
    <cellStyle name="Output 9 2 3 9" xfId="20786" xr:uid="{00000000-0005-0000-0000-0000B8500000}"/>
    <cellStyle name="Output 9 2 3 9 2" xfId="20787" xr:uid="{00000000-0005-0000-0000-0000B9500000}"/>
    <cellStyle name="Output 9 2 4" xfId="20788" xr:uid="{00000000-0005-0000-0000-0000BA500000}"/>
    <cellStyle name="Output 9 2 4 10" xfId="20789" xr:uid="{00000000-0005-0000-0000-0000BB500000}"/>
    <cellStyle name="Output 9 2 4 10 2" xfId="20790" xr:uid="{00000000-0005-0000-0000-0000BC500000}"/>
    <cellStyle name="Output 9 2 4 11" xfId="20791" xr:uid="{00000000-0005-0000-0000-0000BD500000}"/>
    <cellStyle name="Output 9 2 4 11 2" xfId="20792" xr:uid="{00000000-0005-0000-0000-0000BE500000}"/>
    <cellStyle name="Output 9 2 4 12" xfId="20793" xr:uid="{00000000-0005-0000-0000-0000BF500000}"/>
    <cellStyle name="Output 9 2 4 12 2" xfId="20794" xr:uid="{00000000-0005-0000-0000-0000C0500000}"/>
    <cellStyle name="Output 9 2 4 13" xfId="20795" xr:uid="{00000000-0005-0000-0000-0000C1500000}"/>
    <cellStyle name="Output 9 2 4 13 2" xfId="20796" xr:uid="{00000000-0005-0000-0000-0000C2500000}"/>
    <cellStyle name="Output 9 2 4 14" xfId="20797" xr:uid="{00000000-0005-0000-0000-0000C3500000}"/>
    <cellStyle name="Output 9 2 4 14 2" xfId="20798" xr:uid="{00000000-0005-0000-0000-0000C4500000}"/>
    <cellStyle name="Output 9 2 4 15" xfId="20799" xr:uid="{00000000-0005-0000-0000-0000C5500000}"/>
    <cellStyle name="Output 9 2 4 15 2" xfId="20800" xr:uid="{00000000-0005-0000-0000-0000C6500000}"/>
    <cellStyle name="Output 9 2 4 16" xfId="20801" xr:uid="{00000000-0005-0000-0000-0000C7500000}"/>
    <cellStyle name="Output 9 2 4 16 2" xfId="20802" xr:uid="{00000000-0005-0000-0000-0000C8500000}"/>
    <cellStyle name="Output 9 2 4 17" xfId="20803" xr:uid="{00000000-0005-0000-0000-0000C9500000}"/>
    <cellStyle name="Output 9 2 4 17 2" xfId="20804" xr:uid="{00000000-0005-0000-0000-0000CA500000}"/>
    <cellStyle name="Output 9 2 4 18" xfId="20805" xr:uid="{00000000-0005-0000-0000-0000CB500000}"/>
    <cellStyle name="Output 9 2 4 18 2" xfId="20806" xr:uid="{00000000-0005-0000-0000-0000CC500000}"/>
    <cellStyle name="Output 9 2 4 19" xfId="20807" xr:uid="{00000000-0005-0000-0000-0000CD500000}"/>
    <cellStyle name="Output 9 2 4 19 2" xfId="20808" xr:uid="{00000000-0005-0000-0000-0000CE500000}"/>
    <cellStyle name="Output 9 2 4 2" xfId="20809" xr:uid="{00000000-0005-0000-0000-0000CF500000}"/>
    <cellStyle name="Output 9 2 4 2 10" xfId="20810" xr:uid="{00000000-0005-0000-0000-0000D0500000}"/>
    <cellStyle name="Output 9 2 4 2 10 2" xfId="20811" xr:uid="{00000000-0005-0000-0000-0000D1500000}"/>
    <cellStyle name="Output 9 2 4 2 11" xfId="20812" xr:uid="{00000000-0005-0000-0000-0000D2500000}"/>
    <cellStyle name="Output 9 2 4 2 11 2" xfId="20813" xr:uid="{00000000-0005-0000-0000-0000D3500000}"/>
    <cellStyle name="Output 9 2 4 2 12" xfId="20814" xr:uid="{00000000-0005-0000-0000-0000D4500000}"/>
    <cellStyle name="Output 9 2 4 2 12 2" xfId="20815" xr:uid="{00000000-0005-0000-0000-0000D5500000}"/>
    <cellStyle name="Output 9 2 4 2 13" xfId="20816" xr:uid="{00000000-0005-0000-0000-0000D6500000}"/>
    <cellStyle name="Output 9 2 4 2 13 2" xfId="20817" xr:uid="{00000000-0005-0000-0000-0000D7500000}"/>
    <cellStyle name="Output 9 2 4 2 14" xfId="20818" xr:uid="{00000000-0005-0000-0000-0000D8500000}"/>
    <cellStyle name="Output 9 2 4 2 14 2" xfId="20819" xr:uid="{00000000-0005-0000-0000-0000D9500000}"/>
    <cellStyle name="Output 9 2 4 2 15" xfId="20820" xr:uid="{00000000-0005-0000-0000-0000DA500000}"/>
    <cellStyle name="Output 9 2 4 2 15 2" xfId="20821" xr:uid="{00000000-0005-0000-0000-0000DB500000}"/>
    <cellStyle name="Output 9 2 4 2 16" xfId="20822" xr:uid="{00000000-0005-0000-0000-0000DC500000}"/>
    <cellStyle name="Output 9 2 4 2 16 2" xfId="20823" xr:uid="{00000000-0005-0000-0000-0000DD500000}"/>
    <cellStyle name="Output 9 2 4 2 17" xfId="20824" xr:uid="{00000000-0005-0000-0000-0000DE500000}"/>
    <cellStyle name="Output 9 2 4 2 17 2" xfId="20825" xr:uid="{00000000-0005-0000-0000-0000DF500000}"/>
    <cellStyle name="Output 9 2 4 2 18" xfId="20826" xr:uid="{00000000-0005-0000-0000-0000E0500000}"/>
    <cellStyle name="Output 9 2 4 2 18 2" xfId="20827" xr:uid="{00000000-0005-0000-0000-0000E1500000}"/>
    <cellStyle name="Output 9 2 4 2 19" xfId="20828" xr:uid="{00000000-0005-0000-0000-0000E2500000}"/>
    <cellStyle name="Output 9 2 4 2 2" xfId="20829" xr:uid="{00000000-0005-0000-0000-0000E3500000}"/>
    <cellStyle name="Output 9 2 4 2 2 2" xfId="20830" xr:uid="{00000000-0005-0000-0000-0000E4500000}"/>
    <cellStyle name="Output 9 2 4 2 3" xfId="20831" xr:uid="{00000000-0005-0000-0000-0000E5500000}"/>
    <cellStyle name="Output 9 2 4 2 3 2" xfId="20832" xr:uid="{00000000-0005-0000-0000-0000E6500000}"/>
    <cellStyle name="Output 9 2 4 2 4" xfId="20833" xr:uid="{00000000-0005-0000-0000-0000E7500000}"/>
    <cellStyle name="Output 9 2 4 2 4 2" xfId="20834" xr:uid="{00000000-0005-0000-0000-0000E8500000}"/>
    <cellStyle name="Output 9 2 4 2 5" xfId="20835" xr:uid="{00000000-0005-0000-0000-0000E9500000}"/>
    <cellStyle name="Output 9 2 4 2 5 2" xfId="20836" xr:uid="{00000000-0005-0000-0000-0000EA500000}"/>
    <cellStyle name="Output 9 2 4 2 6" xfId="20837" xr:uid="{00000000-0005-0000-0000-0000EB500000}"/>
    <cellStyle name="Output 9 2 4 2 6 2" xfId="20838" xr:uid="{00000000-0005-0000-0000-0000EC500000}"/>
    <cellStyle name="Output 9 2 4 2 7" xfId="20839" xr:uid="{00000000-0005-0000-0000-0000ED500000}"/>
    <cellStyle name="Output 9 2 4 2 7 2" xfId="20840" xr:uid="{00000000-0005-0000-0000-0000EE500000}"/>
    <cellStyle name="Output 9 2 4 2 8" xfId="20841" xr:uid="{00000000-0005-0000-0000-0000EF500000}"/>
    <cellStyle name="Output 9 2 4 2 8 2" xfId="20842" xr:uid="{00000000-0005-0000-0000-0000F0500000}"/>
    <cellStyle name="Output 9 2 4 2 9" xfId="20843" xr:uid="{00000000-0005-0000-0000-0000F1500000}"/>
    <cellStyle name="Output 9 2 4 2 9 2" xfId="20844" xr:uid="{00000000-0005-0000-0000-0000F2500000}"/>
    <cellStyle name="Output 9 2 4 20" xfId="20845" xr:uid="{00000000-0005-0000-0000-0000F3500000}"/>
    <cellStyle name="Output 9 2 4 3" xfId="20846" xr:uid="{00000000-0005-0000-0000-0000F4500000}"/>
    <cellStyle name="Output 9 2 4 3 10" xfId="20847" xr:uid="{00000000-0005-0000-0000-0000F5500000}"/>
    <cellStyle name="Output 9 2 4 3 10 2" xfId="20848" xr:uid="{00000000-0005-0000-0000-0000F6500000}"/>
    <cellStyle name="Output 9 2 4 3 11" xfId="20849" xr:uid="{00000000-0005-0000-0000-0000F7500000}"/>
    <cellStyle name="Output 9 2 4 3 11 2" xfId="20850" xr:uid="{00000000-0005-0000-0000-0000F8500000}"/>
    <cellStyle name="Output 9 2 4 3 12" xfId="20851" xr:uid="{00000000-0005-0000-0000-0000F9500000}"/>
    <cellStyle name="Output 9 2 4 3 12 2" xfId="20852" xr:uid="{00000000-0005-0000-0000-0000FA500000}"/>
    <cellStyle name="Output 9 2 4 3 13" xfId="20853" xr:uid="{00000000-0005-0000-0000-0000FB500000}"/>
    <cellStyle name="Output 9 2 4 3 13 2" xfId="20854" xr:uid="{00000000-0005-0000-0000-0000FC500000}"/>
    <cellStyle name="Output 9 2 4 3 14" xfId="20855" xr:uid="{00000000-0005-0000-0000-0000FD500000}"/>
    <cellStyle name="Output 9 2 4 3 14 2" xfId="20856" xr:uid="{00000000-0005-0000-0000-0000FE500000}"/>
    <cellStyle name="Output 9 2 4 3 15" xfId="20857" xr:uid="{00000000-0005-0000-0000-0000FF500000}"/>
    <cellStyle name="Output 9 2 4 3 15 2" xfId="20858" xr:uid="{00000000-0005-0000-0000-000000510000}"/>
    <cellStyle name="Output 9 2 4 3 16" xfId="20859" xr:uid="{00000000-0005-0000-0000-000001510000}"/>
    <cellStyle name="Output 9 2 4 3 16 2" xfId="20860" xr:uid="{00000000-0005-0000-0000-000002510000}"/>
    <cellStyle name="Output 9 2 4 3 17" xfId="20861" xr:uid="{00000000-0005-0000-0000-000003510000}"/>
    <cellStyle name="Output 9 2 4 3 17 2" xfId="20862" xr:uid="{00000000-0005-0000-0000-000004510000}"/>
    <cellStyle name="Output 9 2 4 3 18" xfId="20863" xr:uid="{00000000-0005-0000-0000-000005510000}"/>
    <cellStyle name="Output 9 2 4 3 2" xfId="20864" xr:uid="{00000000-0005-0000-0000-000006510000}"/>
    <cellStyle name="Output 9 2 4 3 2 2" xfId="20865" xr:uid="{00000000-0005-0000-0000-000007510000}"/>
    <cellStyle name="Output 9 2 4 3 3" xfId="20866" xr:uid="{00000000-0005-0000-0000-000008510000}"/>
    <cellStyle name="Output 9 2 4 3 3 2" xfId="20867" xr:uid="{00000000-0005-0000-0000-000009510000}"/>
    <cellStyle name="Output 9 2 4 3 4" xfId="20868" xr:uid="{00000000-0005-0000-0000-00000A510000}"/>
    <cellStyle name="Output 9 2 4 3 4 2" xfId="20869" xr:uid="{00000000-0005-0000-0000-00000B510000}"/>
    <cellStyle name="Output 9 2 4 3 5" xfId="20870" xr:uid="{00000000-0005-0000-0000-00000C510000}"/>
    <cellStyle name="Output 9 2 4 3 5 2" xfId="20871" xr:uid="{00000000-0005-0000-0000-00000D510000}"/>
    <cellStyle name="Output 9 2 4 3 6" xfId="20872" xr:uid="{00000000-0005-0000-0000-00000E510000}"/>
    <cellStyle name="Output 9 2 4 3 6 2" xfId="20873" xr:uid="{00000000-0005-0000-0000-00000F510000}"/>
    <cellStyle name="Output 9 2 4 3 7" xfId="20874" xr:uid="{00000000-0005-0000-0000-000010510000}"/>
    <cellStyle name="Output 9 2 4 3 7 2" xfId="20875" xr:uid="{00000000-0005-0000-0000-000011510000}"/>
    <cellStyle name="Output 9 2 4 3 8" xfId="20876" xr:uid="{00000000-0005-0000-0000-000012510000}"/>
    <cellStyle name="Output 9 2 4 3 8 2" xfId="20877" xr:uid="{00000000-0005-0000-0000-000013510000}"/>
    <cellStyle name="Output 9 2 4 3 9" xfId="20878" xr:uid="{00000000-0005-0000-0000-000014510000}"/>
    <cellStyle name="Output 9 2 4 3 9 2" xfId="20879" xr:uid="{00000000-0005-0000-0000-000015510000}"/>
    <cellStyle name="Output 9 2 4 4" xfId="20880" xr:uid="{00000000-0005-0000-0000-000016510000}"/>
    <cellStyle name="Output 9 2 4 4 10" xfId="20881" xr:uid="{00000000-0005-0000-0000-000017510000}"/>
    <cellStyle name="Output 9 2 4 4 10 2" xfId="20882" xr:uid="{00000000-0005-0000-0000-000018510000}"/>
    <cellStyle name="Output 9 2 4 4 11" xfId="20883" xr:uid="{00000000-0005-0000-0000-000019510000}"/>
    <cellStyle name="Output 9 2 4 4 11 2" xfId="20884" xr:uid="{00000000-0005-0000-0000-00001A510000}"/>
    <cellStyle name="Output 9 2 4 4 12" xfId="20885" xr:uid="{00000000-0005-0000-0000-00001B510000}"/>
    <cellStyle name="Output 9 2 4 4 12 2" xfId="20886" xr:uid="{00000000-0005-0000-0000-00001C510000}"/>
    <cellStyle name="Output 9 2 4 4 13" xfId="20887" xr:uid="{00000000-0005-0000-0000-00001D510000}"/>
    <cellStyle name="Output 9 2 4 4 13 2" xfId="20888" xr:uid="{00000000-0005-0000-0000-00001E510000}"/>
    <cellStyle name="Output 9 2 4 4 14" xfId="20889" xr:uid="{00000000-0005-0000-0000-00001F510000}"/>
    <cellStyle name="Output 9 2 4 4 14 2" xfId="20890" xr:uid="{00000000-0005-0000-0000-000020510000}"/>
    <cellStyle name="Output 9 2 4 4 15" xfId="20891" xr:uid="{00000000-0005-0000-0000-000021510000}"/>
    <cellStyle name="Output 9 2 4 4 15 2" xfId="20892" xr:uid="{00000000-0005-0000-0000-000022510000}"/>
    <cellStyle name="Output 9 2 4 4 16" xfId="20893" xr:uid="{00000000-0005-0000-0000-000023510000}"/>
    <cellStyle name="Output 9 2 4 4 2" xfId="20894" xr:uid="{00000000-0005-0000-0000-000024510000}"/>
    <cellStyle name="Output 9 2 4 4 2 2" xfId="20895" xr:uid="{00000000-0005-0000-0000-000025510000}"/>
    <cellStyle name="Output 9 2 4 4 3" xfId="20896" xr:uid="{00000000-0005-0000-0000-000026510000}"/>
    <cellStyle name="Output 9 2 4 4 3 2" xfId="20897" xr:uid="{00000000-0005-0000-0000-000027510000}"/>
    <cellStyle name="Output 9 2 4 4 4" xfId="20898" xr:uid="{00000000-0005-0000-0000-000028510000}"/>
    <cellStyle name="Output 9 2 4 4 4 2" xfId="20899" xr:uid="{00000000-0005-0000-0000-000029510000}"/>
    <cellStyle name="Output 9 2 4 4 5" xfId="20900" xr:uid="{00000000-0005-0000-0000-00002A510000}"/>
    <cellStyle name="Output 9 2 4 4 5 2" xfId="20901" xr:uid="{00000000-0005-0000-0000-00002B510000}"/>
    <cellStyle name="Output 9 2 4 4 6" xfId="20902" xr:uid="{00000000-0005-0000-0000-00002C510000}"/>
    <cellStyle name="Output 9 2 4 4 6 2" xfId="20903" xr:uid="{00000000-0005-0000-0000-00002D510000}"/>
    <cellStyle name="Output 9 2 4 4 7" xfId="20904" xr:uid="{00000000-0005-0000-0000-00002E510000}"/>
    <cellStyle name="Output 9 2 4 4 7 2" xfId="20905" xr:uid="{00000000-0005-0000-0000-00002F510000}"/>
    <cellStyle name="Output 9 2 4 4 8" xfId="20906" xr:uid="{00000000-0005-0000-0000-000030510000}"/>
    <cellStyle name="Output 9 2 4 4 8 2" xfId="20907" xr:uid="{00000000-0005-0000-0000-000031510000}"/>
    <cellStyle name="Output 9 2 4 4 9" xfId="20908" xr:uid="{00000000-0005-0000-0000-000032510000}"/>
    <cellStyle name="Output 9 2 4 4 9 2" xfId="20909" xr:uid="{00000000-0005-0000-0000-000033510000}"/>
    <cellStyle name="Output 9 2 4 5" xfId="20910" xr:uid="{00000000-0005-0000-0000-000034510000}"/>
    <cellStyle name="Output 9 2 4 5 10" xfId="20911" xr:uid="{00000000-0005-0000-0000-000035510000}"/>
    <cellStyle name="Output 9 2 4 5 10 2" xfId="20912" xr:uid="{00000000-0005-0000-0000-000036510000}"/>
    <cellStyle name="Output 9 2 4 5 11" xfId="20913" xr:uid="{00000000-0005-0000-0000-000037510000}"/>
    <cellStyle name="Output 9 2 4 5 11 2" xfId="20914" xr:uid="{00000000-0005-0000-0000-000038510000}"/>
    <cellStyle name="Output 9 2 4 5 12" xfId="20915" xr:uid="{00000000-0005-0000-0000-000039510000}"/>
    <cellStyle name="Output 9 2 4 5 12 2" xfId="20916" xr:uid="{00000000-0005-0000-0000-00003A510000}"/>
    <cellStyle name="Output 9 2 4 5 13" xfId="20917" xr:uid="{00000000-0005-0000-0000-00003B510000}"/>
    <cellStyle name="Output 9 2 4 5 13 2" xfId="20918" xr:uid="{00000000-0005-0000-0000-00003C510000}"/>
    <cellStyle name="Output 9 2 4 5 14" xfId="20919" xr:uid="{00000000-0005-0000-0000-00003D510000}"/>
    <cellStyle name="Output 9 2 4 5 14 2" xfId="20920" xr:uid="{00000000-0005-0000-0000-00003E510000}"/>
    <cellStyle name="Output 9 2 4 5 15" xfId="20921" xr:uid="{00000000-0005-0000-0000-00003F510000}"/>
    <cellStyle name="Output 9 2 4 5 15 2" xfId="20922" xr:uid="{00000000-0005-0000-0000-000040510000}"/>
    <cellStyle name="Output 9 2 4 5 16" xfId="20923" xr:uid="{00000000-0005-0000-0000-000041510000}"/>
    <cellStyle name="Output 9 2 4 5 2" xfId="20924" xr:uid="{00000000-0005-0000-0000-000042510000}"/>
    <cellStyle name="Output 9 2 4 5 2 2" xfId="20925" xr:uid="{00000000-0005-0000-0000-000043510000}"/>
    <cellStyle name="Output 9 2 4 5 3" xfId="20926" xr:uid="{00000000-0005-0000-0000-000044510000}"/>
    <cellStyle name="Output 9 2 4 5 3 2" xfId="20927" xr:uid="{00000000-0005-0000-0000-000045510000}"/>
    <cellStyle name="Output 9 2 4 5 4" xfId="20928" xr:uid="{00000000-0005-0000-0000-000046510000}"/>
    <cellStyle name="Output 9 2 4 5 4 2" xfId="20929" xr:uid="{00000000-0005-0000-0000-000047510000}"/>
    <cellStyle name="Output 9 2 4 5 5" xfId="20930" xr:uid="{00000000-0005-0000-0000-000048510000}"/>
    <cellStyle name="Output 9 2 4 5 5 2" xfId="20931" xr:uid="{00000000-0005-0000-0000-000049510000}"/>
    <cellStyle name="Output 9 2 4 5 6" xfId="20932" xr:uid="{00000000-0005-0000-0000-00004A510000}"/>
    <cellStyle name="Output 9 2 4 5 6 2" xfId="20933" xr:uid="{00000000-0005-0000-0000-00004B510000}"/>
    <cellStyle name="Output 9 2 4 5 7" xfId="20934" xr:uid="{00000000-0005-0000-0000-00004C510000}"/>
    <cellStyle name="Output 9 2 4 5 7 2" xfId="20935" xr:uid="{00000000-0005-0000-0000-00004D510000}"/>
    <cellStyle name="Output 9 2 4 5 8" xfId="20936" xr:uid="{00000000-0005-0000-0000-00004E510000}"/>
    <cellStyle name="Output 9 2 4 5 8 2" xfId="20937" xr:uid="{00000000-0005-0000-0000-00004F510000}"/>
    <cellStyle name="Output 9 2 4 5 9" xfId="20938" xr:uid="{00000000-0005-0000-0000-000050510000}"/>
    <cellStyle name="Output 9 2 4 5 9 2" xfId="20939" xr:uid="{00000000-0005-0000-0000-000051510000}"/>
    <cellStyle name="Output 9 2 4 6" xfId="20940" xr:uid="{00000000-0005-0000-0000-000052510000}"/>
    <cellStyle name="Output 9 2 4 6 10" xfId="20941" xr:uid="{00000000-0005-0000-0000-000053510000}"/>
    <cellStyle name="Output 9 2 4 6 10 2" xfId="20942" xr:uid="{00000000-0005-0000-0000-000054510000}"/>
    <cellStyle name="Output 9 2 4 6 11" xfId="20943" xr:uid="{00000000-0005-0000-0000-000055510000}"/>
    <cellStyle name="Output 9 2 4 6 11 2" xfId="20944" xr:uid="{00000000-0005-0000-0000-000056510000}"/>
    <cellStyle name="Output 9 2 4 6 12" xfId="20945" xr:uid="{00000000-0005-0000-0000-000057510000}"/>
    <cellStyle name="Output 9 2 4 6 12 2" xfId="20946" xr:uid="{00000000-0005-0000-0000-000058510000}"/>
    <cellStyle name="Output 9 2 4 6 13" xfId="20947" xr:uid="{00000000-0005-0000-0000-000059510000}"/>
    <cellStyle name="Output 9 2 4 6 13 2" xfId="20948" xr:uid="{00000000-0005-0000-0000-00005A510000}"/>
    <cellStyle name="Output 9 2 4 6 14" xfId="20949" xr:uid="{00000000-0005-0000-0000-00005B510000}"/>
    <cellStyle name="Output 9 2 4 6 14 2" xfId="20950" xr:uid="{00000000-0005-0000-0000-00005C510000}"/>
    <cellStyle name="Output 9 2 4 6 15" xfId="20951" xr:uid="{00000000-0005-0000-0000-00005D510000}"/>
    <cellStyle name="Output 9 2 4 6 2" xfId="20952" xr:uid="{00000000-0005-0000-0000-00005E510000}"/>
    <cellStyle name="Output 9 2 4 6 2 2" xfId="20953" xr:uid="{00000000-0005-0000-0000-00005F510000}"/>
    <cellStyle name="Output 9 2 4 6 3" xfId="20954" xr:uid="{00000000-0005-0000-0000-000060510000}"/>
    <cellStyle name="Output 9 2 4 6 3 2" xfId="20955" xr:uid="{00000000-0005-0000-0000-000061510000}"/>
    <cellStyle name="Output 9 2 4 6 4" xfId="20956" xr:uid="{00000000-0005-0000-0000-000062510000}"/>
    <cellStyle name="Output 9 2 4 6 4 2" xfId="20957" xr:uid="{00000000-0005-0000-0000-000063510000}"/>
    <cellStyle name="Output 9 2 4 6 5" xfId="20958" xr:uid="{00000000-0005-0000-0000-000064510000}"/>
    <cellStyle name="Output 9 2 4 6 5 2" xfId="20959" xr:uid="{00000000-0005-0000-0000-000065510000}"/>
    <cellStyle name="Output 9 2 4 6 6" xfId="20960" xr:uid="{00000000-0005-0000-0000-000066510000}"/>
    <cellStyle name="Output 9 2 4 6 6 2" xfId="20961" xr:uid="{00000000-0005-0000-0000-000067510000}"/>
    <cellStyle name="Output 9 2 4 6 7" xfId="20962" xr:uid="{00000000-0005-0000-0000-000068510000}"/>
    <cellStyle name="Output 9 2 4 6 7 2" xfId="20963" xr:uid="{00000000-0005-0000-0000-000069510000}"/>
    <cellStyle name="Output 9 2 4 6 8" xfId="20964" xr:uid="{00000000-0005-0000-0000-00006A510000}"/>
    <cellStyle name="Output 9 2 4 6 8 2" xfId="20965" xr:uid="{00000000-0005-0000-0000-00006B510000}"/>
    <cellStyle name="Output 9 2 4 6 9" xfId="20966" xr:uid="{00000000-0005-0000-0000-00006C510000}"/>
    <cellStyle name="Output 9 2 4 6 9 2" xfId="20967" xr:uid="{00000000-0005-0000-0000-00006D510000}"/>
    <cellStyle name="Output 9 2 4 7" xfId="20968" xr:uid="{00000000-0005-0000-0000-00006E510000}"/>
    <cellStyle name="Output 9 2 4 7 2" xfId="20969" xr:uid="{00000000-0005-0000-0000-00006F510000}"/>
    <cellStyle name="Output 9 2 4 8" xfId="20970" xr:uid="{00000000-0005-0000-0000-000070510000}"/>
    <cellStyle name="Output 9 2 4 8 2" xfId="20971" xr:uid="{00000000-0005-0000-0000-000071510000}"/>
    <cellStyle name="Output 9 2 4 9" xfId="20972" xr:uid="{00000000-0005-0000-0000-000072510000}"/>
    <cellStyle name="Output 9 2 4 9 2" xfId="20973" xr:uid="{00000000-0005-0000-0000-000073510000}"/>
    <cellStyle name="Output 9 2 5" xfId="20974" xr:uid="{00000000-0005-0000-0000-000074510000}"/>
    <cellStyle name="Output 9 2 5 10" xfId="20975" xr:uid="{00000000-0005-0000-0000-000075510000}"/>
    <cellStyle name="Output 9 2 5 10 2" xfId="20976" xr:uid="{00000000-0005-0000-0000-000076510000}"/>
    <cellStyle name="Output 9 2 5 11" xfId="20977" xr:uid="{00000000-0005-0000-0000-000077510000}"/>
    <cellStyle name="Output 9 2 5 11 2" xfId="20978" xr:uid="{00000000-0005-0000-0000-000078510000}"/>
    <cellStyle name="Output 9 2 5 12" xfId="20979" xr:uid="{00000000-0005-0000-0000-000079510000}"/>
    <cellStyle name="Output 9 2 5 12 2" xfId="20980" xr:uid="{00000000-0005-0000-0000-00007A510000}"/>
    <cellStyle name="Output 9 2 5 13" xfId="20981" xr:uid="{00000000-0005-0000-0000-00007B510000}"/>
    <cellStyle name="Output 9 2 5 13 2" xfId="20982" xr:uid="{00000000-0005-0000-0000-00007C510000}"/>
    <cellStyle name="Output 9 2 5 14" xfId="20983" xr:uid="{00000000-0005-0000-0000-00007D510000}"/>
    <cellStyle name="Output 9 2 5 14 2" xfId="20984" xr:uid="{00000000-0005-0000-0000-00007E510000}"/>
    <cellStyle name="Output 9 2 5 15" xfId="20985" xr:uid="{00000000-0005-0000-0000-00007F510000}"/>
    <cellStyle name="Output 9 2 5 15 2" xfId="20986" xr:uid="{00000000-0005-0000-0000-000080510000}"/>
    <cellStyle name="Output 9 2 5 16" xfId="20987" xr:uid="{00000000-0005-0000-0000-000081510000}"/>
    <cellStyle name="Output 9 2 5 16 2" xfId="20988" xr:uid="{00000000-0005-0000-0000-000082510000}"/>
    <cellStyle name="Output 9 2 5 17" xfId="20989" xr:uid="{00000000-0005-0000-0000-000083510000}"/>
    <cellStyle name="Output 9 2 5 17 2" xfId="20990" xr:uid="{00000000-0005-0000-0000-000084510000}"/>
    <cellStyle name="Output 9 2 5 18" xfId="20991" xr:uid="{00000000-0005-0000-0000-000085510000}"/>
    <cellStyle name="Output 9 2 5 18 2" xfId="20992" xr:uid="{00000000-0005-0000-0000-000086510000}"/>
    <cellStyle name="Output 9 2 5 19" xfId="20993" xr:uid="{00000000-0005-0000-0000-000087510000}"/>
    <cellStyle name="Output 9 2 5 2" xfId="20994" xr:uid="{00000000-0005-0000-0000-000088510000}"/>
    <cellStyle name="Output 9 2 5 2 10" xfId="20995" xr:uid="{00000000-0005-0000-0000-000089510000}"/>
    <cellStyle name="Output 9 2 5 2 10 2" xfId="20996" xr:uid="{00000000-0005-0000-0000-00008A510000}"/>
    <cellStyle name="Output 9 2 5 2 11" xfId="20997" xr:uid="{00000000-0005-0000-0000-00008B510000}"/>
    <cellStyle name="Output 9 2 5 2 11 2" xfId="20998" xr:uid="{00000000-0005-0000-0000-00008C510000}"/>
    <cellStyle name="Output 9 2 5 2 12" xfId="20999" xr:uid="{00000000-0005-0000-0000-00008D510000}"/>
    <cellStyle name="Output 9 2 5 2 12 2" xfId="21000" xr:uid="{00000000-0005-0000-0000-00008E510000}"/>
    <cellStyle name="Output 9 2 5 2 13" xfId="21001" xr:uid="{00000000-0005-0000-0000-00008F510000}"/>
    <cellStyle name="Output 9 2 5 2 13 2" xfId="21002" xr:uid="{00000000-0005-0000-0000-000090510000}"/>
    <cellStyle name="Output 9 2 5 2 14" xfId="21003" xr:uid="{00000000-0005-0000-0000-000091510000}"/>
    <cellStyle name="Output 9 2 5 2 14 2" xfId="21004" xr:uid="{00000000-0005-0000-0000-000092510000}"/>
    <cellStyle name="Output 9 2 5 2 15" xfId="21005" xr:uid="{00000000-0005-0000-0000-000093510000}"/>
    <cellStyle name="Output 9 2 5 2 15 2" xfId="21006" xr:uid="{00000000-0005-0000-0000-000094510000}"/>
    <cellStyle name="Output 9 2 5 2 16" xfId="21007" xr:uid="{00000000-0005-0000-0000-000095510000}"/>
    <cellStyle name="Output 9 2 5 2 16 2" xfId="21008" xr:uid="{00000000-0005-0000-0000-000096510000}"/>
    <cellStyle name="Output 9 2 5 2 17" xfId="21009" xr:uid="{00000000-0005-0000-0000-000097510000}"/>
    <cellStyle name="Output 9 2 5 2 17 2" xfId="21010" xr:uid="{00000000-0005-0000-0000-000098510000}"/>
    <cellStyle name="Output 9 2 5 2 18" xfId="21011" xr:uid="{00000000-0005-0000-0000-000099510000}"/>
    <cellStyle name="Output 9 2 5 2 2" xfId="21012" xr:uid="{00000000-0005-0000-0000-00009A510000}"/>
    <cellStyle name="Output 9 2 5 2 2 2" xfId="21013" xr:uid="{00000000-0005-0000-0000-00009B510000}"/>
    <cellStyle name="Output 9 2 5 2 3" xfId="21014" xr:uid="{00000000-0005-0000-0000-00009C510000}"/>
    <cellStyle name="Output 9 2 5 2 3 2" xfId="21015" xr:uid="{00000000-0005-0000-0000-00009D510000}"/>
    <cellStyle name="Output 9 2 5 2 4" xfId="21016" xr:uid="{00000000-0005-0000-0000-00009E510000}"/>
    <cellStyle name="Output 9 2 5 2 4 2" xfId="21017" xr:uid="{00000000-0005-0000-0000-00009F510000}"/>
    <cellStyle name="Output 9 2 5 2 5" xfId="21018" xr:uid="{00000000-0005-0000-0000-0000A0510000}"/>
    <cellStyle name="Output 9 2 5 2 5 2" xfId="21019" xr:uid="{00000000-0005-0000-0000-0000A1510000}"/>
    <cellStyle name="Output 9 2 5 2 6" xfId="21020" xr:uid="{00000000-0005-0000-0000-0000A2510000}"/>
    <cellStyle name="Output 9 2 5 2 6 2" xfId="21021" xr:uid="{00000000-0005-0000-0000-0000A3510000}"/>
    <cellStyle name="Output 9 2 5 2 7" xfId="21022" xr:uid="{00000000-0005-0000-0000-0000A4510000}"/>
    <cellStyle name="Output 9 2 5 2 7 2" xfId="21023" xr:uid="{00000000-0005-0000-0000-0000A5510000}"/>
    <cellStyle name="Output 9 2 5 2 8" xfId="21024" xr:uid="{00000000-0005-0000-0000-0000A6510000}"/>
    <cellStyle name="Output 9 2 5 2 8 2" xfId="21025" xr:uid="{00000000-0005-0000-0000-0000A7510000}"/>
    <cellStyle name="Output 9 2 5 2 9" xfId="21026" xr:uid="{00000000-0005-0000-0000-0000A8510000}"/>
    <cellStyle name="Output 9 2 5 2 9 2" xfId="21027" xr:uid="{00000000-0005-0000-0000-0000A9510000}"/>
    <cellStyle name="Output 9 2 5 3" xfId="21028" xr:uid="{00000000-0005-0000-0000-0000AA510000}"/>
    <cellStyle name="Output 9 2 5 3 10" xfId="21029" xr:uid="{00000000-0005-0000-0000-0000AB510000}"/>
    <cellStyle name="Output 9 2 5 3 10 2" xfId="21030" xr:uid="{00000000-0005-0000-0000-0000AC510000}"/>
    <cellStyle name="Output 9 2 5 3 11" xfId="21031" xr:uid="{00000000-0005-0000-0000-0000AD510000}"/>
    <cellStyle name="Output 9 2 5 3 11 2" xfId="21032" xr:uid="{00000000-0005-0000-0000-0000AE510000}"/>
    <cellStyle name="Output 9 2 5 3 12" xfId="21033" xr:uid="{00000000-0005-0000-0000-0000AF510000}"/>
    <cellStyle name="Output 9 2 5 3 12 2" xfId="21034" xr:uid="{00000000-0005-0000-0000-0000B0510000}"/>
    <cellStyle name="Output 9 2 5 3 13" xfId="21035" xr:uid="{00000000-0005-0000-0000-0000B1510000}"/>
    <cellStyle name="Output 9 2 5 3 13 2" xfId="21036" xr:uid="{00000000-0005-0000-0000-0000B2510000}"/>
    <cellStyle name="Output 9 2 5 3 14" xfId="21037" xr:uid="{00000000-0005-0000-0000-0000B3510000}"/>
    <cellStyle name="Output 9 2 5 3 14 2" xfId="21038" xr:uid="{00000000-0005-0000-0000-0000B4510000}"/>
    <cellStyle name="Output 9 2 5 3 15" xfId="21039" xr:uid="{00000000-0005-0000-0000-0000B5510000}"/>
    <cellStyle name="Output 9 2 5 3 15 2" xfId="21040" xr:uid="{00000000-0005-0000-0000-0000B6510000}"/>
    <cellStyle name="Output 9 2 5 3 16" xfId="21041" xr:uid="{00000000-0005-0000-0000-0000B7510000}"/>
    <cellStyle name="Output 9 2 5 3 2" xfId="21042" xr:uid="{00000000-0005-0000-0000-0000B8510000}"/>
    <cellStyle name="Output 9 2 5 3 2 2" xfId="21043" xr:uid="{00000000-0005-0000-0000-0000B9510000}"/>
    <cellStyle name="Output 9 2 5 3 3" xfId="21044" xr:uid="{00000000-0005-0000-0000-0000BA510000}"/>
    <cellStyle name="Output 9 2 5 3 3 2" xfId="21045" xr:uid="{00000000-0005-0000-0000-0000BB510000}"/>
    <cellStyle name="Output 9 2 5 3 4" xfId="21046" xr:uid="{00000000-0005-0000-0000-0000BC510000}"/>
    <cellStyle name="Output 9 2 5 3 4 2" xfId="21047" xr:uid="{00000000-0005-0000-0000-0000BD510000}"/>
    <cellStyle name="Output 9 2 5 3 5" xfId="21048" xr:uid="{00000000-0005-0000-0000-0000BE510000}"/>
    <cellStyle name="Output 9 2 5 3 5 2" xfId="21049" xr:uid="{00000000-0005-0000-0000-0000BF510000}"/>
    <cellStyle name="Output 9 2 5 3 6" xfId="21050" xr:uid="{00000000-0005-0000-0000-0000C0510000}"/>
    <cellStyle name="Output 9 2 5 3 6 2" xfId="21051" xr:uid="{00000000-0005-0000-0000-0000C1510000}"/>
    <cellStyle name="Output 9 2 5 3 7" xfId="21052" xr:uid="{00000000-0005-0000-0000-0000C2510000}"/>
    <cellStyle name="Output 9 2 5 3 7 2" xfId="21053" xr:uid="{00000000-0005-0000-0000-0000C3510000}"/>
    <cellStyle name="Output 9 2 5 3 8" xfId="21054" xr:uid="{00000000-0005-0000-0000-0000C4510000}"/>
    <cellStyle name="Output 9 2 5 3 8 2" xfId="21055" xr:uid="{00000000-0005-0000-0000-0000C5510000}"/>
    <cellStyle name="Output 9 2 5 3 9" xfId="21056" xr:uid="{00000000-0005-0000-0000-0000C6510000}"/>
    <cellStyle name="Output 9 2 5 3 9 2" xfId="21057" xr:uid="{00000000-0005-0000-0000-0000C7510000}"/>
    <cellStyle name="Output 9 2 5 4" xfId="21058" xr:uid="{00000000-0005-0000-0000-0000C8510000}"/>
    <cellStyle name="Output 9 2 5 4 10" xfId="21059" xr:uid="{00000000-0005-0000-0000-0000C9510000}"/>
    <cellStyle name="Output 9 2 5 4 10 2" xfId="21060" xr:uid="{00000000-0005-0000-0000-0000CA510000}"/>
    <cellStyle name="Output 9 2 5 4 11" xfId="21061" xr:uid="{00000000-0005-0000-0000-0000CB510000}"/>
    <cellStyle name="Output 9 2 5 4 11 2" xfId="21062" xr:uid="{00000000-0005-0000-0000-0000CC510000}"/>
    <cellStyle name="Output 9 2 5 4 12" xfId="21063" xr:uid="{00000000-0005-0000-0000-0000CD510000}"/>
    <cellStyle name="Output 9 2 5 4 12 2" xfId="21064" xr:uid="{00000000-0005-0000-0000-0000CE510000}"/>
    <cellStyle name="Output 9 2 5 4 13" xfId="21065" xr:uid="{00000000-0005-0000-0000-0000CF510000}"/>
    <cellStyle name="Output 9 2 5 4 13 2" xfId="21066" xr:uid="{00000000-0005-0000-0000-0000D0510000}"/>
    <cellStyle name="Output 9 2 5 4 14" xfId="21067" xr:uid="{00000000-0005-0000-0000-0000D1510000}"/>
    <cellStyle name="Output 9 2 5 4 14 2" xfId="21068" xr:uid="{00000000-0005-0000-0000-0000D2510000}"/>
    <cellStyle name="Output 9 2 5 4 15" xfId="21069" xr:uid="{00000000-0005-0000-0000-0000D3510000}"/>
    <cellStyle name="Output 9 2 5 4 15 2" xfId="21070" xr:uid="{00000000-0005-0000-0000-0000D4510000}"/>
    <cellStyle name="Output 9 2 5 4 16" xfId="21071" xr:uid="{00000000-0005-0000-0000-0000D5510000}"/>
    <cellStyle name="Output 9 2 5 4 2" xfId="21072" xr:uid="{00000000-0005-0000-0000-0000D6510000}"/>
    <cellStyle name="Output 9 2 5 4 2 2" xfId="21073" xr:uid="{00000000-0005-0000-0000-0000D7510000}"/>
    <cellStyle name="Output 9 2 5 4 3" xfId="21074" xr:uid="{00000000-0005-0000-0000-0000D8510000}"/>
    <cellStyle name="Output 9 2 5 4 3 2" xfId="21075" xr:uid="{00000000-0005-0000-0000-0000D9510000}"/>
    <cellStyle name="Output 9 2 5 4 4" xfId="21076" xr:uid="{00000000-0005-0000-0000-0000DA510000}"/>
    <cellStyle name="Output 9 2 5 4 4 2" xfId="21077" xr:uid="{00000000-0005-0000-0000-0000DB510000}"/>
    <cellStyle name="Output 9 2 5 4 5" xfId="21078" xr:uid="{00000000-0005-0000-0000-0000DC510000}"/>
    <cellStyle name="Output 9 2 5 4 5 2" xfId="21079" xr:uid="{00000000-0005-0000-0000-0000DD510000}"/>
    <cellStyle name="Output 9 2 5 4 6" xfId="21080" xr:uid="{00000000-0005-0000-0000-0000DE510000}"/>
    <cellStyle name="Output 9 2 5 4 6 2" xfId="21081" xr:uid="{00000000-0005-0000-0000-0000DF510000}"/>
    <cellStyle name="Output 9 2 5 4 7" xfId="21082" xr:uid="{00000000-0005-0000-0000-0000E0510000}"/>
    <cellStyle name="Output 9 2 5 4 7 2" xfId="21083" xr:uid="{00000000-0005-0000-0000-0000E1510000}"/>
    <cellStyle name="Output 9 2 5 4 8" xfId="21084" xr:uid="{00000000-0005-0000-0000-0000E2510000}"/>
    <cellStyle name="Output 9 2 5 4 8 2" xfId="21085" xr:uid="{00000000-0005-0000-0000-0000E3510000}"/>
    <cellStyle name="Output 9 2 5 4 9" xfId="21086" xr:uid="{00000000-0005-0000-0000-0000E4510000}"/>
    <cellStyle name="Output 9 2 5 4 9 2" xfId="21087" xr:uid="{00000000-0005-0000-0000-0000E5510000}"/>
    <cellStyle name="Output 9 2 5 5" xfId="21088" xr:uid="{00000000-0005-0000-0000-0000E6510000}"/>
    <cellStyle name="Output 9 2 5 5 10" xfId="21089" xr:uid="{00000000-0005-0000-0000-0000E7510000}"/>
    <cellStyle name="Output 9 2 5 5 10 2" xfId="21090" xr:uid="{00000000-0005-0000-0000-0000E8510000}"/>
    <cellStyle name="Output 9 2 5 5 11" xfId="21091" xr:uid="{00000000-0005-0000-0000-0000E9510000}"/>
    <cellStyle name="Output 9 2 5 5 11 2" xfId="21092" xr:uid="{00000000-0005-0000-0000-0000EA510000}"/>
    <cellStyle name="Output 9 2 5 5 12" xfId="21093" xr:uid="{00000000-0005-0000-0000-0000EB510000}"/>
    <cellStyle name="Output 9 2 5 5 12 2" xfId="21094" xr:uid="{00000000-0005-0000-0000-0000EC510000}"/>
    <cellStyle name="Output 9 2 5 5 13" xfId="21095" xr:uid="{00000000-0005-0000-0000-0000ED510000}"/>
    <cellStyle name="Output 9 2 5 5 13 2" xfId="21096" xr:uid="{00000000-0005-0000-0000-0000EE510000}"/>
    <cellStyle name="Output 9 2 5 5 14" xfId="21097" xr:uid="{00000000-0005-0000-0000-0000EF510000}"/>
    <cellStyle name="Output 9 2 5 5 14 2" xfId="21098" xr:uid="{00000000-0005-0000-0000-0000F0510000}"/>
    <cellStyle name="Output 9 2 5 5 15" xfId="21099" xr:uid="{00000000-0005-0000-0000-0000F1510000}"/>
    <cellStyle name="Output 9 2 5 5 2" xfId="21100" xr:uid="{00000000-0005-0000-0000-0000F2510000}"/>
    <cellStyle name="Output 9 2 5 5 2 2" xfId="21101" xr:uid="{00000000-0005-0000-0000-0000F3510000}"/>
    <cellStyle name="Output 9 2 5 5 3" xfId="21102" xr:uid="{00000000-0005-0000-0000-0000F4510000}"/>
    <cellStyle name="Output 9 2 5 5 3 2" xfId="21103" xr:uid="{00000000-0005-0000-0000-0000F5510000}"/>
    <cellStyle name="Output 9 2 5 5 4" xfId="21104" xr:uid="{00000000-0005-0000-0000-0000F6510000}"/>
    <cellStyle name="Output 9 2 5 5 4 2" xfId="21105" xr:uid="{00000000-0005-0000-0000-0000F7510000}"/>
    <cellStyle name="Output 9 2 5 5 5" xfId="21106" xr:uid="{00000000-0005-0000-0000-0000F8510000}"/>
    <cellStyle name="Output 9 2 5 5 5 2" xfId="21107" xr:uid="{00000000-0005-0000-0000-0000F9510000}"/>
    <cellStyle name="Output 9 2 5 5 6" xfId="21108" xr:uid="{00000000-0005-0000-0000-0000FA510000}"/>
    <cellStyle name="Output 9 2 5 5 6 2" xfId="21109" xr:uid="{00000000-0005-0000-0000-0000FB510000}"/>
    <cellStyle name="Output 9 2 5 5 7" xfId="21110" xr:uid="{00000000-0005-0000-0000-0000FC510000}"/>
    <cellStyle name="Output 9 2 5 5 7 2" xfId="21111" xr:uid="{00000000-0005-0000-0000-0000FD510000}"/>
    <cellStyle name="Output 9 2 5 5 8" xfId="21112" xr:uid="{00000000-0005-0000-0000-0000FE510000}"/>
    <cellStyle name="Output 9 2 5 5 8 2" xfId="21113" xr:uid="{00000000-0005-0000-0000-0000FF510000}"/>
    <cellStyle name="Output 9 2 5 5 9" xfId="21114" xr:uid="{00000000-0005-0000-0000-000000520000}"/>
    <cellStyle name="Output 9 2 5 5 9 2" xfId="21115" xr:uid="{00000000-0005-0000-0000-000001520000}"/>
    <cellStyle name="Output 9 2 5 6" xfId="21116" xr:uid="{00000000-0005-0000-0000-000002520000}"/>
    <cellStyle name="Output 9 2 5 6 2" xfId="21117" xr:uid="{00000000-0005-0000-0000-000003520000}"/>
    <cellStyle name="Output 9 2 5 7" xfId="21118" xr:uid="{00000000-0005-0000-0000-000004520000}"/>
    <cellStyle name="Output 9 2 5 7 2" xfId="21119" xr:uid="{00000000-0005-0000-0000-000005520000}"/>
    <cellStyle name="Output 9 2 5 8" xfId="21120" xr:uid="{00000000-0005-0000-0000-000006520000}"/>
    <cellStyle name="Output 9 2 5 8 2" xfId="21121" xr:uid="{00000000-0005-0000-0000-000007520000}"/>
    <cellStyle name="Output 9 2 5 9" xfId="21122" xr:uid="{00000000-0005-0000-0000-000008520000}"/>
    <cellStyle name="Output 9 2 5 9 2" xfId="21123" xr:uid="{00000000-0005-0000-0000-000009520000}"/>
    <cellStyle name="Output 9 2 6" xfId="21124" xr:uid="{00000000-0005-0000-0000-00000A520000}"/>
    <cellStyle name="Output 9 2 6 10" xfId="21125" xr:uid="{00000000-0005-0000-0000-00000B520000}"/>
    <cellStyle name="Output 9 2 6 10 2" xfId="21126" xr:uid="{00000000-0005-0000-0000-00000C520000}"/>
    <cellStyle name="Output 9 2 6 11" xfId="21127" xr:uid="{00000000-0005-0000-0000-00000D520000}"/>
    <cellStyle name="Output 9 2 6 11 2" xfId="21128" xr:uid="{00000000-0005-0000-0000-00000E520000}"/>
    <cellStyle name="Output 9 2 6 12" xfId="21129" xr:uid="{00000000-0005-0000-0000-00000F520000}"/>
    <cellStyle name="Output 9 2 6 12 2" xfId="21130" xr:uid="{00000000-0005-0000-0000-000010520000}"/>
    <cellStyle name="Output 9 2 6 13" xfId="21131" xr:uid="{00000000-0005-0000-0000-000011520000}"/>
    <cellStyle name="Output 9 2 6 13 2" xfId="21132" xr:uid="{00000000-0005-0000-0000-000012520000}"/>
    <cellStyle name="Output 9 2 6 14" xfId="21133" xr:uid="{00000000-0005-0000-0000-000013520000}"/>
    <cellStyle name="Output 9 2 6 14 2" xfId="21134" xr:uid="{00000000-0005-0000-0000-000014520000}"/>
    <cellStyle name="Output 9 2 6 15" xfId="21135" xr:uid="{00000000-0005-0000-0000-000015520000}"/>
    <cellStyle name="Output 9 2 6 15 2" xfId="21136" xr:uid="{00000000-0005-0000-0000-000016520000}"/>
    <cellStyle name="Output 9 2 6 16" xfId="21137" xr:uid="{00000000-0005-0000-0000-000017520000}"/>
    <cellStyle name="Output 9 2 6 16 2" xfId="21138" xr:uid="{00000000-0005-0000-0000-000018520000}"/>
    <cellStyle name="Output 9 2 6 17" xfId="21139" xr:uid="{00000000-0005-0000-0000-000019520000}"/>
    <cellStyle name="Output 9 2 6 17 2" xfId="21140" xr:uid="{00000000-0005-0000-0000-00001A520000}"/>
    <cellStyle name="Output 9 2 6 18" xfId="21141" xr:uid="{00000000-0005-0000-0000-00001B520000}"/>
    <cellStyle name="Output 9 2 6 18 2" xfId="21142" xr:uid="{00000000-0005-0000-0000-00001C520000}"/>
    <cellStyle name="Output 9 2 6 19" xfId="21143" xr:uid="{00000000-0005-0000-0000-00001D520000}"/>
    <cellStyle name="Output 9 2 6 2" xfId="21144" xr:uid="{00000000-0005-0000-0000-00001E520000}"/>
    <cellStyle name="Output 9 2 6 2 10" xfId="21145" xr:uid="{00000000-0005-0000-0000-00001F520000}"/>
    <cellStyle name="Output 9 2 6 2 10 2" xfId="21146" xr:uid="{00000000-0005-0000-0000-000020520000}"/>
    <cellStyle name="Output 9 2 6 2 11" xfId="21147" xr:uid="{00000000-0005-0000-0000-000021520000}"/>
    <cellStyle name="Output 9 2 6 2 11 2" xfId="21148" xr:uid="{00000000-0005-0000-0000-000022520000}"/>
    <cellStyle name="Output 9 2 6 2 12" xfId="21149" xr:uid="{00000000-0005-0000-0000-000023520000}"/>
    <cellStyle name="Output 9 2 6 2 12 2" xfId="21150" xr:uid="{00000000-0005-0000-0000-000024520000}"/>
    <cellStyle name="Output 9 2 6 2 13" xfId="21151" xr:uid="{00000000-0005-0000-0000-000025520000}"/>
    <cellStyle name="Output 9 2 6 2 13 2" xfId="21152" xr:uid="{00000000-0005-0000-0000-000026520000}"/>
    <cellStyle name="Output 9 2 6 2 14" xfId="21153" xr:uid="{00000000-0005-0000-0000-000027520000}"/>
    <cellStyle name="Output 9 2 6 2 14 2" xfId="21154" xr:uid="{00000000-0005-0000-0000-000028520000}"/>
    <cellStyle name="Output 9 2 6 2 15" xfId="21155" xr:uid="{00000000-0005-0000-0000-000029520000}"/>
    <cellStyle name="Output 9 2 6 2 15 2" xfId="21156" xr:uid="{00000000-0005-0000-0000-00002A520000}"/>
    <cellStyle name="Output 9 2 6 2 16" xfId="21157" xr:uid="{00000000-0005-0000-0000-00002B520000}"/>
    <cellStyle name="Output 9 2 6 2 16 2" xfId="21158" xr:uid="{00000000-0005-0000-0000-00002C520000}"/>
    <cellStyle name="Output 9 2 6 2 17" xfId="21159" xr:uid="{00000000-0005-0000-0000-00002D520000}"/>
    <cellStyle name="Output 9 2 6 2 17 2" xfId="21160" xr:uid="{00000000-0005-0000-0000-00002E520000}"/>
    <cellStyle name="Output 9 2 6 2 18" xfId="21161" xr:uid="{00000000-0005-0000-0000-00002F520000}"/>
    <cellStyle name="Output 9 2 6 2 2" xfId="21162" xr:uid="{00000000-0005-0000-0000-000030520000}"/>
    <cellStyle name="Output 9 2 6 2 2 2" xfId="21163" xr:uid="{00000000-0005-0000-0000-000031520000}"/>
    <cellStyle name="Output 9 2 6 2 3" xfId="21164" xr:uid="{00000000-0005-0000-0000-000032520000}"/>
    <cellStyle name="Output 9 2 6 2 3 2" xfId="21165" xr:uid="{00000000-0005-0000-0000-000033520000}"/>
    <cellStyle name="Output 9 2 6 2 4" xfId="21166" xr:uid="{00000000-0005-0000-0000-000034520000}"/>
    <cellStyle name="Output 9 2 6 2 4 2" xfId="21167" xr:uid="{00000000-0005-0000-0000-000035520000}"/>
    <cellStyle name="Output 9 2 6 2 5" xfId="21168" xr:uid="{00000000-0005-0000-0000-000036520000}"/>
    <cellStyle name="Output 9 2 6 2 5 2" xfId="21169" xr:uid="{00000000-0005-0000-0000-000037520000}"/>
    <cellStyle name="Output 9 2 6 2 6" xfId="21170" xr:uid="{00000000-0005-0000-0000-000038520000}"/>
    <cellStyle name="Output 9 2 6 2 6 2" xfId="21171" xr:uid="{00000000-0005-0000-0000-000039520000}"/>
    <cellStyle name="Output 9 2 6 2 7" xfId="21172" xr:uid="{00000000-0005-0000-0000-00003A520000}"/>
    <cellStyle name="Output 9 2 6 2 7 2" xfId="21173" xr:uid="{00000000-0005-0000-0000-00003B520000}"/>
    <cellStyle name="Output 9 2 6 2 8" xfId="21174" xr:uid="{00000000-0005-0000-0000-00003C520000}"/>
    <cellStyle name="Output 9 2 6 2 8 2" xfId="21175" xr:uid="{00000000-0005-0000-0000-00003D520000}"/>
    <cellStyle name="Output 9 2 6 2 9" xfId="21176" xr:uid="{00000000-0005-0000-0000-00003E520000}"/>
    <cellStyle name="Output 9 2 6 2 9 2" xfId="21177" xr:uid="{00000000-0005-0000-0000-00003F520000}"/>
    <cellStyle name="Output 9 2 6 3" xfId="21178" xr:uid="{00000000-0005-0000-0000-000040520000}"/>
    <cellStyle name="Output 9 2 6 3 10" xfId="21179" xr:uid="{00000000-0005-0000-0000-000041520000}"/>
    <cellStyle name="Output 9 2 6 3 10 2" xfId="21180" xr:uid="{00000000-0005-0000-0000-000042520000}"/>
    <cellStyle name="Output 9 2 6 3 11" xfId="21181" xr:uid="{00000000-0005-0000-0000-000043520000}"/>
    <cellStyle name="Output 9 2 6 3 11 2" xfId="21182" xr:uid="{00000000-0005-0000-0000-000044520000}"/>
    <cellStyle name="Output 9 2 6 3 12" xfId="21183" xr:uid="{00000000-0005-0000-0000-000045520000}"/>
    <cellStyle name="Output 9 2 6 3 12 2" xfId="21184" xr:uid="{00000000-0005-0000-0000-000046520000}"/>
    <cellStyle name="Output 9 2 6 3 13" xfId="21185" xr:uid="{00000000-0005-0000-0000-000047520000}"/>
    <cellStyle name="Output 9 2 6 3 13 2" xfId="21186" xr:uid="{00000000-0005-0000-0000-000048520000}"/>
    <cellStyle name="Output 9 2 6 3 14" xfId="21187" xr:uid="{00000000-0005-0000-0000-000049520000}"/>
    <cellStyle name="Output 9 2 6 3 14 2" xfId="21188" xr:uid="{00000000-0005-0000-0000-00004A520000}"/>
    <cellStyle name="Output 9 2 6 3 15" xfId="21189" xr:uid="{00000000-0005-0000-0000-00004B520000}"/>
    <cellStyle name="Output 9 2 6 3 15 2" xfId="21190" xr:uid="{00000000-0005-0000-0000-00004C520000}"/>
    <cellStyle name="Output 9 2 6 3 16" xfId="21191" xr:uid="{00000000-0005-0000-0000-00004D520000}"/>
    <cellStyle name="Output 9 2 6 3 2" xfId="21192" xr:uid="{00000000-0005-0000-0000-00004E520000}"/>
    <cellStyle name="Output 9 2 6 3 2 2" xfId="21193" xr:uid="{00000000-0005-0000-0000-00004F520000}"/>
    <cellStyle name="Output 9 2 6 3 3" xfId="21194" xr:uid="{00000000-0005-0000-0000-000050520000}"/>
    <cellStyle name="Output 9 2 6 3 3 2" xfId="21195" xr:uid="{00000000-0005-0000-0000-000051520000}"/>
    <cellStyle name="Output 9 2 6 3 4" xfId="21196" xr:uid="{00000000-0005-0000-0000-000052520000}"/>
    <cellStyle name="Output 9 2 6 3 4 2" xfId="21197" xr:uid="{00000000-0005-0000-0000-000053520000}"/>
    <cellStyle name="Output 9 2 6 3 5" xfId="21198" xr:uid="{00000000-0005-0000-0000-000054520000}"/>
    <cellStyle name="Output 9 2 6 3 5 2" xfId="21199" xr:uid="{00000000-0005-0000-0000-000055520000}"/>
    <cellStyle name="Output 9 2 6 3 6" xfId="21200" xr:uid="{00000000-0005-0000-0000-000056520000}"/>
    <cellStyle name="Output 9 2 6 3 6 2" xfId="21201" xr:uid="{00000000-0005-0000-0000-000057520000}"/>
    <cellStyle name="Output 9 2 6 3 7" xfId="21202" xr:uid="{00000000-0005-0000-0000-000058520000}"/>
    <cellStyle name="Output 9 2 6 3 7 2" xfId="21203" xr:uid="{00000000-0005-0000-0000-000059520000}"/>
    <cellStyle name="Output 9 2 6 3 8" xfId="21204" xr:uid="{00000000-0005-0000-0000-00005A520000}"/>
    <cellStyle name="Output 9 2 6 3 8 2" xfId="21205" xr:uid="{00000000-0005-0000-0000-00005B520000}"/>
    <cellStyle name="Output 9 2 6 3 9" xfId="21206" xr:uid="{00000000-0005-0000-0000-00005C520000}"/>
    <cellStyle name="Output 9 2 6 3 9 2" xfId="21207" xr:uid="{00000000-0005-0000-0000-00005D520000}"/>
    <cellStyle name="Output 9 2 6 4" xfId="21208" xr:uid="{00000000-0005-0000-0000-00005E520000}"/>
    <cellStyle name="Output 9 2 6 4 10" xfId="21209" xr:uid="{00000000-0005-0000-0000-00005F520000}"/>
    <cellStyle name="Output 9 2 6 4 10 2" xfId="21210" xr:uid="{00000000-0005-0000-0000-000060520000}"/>
    <cellStyle name="Output 9 2 6 4 11" xfId="21211" xr:uid="{00000000-0005-0000-0000-000061520000}"/>
    <cellStyle name="Output 9 2 6 4 11 2" xfId="21212" xr:uid="{00000000-0005-0000-0000-000062520000}"/>
    <cellStyle name="Output 9 2 6 4 12" xfId="21213" xr:uid="{00000000-0005-0000-0000-000063520000}"/>
    <cellStyle name="Output 9 2 6 4 12 2" xfId="21214" xr:uid="{00000000-0005-0000-0000-000064520000}"/>
    <cellStyle name="Output 9 2 6 4 13" xfId="21215" xr:uid="{00000000-0005-0000-0000-000065520000}"/>
    <cellStyle name="Output 9 2 6 4 13 2" xfId="21216" xr:uid="{00000000-0005-0000-0000-000066520000}"/>
    <cellStyle name="Output 9 2 6 4 14" xfId="21217" xr:uid="{00000000-0005-0000-0000-000067520000}"/>
    <cellStyle name="Output 9 2 6 4 14 2" xfId="21218" xr:uid="{00000000-0005-0000-0000-000068520000}"/>
    <cellStyle name="Output 9 2 6 4 15" xfId="21219" xr:uid="{00000000-0005-0000-0000-000069520000}"/>
    <cellStyle name="Output 9 2 6 4 15 2" xfId="21220" xr:uid="{00000000-0005-0000-0000-00006A520000}"/>
    <cellStyle name="Output 9 2 6 4 16" xfId="21221" xr:uid="{00000000-0005-0000-0000-00006B520000}"/>
    <cellStyle name="Output 9 2 6 4 2" xfId="21222" xr:uid="{00000000-0005-0000-0000-00006C520000}"/>
    <cellStyle name="Output 9 2 6 4 2 2" xfId="21223" xr:uid="{00000000-0005-0000-0000-00006D520000}"/>
    <cellStyle name="Output 9 2 6 4 3" xfId="21224" xr:uid="{00000000-0005-0000-0000-00006E520000}"/>
    <cellStyle name="Output 9 2 6 4 3 2" xfId="21225" xr:uid="{00000000-0005-0000-0000-00006F520000}"/>
    <cellStyle name="Output 9 2 6 4 4" xfId="21226" xr:uid="{00000000-0005-0000-0000-000070520000}"/>
    <cellStyle name="Output 9 2 6 4 4 2" xfId="21227" xr:uid="{00000000-0005-0000-0000-000071520000}"/>
    <cellStyle name="Output 9 2 6 4 5" xfId="21228" xr:uid="{00000000-0005-0000-0000-000072520000}"/>
    <cellStyle name="Output 9 2 6 4 5 2" xfId="21229" xr:uid="{00000000-0005-0000-0000-000073520000}"/>
    <cellStyle name="Output 9 2 6 4 6" xfId="21230" xr:uid="{00000000-0005-0000-0000-000074520000}"/>
    <cellStyle name="Output 9 2 6 4 6 2" xfId="21231" xr:uid="{00000000-0005-0000-0000-000075520000}"/>
    <cellStyle name="Output 9 2 6 4 7" xfId="21232" xr:uid="{00000000-0005-0000-0000-000076520000}"/>
    <cellStyle name="Output 9 2 6 4 7 2" xfId="21233" xr:uid="{00000000-0005-0000-0000-000077520000}"/>
    <cellStyle name="Output 9 2 6 4 8" xfId="21234" xr:uid="{00000000-0005-0000-0000-000078520000}"/>
    <cellStyle name="Output 9 2 6 4 8 2" xfId="21235" xr:uid="{00000000-0005-0000-0000-000079520000}"/>
    <cellStyle name="Output 9 2 6 4 9" xfId="21236" xr:uid="{00000000-0005-0000-0000-00007A520000}"/>
    <cellStyle name="Output 9 2 6 4 9 2" xfId="21237" xr:uid="{00000000-0005-0000-0000-00007B520000}"/>
    <cellStyle name="Output 9 2 6 5" xfId="21238" xr:uid="{00000000-0005-0000-0000-00007C520000}"/>
    <cellStyle name="Output 9 2 6 5 10" xfId="21239" xr:uid="{00000000-0005-0000-0000-00007D520000}"/>
    <cellStyle name="Output 9 2 6 5 10 2" xfId="21240" xr:uid="{00000000-0005-0000-0000-00007E520000}"/>
    <cellStyle name="Output 9 2 6 5 11" xfId="21241" xr:uid="{00000000-0005-0000-0000-00007F520000}"/>
    <cellStyle name="Output 9 2 6 5 11 2" xfId="21242" xr:uid="{00000000-0005-0000-0000-000080520000}"/>
    <cellStyle name="Output 9 2 6 5 12" xfId="21243" xr:uid="{00000000-0005-0000-0000-000081520000}"/>
    <cellStyle name="Output 9 2 6 5 12 2" xfId="21244" xr:uid="{00000000-0005-0000-0000-000082520000}"/>
    <cellStyle name="Output 9 2 6 5 13" xfId="21245" xr:uid="{00000000-0005-0000-0000-000083520000}"/>
    <cellStyle name="Output 9 2 6 5 13 2" xfId="21246" xr:uid="{00000000-0005-0000-0000-000084520000}"/>
    <cellStyle name="Output 9 2 6 5 14" xfId="21247" xr:uid="{00000000-0005-0000-0000-000085520000}"/>
    <cellStyle name="Output 9 2 6 5 14 2" xfId="21248" xr:uid="{00000000-0005-0000-0000-000086520000}"/>
    <cellStyle name="Output 9 2 6 5 15" xfId="21249" xr:uid="{00000000-0005-0000-0000-000087520000}"/>
    <cellStyle name="Output 9 2 6 5 2" xfId="21250" xr:uid="{00000000-0005-0000-0000-000088520000}"/>
    <cellStyle name="Output 9 2 6 5 2 2" xfId="21251" xr:uid="{00000000-0005-0000-0000-000089520000}"/>
    <cellStyle name="Output 9 2 6 5 3" xfId="21252" xr:uid="{00000000-0005-0000-0000-00008A520000}"/>
    <cellStyle name="Output 9 2 6 5 3 2" xfId="21253" xr:uid="{00000000-0005-0000-0000-00008B520000}"/>
    <cellStyle name="Output 9 2 6 5 4" xfId="21254" xr:uid="{00000000-0005-0000-0000-00008C520000}"/>
    <cellStyle name="Output 9 2 6 5 4 2" xfId="21255" xr:uid="{00000000-0005-0000-0000-00008D520000}"/>
    <cellStyle name="Output 9 2 6 5 5" xfId="21256" xr:uid="{00000000-0005-0000-0000-00008E520000}"/>
    <cellStyle name="Output 9 2 6 5 5 2" xfId="21257" xr:uid="{00000000-0005-0000-0000-00008F520000}"/>
    <cellStyle name="Output 9 2 6 5 6" xfId="21258" xr:uid="{00000000-0005-0000-0000-000090520000}"/>
    <cellStyle name="Output 9 2 6 5 6 2" xfId="21259" xr:uid="{00000000-0005-0000-0000-000091520000}"/>
    <cellStyle name="Output 9 2 6 5 7" xfId="21260" xr:uid="{00000000-0005-0000-0000-000092520000}"/>
    <cellStyle name="Output 9 2 6 5 7 2" xfId="21261" xr:uid="{00000000-0005-0000-0000-000093520000}"/>
    <cellStyle name="Output 9 2 6 5 8" xfId="21262" xr:uid="{00000000-0005-0000-0000-000094520000}"/>
    <cellStyle name="Output 9 2 6 5 8 2" xfId="21263" xr:uid="{00000000-0005-0000-0000-000095520000}"/>
    <cellStyle name="Output 9 2 6 5 9" xfId="21264" xr:uid="{00000000-0005-0000-0000-000096520000}"/>
    <cellStyle name="Output 9 2 6 5 9 2" xfId="21265" xr:uid="{00000000-0005-0000-0000-000097520000}"/>
    <cellStyle name="Output 9 2 6 6" xfId="21266" xr:uid="{00000000-0005-0000-0000-000098520000}"/>
    <cellStyle name="Output 9 2 6 6 2" xfId="21267" xr:uid="{00000000-0005-0000-0000-000099520000}"/>
    <cellStyle name="Output 9 2 6 7" xfId="21268" xr:uid="{00000000-0005-0000-0000-00009A520000}"/>
    <cellStyle name="Output 9 2 6 7 2" xfId="21269" xr:uid="{00000000-0005-0000-0000-00009B520000}"/>
    <cellStyle name="Output 9 2 6 8" xfId="21270" xr:uid="{00000000-0005-0000-0000-00009C520000}"/>
    <cellStyle name="Output 9 2 6 8 2" xfId="21271" xr:uid="{00000000-0005-0000-0000-00009D520000}"/>
    <cellStyle name="Output 9 2 6 9" xfId="21272" xr:uid="{00000000-0005-0000-0000-00009E520000}"/>
    <cellStyle name="Output 9 2 6 9 2" xfId="21273" xr:uid="{00000000-0005-0000-0000-00009F520000}"/>
    <cellStyle name="Output 9 2 7" xfId="21274" xr:uid="{00000000-0005-0000-0000-0000A0520000}"/>
    <cellStyle name="Output 9 2 7 10" xfId="21275" xr:uid="{00000000-0005-0000-0000-0000A1520000}"/>
    <cellStyle name="Output 9 2 7 10 2" xfId="21276" xr:uid="{00000000-0005-0000-0000-0000A2520000}"/>
    <cellStyle name="Output 9 2 7 11" xfId="21277" xr:uid="{00000000-0005-0000-0000-0000A3520000}"/>
    <cellStyle name="Output 9 2 7 11 2" xfId="21278" xr:uid="{00000000-0005-0000-0000-0000A4520000}"/>
    <cellStyle name="Output 9 2 7 12" xfId="21279" xr:uid="{00000000-0005-0000-0000-0000A5520000}"/>
    <cellStyle name="Output 9 2 7 12 2" xfId="21280" xr:uid="{00000000-0005-0000-0000-0000A6520000}"/>
    <cellStyle name="Output 9 2 7 13" xfId="21281" xr:uid="{00000000-0005-0000-0000-0000A7520000}"/>
    <cellStyle name="Output 9 2 7 13 2" xfId="21282" xr:uid="{00000000-0005-0000-0000-0000A8520000}"/>
    <cellStyle name="Output 9 2 7 14" xfId="21283" xr:uid="{00000000-0005-0000-0000-0000A9520000}"/>
    <cellStyle name="Output 9 2 7 14 2" xfId="21284" xr:uid="{00000000-0005-0000-0000-0000AA520000}"/>
    <cellStyle name="Output 9 2 7 15" xfId="21285" xr:uid="{00000000-0005-0000-0000-0000AB520000}"/>
    <cellStyle name="Output 9 2 7 15 2" xfId="21286" xr:uid="{00000000-0005-0000-0000-0000AC520000}"/>
    <cellStyle name="Output 9 2 7 16" xfId="21287" xr:uid="{00000000-0005-0000-0000-0000AD520000}"/>
    <cellStyle name="Output 9 2 7 16 2" xfId="21288" xr:uid="{00000000-0005-0000-0000-0000AE520000}"/>
    <cellStyle name="Output 9 2 7 17" xfId="21289" xr:uid="{00000000-0005-0000-0000-0000AF520000}"/>
    <cellStyle name="Output 9 2 7 17 2" xfId="21290" xr:uid="{00000000-0005-0000-0000-0000B0520000}"/>
    <cellStyle name="Output 9 2 7 18" xfId="21291" xr:uid="{00000000-0005-0000-0000-0000B1520000}"/>
    <cellStyle name="Output 9 2 7 2" xfId="21292" xr:uid="{00000000-0005-0000-0000-0000B2520000}"/>
    <cellStyle name="Output 9 2 7 2 10" xfId="21293" xr:uid="{00000000-0005-0000-0000-0000B3520000}"/>
    <cellStyle name="Output 9 2 7 2 10 2" xfId="21294" xr:uid="{00000000-0005-0000-0000-0000B4520000}"/>
    <cellStyle name="Output 9 2 7 2 11" xfId="21295" xr:uid="{00000000-0005-0000-0000-0000B5520000}"/>
    <cellStyle name="Output 9 2 7 2 11 2" xfId="21296" xr:uid="{00000000-0005-0000-0000-0000B6520000}"/>
    <cellStyle name="Output 9 2 7 2 12" xfId="21297" xr:uid="{00000000-0005-0000-0000-0000B7520000}"/>
    <cellStyle name="Output 9 2 7 2 12 2" xfId="21298" xr:uid="{00000000-0005-0000-0000-0000B8520000}"/>
    <cellStyle name="Output 9 2 7 2 13" xfId="21299" xr:uid="{00000000-0005-0000-0000-0000B9520000}"/>
    <cellStyle name="Output 9 2 7 2 13 2" xfId="21300" xr:uid="{00000000-0005-0000-0000-0000BA520000}"/>
    <cellStyle name="Output 9 2 7 2 14" xfId="21301" xr:uid="{00000000-0005-0000-0000-0000BB520000}"/>
    <cellStyle name="Output 9 2 7 2 14 2" xfId="21302" xr:uid="{00000000-0005-0000-0000-0000BC520000}"/>
    <cellStyle name="Output 9 2 7 2 15" xfId="21303" xr:uid="{00000000-0005-0000-0000-0000BD520000}"/>
    <cellStyle name="Output 9 2 7 2 15 2" xfId="21304" xr:uid="{00000000-0005-0000-0000-0000BE520000}"/>
    <cellStyle name="Output 9 2 7 2 16" xfId="21305" xr:uid="{00000000-0005-0000-0000-0000BF520000}"/>
    <cellStyle name="Output 9 2 7 2 16 2" xfId="21306" xr:uid="{00000000-0005-0000-0000-0000C0520000}"/>
    <cellStyle name="Output 9 2 7 2 17" xfId="21307" xr:uid="{00000000-0005-0000-0000-0000C1520000}"/>
    <cellStyle name="Output 9 2 7 2 17 2" xfId="21308" xr:uid="{00000000-0005-0000-0000-0000C2520000}"/>
    <cellStyle name="Output 9 2 7 2 18" xfId="21309" xr:uid="{00000000-0005-0000-0000-0000C3520000}"/>
    <cellStyle name="Output 9 2 7 2 2" xfId="21310" xr:uid="{00000000-0005-0000-0000-0000C4520000}"/>
    <cellStyle name="Output 9 2 7 2 2 2" xfId="21311" xr:uid="{00000000-0005-0000-0000-0000C5520000}"/>
    <cellStyle name="Output 9 2 7 2 3" xfId="21312" xr:uid="{00000000-0005-0000-0000-0000C6520000}"/>
    <cellStyle name="Output 9 2 7 2 3 2" xfId="21313" xr:uid="{00000000-0005-0000-0000-0000C7520000}"/>
    <cellStyle name="Output 9 2 7 2 4" xfId="21314" xr:uid="{00000000-0005-0000-0000-0000C8520000}"/>
    <cellStyle name="Output 9 2 7 2 4 2" xfId="21315" xr:uid="{00000000-0005-0000-0000-0000C9520000}"/>
    <cellStyle name="Output 9 2 7 2 5" xfId="21316" xr:uid="{00000000-0005-0000-0000-0000CA520000}"/>
    <cellStyle name="Output 9 2 7 2 5 2" xfId="21317" xr:uid="{00000000-0005-0000-0000-0000CB520000}"/>
    <cellStyle name="Output 9 2 7 2 6" xfId="21318" xr:uid="{00000000-0005-0000-0000-0000CC520000}"/>
    <cellStyle name="Output 9 2 7 2 6 2" xfId="21319" xr:uid="{00000000-0005-0000-0000-0000CD520000}"/>
    <cellStyle name="Output 9 2 7 2 7" xfId="21320" xr:uid="{00000000-0005-0000-0000-0000CE520000}"/>
    <cellStyle name="Output 9 2 7 2 7 2" xfId="21321" xr:uid="{00000000-0005-0000-0000-0000CF520000}"/>
    <cellStyle name="Output 9 2 7 2 8" xfId="21322" xr:uid="{00000000-0005-0000-0000-0000D0520000}"/>
    <cellStyle name="Output 9 2 7 2 8 2" xfId="21323" xr:uid="{00000000-0005-0000-0000-0000D1520000}"/>
    <cellStyle name="Output 9 2 7 2 9" xfId="21324" xr:uid="{00000000-0005-0000-0000-0000D2520000}"/>
    <cellStyle name="Output 9 2 7 2 9 2" xfId="21325" xr:uid="{00000000-0005-0000-0000-0000D3520000}"/>
    <cellStyle name="Output 9 2 7 3" xfId="21326" xr:uid="{00000000-0005-0000-0000-0000D4520000}"/>
    <cellStyle name="Output 9 2 7 3 10" xfId="21327" xr:uid="{00000000-0005-0000-0000-0000D5520000}"/>
    <cellStyle name="Output 9 2 7 3 10 2" xfId="21328" xr:uid="{00000000-0005-0000-0000-0000D6520000}"/>
    <cellStyle name="Output 9 2 7 3 11" xfId="21329" xr:uid="{00000000-0005-0000-0000-0000D7520000}"/>
    <cellStyle name="Output 9 2 7 3 11 2" xfId="21330" xr:uid="{00000000-0005-0000-0000-0000D8520000}"/>
    <cellStyle name="Output 9 2 7 3 12" xfId="21331" xr:uid="{00000000-0005-0000-0000-0000D9520000}"/>
    <cellStyle name="Output 9 2 7 3 12 2" xfId="21332" xr:uid="{00000000-0005-0000-0000-0000DA520000}"/>
    <cellStyle name="Output 9 2 7 3 13" xfId="21333" xr:uid="{00000000-0005-0000-0000-0000DB520000}"/>
    <cellStyle name="Output 9 2 7 3 13 2" xfId="21334" xr:uid="{00000000-0005-0000-0000-0000DC520000}"/>
    <cellStyle name="Output 9 2 7 3 14" xfId="21335" xr:uid="{00000000-0005-0000-0000-0000DD520000}"/>
    <cellStyle name="Output 9 2 7 3 14 2" xfId="21336" xr:uid="{00000000-0005-0000-0000-0000DE520000}"/>
    <cellStyle name="Output 9 2 7 3 15" xfId="21337" xr:uid="{00000000-0005-0000-0000-0000DF520000}"/>
    <cellStyle name="Output 9 2 7 3 15 2" xfId="21338" xr:uid="{00000000-0005-0000-0000-0000E0520000}"/>
    <cellStyle name="Output 9 2 7 3 16" xfId="21339" xr:uid="{00000000-0005-0000-0000-0000E1520000}"/>
    <cellStyle name="Output 9 2 7 3 2" xfId="21340" xr:uid="{00000000-0005-0000-0000-0000E2520000}"/>
    <cellStyle name="Output 9 2 7 3 2 2" xfId="21341" xr:uid="{00000000-0005-0000-0000-0000E3520000}"/>
    <cellStyle name="Output 9 2 7 3 3" xfId="21342" xr:uid="{00000000-0005-0000-0000-0000E4520000}"/>
    <cellStyle name="Output 9 2 7 3 3 2" xfId="21343" xr:uid="{00000000-0005-0000-0000-0000E5520000}"/>
    <cellStyle name="Output 9 2 7 3 4" xfId="21344" xr:uid="{00000000-0005-0000-0000-0000E6520000}"/>
    <cellStyle name="Output 9 2 7 3 4 2" xfId="21345" xr:uid="{00000000-0005-0000-0000-0000E7520000}"/>
    <cellStyle name="Output 9 2 7 3 5" xfId="21346" xr:uid="{00000000-0005-0000-0000-0000E8520000}"/>
    <cellStyle name="Output 9 2 7 3 5 2" xfId="21347" xr:uid="{00000000-0005-0000-0000-0000E9520000}"/>
    <cellStyle name="Output 9 2 7 3 6" xfId="21348" xr:uid="{00000000-0005-0000-0000-0000EA520000}"/>
    <cellStyle name="Output 9 2 7 3 6 2" xfId="21349" xr:uid="{00000000-0005-0000-0000-0000EB520000}"/>
    <cellStyle name="Output 9 2 7 3 7" xfId="21350" xr:uid="{00000000-0005-0000-0000-0000EC520000}"/>
    <cellStyle name="Output 9 2 7 3 7 2" xfId="21351" xr:uid="{00000000-0005-0000-0000-0000ED520000}"/>
    <cellStyle name="Output 9 2 7 3 8" xfId="21352" xr:uid="{00000000-0005-0000-0000-0000EE520000}"/>
    <cellStyle name="Output 9 2 7 3 8 2" xfId="21353" xr:uid="{00000000-0005-0000-0000-0000EF520000}"/>
    <cellStyle name="Output 9 2 7 3 9" xfId="21354" xr:uid="{00000000-0005-0000-0000-0000F0520000}"/>
    <cellStyle name="Output 9 2 7 3 9 2" xfId="21355" xr:uid="{00000000-0005-0000-0000-0000F1520000}"/>
    <cellStyle name="Output 9 2 7 4" xfId="21356" xr:uid="{00000000-0005-0000-0000-0000F2520000}"/>
    <cellStyle name="Output 9 2 7 4 10" xfId="21357" xr:uid="{00000000-0005-0000-0000-0000F3520000}"/>
    <cellStyle name="Output 9 2 7 4 10 2" xfId="21358" xr:uid="{00000000-0005-0000-0000-0000F4520000}"/>
    <cellStyle name="Output 9 2 7 4 11" xfId="21359" xr:uid="{00000000-0005-0000-0000-0000F5520000}"/>
    <cellStyle name="Output 9 2 7 4 11 2" xfId="21360" xr:uid="{00000000-0005-0000-0000-0000F6520000}"/>
    <cellStyle name="Output 9 2 7 4 12" xfId="21361" xr:uid="{00000000-0005-0000-0000-0000F7520000}"/>
    <cellStyle name="Output 9 2 7 4 12 2" xfId="21362" xr:uid="{00000000-0005-0000-0000-0000F8520000}"/>
    <cellStyle name="Output 9 2 7 4 13" xfId="21363" xr:uid="{00000000-0005-0000-0000-0000F9520000}"/>
    <cellStyle name="Output 9 2 7 4 13 2" xfId="21364" xr:uid="{00000000-0005-0000-0000-0000FA520000}"/>
    <cellStyle name="Output 9 2 7 4 14" xfId="21365" xr:uid="{00000000-0005-0000-0000-0000FB520000}"/>
    <cellStyle name="Output 9 2 7 4 14 2" xfId="21366" xr:uid="{00000000-0005-0000-0000-0000FC520000}"/>
    <cellStyle name="Output 9 2 7 4 15" xfId="21367" xr:uid="{00000000-0005-0000-0000-0000FD520000}"/>
    <cellStyle name="Output 9 2 7 4 15 2" xfId="21368" xr:uid="{00000000-0005-0000-0000-0000FE520000}"/>
    <cellStyle name="Output 9 2 7 4 16" xfId="21369" xr:uid="{00000000-0005-0000-0000-0000FF520000}"/>
    <cellStyle name="Output 9 2 7 4 2" xfId="21370" xr:uid="{00000000-0005-0000-0000-000000530000}"/>
    <cellStyle name="Output 9 2 7 4 2 2" xfId="21371" xr:uid="{00000000-0005-0000-0000-000001530000}"/>
    <cellStyle name="Output 9 2 7 4 3" xfId="21372" xr:uid="{00000000-0005-0000-0000-000002530000}"/>
    <cellStyle name="Output 9 2 7 4 3 2" xfId="21373" xr:uid="{00000000-0005-0000-0000-000003530000}"/>
    <cellStyle name="Output 9 2 7 4 4" xfId="21374" xr:uid="{00000000-0005-0000-0000-000004530000}"/>
    <cellStyle name="Output 9 2 7 4 4 2" xfId="21375" xr:uid="{00000000-0005-0000-0000-000005530000}"/>
    <cellStyle name="Output 9 2 7 4 5" xfId="21376" xr:uid="{00000000-0005-0000-0000-000006530000}"/>
    <cellStyle name="Output 9 2 7 4 5 2" xfId="21377" xr:uid="{00000000-0005-0000-0000-000007530000}"/>
    <cellStyle name="Output 9 2 7 4 6" xfId="21378" xr:uid="{00000000-0005-0000-0000-000008530000}"/>
    <cellStyle name="Output 9 2 7 4 6 2" xfId="21379" xr:uid="{00000000-0005-0000-0000-000009530000}"/>
    <cellStyle name="Output 9 2 7 4 7" xfId="21380" xr:uid="{00000000-0005-0000-0000-00000A530000}"/>
    <cellStyle name="Output 9 2 7 4 7 2" xfId="21381" xr:uid="{00000000-0005-0000-0000-00000B530000}"/>
    <cellStyle name="Output 9 2 7 4 8" xfId="21382" xr:uid="{00000000-0005-0000-0000-00000C530000}"/>
    <cellStyle name="Output 9 2 7 4 8 2" xfId="21383" xr:uid="{00000000-0005-0000-0000-00000D530000}"/>
    <cellStyle name="Output 9 2 7 4 9" xfId="21384" xr:uid="{00000000-0005-0000-0000-00000E530000}"/>
    <cellStyle name="Output 9 2 7 4 9 2" xfId="21385" xr:uid="{00000000-0005-0000-0000-00000F530000}"/>
    <cellStyle name="Output 9 2 7 5" xfId="21386" xr:uid="{00000000-0005-0000-0000-000010530000}"/>
    <cellStyle name="Output 9 2 7 5 10" xfId="21387" xr:uid="{00000000-0005-0000-0000-000011530000}"/>
    <cellStyle name="Output 9 2 7 5 10 2" xfId="21388" xr:uid="{00000000-0005-0000-0000-000012530000}"/>
    <cellStyle name="Output 9 2 7 5 11" xfId="21389" xr:uid="{00000000-0005-0000-0000-000013530000}"/>
    <cellStyle name="Output 9 2 7 5 11 2" xfId="21390" xr:uid="{00000000-0005-0000-0000-000014530000}"/>
    <cellStyle name="Output 9 2 7 5 12" xfId="21391" xr:uid="{00000000-0005-0000-0000-000015530000}"/>
    <cellStyle name="Output 9 2 7 5 12 2" xfId="21392" xr:uid="{00000000-0005-0000-0000-000016530000}"/>
    <cellStyle name="Output 9 2 7 5 13" xfId="21393" xr:uid="{00000000-0005-0000-0000-000017530000}"/>
    <cellStyle name="Output 9 2 7 5 13 2" xfId="21394" xr:uid="{00000000-0005-0000-0000-000018530000}"/>
    <cellStyle name="Output 9 2 7 5 14" xfId="21395" xr:uid="{00000000-0005-0000-0000-000019530000}"/>
    <cellStyle name="Output 9 2 7 5 2" xfId="21396" xr:uid="{00000000-0005-0000-0000-00001A530000}"/>
    <cellStyle name="Output 9 2 7 5 2 2" xfId="21397" xr:uid="{00000000-0005-0000-0000-00001B530000}"/>
    <cellStyle name="Output 9 2 7 5 3" xfId="21398" xr:uid="{00000000-0005-0000-0000-00001C530000}"/>
    <cellStyle name="Output 9 2 7 5 3 2" xfId="21399" xr:uid="{00000000-0005-0000-0000-00001D530000}"/>
    <cellStyle name="Output 9 2 7 5 4" xfId="21400" xr:uid="{00000000-0005-0000-0000-00001E530000}"/>
    <cellStyle name="Output 9 2 7 5 4 2" xfId="21401" xr:uid="{00000000-0005-0000-0000-00001F530000}"/>
    <cellStyle name="Output 9 2 7 5 5" xfId="21402" xr:uid="{00000000-0005-0000-0000-000020530000}"/>
    <cellStyle name="Output 9 2 7 5 5 2" xfId="21403" xr:uid="{00000000-0005-0000-0000-000021530000}"/>
    <cellStyle name="Output 9 2 7 5 6" xfId="21404" xr:uid="{00000000-0005-0000-0000-000022530000}"/>
    <cellStyle name="Output 9 2 7 5 6 2" xfId="21405" xr:uid="{00000000-0005-0000-0000-000023530000}"/>
    <cellStyle name="Output 9 2 7 5 7" xfId="21406" xr:uid="{00000000-0005-0000-0000-000024530000}"/>
    <cellStyle name="Output 9 2 7 5 7 2" xfId="21407" xr:uid="{00000000-0005-0000-0000-000025530000}"/>
    <cellStyle name="Output 9 2 7 5 8" xfId="21408" xr:uid="{00000000-0005-0000-0000-000026530000}"/>
    <cellStyle name="Output 9 2 7 5 8 2" xfId="21409" xr:uid="{00000000-0005-0000-0000-000027530000}"/>
    <cellStyle name="Output 9 2 7 5 9" xfId="21410" xr:uid="{00000000-0005-0000-0000-000028530000}"/>
    <cellStyle name="Output 9 2 7 5 9 2" xfId="21411" xr:uid="{00000000-0005-0000-0000-000029530000}"/>
    <cellStyle name="Output 9 2 7 6" xfId="21412" xr:uid="{00000000-0005-0000-0000-00002A530000}"/>
    <cellStyle name="Output 9 2 7 6 2" xfId="21413" xr:uid="{00000000-0005-0000-0000-00002B530000}"/>
    <cellStyle name="Output 9 2 7 7" xfId="21414" xr:uid="{00000000-0005-0000-0000-00002C530000}"/>
    <cellStyle name="Output 9 2 7 7 2" xfId="21415" xr:uid="{00000000-0005-0000-0000-00002D530000}"/>
    <cellStyle name="Output 9 2 7 8" xfId="21416" xr:uid="{00000000-0005-0000-0000-00002E530000}"/>
    <cellStyle name="Output 9 2 7 8 2" xfId="21417" xr:uid="{00000000-0005-0000-0000-00002F530000}"/>
    <cellStyle name="Output 9 2 7 9" xfId="21418" xr:uid="{00000000-0005-0000-0000-000030530000}"/>
    <cellStyle name="Output 9 2 7 9 2" xfId="21419" xr:uid="{00000000-0005-0000-0000-000031530000}"/>
    <cellStyle name="Output 9 2 8" xfId="21420" xr:uid="{00000000-0005-0000-0000-000032530000}"/>
    <cellStyle name="Output 9 2 8 10" xfId="21421" xr:uid="{00000000-0005-0000-0000-000033530000}"/>
    <cellStyle name="Output 9 2 8 10 2" xfId="21422" xr:uid="{00000000-0005-0000-0000-000034530000}"/>
    <cellStyle name="Output 9 2 8 11" xfId="21423" xr:uid="{00000000-0005-0000-0000-000035530000}"/>
    <cellStyle name="Output 9 2 8 11 2" xfId="21424" xr:uid="{00000000-0005-0000-0000-000036530000}"/>
    <cellStyle name="Output 9 2 8 12" xfId="21425" xr:uid="{00000000-0005-0000-0000-000037530000}"/>
    <cellStyle name="Output 9 2 8 12 2" xfId="21426" xr:uid="{00000000-0005-0000-0000-000038530000}"/>
    <cellStyle name="Output 9 2 8 13" xfId="21427" xr:uid="{00000000-0005-0000-0000-000039530000}"/>
    <cellStyle name="Output 9 2 8 13 2" xfId="21428" xr:uid="{00000000-0005-0000-0000-00003A530000}"/>
    <cellStyle name="Output 9 2 8 14" xfId="21429" xr:uid="{00000000-0005-0000-0000-00003B530000}"/>
    <cellStyle name="Output 9 2 8 14 2" xfId="21430" xr:uid="{00000000-0005-0000-0000-00003C530000}"/>
    <cellStyle name="Output 9 2 8 15" xfId="21431" xr:uid="{00000000-0005-0000-0000-00003D530000}"/>
    <cellStyle name="Output 9 2 8 15 2" xfId="21432" xr:uid="{00000000-0005-0000-0000-00003E530000}"/>
    <cellStyle name="Output 9 2 8 16" xfId="21433" xr:uid="{00000000-0005-0000-0000-00003F530000}"/>
    <cellStyle name="Output 9 2 8 16 2" xfId="21434" xr:uid="{00000000-0005-0000-0000-000040530000}"/>
    <cellStyle name="Output 9 2 8 17" xfId="21435" xr:uid="{00000000-0005-0000-0000-000041530000}"/>
    <cellStyle name="Output 9 2 8 17 2" xfId="21436" xr:uid="{00000000-0005-0000-0000-000042530000}"/>
    <cellStyle name="Output 9 2 8 18" xfId="21437" xr:uid="{00000000-0005-0000-0000-000043530000}"/>
    <cellStyle name="Output 9 2 8 2" xfId="21438" xr:uid="{00000000-0005-0000-0000-000044530000}"/>
    <cellStyle name="Output 9 2 8 2 10" xfId="21439" xr:uid="{00000000-0005-0000-0000-000045530000}"/>
    <cellStyle name="Output 9 2 8 2 10 2" xfId="21440" xr:uid="{00000000-0005-0000-0000-000046530000}"/>
    <cellStyle name="Output 9 2 8 2 11" xfId="21441" xr:uid="{00000000-0005-0000-0000-000047530000}"/>
    <cellStyle name="Output 9 2 8 2 11 2" xfId="21442" xr:uid="{00000000-0005-0000-0000-000048530000}"/>
    <cellStyle name="Output 9 2 8 2 12" xfId="21443" xr:uid="{00000000-0005-0000-0000-000049530000}"/>
    <cellStyle name="Output 9 2 8 2 12 2" xfId="21444" xr:uid="{00000000-0005-0000-0000-00004A530000}"/>
    <cellStyle name="Output 9 2 8 2 13" xfId="21445" xr:uid="{00000000-0005-0000-0000-00004B530000}"/>
    <cellStyle name="Output 9 2 8 2 13 2" xfId="21446" xr:uid="{00000000-0005-0000-0000-00004C530000}"/>
    <cellStyle name="Output 9 2 8 2 14" xfId="21447" xr:uid="{00000000-0005-0000-0000-00004D530000}"/>
    <cellStyle name="Output 9 2 8 2 14 2" xfId="21448" xr:uid="{00000000-0005-0000-0000-00004E530000}"/>
    <cellStyle name="Output 9 2 8 2 15" xfId="21449" xr:uid="{00000000-0005-0000-0000-00004F530000}"/>
    <cellStyle name="Output 9 2 8 2 15 2" xfId="21450" xr:uid="{00000000-0005-0000-0000-000050530000}"/>
    <cellStyle name="Output 9 2 8 2 16" xfId="21451" xr:uid="{00000000-0005-0000-0000-000051530000}"/>
    <cellStyle name="Output 9 2 8 2 16 2" xfId="21452" xr:uid="{00000000-0005-0000-0000-000052530000}"/>
    <cellStyle name="Output 9 2 8 2 17" xfId="21453" xr:uid="{00000000-0005-0000-0000-000053530000}"/>
    <cellStyle name="Output 9 2 8 2 17 2" xfId="21454" xr:uid="{00000000-0005-0000-0000-000054530000}"/>
    <cellStyle name="Output 9 2 8 2 18" xfId="21455" xr:uid="{00000000-0005-0000-0000-000055530000}"/>
    <cellStyle name="Output 9 2 8 2 2" xfId="21456" xr:uid="{00000000-0005-0000-0000-000056530000}"/>
    <cellStyle name="Output 9 2 8 2 2 2" xfId="21457" xr:uid="{00000000-0005-0000-0000-000057530000}"/>
    <cellStyle name="Output 9 2 8 2 3" xfId="21458" xr:uid="{00000000-0005-0000-0000-000058530000}"/>
    <cellStyle name="Output 9 2 8 2 3 2" xfId="21459" xr:uid="{00000000-0005-0000-0000-000059530000}"/>
    <cellStyle name="Output 9 2 8 2 4" xfId="21460" xr:uid="{00000000-0005-0000-0000-00005A530000}"/>
    <cellStyle name="Output 9 2 8 2 4 2" xfId="21461" xr:uid="{00000000-0005-0000-0000-00005B530000}"/>
    <cellStyle name="Output 9 2 8 2 5" xfId="21462" xr:uid="{00000000-0005-0000-0000-00005C530000}"/>
    <cellStyle name="Output 9 2 8 2 5 2" xfId="21463" xr:uid="{00000000-0005-0000-0000-00005D530000}"/>
    <cellStyle name="Output 9 2 8 2 6" xfId="21464" xr:uid="{00000000-0005-0000-0000-00005E530000}"/>
    <cellStyle name="Output 9 2 8 2 6 2" xfId="21465" xr:uid="{00000000-0005-0000-0000-00005F530000}"/>
    <cellStyle name="Output 9 2 8 2 7" xfId="21466" xr:uid="{00000000-0005-0000-0000-000060530000}"/>
    <cellStyle name="Output 9 2 8 2 7 2" xfId="21467" xr:uid="{00000000-0005-0000-0000-000061530000}"/>
    <cellStyle name="Output 9 2 8 2 8" xfId="21468" xr:uid="{00000000-0005-0000-0000-000062530000}"/>
    <cellStyle name="Output 9 2 8 2 8 2" xfId="21469" xr:uid="{00000000-0005-0000-0000-000063530000}"/>
    <cellStyle name="Output 9 2 8 2 9" xfId="21470" xr:uid="{00000000-0005-0000-0000-000064530000}"/>
    <cellStyle name="Output 9 2 8 2 9 2" xfId="21471" xr:uid="{00000000-0005-0000-0000-000065530000}"/>
    <cellStyle name="Output 9 2 8 3" xfId="21472" xr:uid="{00000000-0005-0000-0000-000066530000}"/>
    <cellStyle name="Output 9 2 8 3 10" xfId="21473" xr:uid="{00000000-0005-0000-0000-000067530000}"/>
    <cellStyle name="Output 9 2 8 3 10 2" xfId="21474" xr:uid="{00000000-0005-0000-0000-000068530000}"/>
    <cellStyle name="Output 9 2 8 3 11" xfId="21475" xr:uid="{00000000-0005-0000-0000-000069530000}"/>
    <cellStyle name="Output 9 2 8 3 11 2" xfId="21476" xr:uid="{00000000-0005-0000-0000-00006A530000}"/>
    <cellStyle name="Output 9 2 8 3 12" xfId="21477" xr:uid="{00000000-0005-0000-0000-00006B530000}"/>
    <cellStyle name="Output 9 2 8 3 12 2" xfId="21478" xr:uid="{00000000-0005-0000-0000-00006C530000}"/>
    <cellStyle name="Output 9 2 8 3 13" xfId="21479" xr:uid="{00000000-0005-0000-0000-00006D530000}"/>
    <cellStyle name="Output 9 2 8 3 13 2" xfId="21480" xr:uid="{00000000-0005-0000-0000-00006E530000}"/>
    <cellStyle name="Output 9 2 8 3 14" xfId="21481" xr:uid="{00000000-0005-0000-0000-00006F530000}"/>
    <cellStyle name="Output 9 2 8 3 14 2" xfId="21482" xr:uid="{00000000-0005-0000-0000-000070530000}"/>
    <cellStyle name="Output 9 2 8 3 15" xfId="21483" xr:uid="{00000000-0005-0000-0000-000071530000}"/>
    <cellStyle name="Output 9 2 8 3 15 2" xfId="21484" xr:uid="{00000000-0005-0000-0000-000072530000}"/>
    <cellStyle name="Output 9 2 8 3 16" xfId="21485" xr:uid="{00000000-0005-0000-0000-000073530000}"/>
    <cellStyle name="Output 9 2 8 3 2" xfId="21486" xr:uid="{00000000-0005-0000-0000-000074530000}"/>
    <cellStyle name="Output 9 2 8 3 2 2" xfId="21487" xr:uid="{00000000-0005-0000-0000-000075530000}"/>
    <cellStyle name="Output 9 2 8 3 3" xfId="21488" xr:uid="{00000000-0005-0000-0000-000076530000}"/>
    <cellStyle name="Output 9 2 8 3 3 2" xfId="21489" xr:uid="{00000000-0005-0000-0000-000077530000}"/>
    <cellStyle name="Output 9 2 8 3 4" xfId="21490" xr:uid="{00000000-0005-0000-0000-000078530000}"/>
    <cellStyle name="Output 9 2 8 3 4 2" xfId="21491" xr:uid="{00000000-0005-0000-0000-000079530000}"/>
    <cellStyle name="Output 9 2 8 3 5" xfId="21492" xr:uid="{00000000-0005-0000-0000-00007A530000}"/>
    <cellStyle name="Output 9 2 8 3 5 2" xfId="21493" xr:uid="{00000000-0005-0000-0000-00007B530000}"/>
    <cellStyle name="Output 9 2 8 3 6" xfId="21494" xr:uid="{00000000-0005-0000-0000-00007C530000}"/>
    <cellStyle name="Output 9 2 8 3 6 2" xfId="21495" xr:uid="{00000000-0005-0000-0000-00007D530000}"/>
    <cellStyle name="Output 9 2 8 3 7" xfId="21496" xr:uid="{00000000-0005-0000-0000-00007E530000}"/>
    <cellStyle name="Output 9 2 8 3 7 2" xfId="21497" xr:uid="{00000000-0005-0000-0000-00007F530000}"/>
    <cellStyle name="Output 9 2 8 3 8" xfId="21498" xr:uid="{00000000-0005-0000-0000-000080530000}"/>
    <cellStyle name="Output 9 2 8 3 8 2" xfId="21499" xr:uid="{00000000-0005-0000-0000-000081530000}"/>
    <cellStyle name="Output 9 2 8 3 9" xfId="21500" xr:uid="{00000000-0005-0000-0000-000082530000}"/>
    <cellStyle name="Output 9 2 8 3 9 2" xfId="21501" xr:uid="{00000000-0005-0000-0000-000083530000}"/>
    <cellStyle name="Output 9 2 8 4" xfId="21502" xr:uid="{00000000-0005-0000-0000-000084530000}"/>
    <cellStyle name="Output 9 2 8 4 10" xfId="21503" xr:uid="{00000000-0005-0000-0000-000085530000}"/>
    <cellStyle name="Output 9 2 8 4 10 2" xfId="21504" xr:uid="{00000000-0005-0000-0000-000086530000}"/>
    <cellStyle name="Output 9 2 8 4 11" xfId="21505" xr:uid="{00000000-0005-0000-0000-000087530000}"/>
    <cellStyle name="Output 9 2 8 4 11 2" xfId="21506" xr:uid="{00000000-0005-0000-0000-000088530000}"/>
    <cellStyle name="Output 9 2 8 4 12" xfId="21507" xr:uid="{00000000-0005-0000-0000-000089530000}"/>
    <cellStyle name="Output 9 2 8 4 12 2" xfId="21508" xr:uid="{00000000-0005-0000-0000-00008A530000}"/>
    <cellStyle name="Output 9 2 8 4 13" xfId="21509" xr:uid="{00000000-0005-0000-0000-00008B530000}"/>
    <cellStyle name="Output 9 2 8 4 13 2" xfId="21510" xr:uid="{00000000-0005-0000-0000-00008C530000}"/>
    <cellStyle name="Output 9 2 8 4 14" xfId="21511" xr:uid="{00000000-0005-0000-0000-00008D530000}"/>
    <cellStyle name="Output 9 2 8 4 14 2" xfId="21512" xr:uid="{00000000-0005-0000-0000-00008E530000}"/>
    <cellStyle name="Output 9 2 8 4 15" xfId="21513" xr:uid="{00000000-0005-0000-0000-00008F530000}"/>
    <cellStyle name="Output 9 2 8 4 15 2" xfId="21514" xr:uid="{00000000-0005-0000-0000-000090530000}"/>
    <cellStyle name="Output 9 2 8 4 16" xfId="21515" xr:uid="{00000000-0005-0000-0000-000091530000}"/>
    <cellStyle name="Output 9 2 8 4 2" xfId="21516" xr:uid="{00000000-0005-0000-0000-000092530000}"/>
    <cellStyle name="Output 9 2 8 4 2 2" xfId="21517" xr:uid="{00000000-0005-0000-0000-000093530000}"/>
    <cellStyle name="Output 9 2 8 4 3" xfId="21518" xr:uid="{00000000-0005-0000-0000-000094530000}"/>
    <cellStyle name="Output 9 2 8 4 3 2" xfId="21519" xr:uid="{00000000-0005-0000-0000-000095530000}"/>
    <cellStyle name="Output 9 2 8 4 4" xfId="21520" xr:uid="{00000000-0005-0000-0000-000096530000}"/>
    <cellStyle name="Output 9 2 8 4 4 2" xfId="21521" xr:uid="{00000000-0005-0000-0000-000097530000}"/>
    <cellStyle name="Output 9 2 8 4 5" xfId="21522" xr:uid="{00000000-0005-0000-0000-000098530000}"/>
    <cellStyle name="Output 9 2 8 4 5 2" xfId="21523" xr:uid="{00000000-0005-0000-0000-000099530000}"/>
    <cellStyle name="Output 9 2 8 4 6" xfId="21524" xr:uid="{00000000-0005-0000-0000-00009A530000}"/>
    <cellStyle name="Output 9 2 8 4 6 2" xfId="21525" xr:uid="{00000000-0005-0000-0000-00009B530000}"/>
    <cellStyle name="Output 9 2 8 4 7" xfId="21526" xr:uid="{00000000-0005-0000-0000-00009C530000}"/>
    <cellStyle name="Output 9 2 8 4 7 2" xfId="21527" xr:uid="{00000000-0005-0000-0000-00009D530000}"/>
    <cellStyle name="Output 9 2 8 4 8" xfId="21528" xr:uid="{00000000-0005-0000-0000-00009E530000}"/>
    <cellStyle name="Output 9 2 8 4 8 2" xfId="21529" xr:uid="{00000000-0005-0000-0000-00009F530000}"/>
    <cellStyle name="Output 9 2 8 4 9" xfId="21530" xr:uid="{00000000-0005-0000-0000-0000A0530000}"/>
    <cellStyle name="Output 9 2 8 4 9 2" xfId="21531" xr:uid="{00000000-0005-0000-0000-0000A1530000}"/>
    <cellStyle name="Output 9 2 8 5" xfId="21532" xr:uid="{00000000-0005-0000-0000-0000A2530000}"/>
    <cellStyle name="Output 9 2 8 5 10" xfId="21533" xr:uid="{00000000-0005-0000-0000-0000A3530000}"/>
    <cellStyle name="Output 9 2 8 5 10 2" xfId="21534" xr:uid="{00000000-0005-0000-0000-0000A4530000}"/>
    <cellStyle name="Output 9 2 8 5 11" xfId="21535" xr:uid="{00000000-0005-0000-0000-0000A5530000}"/>
    <cellStyle name="Output 9 2 8 5 11 2" xfId="21536" xr:uid="{00000000-0005-0000-0000-0000A6530000}"/>
    <cellStyle name="Output 9 2 8 5 12" xfId="21537" xr:uid="{00000000-0005-0000-0000-0000A7530000}"/>
    <cellStyle name="Output 9 2 8 5 12 2" xfId="21538" xr:uid="{00000000-0005-0000-0000-0000A8530000}"/>
    <cellStyle name="Output 9 2 8 5 13" xfId="21539" xr:uid="{00000000-0005-0000-0000-0000A9530000}"/>
    <cellStyle name="Output 9 2 8 5 13 2" xfId="21540" xr:uid="{00000000-0005-0000-0000-0000AA530000}"/>
    <cellStyle name="Output 9 2 8 5 14" xfId="21541" xr:uid="{00000000-0005-0000-0000-0000AB530000}"/>
    <cellStyle name="Output 9 2 8 5 2" xfId="21542" xr:uid="{00000000-0005-0000-0000-0000AC530000}"/>
    <cellStyle name="Output 9 2 8 5 2 2" xfId="21543" xr:uid="{00000000-0005-0000-0000-0000AD530000}"/>
    <cellStyle name="Output 9 2 8 5 3" xfId="21544" xr:uid="{00000000-0005-0000-0000-0000AE530000}"/>
    <cellStyle name="Output 9 2 8 5 3 2" xfId="21545" xr:uid="{00000000-0005-0000-0000-0000AF530000}"/>
    <cellStyle name="Output 9 2 8 5 4" xfId="21546" xr:uid="{00000000-0005-0000-0000-0000B0530000}"/>
    <cellStyle name="Output 9 2 8 5 4 2" xfId="21547" xr:uid="{00000000-0005-0000-0000-0000B1530000}"/>
    <cellStyle name="Output 9 2 8 5 5" xfId="21548" xr:uid="{00000000-0005-0000-0000-0000B2530000}"/>
    <cellStyle name="Output 9 2 8 5 5 2" xfId="21549" xr:uid="{00000000-0005-0000-0000-0000B3530000}"/>
    <cellStyle name="Output 9 2 8 5 6" xfId="21550" xr:uid="{00000000-0005-0000-0000-0000B4530000}"/>
    <cellStyle name="Output 9 2 8 5 6 2" xfId="21551" xr:uid="{00000000-0005-0000-0000-0000B5530000}"/>
    <cellStyle name="Output 9 2 8 5 7" xfId="21552" xr:uid="{00000000-0005-0000-0000-0000B6530000}"/>
    <cellStyle name="Output 9 2 8 5 7 2" xfId="21553" xr:uid="{00000000-0005-0000-0000-0000B7530000}"/>
    <cellStyle name="Output 9 2 8 5 8" xfId="21554" xr:uid="{00000000-0005-0000-0000-0000B8530000}"/>
    <cellStyle name="Output 9 2 8 5 8 2" xfId="21555" xr:uid="{00000000-0005-0000-0000-0000B9530000}"/>
    <cellStyle name="Output 9 2 8 5 9" xfId="21556" xr:uid="{00000000-0005-0000-0000-0000BA530000}"/>
    <cellStyle name="Output 9 2 8 5 9 2" xfId="21557" xr:uid="{00000000-0005-0000-0000-0000BB530000}"/>
    <cellStyle name="Output 9 2 8 6" xfId="21558" xr:uid="{00000000-0005-0000-0000-0000BC530000}"/>
    <cellStyle name="Output 9 2 8 6 2" xfId="21559" xr:uid="{00000000-0005-0000-0000-0000BD530000}"/>
    <cellStyle name="Output 9 2 8 7" xfId="21560" xr:uid="{00000000-0005-0000-0000-0000BE530000}"/>
    <cellStyle name="Output 9 2 8 7 2" xfId="21561" xr:uid="{00000000-0005-0000-0000-0000BF530000}"/>
    <cellStyle name="Output 9 2 8 8" xfId="21562" xr:uid="{00000000-0005-0000-0000-0000C0530000}"/>
    <cellStyle name="Output 9 2 8 8 2" xfId="21563" xr:uid="{00000000-0005-0000-0000-0000C1530000}"/>
    <cellStyle name="Output 9 2 8 9" xfId="21564" xr:uid="{00000000-0005-0000-0000-0000C2530000}"/>
    <cellStyle name="Output 9 2 8 9 2" xfId="21565" xr:uid="{00000000-0005-0000-0000-0000C3530000}"/>
    <cellStyle name="Output 9 2 9" xfId="21566" xr:uid="{00000000-0005-0000-0000-0000C4530000}"/>
    <cellStyle name="Output 9 2 9 10" xfId="21567" xr:uid="{00000000-0005-0000-0000-0000C5530000}"/>
    <cellStyle name="Output 9 2 9 10 2" xfId="21568" xr:uid="{00000000-0005-0000-0000-0000C6530000}"/>
    <cellStyle name="Output 9 2 9 11" xfId="21569" xr:uid="{00000000-0005-0000-0000-0000C7530000}"/>
    <cellStyle name="Output 9 2 9 11 2" xfId="21570" xr:uid="{00000000-0005-0000-0000-0000C8530000}"/>
    <cellStyle name="Output 9 2 9 12" xfId="21571" xr:uid="{00000000-0005-0000-0000-0000C9530000}"/>
    <cellStyle name="Output 9 2 9 12 2" xfId="21572" xr:uid="{00000000-0005-0000-0000-0000CA530000}"/>
    <cellStyle name="Output 9 2 9 13" xfId="21573" xr:uid="{00000000-0005-0000-0000-0000CB530000}"/>
    <cellStyle name="Output 9 2 9 13 2" xfId="21574" xr:uid="{00000000-0005-0000-0000-0000CC530000}"/>
    <cellStyle name="Output 9 2 9 14" xfId="21575" xr:uid="{00000000-0005-0000-0000-0000CD530000}"/>
    <cellStyle name="Output 9 2 9 14 2" xfId="21576" xr:uid="{00000000-0005-0000-0000-0000CE530000}"/>
    <cellStyle name="Output 9 2 9 15" xfId="21577" xr:uid="{00000000-0005-0000-0000-0000CF530000}"/>
    <cellStyle name="Output 9 2 9 15 2" xfId="21578" xr:uid="{00000000-0005-0000-0000-0000D0530000}"/>
    <cellStyle name="Output 9 2 9 16" xfId="21579" xr:uid="{00000000-0005-0000-0000-0000D1530000}"/>
    <cellStyle name="Output 9 2 9 16 2" xfId="21580" xr:uid="{00000000-0005-0000-0000-0000D2530000}"/>
    <cellStyle name="Output 9 2 9 17" xfId="21581" xr:uid="{00000000-0005-0000-0000-0000D3530000}"/>
    <cellStyle name="Output 9 2 9 17 2" xfId="21582" xr:uid="{00000000-0005-0000-0000-0000D4530000}"/>
    <cellStyle name="Output 9 2 9 18" xfId="21583" xr:uid="{00000000-0005-0000-0000-0000D5530000}"/>
    <cellStyle name="Output 9 2 9 2" xfId="21584" xr:uid="{00000000-0005-0000-0000-0000D6530000}"/>
    <cellStyle name="Output 9 2 9 2 2" xfId="21585" xr:uid="{00000000-0005-0000-0000-0000D7530000}"/>
    <cellStyle name="Output 9 2 9 3" xfId="21586" xr:uid="{00000000-0005-0000-0000-0000D8530000}"/>
    <cellStyle name="Output 9 2 9 3 2" xfId="21587" xr:uid="{00000000-0005-0000-0000-0000D9530000}"/>
    <cellStyle name="Output 9 2 9 4" xfId="21588" xr:uid="{00000000-0005-0000-0000-0000DA530000}"/>
    <cellStyle name="Output 9 2 9 4 2" xfId="21589" xr:uid="{00000000-0005-0000-0000-0000DB530000}"/>
    <cellStyle name="Output 9 2 9 5" xfId="21590" xr:uid="{00000000-0005-0000-0000-0000DC530000}"/>
    <cellStyle name="Output 9 2 9 5 2" xfId="21591" xr:uid="{00000000-0005-0000-0000-0000DD530000}"/>
    <cellStyle name="Output 9 2 9 6" xfId="21592" xr:uid="{00000000-0005-0000-0000-0000DE530000}"/>
    <cellStyle name="Output 9 2 9 6 2" xfId="21593" xr:uid="{00000000-0005-0000-0000-0000DF530000}"/>
    <cellStyle name="Output 9 2 9 7" xfId="21594" xr:uid="{00000000-0005-0000-0000-0000E0530000}"/>
    <cellStyle name="Output 9 2 9 7 2" xfId="21595" xr:uid="{00000000-0005-0000-0000-0000E1530000}"/>
    <cellStyle name="Output 9 2 9 8" xfId="21596" xr:uid="{00000000-0005-0000-0000-0000E2530000}"/>
    <cellStyle name="Output 9 2 9 8 2" xfId="21597" xr:uid="{00000000-0005-0000-0000-0000E3530000}"/>
    <cellStyle name="Output 9 2 9 9" xfId="21598" xr:uid="{00000000-0005-0000-0000-0000E4530000}"/>
    <cellStyle name="Output 9 2 9 9 2" xfId="21599" xr:uid="{00000000-0005-0000-0000-0000E5530000}"/>
    <cellStyle name="Output 9 20" xfId="21600" xr:uid="{00000000-0005-0000-0000-0000E6530000}"/>
    <cellStyle name="Output 9 20 2" xfId="21601" xr:uid="{00000000-0005-0000-0000-0000E7530000}"/>
    <cellStyle name="Output 9 21" xfId="21602" xr:uid="{00000000-0005-0000-0000-0000E8530000}"/>
    <cellStyle name="Output 9 21 2" xfId="21603" xr:uid="{00000000-0005-0000-0000-0000E9530000}"/>
    <cellStyle name="Output 9 22" xfId="21604" xr:uid="{00000000-0005-0000-0000-0000EA530000}"/>
    <cellStyle name="Output 9 22 2" xfId="21605" xr:uid="{00000000-0005-0000-0000-0000EB530000}"/>
    <cellStyle name="Output 9 23" xfId="21606" xr:uid="{00000000-0005-0000-0000-0000EC530000}"/>
    <cellStyle name="Output 9 23 2" xfId="21607" xr:uid="{00000000-0005-0000-0000-0000ED530000}"/>
    <cellStyle name="Output 9 24" xfId="21608" xr:uid="{00000000-0005-0000-0000-0000EE530000}"/>
    <cellStyle name="Output 9 24 2" xfId="21609" xr:uid="{00000000-0005-0000-0000-0000EF530000}"/>
    <cellStyle name="Output 9 25" xfId="21610" xr:uid="{00000000-0005-0000-0000-0000F0530000}"/>
    <cellStyle name="Output 9 25 2" xfId="21611" xr:uid="{00000000-0005-0000-0000-0000F1530000}"/>
    <cellStyle name="Output 9 26" xfId="21612" xr:uid="{00000000-0005-0000-0000-0000F2530000}"/>
    <cellStyle name="Output 9 26 2" xfId="21613" xr:uid="{00000000-0005-0000-0000-0000F3530000}"/>
    <cellStyle name="Output 9 27" xfId="21614" xr:uid="{00000000-0005-0000-0000-0000F4530000}"/>
    <cellStyle name="Output 9 27 2" xfId="21615" xr:uid="{00000000-0005-0000-0000-0000F5530000}"/>
    <cellStyle name="Output 9 28" xfId="21616" xr:uid="{00000000-0005-0000-0000-0000F6530000}"/>
    <cellStyle name="Output 9 3" xfId="21617" xr:uid="{00000000-0005-0000-0000-0000F7530000}"/>
    <cellStyle name="Output 9 3 10" xfId="21618" xr:uid="{00000000-0005-0000-0000-0000F8530000}"/>
    <cellStyle name="Output 9 3 10 2" xfId="21619" xr:uid="{00000000-0005-0000-0000-0000F9530000}"/>
    <cellStyle name="Output 9 3 11" xfId="21620" xr:uid="{00000000-0005-0000-0000-0000FA530000}"/>
    <cellStyle name="Output 9 3 11 2" xfId="21621" xr:uid="{00000000-0005-0000-0000-0000FB530000}"/>
    <cellStyle name="Output 9 3 12" xfId="21622" xr:uid="{00000000-0005-0000-0000-0000FC530000}"/>
    <cellStyle name="Output 9 3 12 2" xfId="21623" xr:uid="{00000000-0005-0000-0000-0000FD530000}"/>
    <cellStyle name="Output 9 3 13" xfId="21624" xr:uid="{00000000-0005-0000-0000-0000FE530000}"/>
    <cellStyle name="Output 9 3 13 2" xfId="21625" xr:uid="{00000000-0005-0000-0000-0000FF530000}"/>
    <cellStyle name="Output 9 3 14" xfId="21626" xr:uid="{00000000-0005-0000-0000-000000540000}"/>
    <cellStyle name="Output 9 3 14 2" xfId="21627" xr:uid="{00000000-0005-0000-0000-000001540000}"/>
    <cellStyle name="Output 9 3 15" xfId="21628" xr:uid="{00000000-0005-0000-0000-000002540000}"/>
    <cellStyle name="Output 9 3 15 2" xfId="21629" xr:uid="{00000000-0005-0000-0000-000003540000}"/>
    <cellStyle name="Output 9 3 16" xfId="21630" xr:uid="{00000000-0005-0000-0000-000004540000}"/>
    <cellStyle name="Output 9 3 16 2" xfId="21631" xr:uid="{00000000-0005-0000-0000-000005540000}"/>
    <cellStyle name="Output 9 3 17" xfId="21632" xr:uid="{00000000-0005-0000-0000-000006540000}"/>
    <cellStyle name="Output 9 3 17 2" xfId="21633" xr:uid="{00000000-0005-0000-0000-000007540000}"/>
    <cellStyle name="Output 9 3 18" xfId="21634" xr:uid="{00000000-0005-0000-0000-000008540000}"/>
    <cellStyle name="Output 9 3 18 2" xfId="21635" xr:uid="{00000000-0005-0000-0000-000009540000}"/>
    <cellStyle name="Output 9 3 19" xfId="21636" xr:uid="{00000000-0005-0000-0000-00000A540000}"/>
    <cellStyle name="Output 9 3 19 2" xfId="21637" xr:uid="{00000000-0005-0000-0000-00000B540000}"/>
    <cellStyle name="Output 9 3 2" xfId="21638" xr:uid="{00000000-0005-0000-0000-00000C540000}"/>
    <cellStyle name="Output 9 3 2 10" xfId="21639" xr:uid="{00000000-0005-0000-0000-00000D540000}"/>
    <cellStyle name="Output 9 3 2 10 2" xfId="21640" xr:uid="{00000000-0005-0000-0000-00000E540000}"/>
    <cellStyle name="Output 9 3 2 11" xfId="21641" xr:uid="{00000000-0005-0000-0000-00000F540000}"/>
    <cellStyle name="Output 9 3 2 11 2" xfId="21642" xr:uid="{00000000-0005-0000-0000-000010540000}"/>
    <cellStyle name="Output 9 3 2 12" xfId="21643" xr:uid="{00000000-0005-0000-0000-000011540000}"/>
    <cellStyle name="Output 9 3 2 12 2" xfId="21644" xr:uid="{00000000-0005-0000-0000-000012540000}"/>
    <cellStyle name="Output 9 3 2 13" xfId="21645" xr:uid="{00000000-0005-0000-0000-000013540000}"/>
    <cellStyle name="Output 9 3 2 13 2" xfId="21646" xr:uid="{00000000-0005-0000-0000-000014540000}"/>
    <cellStyle name="Output 9 3 2 14" xfId="21647" xr:uid="{00000000-0005-0000-0000-000015540000}"/>
    <cellStyle name="Output 9 3 2 14 2" xfId="21648" xr:uid="{00000000-0005-0000-0000-000016540000}"/>
    <cellStyle name="Output 9 3 2 15" xfId="21649" xr:uid="{00000000-0005-0000-0000-000017540000}"/>
    <cellStyle name="Output 9 3 2 15 2" xfId="21650" xr:uid="{00000000-0005-0000-0000-000018540000}"/>
    <cellStyle name="Output 9 3 2 16" xfId="21651" xr:uid="{00000000-0005-0000-0000-000019540000}"/>
    <cellStyle name="Output 9 3 2 16 2" xfId="21652" xr:uid="{00000000-0005-0000-0000-00001A540000}"/>
    <cellStyle name="Output 9 3 2 17" xfId="21653" xr:uid="{00000000-0005-0000-0000-00001B540000}"/>
    <cellStyle name="Output 9 3 2 17 2" xfId="21654" xr:uid="{00000000-0005-0000-0000-00001C540000}"/>
    <cellStyle name="Output 9 3 2 18" xfId="21655" xr:uid="{00000000-0005-0000-0000-00001D540000}"/>
    <cellStyle name="Output 9 3 2 18 2" xfId="21656" xr:uid="{00000000-0005-0000-0000-00001E540000}"/>
    <cellStyle name="Output 9 3 2 19" xfId="21657" xr:uid="{00000000-0005-0000-0000-00001F540000}"/>
    <cellStyle name="Output 9 3 2 2" xfId="21658" xr:uid="{00000000-0005-0000-0000-000020540000}"/>
    <cellStyle name="Output 9 3 2 2 2" xfId="21659" xr:uid="{00000000-0005-0000-0000-000021540000}"/>
    <cellStyle name="Output 9 3 2 3" xfId="21660" xr:uid="{00000000-0005-0000-0000-000022540000}"/>
    <cellStyle name="Output 9 3 2 3 2" xfId="21661" xr:uid="{00000000-0005-0000-0000-000023540000}"/>
    <cellStyle name="Output 9 3 2 4" xfId="21662" xr:uid="{00000000-0005-0000-0000-000024540000}"/>
    <cellStyle name="Output 9 3 2 4 2" xfId="21663" xr:uid="{00000000-0005-0000-0000-000025540000}"/>
    <cellStyle name="Output 9 3 2 5" xfId="21664" xr:uid="{00000000-0005-0000-0000-000026540000}"/>
    <cellStyle name="Output 9 3 2 5 2" xfId="21665" xr:uid="{00000000-0005-0000-0000-000027540000}"/>
    <cellStyle name="Output 9 3 2 6" xfId="21666" xr:uid="{00000000-0005-0000-0000-000028540000}"/>
    <cellStyle name="Output 9 3 2 6 2" xfId="21667" xr:uid="{00000000-0005-0000-0000-000029540000}"/>
    <cellStyle name="Output 9 3 2 7" xfId="21668" xr:uid="{00000000-0005-0000-0000-00002A540000}"/>
    <cellStyle name="Output 9 3 2 7 2" xfId="21669" xr:uid="{00000000-0005-0000-0000-00002B540000}"/>
    <cellStyle name="Output 9 3 2 8" xfId="21670" xr:uid="{00000000-0005-0000-0000-00002C540000}"/>
    <cellStyle name="Output 9 3 2 8 2" xfId="21671" xr:uid="{00000000-0005-0000-0000-00002D540000}"/>
    <cellStyle name="Output 9 3 2 9" xfId="21672" xr:uid="{00000000-0005-0000-0000-00002E540000}"/>
    <cellStyle name="Output 9 3 2 9 2" xfId="21673" xr:uid="{00000000-0005-0000-0000-00002F540000}"/>
    <cellStyle name="Output 9 3 20" xfId="21674" xr:uid="{00000000-0005-0000-0000-000030540000}"/>
    <cellStyle name="Output 9 3 3" xfId="21675" xr:uid="{00000000-0005-0000-0000-000031540000}"/>
    <cellStyle name="Output 9 3 3 10" xfId="21676" xr:uid="{00000000-0005-0000-0000-000032540000}"/>
    <cellStyle name="Output 9 3 3 10 2" xfId="21677" xr:uid="{00000000-0005-0000-0000-000033540000}"/>
    <cellStyle name="Output 9 3 3 11" xfId="21678" xr:uid="{00000000-0005-0000-0000-000034540000}"/>
    <cellStyle name="Output 9 3 3 11 2" xfId="21679" xr:uid="{00000000-0005-0000-0000-000035540000}"/>
    <cellStyle name="Output 9 3 3 12" xfId="21680" xr:uid="{00000000-0005-0000-0000-000036540000}"/>
    <cellStyle name="Output 9 3 3 12 2" xfId="21681" xr:uid="{00000000-0005-0000-0000-000037540000}"/>
    <cellStyle name="Output 9 3 3 13" xfId="21682" xr:uid="{00000000-0005-0000-0000-000038540000}"/>
    <cellStyle name="Output 9 3 3 13 2" xfId="21683" xr:uid="{00000000-0005-0000-0000-000039540000}"/>
    <cellStyle name="Output 9 3 3 14" xfId="21684" xr:uid="{00000000-0005-0000-0000-00003A540000}"/>
    <cellStyle name="Output 9 3 3 14 2" xfId="21685" xr:uid="{00000000-0005-0000-0000-00003B540000}"/>
    <cellStyle name="Output 9 3 3 15" xfId="21686" xr:uid="{00000000-0005-0000-0000-00003C540000}"/>
    <cellStyle name="Output 9 3 3 15 2" xfId="21687" xr:uid="{00000000-0005-0000-0000-00003D540000}"/>
    <cellStyle name="Output 9 3 3 16" xfId="21688" xr:uid="{00000000-0005-0000-0000-00003E540000}"/>
    <cellStyle name="Output 9 3 3 16 2" xfId="21689" xr:uid="{00000000-0005-0000-0000-00003F540000}"/>
    <cellStyle name="Output 9 3 3 17" xfId="21690" xr:uid="{00000000-0005-0000-0000-000040540000}"/>
    <cellStyle name="Output 9 3 3 17 2" xfId="21691" xr:uid="{00000000-0005-0000-0000-000041540000}"/>
    <cellStyle name="Output 9 3 3 18" xfId="21692" xr:uid="{00000000-0005-0000-0000-000042540000}"/>
    <cellStyle name="Output 9 3 3 18 2" xfId="21693" xr:uid="{00000000-0005-0000-0000-000043540000}"/>
    <cellStyle name="Output 9 3 3 19" xfId="21694" xr:uid="{00000000-0005-0000-0000-000044540000}"/>
    <cellStyle name="Output 9 3 3 2" xfId="21695" xr:uid="{00000000-0005-0000-0000-000045540000}"/>
    <cellStyle name="Output 9 3 3 2 2" xfId="21696" xr:uid="{00000000-0005-0000-0000-000046540000}"/>
    <cellStyle name="Output 9 3 3 3" xfId="21697" xr:uid="{00000000-0005-0000-0000-000047540000}"/>
    <cellStyle name="Output 9 3 3 3 2" xfId="21698" xr:uid="{00000000-0005-0000-0000-000048540000}"/>
    <cellStyle name="Output 9 3 3 4" xfId="21699" xr:uid="{00000000-0005-0000-0000-000049540000}"/>
    <cellStyle name="Output 9 3 3 4 2" xfId="21700" xr:uid="{00000000-0005-0000-0000-00004A540000}"/>
    <cellStyle name="Output 9 3 3 5" xfId="21701" xr:uid="{00000000-0005-0000-0000-00004B540000}"/>
    <cellStyle name="Output 9 3 3 5 2" xfId="21702" xr:uid="{00000000-0005-0000-0000-00004C540000}"/>
    <cellStyle name="Output 9 3 3 6" xfId="21703" xr:uid="{00000000-0005-0000-0000-00004D540000}"/>
    <cellStyle name="Output 9 3 3 6 2" xfId="21704" xr:uid="{00000000-0005-0000-0000-00004E540000}"/>
    <cellStyle name="Output 9 3 3 7" xfId="21705" xr:uid="{00000000-0005-0000-0000-00004F540000}"/>
    <cellStyle name="Output 9 3 3 7 2" xfId="21706" xr:uid="{00000000-0005-0000-0000-000050540000}"/>
    <cellStyle name="Output 9 3 3 8" xfId="21707" xr:uid="{00000000-0005-0000-0000-000051540000}"/>
    <cellStyle name="Output 9 3 3 8 2" xfId="21708" xr:uid="{00000000-0005-0000-0000-000052540000}"/>
    <cellStyle name="Output 9 3 3 9" xfId="21709" xr:uid="{00000000-0005-0000-0000-000053540000}"/>
    <cellStyle name="Output 9 3 3 9 2" xfId="21710" xr:uid="{00000000-0005-0000-0000-000054540000}"/>
    <cellStyle name="Output 9 3 4" xfId="21711" xr:uid="{00000000-0005-0000-0000-000055540000}"/>
    <cellStyle name="Output 9 3 4 10" xfId="21712" xr:uid="{00000000-0005-0000-0000-000056540000}"/>
    <cellStyle name="Output 9 3 4 10 2" xfId="21713" xr:uid="{00000000-0005-0000-0000-000057540000}"/>
    <cellStyle name="Output 9 3 4 11" xfId="21714" xr:uid="{00000000-0005-0000-0000-000058540000}"/>
    <cellStyle name="Output 9 3 4 11 2" xfId="21715" xr:uid="{00000000-0005-0000-0000-000059540000}"/>
    <cellStyle name="Output 9 3 4 12" xfId="21716" xr:uid="{00000000-0005-0000-0000-00005A540000}"/>
    <cellStyle name="Output 9 3 4 12 2" xfId="21717" xr:uid="{00000000-0005-0000-0000-00005B540000}"/>
    <cellStyle name="Output 9 3 4 13" xfId="21718" xr:uid="{00000000-0005-0000-0000-00005C540000}"/>
    <cellStyle name="Output 9 3 4 13 2" xfId="21719" xr:uid="{00000000-0005-0000-0000-00005D540000}"/>
    <cellStyle name="Output 9 3 4 14" xfId="21720" xr:uid="{00000000-0005-0000-0000-00005E540000}"/>
    <cellStyle name="Output 9 3 4 14 2" xfId="21721" xr:uid="{00000000-0005-0000-0000-00005F540000}"/>
    <cellStyle name="Output 9 3 4 15" xfId="21722" xr:uid="{00000000-0005-0000-0000-000060540000}"/>
    <cellStyle name="Output 9 3 4 15 2" xfId="21723" xr:uid="{00000000-0005-0000-0000-000061540000}"/>
    <cellStyle name="Output 9 3 4 16" xfId="21724" xr:uid="{00000000-0005-0000-0000-000062540000}"/>
    <cellStyle name="Output 9 3 4 2" xfId="21725" xr:uid="{00000000-0005-0000-0000-000063540000}"/>
    <cellStyle name="Output 9 3 4 2 2" xfId="21726" xr:uid="{00000000-0005-0000-0000-000064540000}"/>
    <cellStyle name="Output 9 3 4 3" xfId="21727" xr:uid="{00000000-0005-0000-0000-000065540000}"/>
    <cellStyle name="Output 9 3 4 3 2" xfId="21728" xr:uid="{00000000-0005-0000-0000-000066540000}"/>
    <cellStyle name="Output 9 3 4 4" xfId="21729" xr:uid="{00000000-0005-0000-0000-000067540000}"/>
    <cellStyle name="Output 9 3 4 4 2" xfId="21730" xr:uid="{00000000-0005-0000-0000-000068540000}"/>
    <cellStyle name="Output 9 3 4 5" xfId="21731" xr:uid="{00000000-0005-0000-0000-000069540000}"/>
    <cellStyle name="Output 9 3 4 5 2" xfId="21732" xr:uid="{00000000-0005-0000-0000-00006A540000}"/>
    <cellStyle name="Output 9 3 4 6" xfId="21733" xr:uid="{00000000-0005-0000-0000-00006B540000}"/>
    <cellStyle name="Output 9 3 4 6 2" xfId="21734" xr:uid="{00000000-0005-0000-0000-00006C540000}"/>
    <cellStyle name="Output 9 3 4 7" xfId="21735" xr:uid="{00000000-0005-0000-0000-00006D540000}"/>
    <cellStyle name="Output 9 3 4 7 2" xfId="21736" xr:uid="{00000000-0005-0000-0000-00006E540000}"/>
    <cellStyle name="Output 9 3 4 8" xfId="21737" xr:uid="{00000000-0005-0000-0000-00006F540000}"/>
    <cellStyle name="Output 9 3 4 8 2" xfId="21738" xr:uid="{00000000-0005-0000-0000-000070540000}"/>
    <cellStyle name="Output 9 3 4 9" xfId="21739" xr:uid="{00000000-0005-0000-0000-000071540000}"/>
    <cellStyle name="Output 9 3 4 9 2" xfId="21740" xr:uid="{00000000-0005-0000-0000-000072540000}"/>
    <cellStyle name="Output 9 3 5" xfId="21741" xr:uid="{00000000-0005-0000-0000-000073540000}"/>
    <cellStyle name="Output 9 3 5 10" xfId="21742" xr:uid="{00000000-0005-0000-0000-000074540000}"/>
    <cellStyle name="Output 9 3 5 10 2" xfId="21743" xr:uid="{00000000-0005-0000-0000-000075540000}"/>
    <cellStyle name="Output 9 3 5 11" xfId="21744" xr:uid="{00000000-0005-0000-0000-000076540000}"/>
    <cellStyle name="Output 9 3 5 11 2" xfId="21745" xr:uid="{00000000-0005-0000-0000-000077540000}"/>
    <cellStyle name="Output 9 3 5 12" xfId="21746" xr:uid="{00000000-0005-0000-0000-000078540000}"/>
    <cellStyle name="Output 9 3 5 12 2" xfId="21747" xr:uid="{00000000-0005-0000-0000-000079540000}"/>
    <cellStyle name="Output 9 3 5 13" xfId="21748" xr:uid="{00000000-0005-0000-0000-00007A540000}"/>
    <cellStyle name="Output 9 3 5 13 2" xfId="21749" xr:uid="{00000000-0005-0000-0000-00007B540000}"/>
    <cellStyle name="Output 9 3 5 14" xfId="21750" xr:uid="{00000000-0005-0000-0000-00007C540000}"/>
    <cellStyle name="Output 9 3 5 14 2" xfId="21751" xr:uid="{00000000-0005-0000-0000-00007D540000}"/>
    <cellStyle name="Output 9 3 5 15" xfId="21752" xr:uid="{00000000-0005-0000-0000-00007E540000}"/>
    <cellStyle name="Output 9 3 5 15 2" xfId="21753" xr:uid="{00000000-0005-0000-0000-00007F540000}"/>
    <cellStyle name="Output 9 3 5 16" xfId="21754" xr:uid="{00000000-0005-0000-0000-000080540000}"/>
    <cellStyle name="Output 9 3 5 2" xfId="21755" xr:uid="{00000000-0005-0000-0000-000081540000}"/>
    <cellStyle name="Output 9 3 5 2 2" xfId="21756" xr:uid="{00000000-0005-0000-0000-000082540000}"/>
    <cellStyle name="Output 9 3 5 3" xfId="21757" xr:uid="{00000000-0005-0000-0000-000083540000}"/>
    <cellStyle name="Output 9 3 5 3 2" xfId="21758" xr:uid="{00000000-0005-0000-0000-000084540000}"/>
    <cellStyle name="Output 9 3 5 4" xfId="21759" xr:uid="{00000000-0005-0000-0000-000085540000}"/>
    <cellStyle name="Output 9 3 5 4 2" xfId="21760" xr:uid="{00000000-0005-0000-0000-000086540000}"/>
    <cellStyle name="Output 9 3 5 5" xfId="21761" xr:uid="{00000000-0005-0000-0000-000087540000}"/>
    <cellStyle name="Output 9 3 5 5 2" xfId="21762" xr:uid="{00000000-0005-0000-0000-000088540000}"/>
    <cellStyle name="Output 9 3 5 6" xfId="21763" xr:uid="{00000000-0005-0000-0000-000089540000}"/>
    <cellStyle name="Output 9 3 5 6 2" xfId="21764" xr:uid="{00000000-0005-0000-0000-00008A540000}"/>
    <cellStyle name="Output 9 3 5 7" xfId="21765" xr:uid="{00000000-0005-0000-0000-00008B540000}"/>
    <cellStyle name="Output 9 3 5 7 2" xfId="21766" xr:uid="{00000000-0005-0000-0000-00008C540000}"/>
    <cellStyle name="Output 9 3 5 8" xfId="21767" xr:uid="{00000000-0005-0000-0000-00008D540000}"/>
    <cellStyle name="Output 9 3 5 8 2" xfId="21768" xr:uid="{00000000-0005-0000-0000-00008E540000}"/>
    <cellStyle name="Output 9 3 5 9" xfId="21769" xr:uid="{00000000-0005-0000-0000-00008F540000}"/>
    <cellStyle name="Output 9 3 5 9 2" xfId="21770" xr:uid="{00000000-0005-0000-0000-000090540000}"/>
    <cellStyle name="Output 9 3 6" xfId="21771" xr:uid="{00000000-0005-0000-0000-000091540000}"/>
    <cellStyle name="Output 9 3 6 10" xfId="21772" xr:uid="{00000000-0005-0000-0000-000092540000}"/>
    <cellStyle name="Output 9 3 6 10 2" xfId="21773" xr:uid="{00000000-0005-0000-0000-000093540000}"/>
    <cellStyle name="Output 9 3 6 11" xfId="21774" xr:uid="{00000000-0005-0000-0000-000094540000}"/>
    <cellStyle name="Output 9 3 6 11 2" xfId="21775" xr:uid="{00000000-0005-0000-0000-000095540000}"/>
    <cellStyle name="Output 9 3 6 12" xfId="21776" xr:uid="{00000000-0005-0000-0000-000096540000}"/>
    <cellStyle name="Output 9 3 6 12 2" xfId="21777" xr:uid="{00000000-0005-0000-0000-000097540000}"/>
    <cellStyle name="Output 9 3 6 13" xfId="21778" xr:uid="{00000000-0005-0000-0000-000098540000}"/>
    <cellStyle name="Output 9 3 6 13 2" xfId="21779" xr:uid="{00000000-0005-0000-0000-000099540000}"/>
    <cellStyle name="Output 9 3 6 14" xfId="21780" xr:uid="{00000000-0005-0000-0000-00009A540000}"/>
    <cellStyle name="Output 9 3 6 14 2" xfId="21781" xr:uid="{00000000-0005-0000-0000-00009B540000}"/>
    <cellStyle name="Output 9 3 6 15" xfId="21782" xr:uid="{00000000-0005-0000-0000-00009C540000}"/>
    <cellStyle name="Output 9 3 6 2" xfId="21783" xr:uid="{00000000-0005-0000-0000-00009D540000}"/>
    <cellStyle name="Output 9 3 6 2 2" xfId="21784" xr:uid="{00000000-0005-0000-0000-00009E540000}"/>
    <cellStyle name="Output 9 3 6 3" xfId="21785" xr:uid="{00000000-0005-0000-0000-00009F540000}"/>
    <cellStyle name="Output 9 3 6 3 2" xfId="21786" xr:uid="{00000000-0005-0000-0000-0000A0540000}"/>
    <cellStyle name="Output 9 3 6 4" xfId="21787" xr:uid="{00000000-0005-0000-0000-0000A1540000}"/>
    <cellStyle name="Output 9 3 6 4 2" xfId="21788" xr:uid="{00000000-0005-0000-0000-0000A2540000}"/>
    <cellStyle name="Output 9 3 6 5" xfId="21789" xr:uid="{00000000-0005-0000-0000-0000A3540000}"/>
    <cellStyle name="Output 9 3 6 5 2" xfId="21790" xr:uid="{00000000-0005-0000-0000-0000A4540000}"/>
    <cellStyle name="Output 9 3 6 6" xfId="21791" xr:uid="{00000000-0005-0000-0000-0000A5540000}"/>
    <cellStyle name="Output 9 3 6 6 2" xfId="21792" xr:uid="{00000000-0005-0000-0000-0000A6540000}"/>
    <cellStyle name="Output 9 3 6 7" xfId="21793" xr:uid="{00000000-0005-0000-0000-0000A7540000}"/>
    <cellStyle name="Output 9 3 6 7 2" xfId="21794" xr:uid="{00000000-0005-0000-0000-0000A8540000}"/>
    <cellStyle name="Output 9 3 6 8" xfId="21795" xr:uid="{00000000-0005-0000-0000-0000A9540000}"/>
    <cellStyle name="Output 9 3 6 8 2" xfId="21796" xr:uid="{00000000-0005-0000-0000-0000AA540000}"/>
    <cellStyle name="Output 9 3 6 9" xfId="21797" xr:uid="{00000000-0005-0000-0000-0000AB540000}"/>
    <cellStyle name="Output 9 3 6 9 2" xfId="21798" xr:uid="{00000000-0005-0000-0000-0000AC540000}"/>
    <cellStyle name="Output 9 3 7" xfId="21799" xr:uid="{00000000-0005-0000-0000-0000AD540000}"/>
    <cellStyle name="Output 9 3 7 2" xfId="21800" xr:uid="{00000000-0005-0000-0000-0000AE540000}"/>
    <cellStyle name="Output 9 3 8" xfId="21801" xr:uid="{00000000-0005-0000-0000-0000AF540000}"/>
    <cellStyle name="Output 9 3 8 2" xfId="21802" xr:uid="{00000000-0005-0000-0000-0000B0540000}"/>
    <cellStyle name="Output 9 3 9" xfId="21803" xr:uid="{00000000-0005-0000-0000-0000B1540000}"/>
    <cellStyle name="Output 9 3 9 2" xfId="21804" xr:uid="{00000000-0005-0000-0000-0000B2540000}"/>
    <cellStyle name="Output 9 4" xfId="21805" xr:uid="{00000000-0005-0000-0000-0000B3540000}"/>
    <cellStyle name="Output 9 4 10" xfId="21806" xr:uid="{00000000-0005-0000-0000-0000B4540000}"/>
    <cellStyle name="Output 9 4 10 2" xfId="21807" xr:uid="{00000000-0005-0000-0000-0000B5540000}"/>
    <cellStyle name="Output 9 4 11" xfId="21808" xr:uid="{00000000-0005-0000-0000-0000B6540000}"/>
    <cellStyle name="Output 9 4 11 2" xfId="21809" xr:uid="{00000000-0005-0000-0000-0000B7540000}"/>
    <cellStyle name="Output 9 4 12" xfId="21810" xr:uid="{00000000-0005-0000-0000-0000B8540000}"/>
    <cellStyle name="Output 9 4 12 2" xfId="21811" xr:uid="{00000000-0005-0000-0000-0000B9540000}"/>
    <cellStyle name="Output 9 4 13" xfId="21812" xr:uid="{00000000-0005-0000-0000-0000BA540000}"/>
    <cellStyle name="Output 9 4 13 2" xfId="21813" xr:uid="{00000000-0005-0000-0000-0000BB540000}"/>
    <cellStyle name="Output 9 4 14" xfId="21814" xr:uid="{00000000-0005-0000-0000-0000BC540000}"/>
    <cellStyle name="Output 9 4 14 2" xfId="21815" xr:uid="{00000000-0005-0000-0000-0000BD540000}"/>
    <cellStyle name="Output 9 4 15" xfId="21816" xr:uid="{00000000-0005-0000-0000-0000BE540000}"/>
    <cellStyle name="Output 9 4 15 2" xfId="21817" xr:uid="{00000000-0005-0000-0000-0000BF540000}"/>
    <cellStyle name="Output 9 4 16" xfId="21818" xr:uid="{00000000-0005-0000-0000-0000C0540000}"/>
    <cellStyle name="Output 9 4 16 2" xfId="21819" xr:uid="{00000000-0005-0000-0000-0000C1540000}"/>
    <cellStyle name="Output 9 4 17" xfId="21820" xr:uid="{00000000-0005-0000-0000-0000C2540000}"/>
    <cellStyle name="Output 9 4 17 2" xfId="21821" xr:uid="{00000000-0005-0000-0000-0000C3540000}"/>
    <cellStyle name="Output 9 4 18" xfId="21822" xr:uid="{00000000-0005-0000-0000-0000C4540000}"/>
    <cellStyle name="Output 9 4 18 2" xfId="21823" xr:uid="{00000000-0005-0000-0000-0000C5540000}"/>
    <cellStyle name="Output 9 4 19" xfId="21824" xr:uid="{00000000-0005-0000-0000-0000C6540000}"/>
    <cellStyle name="Output 9 4 19 2" xfId="21825" xr:uid="{00000000-0005-0000-0000-0000C7540000}"/>
    <cellStyle name="Output 9 4 2" xfId="21826" xr:uid="{00000000-0005-0000-0000-0000C8540000}"/>
    <cellStyle name="Output 9 4 2 10" xfId="21827" xr:uid="{00000000-0005-0000-0000-0000C9540000}"/>
    <cellStyle name="Output 9 4 2 10 2" xfId="21828" xr:uid="{00000000-0005-0000-0000-0000CA540000}"/>
    <cellStyle name="Output 9 4 2 11" xfId="21829" xr:uid="{00000000-0005-0000-0000-0000CB540000}"/>
    <cellStyle name="Output 9 4 2 11 2" xfId="21830" xr:uid="{00000000-0005-0000-0000-0000CC540000}"/>
    <cellStyle name="Output 9 4 2 12" xfId="21831" xr:uid="{00000000-0005-0000-0000-0000CD540000}"/>
    <cellStyle name="Output 9 4 2 12 2" xfId="21832" xr:uid="{00000000-0005-0000-0000-0000CE540000}"/>
    <cellStyle name="Output 9 4 2 13" xfId="21833" xr:uid="{00000000-0005-0000-0000-0000CF540000}"/>
    <cellStyle name="Output 9 4 2 13 2" xfId="21834" xr:uid="{00000000-0005-0000-0000-0000D0540000}"/>
    <cellStyle name="Output 9 4 2 14" xfId="21835" xr:uid="{00000000-0005-0000-0000-0000D1540000}"/>
    <cellStyle name="Output 9 4 2 14 2" xfId="21836" xr:uid="{00000000-0005-0000-0000-0000D2540000}"/>
    <cellStyle name="Output 9 4 2 15" xfId="21837" xr:uid="{00000000-0005-0000-0000-0000D3540000}"/>
    <cellStyle name="Output 9 4 2 15 2" xfId="21838" xr:uid="{00000000-0005-0000-0000-0000D4540000}"/>
    <cellStyle name="Output 9 4 2 16" xfId="21839" xr:uid="{00000000-0005-0000-0000-0000D5540000}"/>
    <cellStyle name="Output 9 4 2 16 2" xfId="21840" xr:uid="{00000000-0005-0000-0000-0000D6540000}"/>
    <cellStyle name="Output 9 4 2 17" xfId="21841" xr:uid="{00000000-0005-0000-0000-0000D7540000}"/>
    <cellStyle name="Output 9 4 2 17 2" xfId="21842" xr:uid="{00000000-0005-0000-0000-0000D8540000}"/>
    <cellStyle name="Output 9 4 2 18" xfId="21843" xr:uid="{00000000-0005-0000-0000-0000D9540000}"/>
    <cellStyle name="Output 9 4 2 18 2" xfId="21844" xr:uid="{00000000-0005-0000-0000-0000DA540000}"/>
    <cellStyle name="Output 9 4 2 19" xfId="21845" xr:uid="{00000000-0005-0000-0000-0000DB540000}"/>
    <cellStyle name="Output 9 4 2 2" xfId="21846" xr:uid="{00000000-0005-0000-0000-0000DC540000}"/>
    <cellStyle name="Output 9 4 2 2 2" xfId="21847" xr:uid="{00000000-0005-0000-0000-0000DD540000}"/>
    <cellStyle name="Output 9 4 2 3" xfId="21848" xr:uid="{00000000-0005-0000-0000-0000DE540000}"/>
    <cellStyle name="Output 9 4 2 3 2" xfId="21849" xr:uid="{00000000-0005-0000-0000-0000DF540000}"/>
    <cellStyle name="Output 9 4 2 4" xfId="21850" xr:uid="{00000000-0005-0000-0000-0000E0540000}"/>
    <cellStyle name="Output 9 4 2 4 2" xfId="21851" xr:uid="{00000000-0005-0000-0000-0000E1540000}"/>
    <cellStyle name="Output 9 4 2 5" xfId="21852" xr:uid="{00000000-0005-0000-0000-0000E2540000}"/>
    <cellStyle name="Output 9 4 2 5 2" xfId="21853" xr:uid="{00000000-0005-0000-0000-0000E3540000}"/>
    <cellStyle name="Output 9 4 2 6" xfId="21854" xr:uid="{00000000-0005-0000-0000-0000E4540000}"/>
    <cellStyle name="Output 9 4 2 6 2" xfId="21855" xr:uid="{00000000-0005-0000-0000-0000E5540000}"/>
    <cellStyle name="Output 9 4 2 7" xfId="21856" xr:uid="{00000000-0005-0000-0000-0000E6540000}"/>
    <cellStyle name="Output 9 4 2 7 2" xfId="21857" xr:uid="{00000000-0005-0000-0000-0000E7540000}"/>
    <cellStyle name="Output 9 4 2 8" xfId="21858" xr:uid="{00000000-0005-0000-0000-0000E8540000}"/>
    <cellStyle name="Output 9 4 2 8 2" xfId="21859" xr:uid="{00000000-0005-0000-0000-0000E9540000}"/>
    <cellStyle name="Output 9 4 2 9" xfId="21860" xr:uid="{00000000-0005-0000-0000-0000EA540000}"/>
    <cellStyle name="Output 9 4 2 9 2" xfId="21861" xr:uid="{00000000-0005-0000-0000-0000EB540000}"/>
    <cellStyle name="Output 9 4 20" xfId="21862" xr:uid="{00000000-0005-0000-0000-0000EC540000}"/>
    <cellStyle name="Output 9 4 3" xfId="21863" xr:uid="{00000000-0005-0000-0000-0000ED540000}"/>
    <cellStyle name="Output 9 4 3 10" xfId="21864" xr:uid="{00000000-0005-0000-0000-0000EE540000}"/>
    <cellStyle name="Output 9 4 3 10 2" xfId="21865" xr:uid="{00000000-0005-0000-0000-0000EF540000}"/>
    <cellStyle name="Output 9 4 3 11" xfId="21866" xr:uid="{00000000-0005-0000-0000-0000F0540000}"/>
    <cellStyle name="Output 9 4 3 11 2" xfId="21867" xr:uid="{00000000-0005-0000-0000-0000F1540000}"/>
    <cellStyle name="Output 9 4 3 12" xfId="21868" xr:uid="{00000000-0005-0000-0000-0000F2540000}"/>
    <cellStyle name="Output 9 4 3 12 2" xfId="21869" xr:uid="{00000000-0005-0000-0000-0000F3540000}"/>
    <cellStyle name="Output 9 4 3 13" xfId="21870" xr:uid="{00000000-0005-0000-0000-0000F4540000}"/>
    <cellStyle name="Output 9 4 3 13 2" xfId="21871" xr:uid="{00000000-0005-0000-0000-0000F5540000}"/>
    <cellStyle name="Output 9 4 3 14" xfId="21872" xr:uid="{00000000-0005-0000-0000-0000F6540000}"/>
    <cellStyle name="Output 9 4 3 14 2" xfId="21873" xr:uid="{00000000-0005-0000-0000-0000F7540000}"/>
    <cellStyle name="Output 9 4 3 15" xfId="21874" xr:uid="{00000000-0005-0000-0000-0000F8540000}"/>
    <cellStyle name="Output 9 4 3 15 2" xfId="21875" xr:uid="{00000000-0005-0000-0000-0000F9540000}"/>
    <cellStyle name="Output 9 4 3 16" xfId="21876" xr:uid="{00000000-0005-0000-0000-0000FA540000}"/>
    <cellStyle name="Output 9 4 3 16 2" xfId="21877" xr:uid="{00000000-0005-0000-0000-0000FB540000}"/>
    <cellStyle name="Output 9 4 3 17" xfId="21878" xr:uid="{00000000-0005-0000-0000-0000FC540000}"/>
    <cellStyle name="Output 9 4 3 17 2" xfId="21879" xr:uid="{00000000-0005-0000-0000-0000FD540000}"/>
    <cellStyle name="Output 9 4 3 18" xfId="21880" xr:uid="{00000000-0005-0000-0000-0000FE540000}"/>
    <cellStyle name="Output 9 4 3 18 2" xfId="21881" xr:uid="{00000000-0005-0000-0000-0000FF540000}"/>
    <cellStyle name="Output 9 4 3 19" xfId="21882" xr:uid="{00000000-0005-0000-0000-000000550000}"/>
    <cellStyle name="Output 9 4 3 2" xfId="21883" xr:uid="{00000000-0005-0000-0000-000001550000}"/>
    <cellStyle name="Output 9 4 3 2 2" xfId="21884" xr:uid="{00000000-0005-0000-0000-000002550000}"/>
    <cellStyle name="Output 9 4 3 3" xfId="21885" xr:uid="{00000000-0005-0000-0000-000003550000}"/>
    <cellStyle name="Output 9 4 3 3 2" xfId="21886" xr:uid="{00000000-0005-0000-0000-000004550000}"/>
    <cellStyle name="Output 9 4 3 4" xfId="21887" xr:uid="{00000000-0005-0000-0000-000005550000}"/>
    <cellStyle name="Output 9 4 3 4 2" xfId="21888" xr:uid="{00000000-0005-0000-0000-000006550000}"/>
    <cellStyle name="Output 9 4 3 5" xfId="21889" xr:uid="{00000000-0005-0000-0000-000007550000}"/>
    <cellStyle name="Output 9 4 3 5 2" xfId="21890" xr:uid="{00000000-0005-0000-0000-000008550000}"/>
    <cellStyle name="Output 9 4 3 6" xfId="21891" xr:uid="{00000000-0005-0000-0000-000009550000}"/>
    <cellStyle name="Output 9 4 3 6 2" xfId="21892" xr:uid="{00000000-0005-0000-0000-00000A550000}"/>
    <cellStyle name="Output 9 4 3 7" xfId="21893" xr:uid="{00000000-0005-0000-0000-00000B550000}"/>
    <cellStyle name="Output 9 4 3 7 2" xfId="21894" xr:uid="{00000000-0005-0000-0000-00000C550000}"/>
    <cellStyle name="Output 9 4 3 8" xfId="21895" xr:uid="{00000000-0005-0000-0000-00000D550000}"/>
    <cellStyle name="Output 9 4 3 8 2" xfId="21896" xr:uid="{00000000-0005-0000-0000-00000E550000}"/>
    <cellStyle name="Output 9 4 3 9" xfId="21897" xr:uid="{00000000-0005-0000-0000-00000F550000}"/>
    <cellStyle name="Output 9 4 3 9 2" xfId="21898" xr:uid="{00000000-0005-0000-0000-000010550000}"/>
    <cellStyle name="Output 9 4 4" xfId="21899" xr:uid="{00000000-0005-0000-0000-000011550000}"/>
    <cellStyle name="Output 9 4 4 10" xfId="21900" xr:uid="{00000000-0005-0000-0000-000012550000}"/>
    <cellStyle name="Output 9 4 4 10 2" xfId="21901" xr:uid="{00000000-0005-0000-0000-000013550000}"/>
    <cellStyle name="Output 9 4 4 11" xfId="21902" xr:uid="{00000000-0005-0000-0000-000014550000}"/>
    <cellStyle name="Output 9 4 4 11 2" xfId="21903" xr:uid="{00000000-0005-0000-0000-000015550000}"/>
    <cellStyle name="Output 9 4 4 12" xfId="21904" xr:uid="{00000000-0005-0000-0000-000016550000}"/>
    <cellStyle name="Output 9 4 4 12 2" xfId="21905" xr:uid="{00000000-0005-0000-0000-000017550000}"/>
    <cellStyle name="Output 9 4 4 13" xfId="21906" xr:uid="{00000000-0005-0000-0000-000018550000}"/>
    <cellStyle name="Output 9 4 4 13 2" xfId="21907" xr:uid="{00000000-0005-0000-0000-000019550000}"/>
    <cellStyle name="Output 9 4 4 14" xfId="21908" xr:uid="{00000000-0005-0000-0000-00001A550000}"/>
    <cellStyle name="Output 9 4 4 14 2" xfId="21909" xr:uid="{00000000-0005-0000-0000-00001B550000}"/>
    <cellStyle name="Output 9 4 4 15" xfId="21910" xr:uid="{00000000-0005-0000-0000-00001C550000}"/>
    <cellStyle name="Output 9 4 4 15 2" xfId="21911" xr:uid="{00000000-0005-0000-0000-00001D550000}"/>
    <cellStyle name="Output 9 4 4 16" xfId="21912" xr:uid="{00000000-0005-0000-0000-00001E550000}"/>
    <cellStyle name="Output 9 4 4 2" xfId="21913" xr:uid="{00000000-0005-0000-0000-00001F550000}"/>
    <cellStyle name="Output 9 4 4 2 2" xfId="21914" xr:uid="{00000000-0005-0000-0000-000020550000}"/>
    <cellStyle name="Output 9 4 4 3" xfId="21915" xr:uid="{00000000-0005-0000-0000-000021550000}"/>
    <cellStyle name="Output 9 4 4 3 2" xfId="21916" xr:uid="{00000000-0005-0000-0000-000022550000}"/>
    <cellStyle name="Output 9 4 4 4" xfId="21917" xr:uid="{00000000-0005-0000-0000-000023550000}"/>
    <cellStyle name="Output 9 4 4 4 2" xfId="21918" xr:uid="{00000000-0005-0000-0000-000024550000}"/>
    <cellStyle name="Output 9 4 4 5" xfId="21919" xr:uid="{00000000-0005-0000-0000-000025550000}"/>
    <cellStyle name="Output 9 4 4 5 2" xfId="21920" xr:uid="{00000000-0005-0000-0000-000026550000}"/>
    <cellStyle name="Output 9 4 4 6" xfId="21921" xr:uid="{00000000-0005-0000-0000-000027550000}"/>
    <cellStyle name="Output 9 4 4 6 2" xfId="21922" xr:uid="{00000000-0005-0000-0000-000028550000}"/>
    <cellStyle name="Output 9 4 4 7" xfId="21923" xr:uid="{00000000-0005-0000-0000-000029550000}"/>
    <cellStyle name="Output 9 4 4 7 2" xfId="21924" xr:uid="{00000000-0005-0000-0000-00002A550000}"/>
    <cellStyle name="Output 9 4 4 8" xfId="21925" xr:uid="{00000000-0005-0000-0000-00002B550000}"/>
    <cellStyle name="Output 9 4 4 8 2" xfId="21926" xr:uid="{00000000-0005-0000-0000-00002C550000}"/>
    <cellStyle name="Output 9 4 4 9" xfId="21927" xr:uid="{00000000-0005-0000-0000-00002D550000}"/>
    <cellStyle name="Output 9 4 4 9 2" xfId="21928" xr:uid="{00000000-0005-0000-0000-00002E550000}"/>
    <cellStyle name="Output 9 4 5" xfId="21929" xr:uid="{00000000-0005-0000-0000-00002F550000}"/>
    <cellStyle name="Output 9 4 5 10" xfId="21930" xr:uid="{00000000-0005-0000-0000-000030550000}"/>
    <cellStyle name="Output 9 4 5 10 2" xfId="21931" xr:uid="{00000000-0005-0000-0000-000031550000}"/>
    <cellStyle name="Output 9 4 5 11" xfId="21932" xr:uid="{00000000-0005-0000-0000-000032550000}"/>
    <cellStyle name="Output 9 4 5 11 2" xfId="21933" xr:uid="{00000000-0005-0000-0000-000033550000}"/>
    <cellStyle name="Output 9 4 5 12" xfId="21934" xr:uid="{00000000-0005-0000-0000-000034550000}"/>
    <cellStyle name="Output 9 4 5 12 2" xfId="21935" xr:uid="{00000000-0005-0000-0000-000035550000}"/>
    <cellStyle name="Output 9 4 5 13" xfId="21936" xr:uid="{00000000-0005-0000-0000-000036550000}"/>
    <cellStyle name="Output 9 4 5 13 2" xfId="21937" xr:uid="{00000000-0005-0000-0000-000037550000}"/>
    <cellStyle name="Output 9 4 5 14" xfId="21938" xr:uid="{00000000-0005-0000-0000-000038550000}"/>
    <cellStyle name="Output 9 4 5 14 2" xfId="21939" xr:uid="{00000000-0005-0000-0000-000039550000}"/>
    <cellStyle name="Output 9 4 5 15" xfId="21940" xr:uid="{00000000-0005-0000-0000-00003A550000}"/>
    <cellStyle name="Output 9 4 5 15 2" xfId="21941" xr:uid="{00000000-0005-0000-0000-00003B550000}"/>
    <cellStyle name="Output 9 4 5 16" xfId="21942" xr:uid="{00000000-0005-0000-0000-00003C550000}"/>
    <cellStyle name="Output 9 4 5 2" xfId="21943" xr:uid="{00000000-0005-0000-0000-00003D550000}"/>
    <cellStyle name="Output 9 4 5 2 2" xfId="21944" xr:uid="{00000000-0005-0000-0000-00003E550000}"/>
    <cellStyle name="Output 9 4 5 3" xfId="21945" xr:uid="{00000000-0005-0000-0000-00003F550000}"/>
    <cellStyle name="Output 9 4 5 3 2" xfId="21946" xr:uid="{00000000-0005-0000-0000-000040550000}"/>
    <cellStyle name="Output 9 4 5 4" xfId="21947" xr:uid="{00000000-0005-0000-0000-000041550000}"/>
    <cellStyle name="Output 9 4 5 4 2" xfId="21948" xr:uid="{00000000-0005-0000-0000-000042550000}"/>
    <cellStyle name="Output 9 4 5 5" xfId="21949" xr:uid="{00000000-0005-0000-0000-000043550000}"/>
    <cellStyle name="Output 9 4 5 5 2" xfId="21950" xr:uid="{00000000-0005-0000-0000-000044550000}"/>
    <cellStyle name="Output 9 4 5 6" xfId="21951" xr:uid="{00000000-0005-0000-0000-000045550000}"/>
    <cellStyle name="Output 9 4 5 6 2" xfId="21952" xr:uid="{00000000-0005-0000-0000-000046550000}"/>
    <cellStyle name="Output 9 4 5 7" xfId="21953" xr:uid="{00000000-0005-0000-0000-000047550000}"/>
    <cellStyle name="Output 9 4 5 7 2" xfId="21954" xr:uid="{00000000-0005-0000-0000-000048550000}"/>
    <cellStyle name="Output 9 4 5 8" xfId="21955" xr:uid="{00000000-0005-0000-0000-000049550000}"/>
    <cellStyle name="Output 9 4 5 8 2" xfId="21956" xr:uid="{00000000-0005-0000-0000-00004A550000}"/>
    <cellStyle name="Output 9 4 5 9" xfId="21957" xr:uid="{00000000-0005-0000-0000-00004B550000}"/>
    <cellStyle name="Output 9 4 5 9 2" xfId="21958" xr:uid="{00000000-0005-0000-0000-00004C550000}"/>
    <cellStyle name="Output 9 4 6" xfId="21959" xr:uid="{00000000-0005-0000-0000-00004D550000}"/>
    <cellStyle name="Output 9 4 6 10" xfId="21960" xr:uid="{00000000-0005-0000-0000-00004E550000}"/>
    <cellStyle name="Output 9 4 6 10 2" xfId="21961" xr:uid="{00000000-0005-0000-0000-00004F550000}"/>
    <cellStyle name="Output 9 4 6 11" xfId="21962" xr:uid="{00000000-0005-0000-0000-000050550000}"/>
    <cellStyle name="Output 9 4 6 11 2" xfId="21963" xr:uid="{00000000-0005-0000-0000-000051550000}"/>
    <cellStyle name="Output 9 4 6 12" xfId="21964" xr:uid="{00000000-0005-0000-0000-000052550000}"/>
    <cellStyle name="Output 9 4 6 12 2" xfId="21965" xr:uid="{00000000-0005-0000-0000-000053550000}"/>
    <cellStyle name="Output 9 4 6 13" xfId="21966" xr:uid="{00000000-0005-0000-0000-000054550000}"/>
    <cellStyle name="Output 9 4 6 13 2" xfId="21967" xr:uid="{00000000-0005-0000-0000-000055550000}"/>
    <cellStyle name="Output 9 4 6 14" xfId="21968" xr:uid="{00000000-0005-0000-0000-000056550000}"/>
    <cellStyle name="Output 9 4 6 14 2" xfId="21969" xr:uid="{00000000-0005-0000-0000-000057550000}"/>
    <cellStyle name="Output 9 4 6 15" xfId="21970" xr:uid="{00000000-0005-0000-0000-000058550000}"/>
    <cellStyle name="Output 9 4 6 2" xfId="21971" xr:uid="{00000000-0005-0000-0000-000059550000}"/>
    <cellStyle name="Output 9 4 6 2 2" xfId="21972" xr:uid="{00000000-0005-0000-0000-00005A550000}"/>
    <cellStyle name="Output 9 4 6 3" xfId="21973" xr:uid="{00000000-0005-0000-0000-00005B550000}"/>
    <cellStyle name="Output 9 4 6 3 2" xfId="21974" xr:uid="{00000000-0005-0000-0000-00005C550000}"/>
    <cellStyle name="Output 9 4 6 4" xfId="21975" xr:uid="{00000000-0005-0000-0000-00005D550000}"/>
    <cellStyle name="Output 9 4 6 4 2" xfId="21976" xr:uid="{00000000-0005-0000-0000-00005E550000}"/>
    <cellStyle name="Output 9 4 6 5" xfId="21977" xr:uid="{00000000-0005-0000-0000-00005F550000}"/>
    <cellStyle name="Output 9 4 6 5 2" xfId="21978" xr:uid="{00000000-0005-0000-0000-000060550000}"/>
    <cellStyle name="Output 9 4 6 6" xfId="21979" xr:uid="{00000000-0005-0000-0000-000061550000}"/>
    <cellStyle name="Output 9 4 6 6 2" xfId="21980" xr:uid="{00000000-0005-0000-0000-000062550000}"/>
    <cellStyle name="Output 9 4 6 7" xfId="21981" xr:uid="{00000000-0005-0000-0000-000063550000}"/>
    <cellStyle name="Output 9 4 6 7 2" xfId="21982" xr:uid="{00000000-0005-0000-0000-000064550000}"/>
    <cellStyle name="Output 9 4 6 8" xfId="21983" xr:uid="{00000000-0005-0000-0000-000065550000}"/>
    <cellStyle name="Output 9 4 6 8 2" xfId="21984" xr:uid="{00000000-0005-0000-0000-000066550000}"/>
    <cellStyle name="Output 9 4 6 9" xfId="21985" xr:uid="{00000000-0005-0000-0000-000067550000}"/>
    <cellStyle name="Output 9 4 6 9 2" xfId="21986" xr:uid="{00000000-0005-0000-0000-000068550000}"/>
    <cellStyle name="Output 9 4 7" xfId="21987" xr:uid="{00000000-0005-0000-0000-000069550000}"/>
    <cellStyle name="Output 9 4 7 2" xfId="21988" xr:uid="{00000000-0005-0000-0000-00006A550000}"/>
    <cellStyle name="Output 9 4 8" xfId="21989" xr:uid="{00000000-0005-0000-0000-00006B550000}"/>
    <cellStyle name="Output 9 4 8 2" xfId="21990" xr:uid="{00000000-0005-0000-0000-00006C550000}"/>
    <cellStyle name="Output 9 4 9" xfId="21991" xr:uid="{00000000-0005-0000-0000-00006D550000}"/>
    <cellStyle name="Output 9 4 9 2" xfId="21992" xr:uid="{00000000-0005-0000-0000-00006E550000}"/>
    <cellStyle name="Output 9 5" xfId="21993" xr:uid="{00000000-0005-0000-0000-00006F550000}"/>
    <cellStyle name="Output 9 5 10" xfId="21994" xr:uid="{00000000-0005-0000-0000-000070550000}"/>
    <cellStyle name="Output 9 5 10 2" xfId="21995" xr:uid="{00000000-0005-0000-0000-000071550000}"/>
    <cellStyle name="Output 9 5 11" xfId="21996" xr:uid="{00000000-0005-0000-0000-000072550000}"/>
    <cellStyle name="Output 9 5 11 2" xfId="21997" xr:uid="{00000000-0005-0000-0000-000073550000}"/>
    <cellStyle name="Output 9 5 12" xfId="21998" xr:uid="{00000000-0005-0000-0000-000074550000}"/>
    <cellStyle name="Output 9 5 12 2" xfId="21999" xr:uid="{00000000-0005-0000-0000-000075550000}"/>
    <cellStyle name="Output 9 5 13" xfId="22000" xr:uid="{00000000-0005-0000-0000-000076550000}"/>
    <cellStyle name="Output 9 5 13 2" xfId="22001" xr:uid="{00000000-0005-0000-0000-000077550000}"/>
    <cellStyle name="Output 9 5 14" xfId="22002" xr:uid="{00000000-0005-0000-0000-000078550000}"/>
    <cellStyle name="Output 9 5 14 2" xfId="22003" xr:uid="{00000000-0005-0000-0000-000079550000}"/>
    <cellStyle name="Output 9 5 15" xfId="22004" xr:uid="{00000000-0005-0000-0000-00007A550000}"/>
    <cellStyle name="Output 9 5 15 2" xfId="22005" xr:uid="{00000000-0005-0000-0000-00007B550000}"/>
    <cellStyle name="Output 9 5 16" xfId="22006" xr:uid="{00000000-0005-0000-0000-00007C550000}"/>
    <cellStyle name="Output 9 5 16 2" xfId="22007" xr:uid="{00000000-0005-0000-0000-00007D550000}"/>
    <cellStyle name="Output 9 5 17" xfId="22008" xr:uid="{00000000-0005-0000-0000-00007E550000}"/>
    <cellStyle name="Output 9 5 17 2" xfId="22009" xr:uid="{00000000-0005-0000-0000-00007F550000}"/>
    <cellStyle name="Output 9 5 18" xfId="22010" xr:uid="{00000000-0005-0000-0000-000080550000}"/>
    <cellStyle name="Output 9 5 18 2" xfId="22011" xr:uid="{00000000-0005-0000-0000-000081550000}"/>
    <cellStyle name="Output 9 5 19" xfId="22012" xr:uid="{00000000-0005-0000-0000-000082550000}"/>
    <cellStyle name="Output 9 5 19 2" xfId="22013" xr:uid="{00000000-0005-0000-0000-000083550000}"/>
    <cellStyle name="Output 9 5 2" xfId="22014" xr:uid="{00000000-0005-0000-0000-000084550000}"/>
    <cellStyle name="Output 9 5 2 10" xfId="22015" xr:uid="{00000000-0005-0000-0000-000085550000}"/>
    <cellStyle name="Output 9 5 2 10 2" xfId="22016" xr:uid="{00000000-0005-0000-0000-000086550000}"/>
    <cellStyle name="Output 9 5 2 11" xfId="22017" xr:uid="{00000000-0005-0000-0000-000087550000}"/>
    <cellStyle name="Output 9 5 2 11 2" xfId="22018" xr:uid="{00000000-0005-0000-0000-000088550000}"/>
    <cellStyle name="Output 9 5 2 12" xfId="22019" xr:uid="{00000000-0005-0000-0000-000089550000}"/>
    <cellStyle name="Output 9 5 2 12 2" xfId="22020" xr:uid="{00000000-0005-0000-0000-00008A550000}"/>
    <cellStyle name="Output 9 5 2 13" xfId="22021" xr:uid="{00000000-0005-0000-0000-00008B550000}"/>
    <cellStyle name="Output 9 5 2 13 2" xfId="22022" xr:uid="{00000000-0005-0000-0000-00008C550000}"/>
    <cellStyle name="Output 9 5 2 14" xfId="22023" xr:uid="{00000000-0005-0000-0000-00008D550000}"/>
    <cellStyle name="Output 9 5 2 14 2" xfId="22024" xr:uid="{00000000-0005-0000-0000-00008E550000}"/>
    <cellStyle name="Output 9 5 2 15" xfId="22025" xr:uid="{00000000-0005-0000-0000-00008F550000}"/>
    <cellStyle name="Output 9 5 2 15 2" xfId="22026" xr:uid="{00000000-0005-0000-0000-000090550000}"/>
    <cellStyle name="Output 9 5 2 16" xfId="22027" xr:uid="{00000000-0005-0000-0000-000091550000}"/>
    <cellStyle name="Output 9 5 2 16 2" xfId="22028" xr:uid="{00000000-0005-0000-0000-000092550000}"/>
    <cellStyle name="Output 9 5 2 17" xfId="22029" xr:uid="{00000000-0005-0000-0000-000093550000}"/>
    <cellStyle name="Output 9 5 2 17 2" xfId="22030" xr:uid="{00000000-0005-0000-0000-000094550000}"/>
    <cellStyle name="Output 9 5 2 18" xfId="22031" xr:uid="{00000000-0005-0000-0000-000095550000}"/>
    <cellStyle name="Output 9 5 2 18 2" xfId="22032" xr:uid="{00000000-0005-0000-0000-000096550000}"/>
    <cellStyle name="Output 9 5 2 19" xfId="22033" xr:uid="{00000000-0005-0000-0000-000097550000}"/>
    <cellStyle name="Output 9 5 2 2" xfId="22034" xr:uid="{00000000-0005-0000-0000-000098550000}"/>
    <cellStyle name="Output 9 5 2 2 2" xfId="22035" xr:uid="{00000000-0005-0000-0000-000099550000}"/>
    <cellStyle name="Output 9 5 2 3" xfId="22036" xr:uid="{00000000-0005-0000-0000-00009A550000}"/>
    <cellStyle name="Output 9 5 2 3 2" xfId="22037" xr:uid="{00000000-0005-0000-0000-00009B550000}"/>
    <cellStyle name="Output 9 5 2 4" xfId="22038" xr:uid="{00000000-0005-0000-0000-00009C550000}"/>
    <cellStyle name="Output 9 5 2 4 2" xfId="22039" xr:uid="{00000000-0005-0000-0000-00009D550000}"/>
    <cellStyle name="Output 9 5 2 5" xfId="22040" xr:uid="{00000000-0005-0000-0000-00009E550000}"/>
    <cellStyle name="Output 9 5 2 5 2" xfId="22041" xr:uid="{00000000-0005-0000-0000-00009F550000}"/>
    <cellStyle name="Output 9 5 2 6" xfId="22042" xr:uid="{00000000-0005-0000-0000-0000A0550000}"/>
    <cellStyle name="Output 9 5 2 6 2" xfId="22043" xr:uid="{00000000-0005-0000-0000-0000A1550000}"/>
    <cellStyle name="Output 9 5 2 7" xfId="22044" xr:uid="{00000000-0005-0000-0000-0000A2550000}"/>
    <cellStyle name="Output 9 5 2 7 2" xfId="22045" xr:uid="{00000000-0005-0000-0000-0000A3550000}"/>
    <cellStyle name="Output 9 5 2 8" xfId="22046" xr:uid="{00000000-0005-0000-0000-0000A4550000}"/>
    <cellStyle name="Output 9 5 2 8 2" xfId="22047" xr:uid="{00000000-0005-0000-0000-0000A5550000}"/>
    <cellStyle name="Output 9 5 2 9" xfId="22048" xr:uid="{00000000-0005-0000-0000-0000A6550000}"/>
    <cellStyle name="Output 9 5 2 9 2" xfId="22049" xr:uid="{00000000-0005-0000-0000-0000A7550000}"/>
    <cellStyle name="Output 9 5 20" xfId="22050" xr:uid="{00000000-0005-0000-0000-0000A8550000}"/>
    <cellStyle name="Output 9 5 3" xfId="22051" xr:uid="{00000000-0005-0000-0000-0000A9550000}"/>
    <cellStyle name="Output 9 5 3 10" xfId="22052" xr:uid="{00000000-0005-0000-0000-0000AA550000}"/>
    <cellStyle name="Output 9 5 3 10 2" xfId="22053" xr:uid="{00000000-0005-0000-0000-0000AB550000}"/>
    <cellStyle name="Output 9 5 3 11" xfId="22054" xr:uid="{00000000-0005-0000-0000-0000AC550000}"/>
    <cellStyle name="Output 9 5 3 11 2" xfId="22055" xr:uid="{00000000-0005-0000-0000-0000AD550000}"/>
    <cellStyle name="Output 9 5 3 12" xfId="22056" xr:uid="{00000000-0005-0000-0000-0000AE550000}"/>
    <cellStyle name="Output 9 5 3 12 2" xfId="22057" xr:uid="{00000000-0005-0000-0000-0000AF550000}"/>
    <cellStyle name="Output 9 5 3 13" xfId="22058" xr:uid="{00000000-0005-0000-0000-0000B0550000}"/>
    <cellStyle name="Output 9 5 3 13 2" xfId="22059" xr:uid="{00000000-0005-0000-0000-0000B1550000}"/>
    <cellStyle name="Output 9 5 3 14" xfId="22060" xr:uid="{00000000-0005-0000-0000-0000B2550000}"/>
    <cellStyle name="Output 9 5 3 14 2" xfId="22061" xr:uid="{00000000-0005-0000-0000-0000B3550000}"/>
    <cellStyle name="Output 9 5 3 15" xfId="22062" xr:uid="{00000000-0005-0000-0000-0000B4550000}"/>
    <cellStyle name="Output 9 5 3 15 2" xfId="22063" xr:uid="{00000000-0005-0000-0000-0000B5550000}"/>
    <cellStyle name="Output 9 5 3 16" xfId="22064" xr:uid="{00000000-0005-0000-0000-0000B6550000}"/>
    <cellStyle name="Output 9 5 3 16 2" xfId="22065" xr:uid="{00000000-0005-0000-0000-0000B7550000}"/>
    <cellStyle name="Output 9 5 3 17" xfId="22066" xr:uid="{00000000-0005-0000-0000-0000B8550000}"/>
    <cellStyle name="Output 9 5 3 17 2" xfId="22067" xr:uid="{00000000-0005-0000-0000-0000B9550000}"/>
    <cellStyle name="Output 9 5 3 18" xfId="22068" xr:uid="{00000000-0005-0000-0000-0000BA550000}"/>
    <cellStyle name="Output 9 5 3 2" xfId="22069" xr:uid="{00000000-0005-0000-0000-0000BB550000}"/>
    <cellStyle name="Output 9 5 3 2 2" xfId="22070" xr:uid="{00000000-0005-0000-0000-0000BC550000}"/>
    <cellStyle name="Output 9 5 3 3" xfId="22071" xr:uid="{00000000-0005-0000-0000-0000BD550000}"/>
    <cellStyle name="Output 9 5 3 3 2" xfId="22072" xr:uid="{00000000-0005-0000-0000-0000BE550000}"/>
    <cellStyle name="Output 9 5 3 4" xfId="22073" xr:uid="{00000000-0005-0000-0000-0000BF550000}"/>
    <cellStyle name="Output 9 5 3 4 2" xfId="22074" xr:uid="{00000000-0005-0000-0000-0000C0550000}"/>
    <cellStyle name="Output 9 5 3 5" xfId="22075" xr:uid="{00000000-0005-0000-0000-0000C1550000}"/>
    <cellStyle name="Output 9 5 3 5 2" xfId="22076" xr:uid="{00000000-0005-0000-0000-0000C2550000}"/>
    <cellStyle name="Output 9 5 3 6" xfId="22077" xr:uid="{00000000-0005-0000-0000-0000C3550000}"/>
    <cellStyle name="Output 9 5 3 6 2" xfId="22078" xr:uid="{00000000-0005-0000-0000-0000C4550000}"/>
    <cellStyle name="Output 9 5 3 7" xfId="22079" xr:uid="{00000000-0005-0000-0000-0000C5550000}"/>
    <cellStyle name="Output 9 5 3 7 2" xfId="22080" xr:uid="{00000000-0005-0000-0000-0000C6550000}"/>
    <cellStyle name="Output 9 5 3 8" xfId="22081" xr:uid="{00000000-0005-0000-0000-0000C7550000}"/>
    <cellStyle name="Output 9 5 3 8 2" xfId="22082" xr:uid="{00000000-0005-0000-0000-0000C8550000}"/>
    <cellStyle name="Output 9 5 3 9" xfId="22083" xr:uid="{00000000-0005-0000-0000-0000C9550000}"/>
    <cellStyle name="Output 9 5 3 9 2" xfId="22084" xr:uid="{00000000-0005-0000-0000-0000CA550000}"/>
    <cellStyle name="Output 9 5 4" xfId="22085" xr:uid="{00000000-0005-0000-0000-0000CB550000}"/>
    <cellStyle name="Output 9 5 4 10" xfId="22086" xr:uid="{00000000-0005-0000-0000-0000CC550000}"/>
    <cellStyle name="Output 9 5 4 10 2" xfId="22087" xr:uid="{00000000-0005-0000-0000-0000CD550000}"/>
    <cellStyle name="Output 9 5 4 11" xfId="22088" xr:uid="{00000000-0005-0000-0000-0000CE550000}"/>
    <cellStyle name="Output 9 5 4 11 2" xfId="22089" xr:uid="{00000000-0005-0000-0000-0000CF550000}"/>
    <cellStyle name="Output 9 5 4 12" xfId="22090" xr:uid="{00000000-0005-0000-0000-0000D0550000}"/>
    <cellStyle name="Output 9 5 4 12 2" xfId="22091" xr:uid="{00000000-0005-0000-0000-0000D1550000}"/>
    <cellStyle name="Output 9 5 4 13" xfId="22092" xr:uid="{00000000-0005-0000-0000-0000D2550000}"/>
    <cellStyle name="Output 9 5 4 13 2" xfId="22093" xr:uid="{00000000-0005-0000-0000-0000D3550000}"/>
    <cellStyle name="Output 9 5 4 14" xfId="22094" xr:uid="{00000000-0005-0000-0000-0000D4550000}"/>
    <cellStyle name="Output 9 5 4 14 2" xfId="22095" xr:uid="{00000000-0005-0000-0000-0000D5550000}"/>
    <cellStyle name="Output 9 5 4 15" xfId="22096" xr:uid="{00000000-0005-0000-0000-0000D6550000}"/>
    <cellStyle name="Output 9 5 4 15 2" xfId="22097" xr:uid="{00000000-0005-0000-0000-0000D7550000}"/>
    <cellStyle name="Output 9 5 4 16" xfId="22098" xr:uid="{00000000-0005-0000-0000-0000D8550000}"/>
    <cellStyle name="Output 9 5 4 2" xfId="22099" xr:uid="{00000000-0005-0000-0000-0000D9550000}"/>
    <cellStyle name="Output 9 5 4 2 2" xfId="22100" xr:uid="{00000000-0005-0000-0000-0000DA550000}"/>
    <cellStyle name="Output 9 5 4 3" xfId="22101" xr:uid="{00000000-0005-0000-0000-0000DB550000}"/>
    <cellStyle name="Output 9 5 4 3 2" xfId="22102" xr:uid="{00000000-0005-0000-0000-0000DC550000}"/>
    <cellStyle name="Output 9 5 4 4" xfId="22103" xr:uid="{00000000-0005-0000-0000-0000DD550000}"/>
    <cellStyle name="Output 9 5 4 4 2" xfId="22104" xr:uid="{00000000-0005-0000-0000-0000DE550000}"/>
    <cellStyle name="Output 9 5 4 5" xfId="22105" xr:uid="{00000000-0005-0000-0000-0000DF550000}"/>
    <cellStyle name="Output 9 5 4 5 2" xfId="22106" xr:uid="{00000000-0005-0000-0000-0000E0550000}"/>
    <cellStyle name="Output 9 5 4 6" xfId="22107" xr:uid="{00000000-0005-0000-0000-0000E1550000}"/>
    <cellStyle name="Output 9 5 4 6 2" xfId="22108" xr:uid="{00000000-0005-0000-0000-0000E2550000}"/>
    <cellStyle name="Output 9 5 4 7" xfId="22109" xr:uid="{00000000-0005-0000-0000-0000E3550000}"/>
    <cellStyle name="Output 9 5 4 7 2" xfId="22110" xr:uid="{00000000-0005-0000-0000-0000E4550000}"/>
    <cellStyle name="Output 9 5 4 8" xfId="22111" xr:uid="{00000000-0005-0000-0000-0000E5550000}"/>
    <cellStyle name="Output 9 5 4 8 2" xfId="22112" xr:uid="{00000000-0005-0000-0000-0000E6550000}"/>
    <cellStyle name="Output 9 5 4 9" xfId="22113" xr:uid="{00000000-0005-0000-0000-0000E7550000}"/>
    <cellStyle name="Output 9 5 4 9 2" xfId="22114" xr:uid="{00000000-0005-0000-0000-0000E8550000}"/>
    <cellStyle name="Output 9 5 5" xfId="22115" xr:uid="{00000000-0005-0000-0000-0000E9550000}"/>
    <cellStyle name="Output 9 5 5 10" xfId="22116" xr:uid="{00000000-0005-0000-0000-0000EA550000}"/>
    <cellStyle name="Output 9 5 5 10 2" xfId="22117" xr:uid="{00000000-0005-0000-0000-0000EB550000}"/>
    <cellStyle name="Output 9 5 5 11" xfId="22118" xr:uid="{00000000-0005-0000-0000-0000EC550000}"/>
    <cellStyle name="Output 9 5 5 11 2" xfId="22119" xr:uid="{00000000-0005-0000-0000-0000ED550000}"/>
    <cellStyle name="Output 9 5 5 12" xfId="22120" xr:uid="{00000000-0005-0000-0000-0000EE550000}"/>
    <cellStyle name="Output 9 5 5 12 2" xfId="22121" xr:uid="{00000000-0005-0000-0000-0000EF550000}"/>
    <cellStyle name="Output 9 5 5 13" xfId="22122" xr:uid="{00000000-0005-0000-0000-0000F0550000}"/>
    <cellStyle name="Output 9 5 5 13 2" xfId="22123" xr:uid="{00000000-0005-0000-0000-0000F1550000}"/>
    <cellStyle name="Output 9 5 5 14" xfId="22124" xr:uid="{00000000-0005-0000-0000-0000F2550000}"/>
    <cellStyle name="Output 9 5 5 14 2" xfId="22125" xr:uid="{00000000-0005-0000-0000-0000F3550000}"/>
    <cellStyle name="Output 9 5 5 15" xfId="22126" xr:uid="{00000000-0005-0000-0000-0000F4550000}"/>
    <cellStyle name="Output 9 5 5 15 2" xfId="22127" xr:uid="{00000000-0005-0000-0000-0000F5550000}"/>
    <cellStyle name="Output 9 5 5 16" xfId="22128" xr:uid="{00000000-0005-0000-0000-0000F6550000}"/>
    <cellStyle name="Output 9 5 5 2" xfId="22129" xr:uid="{00000000-0005-0000-0000-0000F7550000}"/>
    <cellStyle name="Output 9 5 5 2 2" xfId="22130" xr:uid="{00000000-0005-0000-0000-0000F8550000}"/>
    <cellStyle name="Output 9 5 5 3" xfId="22131" xr:uid="{00000000-0005-0000-0000-0000F9550000}"/>
    <cellStyle name="Output 9 5 5 3 2" xfId="22132" xr:uid="{00000000-0005-0000-0000-0000FA550000}"/>
    <cellStyle name="Output 9 5 5 4" xfId="22133" xr:uid="{00000000-0005-0000-0000-0000FB550000}"/>
    <cellStyle name="Output 9 5 5 4 2" xfId="22134" xr:uid="{00000000-0005-0000-0000-0000FC550000}"/>
    <cellStyle name="Output 9 5 5 5" xfId="22135" xr:uid="{00000000-0005-0000-0000-0000FD550000}"/>
    <cellStyle name="Output 9 5 5 5 2" xfId="22136" xr:uid="{00000000-0005-0000-0000-0000FE550000}"/>
    <cellStyle name="Output 9 5 5 6" xfId="22137" xr:uid="{00000000-0005-0000-0000-0000FF550000}"/>
    <cellStyle name="Output 9 5 5 6 2" xfId="22138" xr:uid="{00000000-0005-0000-0000-000000560000}"/>
    <cellStyle name="Output 9 5 5 7" xfId="22139" xr:uid="{00000000-0005-0000-0000-000001560000}"/>
    <cellStyle name="Output 9 5 5 7 2" xfId="22140" xr:uid="{00000000-0005-0000-0000-000002560000}"/>
    <cellStyle name="Output 9 5 5 8" xfId="22141" xr:uid="{00000000-0005-0000-0000-000003560000}"/>
    <cellStyle name="Output 9 5 5 8 2" xfId="22142" xr:uid="{00000000-0005-0000-0000-000004560000}"/>
    <cellStyle name="Output 9 5 5 9" xfId="22143" xr:uid="{00000000-0005-0000-0000-000005560000}"/>
    <cellStyle name="Output 9 5 5 9 2" xfId="22144" xr:uid="{00000000-0005-0000-0000-000006560000}"/>
    <cellStyle name="Output 9 5 6" xfId="22145" xr:uid="{00000000-0005-0000-0000-000007560000}"/>
    <cellStyle name="Output 9 5 6 10" xfId="22146" xr:uid="{00000000-0005-0000-0000-000008560000}"/>
    <cellStyle name="Output 9 5 6 10 2" xfId="22147" xr:uid="{00000000-0005-0000-0000-000009560000}"/>
    <cellStyle name="Output 9 5 6 11" xfId="22148" xr:uid="{00000000-0005-0000-0000-00000A560000}"/>
    <cellStyle name="Output 9 5 6 11 2" xfId="22149" xr:uid="{00000000-0005-0000-0000-00000B560000}"/>
    <cellStyle name="Output 9 5 6 12" xfId="22150" xr:uid="{00000000-0005-0000-0000-00000C560000}"/>
    <cellStyle name="Output 9 5 6 12 2" xfId="22151" xr:uid="{00000000-0005-0000-0000-00000D560000}"/>
    <cellStyle name="Output 9 5 6 13" xfId="22152" xr:uid="{00000000-0005-0000-0000-00000E560000}"/>
    <cellStyle name="Output 9 5 6 13 2" xfId="22153" xr:uid="{00000000-0005-0000-0000-00000F560000}"/>
    <cellStyle name="Output 9 5 6 14" xfId="22154" xr:uid="{00000000-0005-0000-0000-000010560000}"/>
    <cellStyle name="Output 9 5 6 14 2" xfId="22155" xr:uid="{00000000-0005-0000-0000-000011560000}"/>
    <cellStyle name="Output 9 5 6 15" xfId="22156" xr:uid="{00000000-0005-0000-0000-000012560000}"/>
    <cellStyle name="Output 9 5 6 2" xfId="22157" xr:uid="{00000000-0005-0000-0000-000013560000}"/>
    <cellStyle name="Output 9 5 6 2 2" xfId="22158" xr:uid="{00000000-0005-0000-0000-000014560000}"/>
    <cellStyle name="Output 9 5 6 3" xfId="22159" xr:uid="{00000000-0005-0000-0000-000015560000}"/>
    <cellStyle name="Output 9 5 6 3 2" xfId="22160" xr:uid="{00000000-0005-0000-0000-000016560000}"/>
    <cellStyle name="Output 9 5 6 4" xfId="22161" xr:uid="{00000000-0005-0000-0000-000017560000}"/>
    <cellStyle name="Output 9 5 6 4 2" xfId="22162" xr:uid="{00000000-0005-0000-0000-000018560000}"/>
    <cellStyle name="Output 9 5 6 5" xfId="22163" xr:uid="{00000000-0005-0000-0000-000019560000}"/>
    <cellStyle name="Output 9 5 6 5 2" xfId="22164" xr:uid="{00000000-0005-0000-0000-00001A560000}"/>
    <cellStyle name="Output 9 5 6 6" xfId="22165" xr:uid="{00000000-0005-0000-0000-00001B560000}"/>
    <cellStyle name="Output 9 5 6 6 2" xfId="22166" xr:uid="{00000000-0005-0000-0000-00001C560000}"/>
    <cellStyle name="Output 9 5 6 7" xfId="22167" xr:uid="{00000000-0005-0000-0000-00001D560000}"/>
    <cellStyle name="Output 9 5 6 7 2" xfId="22168" xr:uid="{00000000-0005-0000-0000-00001E560000}"/>
    <cellStyle name="Output 9 5 6 8" xfId="22169" xr:uid="{00000000-0005-0000-0000-00001F560000}"/>
    <cellStyle name="Output 9 5 6 8 2" xfId="22170" xr:uid="{00000000-0005-0000-0000-000020560000}"/>
    <cellStyle name="Output 9 5 6 9" xfId="22171" xr:uid="{00000000-0005-0000-0000-000021560000}"/>
    <cellStyle name="Output 9 5 6 9 2" xfId="22172" xr:uid="{00000000-0005-0000-0000-000022560000}"/>
    <cellStyle name="Output 9 5 7" xfId="22173" xr:uid="{00000000-0005-0000-0000-000023560000}"/>
    <cellStyle name="Output 9 5 7 2" xfId="22174" xr:uid="{00000000-0005-0000-0000-000024560000}"/>
    <cellStyle name="Output 9 5 8" xfId="22175" xr:uid="{00000000-0005-0000-0000-000025560000}"/>
    <cellStyle name="Output 9 5 8 2" xfId="22176" xr:uid="{00000000-0005-0000-0000-000026560000}"/>
    <cellStyle name="Output 9 5 9" xfId="22177" xr:uid="{00000000-0005-0000-0000-000027560000}"/>
    <cellStyle name="Output 9 5 9 2" xfId="22178" xr:uid="{00000000-0005-0000-0000-000028560000}"/>
    <cellStyle name="Output 9 6" xfId="22179" xr:uid="{00000000-0005-0000-0000-000029560000}"/>
    <cellStyle name="Output 9 6 10" xfId="22180" xr:uid="{00000000-0005-0000-0000-00002A560000}"/>
    <cellStyle name="Output 9 6 10 2" xfId="22181" xr:uid="{00000000-0005-0000-0000-00002B560000}"/>
    <cellStyle name="Output 9 6 11" xfId="22182" xr:uid="{00000000-0005-0000-0000-00002C560000}"/>
    <cellStyle name="Output 9 6 11 2" xfId="22183" xr:uid="{00000000-0005-0000-0000-00002D560000}"/>
    <cellStyle name="Output 9 6 12" xfId="22184" xr:uid="{00000000-0005-0000-0000-00002E560000}"/>
    <cellStyle name="Output 9 6 12 2" xfId="22185" xr:uid="{00000000-0005-0000-0000-00002F560000}"/>
    <cellStyle name="Output 9 6 13" xfId="22186" xr:uid="{00000000-0005-0000-0000-000030560000}"/>
    <cellStyle name="Output 9 6 13 2" xfId="22187" xr:uid="{00000000-0005-0000-0000-000031560000}"/>
    <cellStyle name="Output 9 6 14" xfId="22188" xr:uid="{00000000-0005-0000-0000-000032560000}"/>
    <cellStyle name="Output 9 6 14 2" xfId="22189" xr:uid="{00000000-0005-0000-0000-000033560000}"/>
    <cellStyle name="Output 9 6 15" xfId="22190" xr:uid="{00000000-0005-0000-0000-000034560000}"/>
    <cellStyle name="Output 9 6 15 2" xfId="22191" xr:uid="{00000000-0005-0000-0000-000035560000}"/>
    <cellStyle name="Output 9 6 16" xfId="22192" xr:uid="{00000000-0005-0000-0000-000036560000}"/>
    <cellStyle name="Output 9 6 16 2" xfId="22193" xr:uid="{00000000-0005-0000-0000-000037560000}"/>
    <cellStyle name="Output 9 6 17" xfId="22194" xr:uid="{00000000-0005-0000-0000-000038560000}"/>
    <cellStyle name="Output 9 6 17 2" xfId="22195" xr:uid="{00000000-0005-0000-0000-000039560000}"/>
    <cellStyle name="Output 9 6 18" xfId="22196" xr:uid="{00000000-0005-0000-0000-00003A560000}"/>
    <cellStyle name="Output 9 6 18 2" xfId="22197" xr:uid="{00000000-0005-0000-0000-00003B560000}"/>
    <cellStyle name="Output 9 6 19" xfId="22198" xr:uid="{00000000-0005-0000-0000-00003C560000}"/>
    <cellStyle name="Output 9 6 2" xfId="22199" xr:uid="{00000000-0005-0000-0000-00003D560000}"/>
    <cellStyle name="Output 9 6 2 10" xfId="22200" xr:uid="{00000000-0005-0000-0000-00003E560000}"/>
    <cellStyle name="Output 9 6 2 10 2" xfId="22201" xr:uid="{00000000-0005-0000-0000-00003F560000}"/>
    <cellStyle name="Output 9 6 2 11" xfId="22202" xr:uid="{00000000-0005-0000-0000-000040560000}"/>
    <cellStyle name="Output 9 6 2 11 2" xfId="22203" xr:uid="{00000000-0005-0000-0000-000041560000}"/>
    <cellStyle name="Output 9 6 2 12" xfId="22204" xr:uid="{00000000-0005-0000-0000-000042560000}"/>
    <cellStyle name="Output 9 6 2 12 2" xfId="22205" xr:uid="{00000000-0005-0000-0000-000043560000}"/>
    <cellStyle name="Output 9 6 2 13" xfId="22206" xr:uid="{00000000-0005-0000-0000-000044560000}"/>
    <cellStyle name="Output 9 6 2 13 2" xfId="22207" xr:uid="{00000000-0005-0000-0000-000045560000}"/>
    <cellStyle name="Output 9 6 2 14" xfId="22208" xr:uid="{00000000-0005-0000-0000-000046560000}"/>
    <cellStyle name="Output 9 6 2 14 2" xfId="22209" xr:uid="{00000000-0005-0000-0000-000047560000}"/>
    <cellStyle name="Output 9 6 2 15" xfId="22210" xr:uid="{00000000-0005-0000-0000-000048560000}"/>
    <cellStyle name="Output 9 6 2 15 2" xfId="22211" xr:uid="{00000000-0005-0000-0000-000049560000}"/>
    <cellStyle name="Output 9 6 2 16" xfId="22212" xr:uid="{00000000-0005-0000-0000-00004A560000}"/>
    <cellStyle name="Output 9 6 2 16 2" xfId="22213" xr:uid="{00000000-0005-0000-0000-00004B560000}"/>
    <cellStyle name="Output 9 6 2 17" xfId="22214" xr:uid="{00000000-0005-0000-0000-00004C560000}"/>
    <cellStyle name="Output 9 6 2 17 2" xfId="22215" xr:uid="{00000000-0005-0000-0000-00004D560000}"/>
    <cellStyle name="Output 9 6 2 18" xfId="22216" xr:uid="{00000000-0005-0000-0000-00004E560000}"/>
    <cellStyle name="Output 9 6 2 2" xfId="22217" xr:uid="{00000000-0005-0000-0000-00004F560000}"/>
    <cellStyle name="Output 9 6 2 2 2" xfId="22218" xr:uid="{00000000-0005-0000-0000-000050560000}"/>
    <cellStyle name="Output 9 6 2 3" xfId="22219" xr:uid="{00000000-0005-0000-0000-000051560000}"/>
    <cellStyle name="Output 9 6 2 3 2" xfId="22220" xr:uid="{00000000-0005-0000-0000-000052560000}"/>
    <cellStyle name="Output 9 6 2 4" xfId="22221" xr:uid="{00000000-0005-0000-0000-000053560000}"/>
    <cellStyle name="Output 9 6 2 4 2" xfId="22222" xr:uid="{00000000-0005-0000-0000-000054560000}"/>
    <cellStyle name="Output 9 6 2 5" xfId="22223" xr:uid="{00000000-0005-0000-0000-000055560000}"/>
    <cellStyle name="Output 9 6 2 5 2" xfId="22224" xr:uid="{00000000-0005-0000-0000-000056560000}"/>
    <cellStyle name="Output 9 6 2 6" xfId="22225" xr:uid="{00000000-0005-0000-0000-000057560000}"/>
    <cellStyle name="Output 9 6 2 6 2" xfId="22226" xr:uid="{00000000-0005-0000-0000-000058560000}"/>
    <cellStyle name="Output 9 6 2 7" xfId="22227" xr:uid="{00000000-0005-0000-0000-000059560000}"/>
    <cellStyle name="Output 9 6 2 7 2" xfId="22228" xr:uid="{00000000-0005-0000-0000-00005A560000}"/>
    <cellStyle name="Output 9 6 2 8" xfId="22229" xr:uid="{00000000-0005-0000-0000-00005B560000}"/>
    <cellStyle name="Output 9 6 2 8 2" xfId="22230" xr:uid="{00000000-0005-0000-0000-00005C560000}"/>
    <cellStyle name="Output 9 6 2 9" xfId="22231" xr:uid="{00000000-0005-0000-0000-00005D560000}"/>
    <cellStyle name="Output 9 6 2 9 2" xfId="22232" xr:uid="{00000000-0005-0000-0000-00005E560000}"/>
    <cellStyle name="Output 9 6 3" xfId="22233" xr:uid="{00000000-0005-0000-0000-00005F560000}"/>
    <cellStyle name="Output 9 6 3 10" xfId="22234" xr:uid="{00000000-0005-0000-0000-000060560000}"/>
    <cellStyle name="Output 9 6 3 10 2" xfId="22235" xr:uid="{00000000-0005-0000-0000-000061560000}"/>
    <cellStyle name="Output 9 6 3 11" xfId="22236" xr:uid="{00000000-0005-0000-0000-000062560000}"/>
    <cellStyle name="Output 9 6 3 11 2" xfId="22237" xr:uid="{00000000-0005-0000-0000-000063560000}"/>
    <cellStyle name="Output 9 6 3 12" xfId="22238" xr:uid="{00000000-0005-0000-0000-000064560000}"/>
    <cellStyle name="Output 9 6 3 12 2" xfId="22239" xr:uid="{00000000-0005-0000-0000-000065560000}"/>
    <cellStyle name="Output 9 6 3 13" xfId="22240" xr:uid="{00000000-0005-0000-0000-000066560000}"/>
    <cellStyle name="Output 9 6 3 13 2" xfId="22241" xr:uid="{00000000-0005-0000-0000-000067560000}"/>
    <cellStyle name="Output 9 6 3 14" xfId="22242" xr:uid="{00000000-0005-0000-0000-000068560000}"/>
    <cellStyle name="Output 9 6 3 14 2" xfId="22243" xr:uid="{00000000-0005-0000-0000-000069560000}"/>
    <cellStyle name="Output 9 6 3 15" xfId="22244" xr:uid="{00000000-0005-0000-0000-00006A560000}"/>
    <cellStyle name="Output 9 6 3 15 2" xfId="22245" xr:uid="{00000000-0005-0000-0000-00006B560000}"/>
    <cellStyle name="Output 9 6 3 16" xfId="22246" xr:uid="{00000000-0005-0000-0000-00006C560000}"/>
    <cellStyle name="Output 9 6 3 2" xfId="22247" xr:uid="{00000000-0005-0000-0000-00006D560000}"/>
    <cellStyle name="Output 9 6 3 2 2" xfId="22248" xr:uid="{00000000-0005-0000-0000-00006E560000}"/>
    <cellStyle name="Output 9 6 3 3" xfId="22249" xr:uid="{00000000-0005-0000-0000-00006F560000}"/>
    <cellStyle name="Output 9 6 3 3 2" xfId="22250" xr:uid="{00000000-0005-0000-0000-000070560000}"/>
    <cellStyle name="Output 9 6 3 4" xfId="22251" xr:uid="{00000000-0005-0000-0000-000071560000}"/>
    <cellStyle name="Output 9 6 3 4 2" xfId="22252" xr:uid="{00000000-0005-0000-0000-000072560000}"/>
    <cellStyle name="Output 9 6 3 5" xfId="22253" xr:uid="{00000000-0005-0000-0000-000073560000}"/>
    <cellStyle name="Output 9 6 3 5 2" xfId="22254" xr:uid="{00000000-0005-0000-0000-000074560000}"/>
    <cellStyle name="Output 9 6 3 6" xfId="22255" xr:uid="{00000000-0005-0000-0000-000075560000}"/>
    <cellStyle name="Output 9 6 3 6 2" xfId="22256" xr:uid="{00000000-0005-0000-0000-000076560000}"/>
    <cellStyle name="Output 9 6 3 7" xfId="22257" xr:uid="{00000000-0005-0000-0000-000077560000}"/>
    <cellStyle name="Output 9 6 3 7 2" xfId="22258" xr:uid="{00000000-0005-0000-0000-000078560000}"/>
    <cellStyle name="Output 9 6 3 8" xfId="22259" xr:uid="{00000000-0005-0000-0000-000079560000}"/>
    <cellStyle name="Output 9 6 3 8 2" xfId="22260" xr:uid="{00000000-0005-0000-0000-00007A560000}"/>
    <cellStyle name="Output 9 6 3 9" xfId="22261" xr:uid="{00000000-0005-0000-0000-00007B560000}"/>
    <cellStyle name="Output 9 6 3 9 2" xfId="22262" xr:uid="{00000000-0005-0000-0000-00007C560000}"/>
    <cellStyle name="Output 9 6 4" xfId="22263" xr:uid="{00000000-0005-0000-0000-00007D560000}"/>
    <cellStyle name="Output 9 6 4 10" xfId="22264" xr:uid="{00000000-0005-0000-0000-00007E560000}"/>
    <cellStyle name="Output 9 6 4 10 2" xfId="22265" xr:uid="{00000000-0005-0000-0000-00007F560000}"/>
    <cellStyle name="Output 9 6 4 11" xfId="22266" xr:uid="{00000000-0005-0000-0000-000080560000}"/>
    <cellStyle name="Output 9 6 4 11 2" xfId="22267" xr:uid="{00000000-0005-0000-0000-000081560000}"/>
    <cellStyle name="Output 9 6 4 12" xfId="22268" xr:uid="{00000000-0005-0000-0000-000082560000}"/>
    <cellStyle name="Output 9 6 4 12 2" xfId="22269" xr:uid="{00000000-0005-0000-0000-000083560000}"/>
    <cellStyle name="Output 9 6 4 13" xfId="22270" xr:uid="{00000000-0005-0000-0000-000084560000}"/>
    <cellStyle name="Output 9 6 4 13 2" xfId="22271" xr:uid="{00000000-0005-0000-0000-000085560000}"/>
    <cellStyle name="Output 9 6 4 14" xfId="22272" xr:uid="{00000000-0005-0000-0000-000086560000}"/>
    <cellStyle name="Output 9 6 4 14 2" xfId="22273" xr:uid="{00000000-0005-0000-0000-000087560000}"/>
    <cellStyle name="Output 9 6 4 15" xfId="22274" xr:uid="{00000000-0005-0000-0000-000088560000}"/>
    <cellStyle name="Output 9 6 4 15 2" xfId="22275" xr:uid="{00000000-0005-0000-0000-000089560000}"/>
    <cellStyle name="Output 9 6 4 16" xfId="22276" xr:uid="{00000000-0005-0000-0000-00008A560000}"/>
    <cellStyle name="Output 9 6 4 2" xfId="22277" xr:uid="{00000000-0005-0000-0000-00008B560000}"/>
    <cellStyle name="Output 9 6 4 2 2" xfId="22278" xr:uid="{00000000-0005-0000-0000-00008C560000}"/>
    <cellStyle name="Output 9 6 4 3" xfId="22279" xr:uid="{00000000-0005-0000-0000-00008D560000}"/>
    <cellStyle name="Output 9 6 4 3 2" xfId="22280" xr:uid="{00000000-0005-0000-0000-00008E560000}"/>
    <cellStyle name="Output 9 6 4 4" xfId="22281" xr:uid="{00000000-0005-0000-0000-00008F560000}"/>
    <cellStyle name="Output 9 6 4 4 2" xfId="22282" xr:uid="{00000000-0005-0000-0000-000090560000}"/>
    <cellStyle name="Output 9 6 4 5" xfId="22283" xr:uid="{00000000-0005-0000-0000-000091560000}"/>
    <cellStyle name="Output 9 6 4 5 2" xfId="22284" xr:uid="{00000000-0005-0000-0000-000092560000}"/>
    <cellStyle name="Output 9 6 4 6" xfId="22285" xr:uid="{00000000-0005-0000-0000-000093560000}"/>
    <cellStyle name="Output 9 6 4 6 2" xfId="22286" xr:uid="{00000000-0005-0000-0000-000094560000}"/>
    <cellStyle name="Output 9 6 4 7" xfId="22287" xr:uid="{00000000-0005-0000-0000-000095560000}"/>
    <cellStyle name="Output 9 6 4 7 2" xfId="22288" xr:uid="{00000000-0005-0000-0000-000096560000}"/>
    <cellStyle name="Output 9 6 4 8" xfId="22289" xr:uid="{00000000-0005-0000-0000-000097560000}"/>
    <cellStyle name="Output 9 6 4 8 2" xfId="22290" xr:uid="{00000000-0005-0000-0000-000098560000}"/>
    <cellStyle name="Output 9 6 4 9" xfId="22291" xr:uid="{00000000-0005-0000-0000-000099560000}"/>
    <cellStyle name="Output 9 6 4 9 2" xfId="22292" xr:uid="{00000000-0005-0000-0000-00009A560000}"/>
    <cellStyle name="Output 9 6 5" xfId="22293" xr:uid="{00000000-0005-0000-0000-00009B560000}"/>
    <cellStyle name="Output 9 6 5 10" xfId="22294" xr:uid="{00000000-0005-0000-0000-00009C560000}"/>
    <cellStyle name="Output 9 6 5 10 2" xfId="22295" xr:uid="{00000000-0005-0000-0000-00009D560000}"/>
    <cellStyle name="Output 9 6 5 11" xfId="22296" xr:uid="{00000000-0005-0000-0000-00009E560000}"/>
    <cellStyle name="Output 9 6 5 11 2" xfId="22297" xr:uid="{00000000-0005-0000-0000-00009F560000}"/>
    <cellStyle name="Output 9 6 5 12" xfId="22298" xr:uid="{00000000-0005-0000-0000-0000A0560000}"/>
    <cellStyle name="Output 9 6 5 12 2" xfId="22299" xr:uid="{00000000-0005-0000-0000-0000A1560000}"/>
    <cellStyle name="Output 9 6 5 13" xfId="22300" xr:uid="{00000000-0005-0000-0000-0000A2560000}"/>
    <cellStyle name="Output 9 6 5 13 2" xfId="22301" xr:uid="{00000000-0005-0000-0000-0000A3560000}"/>
    <cellStyle name="Output 9 6 5 14" xfId="22302" xr:uid="{00000000-0005-0000-0000-0000A4560000}"/>
    <cellStyle name="Output 9 6 5 14 2" xfId="22303" xr:uid="{00000000-0005-0000-0000-0000A5560000}"/>
    <cellStyle name="Output 9 6 5 15" xfId="22304" xr:uid="{00000000-0005-0000-0000-0000A6560000}"/>
    <cellStyle name="Output 9 6 5 2" xfId="22305" xr:uid="{00000000-0005-0000-0000-0000A7560000}"/>
    <cellStyle name="Output 9 6 5 2 2" xfId="22306" xr:uid="{00000000-0005-0000-0000-0000A8560000}"/>
    <cellStyle name="Output 9 6 5 3" xfId="22307" xr:uid="{00000000-0005-0000-0000-0000A9560000}"/>
    <cellStyle name="Output 9 6 5 3 2" xfId="22308" xr:uid="{00000000-0005-0000-0000-0000AA560000}"/>
    <cellStyle name="Output 9 6 5 4" xfId="22309" xr:uid="{00000000-0005-0000-0000-0000AB560000}"/>
    <cellStyle name="Output 9 6 5 4 2" xfId="22310" xr:uid="{00000000-0005-0000-0000-0000AC560000}"/>
    <cellStyle name="Output 9 6 5 5" xfId="22311" xr:uid="{00000000-0005-0000-0000-0000AD560000}"/>
    <cellStyle name="Output 9 6 5 5 2" xfId="22312" xr:uid="{00000000-0005-0000-0000-0000AE560000}"/>
    <cellStyle name="Output 9 6 5 6" xfId="22313" xr:uid="{00000000-0005-0000-0000-0000AF560000}"/>
    <cellStyle name="Output 9 6 5 6 2" xfId="22314" xr:uid="{00000000-0005-0000-0000-0000B0560000}"/>
    <cellStyle name="Output 9 6 5 7" xfId="22315" xr:uid="{00000000-0005-0000-0000-0000B1560000}"/>
    <cellStyle name="Output 9 6 5 7 2" xfId="22316" xr:uid="{00000000-0005-0000-0000-0000B2560000}"/>
    <cellStyle name="Output 9 6 5 8" xfId="22317" xr:uid="{00000000-0005-0000-0000-0000B3560000}"/>
    <cellStyle name="Output 9 6 5 8 2" xfId="22318" xr:uid="{00000000-0005-0000-0000-0000B4560000}"/>
    <cellStyle name="Output 9 6 5 9" xfId="22319" xr:uid="{00000000-0005-0000-0000-0000B5560000}"/>
    <cellStyle name="Output 9 6 5 9 2" xfId="22320" xr:uid="{00000000-0005-0000-0000-0000B6560000}"/>
    <cellStyle name="Output 9 6 6" xfId="22321" xr:uid="{00000000-0005-0000-0000-0000B7560000}"/>
    <cellStyle name="Output 9 6 6 2" xfId="22322" xr:uid="{00000000-0005-0000-0000-0000B8560000}"/>
    <cellStyle name="Output 9 6 7" xfId="22323" xr:uid="{00000000-0005-0000-0000-0000B9560000}"/>
    <cellStyle name="Output 9 6 7 2" xfId="22324" xr:uid="{00000000-0005-0000-0000-0000BA560000}"/>
    <cellStyle name="Output 9 6 8" xfId="22325" xr:uid="{00000000-0005-0000-0000-0000BB560000}"/>
    <cellStyle name="Output 9 6 8 2" xfId="22326" xr:uid="{00000000-0005-0000-0000-0000BC560000}"/>
    <cellStyle name="Output 9 6 9" xfId="22327" xr:uid="{00000000-0005-0000-0000-0000BD560000}"/>
    <cellStyle name="Output 9 6 9 2" xfId="22328" xr:uid="{00000000-0005-0000-0000-0000BE560000}"/>
    <cellStyle name="Output 9 7" xfId="22329" xr:uid="{00000000-0005-0000-0000-0000BF560000}"/>
    <cellStyle name="Output 9 7 10" xfId="22330" xr:uid="{00000000-0005-0000-0000-0000C0560000}"/>
    <cellStyle name="Output 9 7 10 2" xfId="22331" xr:uid="{00000000-0005-0000-0000-0000C1560000}"/>
    <cellStyle name="Output 9 7 11" xfId="22332" xr:uid="{00000000-0005-0000-0000-0000C2560000}"/>
    <cellStyle name="Output 9 7 11 2" xfId="22333" xr:uid="{00000000-0005-0000-0000-0000C3560000}"/>
    <cellStyle name="Output 9 7 12" xfId="22334" xr:uid="{00000000-0005-0000-0000-0000C4560000}"/>
    <cellStyle name="Output 9 7 12 2" xfId="22335" xr:uid="{00000000-0005-0000-0000-0000C5560000}"/>
    <cellStyle name="Output 9 7 13" xfId="22336" xr:uid="{00000000-0005-0000-0000-0000C6560000}"/>
    <cellStyle name="Output 9 7 13 2" xfId="22337" xr:uid="{00000000-0005-0000-0000-0000C7560000}"/>
    <cellStyle name="Output 9 7 14" xfId="22338" xr:uid="{00000000-0005-0000-0000-0000C8560000}"/>
    <cellStyle name="Output 9 7 14 2" xfId="22339" xr:uid="{00000000-0005-0000-0000-0000C9560000}"/>
    <cellStyle name="Output 9 7 15" xfId="22340" xr:uid="{00000000-0005-0000-0000-0000CA560000}"/>
    <cellStyle name="Output 9 7 15 2" xfId="22341" xr:uid="{00000000-0005-0000-0000-0000CB560000}"/>
    <cellStyle name="Output 9 7 16" xfId="22342" xr:uid="{00000000-0005-0000-0000-0000CC560000}"/>
    <cellStyle name="Output 9 7 16 2" xfId="22343" xr:uid="{00000000-0005-0000-0000-0000CD560000}"/>
    <cellStyle name="Output 9 7 17" xfId="22344" xr:uid="{00000000-0005-0000-0000-0000CE560000}"/>
    <cellStyle name="Output 9 7 17 2" xfId="22345" xr:uid="{00000000-0005-0000-0000-0000CF560000}"/>
    <cellStyle name="Output 9 7 18" xfId="22346" xr:uid="{00000000-0005-0000-0000-0000D0560000}"/>
    <cellStyle name="Output 9 7 18 2" xfId="22347" xr:uid="{00000000-0005-0000-0000-0000D1560000}"/>
    <cellStyle name="Output 9 7 19" xfId="22348" xr:uid="{00000000-0005-0000-0000-0000D2560000}"/>
    <cellStyle name="Output 9 7 2" xfId="22349" xr:uid="{00000000-0005-0000-0000-0000D3560000}"/>
    <cellStyle name="Output 9 7 2 10" xfId="22350" xr:uid="{00000000-0005-0000-0000-0000D4560000}"/>
    <cellStyle name="Output 9 7 2 10 2" xfId="22351" xr:uid="{00000000-0005-0000-0000-0000D5560000}"/>
    <cellStyle name="Output 9 7 2 11" xfId="22352" xr:uid="{00000000-0005-0000-0000-0000D6560000}"/>
    <cellStyle name="Output 9 7 2 11 2" xfId="22353" xr:uid="{00000000-0005-0000-0000-0000D7560000}"/>
    <cellStyle name="Output 9 7 2 12" xfId="22354" xr:uid="{00000000-0005-0000-0000-0000D8560000}"/>
    <cellStyle name="Output 9 7 2 12 2" xfId="22355" xr:uid="{00000000-0005-0000-0000-0000D9560000}"/>
    <cellStyle name="Output 9 7 2 13" xfId="22356" xr:uid="{00000000-0005-0000-0000-0000DA560000}"/>
    <cellStyle name="Output 9 7 2 13 2" xfId="22357" xr:uid="{00000000-0005-0000-0000-0000DB560000}"/>
    <cellStyle name="Output 9 7 2 14" xfId="22358" xr:uid="{00000000-0005-0000-0000-0000DC560000}"/>
    <cellStyle name="Output 9 7 2 14 2" xfId="22359" xr:uid="{00000000-0005-0000-0000-0000DD560000}"/>
    <cellStyle name="Output 9 7 2 15" xfId="22360" xr:uid="{00000000-0005-0000-0000-0000DE560000}"/>
    <cellStyle name="Output 9 7 2 15 2" xfId="22361" xr:uid="{00000000-0005-0000-0000-0000DF560000}"/>
    <cellStyle name="Output 9 7 2 16" xfId="22362" xr:uid="{00000000-0005-0000-0000-0000E0560000}"/>
    <cellStyle name="Output 9 7 2 16 2" xfId="22363" xr:uid="{00000000-0005-0000-0000-0000E1560000}"/>
    <cellStyle name="Output 9 7 2 17" xfId="22364" xr:uid="{00000000-0005-0000-0000-0000E2560000}"/>
    <cellStyle name="Output 9 7 2 17 2" xfId="22365" xr:uid="{00000000-0005-0000-0000-0000E3560000}"/>
    <cellStyle name="Output 9 7 2 18" xfId="22366" xr:uid="{00000000-0005-0000-0000-0000E4560000}"/>
    <cellStyle name="Output 9 7 2 2" xfId="22367" xr:uid="{00000000-0005-0000-0000-0000E5560000}"/>
    <cellStyle name="Output 9 7 2 2 2" xfId="22368" xr:uid="{00000000-0005-0000-0000-0000E6560000}"/>
    <cellStyle name="Output 9 7 2 3" xfId="22369" xr:uid="{00000000-0005-0000-0000-0000E7560000}"/>
    <cellStyle name="Output 9 7 2 3 2" xfId="22370" xr:uid="{00000000-0005-0000-0000-0000E8560000}"/>
    <cellStyle name="Output 9 7 2 4" xfId="22371" xr:uid="{00000000-0005-0000-0000-0000E9560000}"/>
    <cellStyle name="Output 9 7 2 4 2" xfId="22372" xr:uid="{00000000-0005-0000-0000-0000EA560000}"/>
    <cellStyle name="Output 9 7 2 5" xfId="22373" xr:uid="{00000000-0005-0000-0000-0000EB560000}"/>
    <cellStyle name="Output 9 7 2 5 2" xfId="22374" xr:uid="{00000000-0005-0000-0000-0000EC560000}"/>
    <cellStyle name="Output 9 7 2 6" xfId="22375" xr:uid="{00000000-0005-0000-0000-0000ED560000}"/>
    <cellStyle name="Output 9 7 2 6 2" xfId="22376" xr:uid="{00000000-0005-0000-0000-0000EE560000}"/>
    <cellStyle name="Output 9 7 2 7" xfId="22377" xr:uid="{00000000-0005-0000-0000-0000EF560000}"/>
    <cellStyle name="Output 9 7 2 7 2" xfId="22378" xr:uid="{00000000-0005-0000-0000-0000F0560000}"/>
    <cellStyle name="Output 9 7 2 8" xfId="22379" xr:uid="{00000000-0005-0000-0000-0000F1560000}"/>
    <cellStyle name="Output 9 7 2 8 2" xfId="22380" xr:uid="{00000000-0005-0000-0000-0000F2560000}"/>
    <cellStyle name="Output 9 7 2 9" xfId="22381" xr:uid="{00000000-0005-0000-0000-0000F3560000}"/>
    <cellStyle name="Output 9 7 2 9 2" xfId="22382" xr:uid="{00000000-0005-0000-0000-0000F4560000}"/>
    <cellStyle name="Output 9 7 3" xfId="22383" xr:uid="{00000000-0005-0000-0000-0000F5560000}"/>
    <cellStyle name="Output 9 7 3 10" xfId="22384" xr:uid="{00000000-0005-0000-0000-0000F6560000}"/>
    <cellStyle name="Output 9 7 3 10 2" xfId="22385" xr:uid="{00000000-0005-0000-0000-0000F7560000}"/>
    <cellStyle name="Output 9 7 3 11" xfId="22386" xr:uid="{00000000-0005-0000-0000-0000F8560000}"/>
    <cellStyle name="Output 9 7 3 11 2" xfId="22387" xr:uid="{00000000-0005-0000-0000-0000F9560000}"/>
    <cellStyle name="Output 9 7 3 12" xfId="22388" xr:uid="{00000000-0005-0000-0000-0000FA560000}"/>
    <cellStyle name="Output 9 7 3 12 2" xfId="22389" xr:uid="{00000000-0005-0000-0000-0000FB560000}"/>
    <cellStyle name="Output 9 7 3 13" xfId="22390" xr:uid="{00000000-0005-0000-0000-0000FC560000}"/>
    <cellStyle name="Output 9 7 3 13 2" xfId="22391" xr:uid="{00000000-0005-0000-0000-0000FD560000}"/>
    <cellStyle name="Output 9 7 3 14" xfId="22392" xr:uid="{00000000-0005-0000-0000-0000FE560000}"/>
    <cellStyle name="Output 9 7 3 14 2" xfId="22393" xr:uid="{00000000-0005-0000-0000-0000FF560000}"/>
    <cellStyle name="Output 9 7 3 15" xfId="22394" xr:uid="{00000000-0005-0000-0000-000000570000}"/>
    <cellStyle name="Output 9 7 3 15 2" xfId="22395" xr:uid="{00000000-0005-0000-0000-000001570000}"/>
    <cellStyle name="Output 9 7 3 16" xfId="22396" xr:uid="{00000000-0005-0000-0000-000002570000}"/>
    <cellStyle name="Output 9 7 3 2" xfId="22397" xr:uid="{00000000-0005-0000-0000-000003570000}"/>
    <cellStyle name="Output 9 7 3 2 2" xfId="22398" xr:uid="{00000000-0005-0000-0000-000004570000}"/>
    <cellStyle name="Output 9 7 3 3" xfId="22399" xr:uid="{00000000-0005-0000-0000-000005570000}"/>
    <cellStyle name="Output 9 7 3 3 2" xfId="22400" xr:uid="{00000000-0005-0000-0000-000006570000}"/>
    <cellStyle name="Output 9 7 3 4" xfId="22401" xr:uid="{00000000-0005-0000-0000-000007570000}"/>
    <cellStyle name="Output 9 7 3 4 2" xfId="22402" xr:uid="{00000000-0005-0000-0000-000008570000}"/>
    <cellStyle name="Output 9 7 3 5" xfId="22403" xr:uid="{00000000-0005-0000-0000-000009570000}"/>
    <cellStyle name="Output 9 7 3 5 2" xfId="22404" xr:uid="{00000000-0005-0000-0000-00000A570000}"/>
    <cellStyle name="Output 9 7 3 6" xfId="22405" xr:uid="{00000000-0005-0000-0000-00000B570000}"/>
    <cellStyle name="Output 9 7 3 6 2" xfId="22406" xr:uid="{00000000-0005-0000-0000-00000C570000}"/>
    <cellStyle name="Output 9 7 3 7" xfId="22407" xr:uid="{00000000-0005-0000-0000-00000D570000}"/>
    <cellStyle name="Output 9 7 3 7 2" xfId="22408" xr:uid="{00000000-0005-0000-0000-00000E570000}"/>
    <cellStyle name="Output 9 7 3 8" xfId="22409" xr:uid="{00000000-0005-0000-0000-00000F570000}"/>
    <cellStyle name="Output 9 7 3 8 2" xfId="22410" xr:uid="{00000000-0005-0000-0000-000010570000}"/>
    <cellStyle name="Output 9 7 3 9" xfId="22411" xr:uid="{00000000-0005-0000-0000-000011570000}"/>
    <cellStyle name="Output 9 7 3 9 2" xfId="22412" xr:uid="{00000000-0005-0000-0000-000012570000}"/>
    <cellStyle name="Output 9 7 4" xfId="22413" xr:uid="{00000000-0005-0000-0000-000013570000}"/>
    <cellStyle name="Output 9 7 4 10" xfId="22414" xr:uid="{00000000-0005-0000-0000-000014570000}"/>
    <cellStyle name="Output 9 7 4 10 2" xfId="22415" xr:uid="{00000000-0005-0000-0000-000015570000}"/>
    <cellStyle name="Output 9 7 4 11" xfId="22416" xr:uid="{00000000-0005-0000-0000-000016570000}"/>
    <cellStyle name="Output 9 7 4 11 2" xfId="22417" xr:uid="{00000000-0005-0000-0000-000017570000}"/>
    <cellStyle name="Output 9 7 4 12" xfId="22418" xr:uid="{00000000-0005-0000-0000-000018570000}"/>
    <cellStyle name="Output 9 7 4 12 2" xfId="22419" xr:uid="{00000000-0005-0000-0000-000019570000}"/>
    <cellStyle name="Output 9 7 4 13" xfId="22420" xr:uid="{00000000-0005-0000-0000-00001A570000}"/>
    <cellStyle name="Output 9 7 4 13 2" xfId="22421" xr:uid="{00000000-0005-0000-0000-00001B570000}"/>
    <cellStyle name="Output 9 7 4 14" xfId="22422" xr:uid="{00000000-0005-0000-0000-00001C570000}"/>
    <cellStyle name="Output 9 7 4 14 2" xfId="22423" xr:uid="{00000000-0005-0000-0000-00001D570000}"/>
    <cellStyle name="Output 9 7 4 15" xfId="22424" xr:uid="{00000000-0005-0000-0000-00001E570000}"/>
    <cellStyle name="Output 9 7 4 15 2" xfId="22425" xr:uid="{00000000-0005-0000-0000-00001F570000}"/>
    <cellStyle name="Output 9 7 4 16" xfId="22426" xr:uid="{00000000-0005-0000-0000-000020570000}"/>
    <cellStyle name="Output 9 7 4 2" xfId="22427" xr:uid="{00000000-0005-0000-0000-000021570000}"/>
    <cellStyle name="Output 9 7 4 2 2" xfId="22428" xr:uid="{00000000-0005-0000-0000-000022570000}"/>
    <cellStyle name="Output 9 7 4 3" xfId="22429" xr:uid="{00000000-0005-0000-0000-000023570000}"/>
    <cellStyle name="Output 9 7 4 3 2" xfId="22430" xr:uid="{00000000-0005-0000-0000-000024570000}"/>
    <cellStyle name="Output 9 7 4 4" xfId="22431" xr:uid="{00000000-0005-0000-0000-000025570000}"/>
    <cellStyle name="Output 9 7 4 4 2" xfId="22432" xr:uid="{00000000-0005-0000-0000-000026570000}"/>
    <cellStyle name="Output 9 7 4 5" xfId="22433" xr:uid="{00000000-0005-0000-0000-000027570000}"/>
    <cellStyle name="Output 9 7 4 5 2" xfId="22434" xr:uid="{00000000-0005-0000-0000-000028570000}"/>
    <cellStyle name="Output 9 7 4 6" xfId="22435" xr:uid="{00000000-0005-0000-0000-000029570000}"/>
    <cellStyle name="Output 9 7 4 6 2" xfId="22436" xr:uid="{00000000-0005-0000-0000-00002A570000}"/>
    <cellStyle name="Output 9 7 4 7" xfId="22437" xr:uid="{00000000-0005-0000-0000-00002B570000}"/>
    <cellStyle name="Output 9 7 4 7 2" xfId="22438" xr:uid="{00000000-0005-0000-0000-00002C570000}"/>
    <cellStyle name="Output 9 7 4 8" xfId="22439" xr:uid="{00000000-0005-0000-0000-00002D570000}"/>
    <cellStyle name="Output 9 7 4 8 2" xfId="22440" xr:uid="{00000000-0005-0000-0000-00002E570000}"/>
    <cellStyle name="Output 9 7 4 9" xfId="22441" xr:uid="{00000000-0005-0000-0000-00002F570000}"/>
    <cellStyle name="Output 9 7 4 9 2" xfId="22442" xr:uid="{00000000-0005-0000-0000-000030570000}"/>
    <cellStyle name="Output 9 7 5" xfId="22443" xr:uid="{00000000-0005-0000-0000-000031570000}"/>
    <cellStyle name="Output 9 7 5 10" xfId="22444" xr:uid="{00000000-0005-0000-0000-000032570000}"/>
    <cellStyle name="Output 9 7 5 10 2" xfId="22445" xr:uid="{00000000-0005-0000-0000-000033570000}"/>
    <cellStyle name="Output 9 7 5 11" xfId="22446" xr:uid="{00000000-0005-0000-0000-000034570000}"/>
    <cellStyle name="Output 9 7 5 11 2" xfId="22447" xr:uid="{00000000-0005-0000-0000-000035570000}"/>
    <cellStyle name="Output 9 7 5 12" xfId="22448" xr:uid="{00000000-0005-0000-0000-000036570000}"/>
    <cellStyle name="Output 9 7 5 12 2" xfId="22449" xr:uid="{00000000-0005-0000-0000-000037570000}"/>
    <cellStyle name="Output 9 7 5 13" xfId="22450" xr:uid="{00000000-0005-0000-0000-000038570000}"/>
    <cellStyle name="Output 9 7 5 13 2" xfId="22451" xr:uid="{00000000-0005-0000-0000-000039570000}"/>
    <cellStyle name="Output 9 7 5 14" xfId="22452" xr:uid="{00000000-0005-0000-0000-00003A570000}"/>
    <cellStyle name="Output 9 7 5 14 2" xfId="22453" xr:uid="{00000000-0005-0000-0000-00003B570000}"/>
    <cellStyle name="Output 9 7 5 15" xfId="22454" xr:uid="{00000000-0005-0000-0000-00003C570000}"/>
    <cellStyle name="Output 9 7 5 2" xfId="22455" xr:uid="{00000000-0005-0000-0000-00003D570000}"/>
    <cellStyle name="Output 9 7 5 2 2" xfId="22456" xr:uid="{00000000-0005-0000-0000-00003E570000}"/>
    <cellStyle name="Output 9 7 5 3" xfId="22457" xr:uid="{00000000-0005-0000-0000-00003F570000}"/>
    <cellStyle name="Output 9 7 5 3 2" xfId="22458" xr:uid="{00000000-0005-0000-0000-000040570000}"/>
    <cellStyle name="Output 9 7 5 4" xfId="22459" xr:uid="{00000000-0005-0000-0000-000041570000}"/>
    <cellStyle name="Output 9 7 5 4 2" xfId="22460" xr:uid="{00000000-0005-0000-0000-000042570000}"/>
    <cellStyle name="Output 9 7 5 5" xfId="22461" xr:uid="{00000000-0005-0000-0000-000043570000}"/>
    <cellStyle name="Output 9 7 5 5 2" xfId="22462" xr:uid="{00000000-0005-0000-0000-000044570000}"/>
    <cellStyle name="Output 9 7 5 6" xfId="22463" xr:uid="{00000000-0005-0000-0000-000045570000}"/>
    <cellStyle name="Output 9 7 5 6 2" xfId="22464" xr:uid="{00000000-0005-0000-0000-000046570000}"/>
    <cellStyle name="Output 9 7 5 7" xfId="22465" xr:uid="{00000000-0005-0000-0000-000047570000}"/>
    <cellStyle name="Output 9 7 5 7 2" xfId="22466" xr:uid="{00000000-0005-0000-0000-000048570000}"/>
    <cellStyle name="Output 9 7 5 8" xfId="22467" xr:uid="{00000000-0005-0000-0000-000049570000}"/>
    <cellStyle name="Output 9 7 5 8 2" xfId="22468" xr:uid="{00000000-0005-0000-0000-00004A570000}"/>
    <cellStyle name="Output 9 7 5 9" xfId="22469" xr:uid="{00000000-0005-0000-0000-00004B570000}"/>
    <cellStyle name="Output 9 7 5 9 2" xfId="22470" xr:uid="{00000000-0005-0000-0000-00004C570000}"/>
    <cellStyle name="Output 9 7 6" xfId="22471" xr:uid="{00000000-0005-0000-0000-00004D570000}"/>
    <cellStyle name="Output 9 7 6 2" xfId="22472" xr:uid="{00000000-0005-0000-0000-00004E570000}"/>
    <cellStyle name="Output 9 7 7" xfId="22473" xr:uid="{00000000-0005-0000-0000-00004F570000}"/>
    <cellStyle name="Output 9 7 7 2" xfId="22474" xr:uid="{00000000-0005-0000-0000-000050570000}"/>
    <cellStyle name="Output 9 7 8" xfId="22475" xr:uid="{00000000-0005-0000-0000-000051570000}"/>
    <cellStyle name="Output 9 7 8 2" xfId="22476" xr:uid="{00000000-0005-0000-0000-000052570000}"/>
    <cellStyle name="Output 9 7 9" xfId="22477" xr:uid="{00000000-0005-0000-0000-000053570000}"/>
    <cellStyle name="Output 9 7 9 2" xfId="22478" xr:uid="{00000000-0005-0000-0000-000054570000}"/>
    <cellStyle name="Output 9 8" xfId="22479" xr:uid="{00000000-0005-0000-0000-000055570000}"/>
    <cellStyle name="Output 9 8 10" xfId="22480" xr:uid="{00000000-0005-0000-0000-000056570000}"/>
    <cellStyle name="Output 9 8 10 2" xfId="22481" xr:uid="{00000000-0005-0000-0000-000057570000}"/>
    <cellStyle name="Output 9 8 11" xfId="22482" xr:uid="{00000000-0005-0000-0000-000058570000}"/>
    <cellStyle name="Output 9 8 11 2" xfId="22483" xr:uid="{00000000-0005-0000-0000-000059570000}"/>
    <cellStyle name="Output 9 8 12" xfId="22484" xr:uid="{00000000-0005-0000-0000-00005A570000}"/>
    <cellStyle name="Output 9 8 12 2" xfId="22485" xr:uid="{00000000-0005-0000-0000-00005B570000}"/>
    <cellStyle name="Output 9 8 13" xfId="22486" xr:uid="{00000000-0005-0000-0000-00005C570000}"/>
    <cellStyle name="Output 9 8 13 2" xfId="22487" xr:uid="{00000000-0005-0000-0000-00005D570000}"/>
    <cellStyle name="Output 9 8 14" xfId="22488" xr:uid="{00000000-0005-0000-0000-00005E570000}"/>
    <cellStyle name="Output 9 8 14 2" xfId="22489" xr:uid="{00000000-0005-0000-0000-00005F570000}"/>
    <cellStyle name="Output 9 8 15" xfId="22490" xr:uid="{00000000-0005-0000-0000-000060570000}"/>
    <cellStyle name="Output 9 8 15 2" xfId="22491" xr:uid="{00000000-0005-0000-0000-000061570000}"/>
    <cellStyle name="Output 9 8 16" xfId="22492" xr:uid="{00000000-0005-0000-0000-000062570000}"/>
    <cellStyle name="Output 9 8 16 2" xfId="22493" xr:uid="{00000000-0005-0000-0000-000063570000}"/>
    <cellStyle name="Output 9 8 17" xfId="22494" xr:uid="{00000000-0005-0000-0000-000064570000}"/>
    <cellStyle name="Output 9 8 17 2" xfId="22495" xr:uid="{00000000-0005-0000-0000-000065570000}"/>
    <cellStyle name="Output 9 8 18" xfId="22496" xr:uid="{00000000-0005-0000-0000-000066570000}"/>
    <cellStyle name="Output 9 8 2" xfId="22497" xr:uid="{00000000-0005-0000-0000-000067570000}"/>
    <cellStyle name="Output 9 8 2 10" xfId="22498" xr:uid="{00000000-0005-0000-0000-000068570000}"/>
    <cellStyle name="Output 9 8 2 10 2" xfId="22499" xr:uid="{00000000-0005-0000-0000-000069570000}"/>
    <cellStyle name="Output 9 8 2 11" xfId="22500" xr:uid="{00000000-0005-0000-0000-00006A570000}"/>
    <cellStyle name="Output 9 8 2 11 2" xfId="22501" xr:uid="{00000000-0005-0000-0000-00006B570000}"/>
    <cellStyle name="Output 9 8 2 12" xfId="22502" xr:uid="{00000000-0005-0000-0000-00006C570000}"/>
    <cellStyle name="Output 9 8 2 12 2" xfId="22503" xr:uid="{00000000-0005-0000-0000-00006D570000}"/>
    <cellStyle name="Output 9 8 2 13" xfId="22504" xr:uid="{00000000-0005-0000-0000-00006E570000}"/>
    <cellStyle name="Output 9 8 2 13 2" xfId="22505" xr:uid="{00000000-0005-0000-0000-00006F570000}"/>
    <cellStyle name="Output 9 8 2 14" xfId="22506" xr:uid="{00000000-0005-0000-0000-000070570000}"/>
    <cellStyle name="Output 9 8 2 14 2" xfId="22507" xr:uid="{00000000-0005-0000-0000-000071570000}"/>
    <cellStyle name="Output 9 8 2 15" xfId="22508" xr:uid="{00000000-0005-0000-0000-000072570000}"/>
    <cellStyle name="Output 9 8 2 15 2" xfId="22509" xr:uid="{00000000-0005-0000-0000-000073570000}"/>
    <cellStyle name="Output 9 8 2 16" xfId="22510" xr:uid="{00000000-0005-0000-0000-000074570000}"/>
    <cellStyle name="Output 9 8 2 16 2" xfId="22511" xr:uid="{00000000-0005-0000-0000-000075570000}"/>
    <cellStyle name="Output 9 8 2 17" xfId="22512" xr:uid="{00000000-0005-0000-0000-000076570000}"/>
    <cellStyle name="Output 9 8 2 17 2" xfId="22513" xr:uid="{00000000-0005-0000-0000-000077570000}"/>
    <cellStyle name="Output 9 8 2 18" xfId="22514" xr:uid="{00000000-0005-0000-0000-000078570000}"/>
    <cellStyle name="Output 9 8 2 2" xfId="22515" xr:uid="{00000000-0005-0000-0000-000079570000}"/>
    <cellStyle name="Output 9 8 2 2 2" xfId="22516" xr:uid="{00000000-0005-0000-0000-00007A570000}"/>
    <cellStyle name="Output 9 8 2 3" xfId="22517" xr:uid="{00000000-0005-0000-0000-00007B570000}"/>
    <cellStyle name="Output 9 8 2 3 2" xfId="22518" xr:uid="{00000000-0005-0000-0000-00007C570000}"/>
    <cellStyle name="Output 9 8 2 4" xfId="22519" xr:uid="{00000000-0005-0000-0000-00007D570000}"/>
    <cellStyle name="Output 9 8 2 4 2" xfId="22520" xr:uid="{00000000-0005-0000-0000-00007E570000}"/>
    <cellStyle name="Output 9 8 2 5" xfId="22521" xr:uid="{00000000-0005-0000-0000-00007F570000}"/>
    <cellStyle name="Output 9 8 2 5 2" xfId="22522" xr:uid="{00000000-0005-0000-0000-000080570000}"/>
    <cellStyle name="Output 9 8 2 6" xfId="22523" xr:uid="{00000000-0005-0000-0000-000081570000}"/>
    <cellStyle name="Output 9 8 2 6 2" xfId="22524" xr:uid="{00000000-0005-0000-0000-000082570000}"/>
    <cellStyle name="Output 9 8 2 7" xfId="22525" xr:uid="{00000000-0005-0000-0000-000083570000}"/>
    <cellStyle name="Output 9 8 2 7 2" xfId="22526" xr:uid="{00000000-0005-0000-0000-000084570000}"/>
    <cellStyle name="Output 9 8 2 8" xfId="22527" xr:uid="{00000000-0005-0000-0000-000085570000}"/>
    <cellStyle name="Output 9 8 2 8 2" xfId="22528" xr:uid="{00000000-0005-0000-0000-000086570000}"/>
    <cellStyle name="Output 9 8 2 9" xfId="22529" xr:uid="{00000000-0005-0000-0000-000087570000}"/>
    <cellStyle name="Output 9 8 2 9 2" xfId="22530" xr:uid="{00000000-0005-0000-0000-000088570000}"/>
    <cellStyle name="Output 9 8 3" xfId="22531" xr:uid="{00000000-0005-0000-0000-000089570000}"/>
    <cellStyle name="Output 9 8 3 10" xfId="22532" xr:uid="{00000000-0005-0000-0000-00008A570000}"/>
    <cellStyle name="Output 9 8 3 10 2" xfId="22533" xr:uid="{00000000-0005-0000-0000-00008B570000}"/>
    <cellStyle name="Output 9 8 3 11" xfId="22534" xr:uid="{00000000-0005-0000-0000-00008C570000}"/>
    <cellStyle name="Output 9 8 3 11 2" xfId="22535" xr:uid="{00000000-0005-0000-0000-00008D570000}"/>
    <cellStyle name="Output 9 8 3 12" xfId="22536" xr:uid="{00000000-0005-0000-0000-00008E570000}"/>
    <cellStyle name="Output 9 8 3 12 2" xfId="22537" xr:uid="{00000000-0005-0000-0000-00008F570000}"/>
    <cellStyle name="Output 9 8 3 13" xfId="22538" xr:uid="{00000000-0005-0000-0000-000090570000}"/>
    <cellStyle name="Output 9 8 3 13 2" xfId="22539" xr:uid="{00000000-0005-0000-0000-000091570000}"/>
    <cellStyle name="Output 9 8 3 14" xfId="22540" xr:uid="{00000000-0005-0000-0000-000092570000}"/>
    <cellStyle name="Output 9 8 3 14 2" xfId="22541" xr:uid="{00000000-0005-0000-0000-000093570000}"/>
    <cellStyle name="Output 9 8 3 15" xfId="22542" xr:uid="{00000000-0005-0000-0000-000094570000}"/>
    <cellStyle name="Output 9 8 3 15 2" xfId="22543" xr:uid="{00000000-0005-0000-0000-000095570000}"/>
    <cellStyle name="Output 9 8 3 16" xfId="22544" xr:uid="{00000000-0005-0000-0000-000096570000}"/>
    <cellStyle name="Output 9 8 3 2" xfId="22545" xr:uid="{00000000-0005-0000-0000-000097570000}"/>
    <cellStyle name="Output 9 8 3 2 2" xfId="22546" xr:uid="{00000000-0005-0000-0000-000098570000}"/>
    <cellStyle name="Output 9 8 3 3" xfId="22547" xr:uid="{00000000-0005-0000-0000-000099570000}"/>
    <cellStyle name="Output 9 8 3 3 2" xfId="22548" xr:uid="{00000000-0005-0000-0000-00009A570000}"/>
    <cellStyle name="Output 9 8 3 4" xfId="22549" xr:uid="{00000000-0005-0000-0000-00009B570000}"/>
    <cellStyle name="Output 9 8 3 4 2" xfId="22550" xr:uid="{00000000-0005-0000-0000-00009C570000}"/>
    <cellStyle name="Output 9 8 3 5" xfId="22551" xr:uid="{00000000-0005-0000-0000-00009D570000}"/>
    <cellStyle name="Output 9 8 3 5 2" xfId="22552" xr:uid="{00000000-0005-0000-0000-00009E570000}"/>
    <cellStyle name="Output 9 8 3 6" xfId="22553" xr:uid="{00000000-0005-0000-0000-00009F570000}"/>
    <cellStyle name="Output 9 8 3 6 2" xfId="22554" xr:uid="{00000000-0005-0000-0000-0000A0570000}"/>
    <cellStyle name="Output 9 8 3 7" xfId="22555" xr:uid="{00000000-0005-0000-0000-0000A1570000}"/>
    <cellStyle name="Output 9 8 3 7 2" xfId="22556" xr:uid="{00000000-0005-0000-0000-0000A2570000}"/>
    <cellStyle name="Output 9 8 3 8" xfId="22557" xr:uid="{00000000-0005-0000-0000-0000A3570000}"/>
    <cellStyle name="Output 9 8 3 8 2" xfId="22558" xr:uid="{00000000-0005-0000-0000-0000A4570000}"/>
    <cellStyle name="Output 9 8 3 9" xfId="22559" xr:uid="{00000000-0005-0000-0000-0000A5570000}"/>
    <cellStyle name="Output 9 8 3 9 2" xfId="22560" xr:uid="{00000000-0005-0000-0000-0000A6570000}"/>
    <cellStyle name="Output 9 8 4" xfId="22561" xr:uid="{00000000-0005-0000-0000-0000A7570000}"/>
    <cellStyle name="Output 9 8 4 10" xfId="22562" xr:uid="{00000000-0005-0000-0000-0000A8570000}"/>
    <cellStyle name="Output 9 8 4 10 2" xfId="22563" xr:uid="{00000000-0005-0000-0000-0000A9570000}"/>
    <cellStyle name="Output 9 8 4 11" xfId="22564" xr:uid="{00000000-0005-0000-0000-0000AA570000}"/>
    <cellStyle name="Output 9 8 4 11 2" xfId="22565" xr:uid="{00000000-0005-0000-0000-0000AB570000}"/>
    <cellStyle name="Output 9 8 4 12" xfId="22566" xr:uid="{00000000-0005-0000-0000-0000AC570000}"/>
    <cellStyle name="Output 9 8 4 12 2" xfId="22567" xr:uid="{00000000-0005-0000-0000-0000AD570000}"/>
    <cellStyle name="Output 9 8 4 13" xfId="22568" xr:uid="{00000000-0005-0000-0000-0000AE570000}"/>
    <cellStyle name="Output 9 8 4 13 2" xfId="22569" xr:uid="{00000000-0005-0000-0000-0000AF570000}"/>
    <cellStyle name="Output 9 8 4 14" xfId="22570" xr:uid="{00000000-0005-0000-0000-0000B0570000}"/>
    <cellStyle name="Output 9 8 4 14 2" xfId="22571" xr:uid="{00000000-0005-0000-0000-0000B1570000}"/>
    <cellStyle name="Output 9 8 4 15" xfId="22572" xr:uid="{00000000-0005-0000-0000-0000B2570000}"/>
    <cellStyle name="Output 9 8 4 15 2" xfId="22573" xr:uid="{00000000-0005-0000-0000-0000B3570000}"/>
    <cellStyle name="Output 9 8 4 16" xfId="22574" xr:uid="{00000000-0005-0000-0000-0000B4570000}"/>
    <cellStyle name="Output 9 8 4 2" xfId="22575" xr:uid="{00000000-0005-0000-0000-0000B5570000}"/>
    <cellStyle name="Output 9 8 4 2 2" xfId="22576" xr:uid="{00000000-0005-0000-0000-0000B6570000}"/>
    <cellStyle name="Output 9 8 4 3" xfId="22577" xr:uid="{00000000-0005-0000-0000-0000B7570000}"/>
    <cellStyle name="Output 9 8 4 3 2" xfId="22578" xr:uid="{00000000-0005-0000-0000-0000B8570000}"/>
    <cellStyle name="Output 9 8 4 4" xfId="22579" xr:uid="{00000000-0005-0000-0000-0000B9570000}"/>
    <cellStyle name="Output 9 8 4 4 2" xfId="22580" xr:uid="{00000000-0005-0000-0000-0000BA570000}"/>
    <cellStyle name="Output 9 8 4 5" xfId="22581" xr:uid="{00000000-0005-0000-0000-0000BB570000}"/>
    <cellStyle name="Output 9 8 4 5 2" xfId="22582" xr:uid="{00000000-0005-0000-0000-0000BC570000}"/>
    <cellStyle name="Output 9 8 4 6" xfId="22583" xr:uid="{00000000-0005-0000-0000-0000BD570000}"/>
    <cellStyle name="Output 9 8 4 6 2" xfId="22584" xr:uid="{00000000-0005-0000-0000-0000BE570000}"/>
    <cellStyle name="Output 9 8 4 7" xfId="22585" xr:uid="{00000000-0005-0000-0000-0000BF570000}"/>
    <cellStyle name="Output 9 8 4 7 2" xfId="22586" xr:uid="{00000000-0005-0000-0000-0000C0570000}"/>
    <cellStyle name="Output 9 8 4 8" xfId="22587" xr:uid="{00000000-0005-0000-0000-0000C1570000}"/>
    <cellStyle name="Output 9 8 4 8 2" xfId="22588" xr:uid="{00000000-0005-0000-0000-0000C2570000}"/>
    <cellStyle name="Output 9 8 4 9" xfId="22589" xr:uid="{00000000-0005-0000-0000-0000C3570000}"/>
    <cellStyle name="Output 9 8 4 9 2" xfId="22590" xr:uid="{00000000-0005-0000-0000-0000C4570000}"/>
    <cellStyle name="Output 9 8 5" xfId="22591" xr:uid="{00000000-0005-0000-0000-0000C5570000}"/>
    <cellStyle name="Output 9 8 5 10" xfId="22592" xr:uid="{00000000-0005-0000-0000-0000C6570000}"/>
    <cellStyle name="Output 9 8 5 10 2" xfId="22593" xr:uid="{00000000-0005-0000-0000-0000C7570000}"/>
    <cellStyle name="Output 9 8 5 11" xfId="22594" xr:uid="{00000000-0005-0000-0000-0000C8570000}"/>
    <cellStyle name="Output 9 8 5 11 2" xfId="22595" xr:uid="{00000000-0005-0000-0000-0000C9570000}"/>
    <cellStyle name="Output 9 8 5 12" xfId="22596" xr:uid="{00000000-0005-0000-0000-0000CA570000}"/>
    <cellStyle name="Output 9 8 5 12 2" xfId="22597" xr:uid="{00000000-0005-0000-0000-0000CB570000}"/>
    <cellStyle name="Output 9 8 5 13" xfId="22598" xr:uid="{00000000-0005-0000-0000-0000CC570000}"/>
    <cellStyle name="Output 9 8 5 13 2" xfId="22599" xr:uid="{00000000-0005-0000-0000-0000CD570000}"/>
    <cellStyle name="Output 9 8 5 14" xfId="22600" xr:uid="{00000000-0005-0000-0000-0000CE570000}"/>
    <cellStyle name="Output 9 8 5 2" xfId="22601" xr:uid="{00000000-0005-0000-0000-0000CF570000}"/>
    <cellStyle name="Output 9 8 5 2 2" xfId="22602" xr:uid="{00000000-0005-0000-0000-0000D0570000}"/>
    <cellStyle name="Output 9 8 5 3" xfId="22603" xr:uid="{00000000-0005-0000-0000-0000D1570000}"/>
    <cellStyle name="Output 9 8 5 3 2" xfId="22604" xr:uid="{00000000-0005-0000-0000-0000D2570000}"/>
    <cellStyle name="Output 9 8 5 4" xfId="22605" xr:uid="{00000000-0005-0000-0000-0000D3570000}"/>
    <cellStyle name="Output 9 8 5 4 2" xfId="22606" xr:uid="{00000000-0005-0000-0000-0000D4570000}"/>
    <cellStyle name="Output 9 8 5 5" xfId="22607" xr:uid="{00000000-0005-0000-0000-0000D5570000}"/>
    <cellStyle name="Output 9 8 5 5 2" xfId="22608" xr:uid="{00000000-0005-0000-0000-0000D6570000}"/>
    <cellStyle name="Output 9 8 5 6" xfId="22609" xr:uid="{00000000-0005-0000-0000-0000D7570000}"/>
    <cellStyle name="Output 9 8 5 6 2" xfId="22610" xr:uid="{00000000-0005-0000-0000-0000D8570000}"/>
    <cellStyle name="Output 9 8 5 7" xfId="22611" xr:uid="{00000000-0005-0000-0000-0000D9570000}"/>
    <cellStyle name="Output 9 8 5 7 2" xfId="22612" xr:uid="{00000000-0005-0000-0000-0000DA570000}"/>
    <cellStyle name="Output 9 8 5 8" xfId="22613" xr:uid="{00000000-0005-0000-0000-0000DB570000}"/>
    <cellStyle name="Output 9 8 5 8 2" xfId="22614" xr:uid="{00000000-0005-0000-0000-0000DC570000}"/>
    <cellStyle name="Output 9 8 5 9" xfId="22615" xr:uid="{00000000-0005-0000-0000-0000DD570000}"/>
    <cellStyle name="Output 9 8 5 9 2" xfId="22616" xr:uid="{00000000-0005-0000-0000-0000DE570000}"/>
    <cellStyle name="Output 9 8 6" xfId="22617" xr:uid="{00000000-0005-0000-0000-0000DF570000}"/>
    <cellStyle name="Output 9 8 6 2" xfId="22618" xr:uid="{00000000-0005-0000-0000-0000E0570000}"/>
    <cellStyle name="Output 9 8 7" xfId="22619" xr:uid="{00000000-0005-0000-0000-0000E1570000}"/>
    <cellStyle name="Output 9 8 7 2" xfId="22620" xr:uid="{00000000-0005-0000-0000-0000E2570000}"/>
    <cellStyle name="Output 9 8 8" xfId="22621" xr:uid="{00000000-0005-0000-0000-0000E3570000}"/>
    <cellStyle name="Output 9 8 8 2" xfId="22622" xr:uid="{00000000-0005-0000-0000-0000E4570000}"/>
    <cellStyle name="Output 9 8 9" xfId="22623" xr:uid="{00000000-0005-0000-0000-0000E5570000}"/>
    <cellStyle name="Output 9 8 9 2" xfId="22624" xr:uid="{00000000-0005-0000-0000-0000E6570000}"/>
    <cellStyle name="Output 9 9" xfId="22625" xr:uid="{00000000-0005-0000-0000-0000E7570000}"/>
    <cellStyle name="Output 9 9 10" xfId="22626" xr:uid="{00000000-0005-0000-0000-0000E8570000}"/>
    <cellStyle name="Output 9 9 10 2" xfId="22627" xr:uid="{00000000-0005-0000-0000-0000E9570000}"/>
    <cellStyle name="Output 9 9 11" xfId="22628" xr:uid="{00000000-0005-0000-0000-0000EA570000}"/>
    <cellStyle name="Output 9 9 11 2" xfId="22629" xr:uid="{00000000-0005-0000-0000-0000EB570000}"/>
    <cellStyle name="Output 9 9 12" xfId="22630" xr:uid="{00000000-0005-0000-0000-0000EC570000}"/>
    <cellStyle name="Output 9 9 12 2" xfId="22631" xr:uid="{00000000-0005-0000-0000-0000ED570000}"/>
    <cellStyle name="Output 9 9 13" xfId="22632" xr:uid="{00000000-0005-0000-0000-0000EE570000}"/>
    <cellStyle name="Output 9 9 13 2" xfId="22633" xr:uid="{00000000-0005-0000-0000-0000EF570000}"/>
    <cellStyle name="Output 9 9 14" xfId="22634" xr:uid="{00000000-0005-0000-0000-0000F0570000}"/>
    <cellStyle name="Output 9 9 14 2" xfId="22635" xr:uid="{00000000-0005-0000-0000-0000F1570000}"/>
    <cellStyle name="Output 9 9 15" xfId="22636" xr:uid="{00000000-0005-0000-0000-0000F2570000}"/>
    <cellStyle name="Output 9 9 15 2" xfId="22637" xr:uid="{00000000-0005-0000-0000-0000F3570000}"/>
    <cellStyle name="Output 9 9 16" xfId="22638" xr:uid="{00000000-0005-0000-0000-0000F4570000}"/>
    <cellStyle name="Output 9 9 16 2" xfId="22639" xr:uid="{00000000-0005-0000-0000-0000F5570000}"/>
    <cellStyle name="Output 9 9 17" xfId="22640" xr:uid="{00000000-0005-0000-0000-0000F6570000}"/>
    <cellStyle name="Output 9 9 17 2" xfId="22641" xr:uid="{00000000-0005-0000-0000-0000F7570000}"/>
    <cellStyle name="Output 9 9 18" xfId="22642" xr:uid="{00000000-0005-0000-0000-0000F8570000}"/>
    <cellStyle name="Output 9 9 2" xfId="22643" xr:uid="{00000000-0005-0000-0000-0000F9570000}"/>
    <cellStyle name="Output 9 9 2 10" xfId="22644" xr:uid="{00000000-0005-0000-0000-0000FA570000}"/>
    <cellStyle name="Output 9 9 2 10 2" xfId="22645" xr:uid="{00000000-0005-0000-0000-0000FB570000}"/>
    <cellStyle name="Output 9 9 2 11" xfId="22646" xr:uid="{00000000-0005-0000-0000-0000FC570000}"/>
    <cellStyle name="Output 9 9 2 11 2" xfId="22647" xr:uid="{00000000-0005-0000-0000-0000FD570000}"/>
    <cellStyle name="Output 9 9 2 12" xfId="22648" xr:uid="{00000000-0005-0000-0000-0000FE570000}"/>
    <cellStyle name="Output 9 9 2 12 2" xfId="22649" xr:uid="{00000000-0005-0000-0000-0000FF570000}"/>
    <cellStyle name="Output 9 9 2 13" xfId="22650" xr:uid="{00000000-0005-0000-0000-000000580000}"/>
    <cellStyle name="Output 9 9 2 13 2" xfId="22651" xr:uid="{00000000-0005-0000-0000-000001580000}"/>
    <cellStyle name="Output 9 9 2 14" xfId="22652" xr:uid="{00000000-0005-0000-0000-000002580000}"/>
    <cellStyle name="Output 9 9 2 14 2" xfId="22653" xr:uid="{00000000-0005-0000-0000-000003580000}"/>
    <cellStyle name="Output 9 9 2 15" xfId="22654" xr:uid="{00000000-0005-0000-0000-000004580000}"/>
    <cellStyle name="Output 9 9 2 15 2" xfId="22655" xr:uid="{00000000-0005-0000-0000-000005580000}"/>
    <cellStyle name="Output 9 9 2 16" xfId="22656" xr:uid="{00000000-0005-0000-0000-000006580000}"/>
    <cellStyle name="Output 9 9 2 16 2" xfId="22657" xr:uid="{00000000-0005-0000-0000-000007580000}"/>
    <cellStyle name="Output 9 9 2 17" xfId="22658" xr:uid="{00000000-0005-0000-0000-000008580000}"/>
    <cellStyle name="Output 9 9 2 17 2" xfId="22659" xr:uid="{00000000-0005-0000-0000-000009580000}"/>
    <cellStyle name="Output 9 9 2 18" xfId="22660" xr:uid="{00000000-0005-0000-0000-00000A580000}"/>
    <cellStyle name="Output 9 9 2 2" xfId="22661" xr:uid="{00000000-0005-0000-0000-00000B580000}"/>
    <cellStyle name="Output 9 9 2 2 2" xfId="22662" xr:uid="{00000000-0005-0000-0000-00000C580000}"/>
    <cellStyle name="Output 9 9 2 3" xfId="22663" xr:uid="{00000000-0005-0000-0000-00000D580000}"/>
    <cellStyle name="Output 9 9 2 3 2" xfId="22664" xr:uid="{00000000-0005-0000-0000-00000E580000}"/>
    <cellStyle name="Output 9 9 2 4" xfId="22665" xr:uid="{00000000-0005-0000-0000-00000F580000}"/>
    <cellStyle name="Output 9 9 2 4 2" xfId="22666" xr:uid="{00000000-0005-0000-0000-000010580000}"/>
    <cellStyle name="Output 9 9 2 5" xfId="22667" xr:uid="{00000000-0005-0000-0000-000011580000}"/>
    <cellStyle name="Output 9 9 2 5 2" xfId="22668" xr:uid="{00000000-0005-0000-0000-000012580000}"/>
    <cellStyle name="Output 9 9 2 6" xfId="22669" xr:uid="{00000000-0005-0000-0000-000013580000}"/>
    <cellStyle name="Output 9 9 2 6 2" xfId="22670" xr:uid="{00000000-0005-0000-0000-000014580000}"/>
    <cellStyle name="Output 9 9 2 7" xfId="22671" xr:uid="{00000000-0005-0000-0000-000015580000}"/>
    <cellStyle name="Output 9 9 2 7 2" xfId="22672" xr:uid="{00000000-0005-0000-0000-000016580000}"/>
    <cellStyle name="Output 9 9 2 8" xfId="22673" xr:uid="{00000000-0005-0000-0000-000017580000}"/>
    <cellStyle name="Output 9 9 2 8 2" xfId="22674" xr:uid="{00000000-0005-0000-0000-000018580000}"/>
    <cellStyle name="Output 9 9 2 9" xfId="22675" xr:uid="{00000000-0005-0000-0000-000019580000}"/>
    <cellStyle name="Output 9 9 2 9 2" xfId="22676" xr:uid="{00000000-0005-0000-0000-00001A580000}"/>
    <cellStyle name="Output 9 9 3" xfId="22677" xr:uid="{00000000-0005-0000-0000-00001B580000}"/>
    <cellStyle name="Output 9 9 3 10" xfId="22678" xr:uid="{00000000-0005-0000-0000-00001C580000}"/>
    <cellStyle name="Output 9 9 3 10 2" xfId="22679" xr:uid="{00000000-0005-0000-0000-00001D580000}"/>
    <cellStyle name="Output 9 9 3 11" xfId="22680" xr:uid="{00000000-0005-0000-0000-00001E580000}"/>
    <cellStyle name="Output 9 9 3 11 2" xfId="22681" xr:uid="{00000000-0005-0000-0000-00001F580000}"/>
    <cellStyle name="Output 9 9 3 12" xfId="22682" xr:uid="{00000000-0005-0000-0000-000020580000}"/>
    <cellStyle name="Output 9 9 3 12 2" xfId="22683" xr:uid="{00000000-0005-0000-0000-000021580000}"/>
    <cellStyle name="Output 9 9 3 13" xfId="22684" xr:uid="{00000000-0005-0000-0000-000022580000}"/>
    <cellStyle name="Output 9 9 3 13 2" xfId="22685" xr:uid="{00000000-0005-0000-0000-000023580000}"/>
    <cellStyle name="Output 9 9 3 14" xfId="22686" xr:uid="{00000000-0005-0000-0000-000024580000}"/>
    <cellStyle name="Output 9 9 3 14 2" xfId="22687" xr:uid="{00000000-0005-0000-0000-000025580000}"/>
    <cellStyle name="Output 9 9 3 15" xfId="22688" xr:uid="{00000000-0005-0000-0000-000026580000}"/>
    <cellStyle name="Output 9 9 3 15 2" xfId="22689" xr:uid="{00000000-0005-0000-0000-000027580000}"/>
    <cellStyle name="Output 9 9 3 16" xfId="22690" xr:uid="{00000000-0005-0000-0000-000028580000}"/>
    <cellStyle name="Output 9 9 3 2" xfId="22691" xr:uid="{00000000-0005-0000-0000-000029580000}"/>
    <cellStyle name="Output 9 9 3 2 2" xfId="22692" xr:uid="{00000000-0005-0000-0000-00002A580000}"/>
    <cellStyle name="Output 9 9 3 3" xfId="22693" xr:uid="{00000000-0005-0000-0000-00002B580000}"/>
    <cellStyle name="Output 9 9 3 3 2" xfId="22694" xr:uid="{00000000-0005-0000-0000-00002C580000}"/>
    <cellStyle name="Output 9 9 3 4" xfId="22695" xr:uid="{00000000-0005-0000-0000-00002D580000}"/>
    <cellStyle name="Output 9 9 3 4 2" xfId="22696" xr:uid="{00000000-0005-0000-0000-00002E580000}"/>
    <cellStyle name="Output 9 9 3 5" xfId="22697" xr:uid="{00000000-0005-0000-0000-00002F580000}"/>
    <cellStyle name="Output 9 9 3 5 2" xfId="22698" xr:uid="{00000000-0005-0000-0000-000030580000}"/>
    <cellStyle name="Output 9 9 3 6" xfId="22699" xr:uid="{00000000-0005-0000-0000-000031580000}"/>
    <cellStyle name="Output 9 9 3 6 2" xfId="22700" xr:uid="{00000000-0005-0000-0000-000032580000}"/>
    <cellStyle name="Output 9 9 3 7" xfId="22701" xr:uid="{00000000-0005-0000-0000-000033580000}"/>
    <cellStyle name="Output 9 9 3 7 2" xfId="22702" xr:uid="{00000000-0005-0000-0000-000034580000}"/>
    <cellStyle name="Output 9 9 3 8" xfId="22703" xr:uid="{00000000-0005-0000-0000-000035580000}"/>
    <cellStyle name="Output 9 9 3 8 2" xfId="22704" xr:uid="{00000000-0005-0000-0000-000036580000}"/>
    <cellStyle name="Output 9 9 3 9" xfId="22705" xr:uid="{00000000-0005-0000-0000-000037580000}"/>
    <cellStyle name="Output 9 9 3 9 2" xfId="22706" xr:uid="{00000000-0005-0000-0000-000038580000}"/>
    <cellStyle name="Output 9 9 4" xfId="22707" xr:uid="{00000000-0005-0000-0000-000039580000}"/>
    <cellStyle name="Output 9 9 4 10" xfId="22708" xr:uid="{00000000-0005-0000-0000-00003A580000}"/>
    <cellStyle name="Output 9 9 4 10 2" xfId="22709" xr:uid="{00000000-0005-0000-0000-00003B580000}"/>
    <cellStyle name="Output 9 9 4 11" xfId="22710" xr:uid="{00000000-0005-0000-0000-00003C580000}"/>
    <cellStyle name="Output 9 9 4 11 2" xfId="22711" xr:uid="{00000000-0005-0000-0000-00003D580000}"/>
    <cellStyle name="Output 9 9 4 12" xfId="22712" xr:uid="{00000000-0005-0000-0000-00003E580000}"/>
    <cellStyle name="Output 9 9 4 12 2" xfId="22713" xr:uid="{00000000-0005-0000-0000-00003F580000}"/>
    <cellStyle name="Output 9 9 4 13" xfId="22714" xr:uid="{00000000-0005-0000-0000-000040580000}"/>
    <cellStyle name="Output 9 9 4 13 2" xfId="22715" xr:uid="{00000000-0005-0000-0000-000041580000}"/>
    <cellStyle name="Output 9 9 4 14" xfId="22716" xr:uid="{00000000-0005-0000-0000-000042580000}"/>
    <cellStyle name="Output 9 9 4 14 2" xfId="22717" xr:uid="{00000000-0005-0000-0000-000043580000}"/>
    <cellStyle name="Output 9 9 4 15" xfId="22718" xr:uid="{00000000-0005-0000-0000-000044580000}"/>
    <cellStyle name="Output 9 9 4 15 2" xfId="22719" xr:uid="{00000000-0005-0000-0000-000045580000}"/>
    <cellStyle name="Output 9 9 4 16" xfId="22720" xr:uid="{00000000-0005-0000-0000-000046580000}"/>
    <cellStyle name="Output 9 9 4 2" xfId="22721" xr:uid="{00000000-0005-0000-0000-000047580000}"/>
    <cellStyle name="Output 9 9 4 2 2" xfId="22722" xr:uid="{00000000-0005-0000-0000-000048580000}"/>
    <cellStyle name="Output 9 9 4 3" xfId="22723" xr:uid="{00000000-0005-0000-0000-000049580000}"/>
    <cellStyle name="Output 9 9 4 3 2" xfId="22724" xr:uid="{00000000-0005-0000-0000-00004A580000}"/>
    <cellStyle name="Output 9 9 4 4" xfId="22725" xr:uid="{00000000-0005-0000-0000-00004B580000}"/>
    <cellStyle name="Output 9 9 4 4 2" xfId="22726" xr:uid="{00000000-0005-0000-0000-00004C580000}"/>
    <cellStyle name="Output 9 9 4 5" xfId="22727" xr:uid="{00000000-0005-0000-0000-00004D580000}"/>
    <cellStyle name="Output 9 9 4 5 2" xfId="22728" xr:uid="{00000000-0005-0000-0000-00004E580000}"/>
    <cellStyle name="Output 9 9 4 6" xfId="22729" xr:uid="{00000000-0005-0000-0000-00004F580000}"/>
    <cellStyle name="Output 9 9 4 6 2" xfId="22730" xr:uid="{00000000-0005-0000-0000-000050580000}"/>
    <cellStyle name="Output 9 9 4 7" xfId="22731" xr:uid="{00000000-0005-0000-0000-000051580000}"/>
    <cellStyle name="Output 9 9 4 7 2" xfId="22732" xr:uid="{00000000-0005-0000-0000-000052580000}"/>
    <cellStyle name="Output 9 9 4 8" xfId="22733" xr:uid="{00000000-0005-0000-0000-000053580000}"/>
    <cellStyle name="Output 9 9 4 8 2" xfId="22734" xr:uid="{00000000-0005-0000-0000-000054580000}"/>
    <cellStyle name="Output 9 9 4 9" xfId="22735" xr:uid="{00000000-0005-0000-0000-000055580000}"/>
    <cellStyle name="Output 9 9 4 9 2" xfId="22736" xr:uid="{00000000-0005-0000-0000-000056580000}"/>
    <cellStyle name="Output 9 9 5" xfId="22737" xr:uid="{00000000-0005-0000-0000-000057580000}"/>
    <cellStyle name="Output 9 9 5 10" xfId="22738" xr:uid="{00000000-0005-0000-0000-000058580000}"/>
    <cellStyle name="Output 9 9 5 10 2" xfId="22739" xr:uid="{00000000-0005-0000-0000-000059580000}"/>
    <cellStyle name="Output 9 9 5 11" xfId="22740" xr:uid="{00000000-0005-0000-0000-00005A580000}"/>
    <cellStyle name="Output 9 9 5 11 2" xfId="22741" xr:uid="{00000000-0005-0000-0000-00005B580000}"/>
    <cellStyle name="Output 9 9 5 12" xfId="22742" xr:uid="{00000000-0005-0000-0000-00005C580000}"/>
    <cellStyle name="Output 9 9 5 12 2" xfId="22743" xr:uid="{00000000-0005-0000-0000-00005D580000}"/>
    <cellStyle name="Output 9 9 5 13" xfId="22744" xr:uid="{00000000-0005-0000-0000-00005E580000}"/>
    <cellStyle name="Output 9 9 5 13 2" xfId="22745" xr:uid="{00000000-0005-0000-0000-00005F580000}"/>
    <cellStyle name="Output 9 9 5 14" xfId="22746" xr:uid="{00000000-0005-0000-0000-000060580000}"/>
    <cellStyle name="Output 9 9 5 2" xfId="22747" xr:uid="{00000000-0005-0000-0000-000061580000}"/>
    <cellStyle name="Output 9 9 5 2 2" xfId="22748" xr:uid="{00000000-0005-0000-0000-000062580000}"/>
    <cellStyle name="Output 9 9 5 3" xfId="22749" xr:uid="{00000000-0005-0000-0000-000063580000}"/>
    <cellStyle name="Output 9 9 5 3 2" xfId="22750" xr:uid="{00000000-0005-0000-0000-000064580000}"/>
    <cellStyle name="Output 9 9 5 4" xfId="22751" xr:uid="{00000000-0005-0000-0000-000065580000}"/>
    <cellStyle name="Output 9 9 5 4 2" xfId="22752" xr:uid="{00000000-0005-0000-0000-000066580000}"/>
    <cellStyle name="Output 9 9 5 5" xfId="22753" xr:uid="{00000000-0005-0000-0000-000067580000}"/>
    <cellStyle name="Output 9 9 5 5 2" xfId="22754" xr:uid="{00000000-0005-0000-0000-000068580000}"/>
    <cellStyle name="Output 9 9 5 6" xfId="22755" xr:uid="{00000000-0005-0000-0000-000069580000}"/>
    <cellStyle name="Output 9 9 5 6 2" xfId="22756" xr:uid="{00000000-0005-0000-0000-00006A580000}"/>
    <cellStyle name="Output 9 9 5 7" xfId="22757" xr:uid="{00000000-0005-0000-0000-00006B580000}"/>
    <cellStyle name="Output 9 9 5 7 2" xfId="22758" xr:uid="{00000000-0005-0000-0000-00006C580000}"/>
    <cellStyle name="Output 9 9 5 8" xfId="22759" xr:uid="{00000000-0005-0000-0000-00006D580000}"/>
    <cellStyle name="Output 9 9 5 8 2" xfId="22760" xr:uid="{00000000-0005-0000-0000-00006E580000}"/>
    <cellStyle name="Output 9 9 5 9" xfId="22761" xr:uid="{00000000-0005-0000-0000-00006F580000}"/>
    <cellStyle name="Output 9 9 5 9 2" xfId="22762" xr:uid="{00000000-0005-0000-0000-000070580000}"/>
    <cellStyle name="Output 9 9 6" xfId="22763" xr:uid="{00000000-0005-0000-0000-000071580000}"/>
    <cellStyle name="Output 9 9 6 2" xfId="22764" xr:uid="{00000000-0005-0000-0000-000072580000}"/>
    <cellStyle name="Output 9 9 7" xfId="22765" xr:uid="{00000000-0005-0000-0000-000073580000}"/>
    <cellStyle name="Output 9 9 7 2" xfId="22766" xr:uid="{00000000-0005-0000-0000-000074580000}"/>
    <cellStyle name="Output 9 9 8" xfId="22767" xr:uid="{00000000-0005-0000-0000-000075580000}"/>
    <cellStyle name="Output 9 9 8 2" xfId="22768" xr:uid="{00000000-0005-0000-0000-000076580000}"/>
    <cellStyle name="Output 9 9 9" xfId="22769" xr:uid="{00000000-0005-0000-0000-000077580000}"/>
    <cellStyle name="Output 9 9 9 2" xfId="22770" xr:uid="{00000000-0005-0000-0000-000078580000}"/>
    <cellStyle name="Percent" xfId="16" builtinId="5"/>
    <cellStyle name="Percent 10" xfId="22771" xr:uid="{00000000-0005-0000-0000-00007A580000}"/>
    <cellStyle name="Percent 10 2" xfId="22772" xr:uid="{00000000-0005-0000-0000-00007B580000}"/>
    <cellStyle name="Percent 10 3" xfId="22773" xr:uid="{00000000-0005-0000-0000-00007C580000}"/>
    <cellStyle name="Percent 11" xfId="22774" xr:uid="{00000000-0005-0000-0000-00007D580000}"/>
    <cellStyle name="Percent 12" xfId="22775" xr:uid="{00000000-0005-0000-0000-00007E580000}"/>
    <cellStyle name="Percent 13" xfId="22776" xr:uid="{00000000-0005-0000-0000-00007F580000}"/>
    <cellStyle name="Percent 14" xfId="22777" xr:uid="{00000000-0005-0000-0000-000080580000}"/>
    <cellStyle name="Percent 15" xfId="852" xr:uid="{00000000-0005-0000-0000-000081580000}"/>
    <cellStyle name="Percent 16" xfId="28176" xr:uid="{00000000-0005-0000-0000-000082580000}"/>
    <cellStyle name="Percent 2" xfId="17" xr:uid="{00000000-0005-0000-0000-000083580000}"/>
    <cellStyle name="Percent 2 10" xfId="727" xr:uid="{00000000-0005-0000-0000-000084580000}"/>
    <cellStyle name="Percent 2 11" xfId="22778" xr:uid="{00000000-0005-0000-0000-000085580000}"/>
    <cellStyle name="Percent 2 2" xfId="18" xr:uid="{00000000-0005-0000-0000-000086580000}"/>
    <cellStyle name="Percent 2 2 2" xfId="729" xr:uid="{00000000-0005-0000-0000-000087580000}"/>
    <cellStyle name="Percent 2 2 3" xfId="728" xr:uid="{00000000-0005-0000-0000-000088580000}"/>
    <cellStyle name="Percent 2 2 4" xfId="22779" xr:uid="{00000000-0005-0000-0000-000089580000}"/>
    <cellStyle name="Percent 2 3" xfId="29" xr:uid="{00000000-0005-0000-0000-00008A580000}"/>
    <cellStyle name="Percent 2 3 2" xfId="731" xr:uid="{00000000-0005-0000-0000-00008B580000}"/>
    <cellStyle name="Percent 2 3 2 2" xfId="732" xr:uid="{00000000-0005-0000-0000-00008C580000}"/>
    <cellStyle name="Percent 2 3 2 2 2" xfId="733" xr:uid="{00000000-0005-0000-0000-00008D580000}"/>
    <cellStyle name="Percent 2 3 2 3" xfId="734" xr:uid="{00000000-0005-0000-0000-00008E580000}"/>
    <cellStyle name="Percent 2 3 3" xfId="735" xr:uid="{00000000-0005-0000-0000-00008F580000}"/>
    <cellStyle name="Percent 2 3 3 2" xfId="736" xr:uid="{00000000-0005-0000-0000-000090580000}"/>
    <cellStyle name="Percent 2 3 4" xfId="737" xr:uid="{00000000-0005-0000-0000-000091580000}"/>
    <cellStyle name="Percent 2 3 5" xfId="730" xr:uid="{00000000-0005-0000-0000-000092580000}"/>
    <cellStyle name="Percent 2 4" xfId="738" xr:uid="{00000000-0005-0000-0000-000093580000}"/>
    <cellStyle name="Percent 2 4 2" xfId="739" xr:uid="{00000000-0005-0000-0000-000094580000}"/>
    <cellStyle name="Percent 2 4 2 2" xfId="740" xr:uid="{00000000-0005-0000-0000-000095580000}"/>
    <cellStyle name="Percent 2 4 3" xfId="741" xr:uid="{00000000-0005-0000-0000-000096580000}"/>
    <cellStyle name="Percent 2 4 4" xfId="22780" xr:uid="{00000000-0005-0000-0000-000097580000}"/>
    <cellStyle name="Percent 2 5" xfId="742" xr:uid="{00000000-0005-0000-0000-000098580000}"/>
    <cellStyle name="Percent 2 5 2" xfId="743" xr:uid="{00000000-0005-0000-0000-000099580000}"/>
    <cellStyle name="Percent 2 5 2 2" xfId="744" xr:uid="{00000000-0005-0000-0000-00009A580000}"/>
    <cellStyle name="Percent 2 5 3" xfId="745" xr:uid="{00000000-0005-0000-0000-00009B580000}"/>
    <cellStyle name="Percent 2 6" xfId="746" xr:uid="{00000000-0005-0000-0000-00009C580000}"/>
    <cellStyle name="Percent 2 6 2" xfId="747" xr:uid="{00000000-0005-0000-0000-00009D580000}"/>
    <cellStyle name="Percent 2 6 2 2" xfId="748" xr:uid="{00000000-0005-0000-0000-00009E580000}"/>
    <cellStyle name="Percent 2 6 3" xfId="749" xr:uid="{00000000-0005-0000-0000-00009F580000}"/>
    <cellStyle name="Percent 2 7" xfId="750" xr:uid="{00000000-0005-0000-0000-0000A0580000}"/>
    <cellStyle name="Percent 2 7 2" xfId="751" xr:uid="{00000000-0005-0000-0000-0000A1580000}"/>
    <cellStyle name="Percent 2 8" xfId="752" xr:uid="{00000000-0005-0000-0000-0000A2580000}"/>
    <cellStyle name="Percent 2 9" xfId="753" xr:uid="{00000000-0005-0000-0000-0000A3580000}"/>
    <cellStyle name="Percent 3" xfId="19" xr:uid="{00000000-0005-0000-0000-0000A4580000}"/>
    <cellStyle name="Percent 3 2" xfId="755" xr:uid="{00000000-0005-0000-0000-0000A5580000}"/>
    <cellStyle name="Percent 3 2 2" xfId="756" xr:uid="{00000000-0005-0000-0000-0000A6580000}"/>
    <cellStyle name="Percent 3 2 2 2" xfId="22783" xr:uid="{00000000-0005-0000-0000-0000A7580000}"/>
    <cellStyle name="Percent 3 2 3" xfId="22782" xr:uid="{00000000-0005-0000-0000-0000A8580000}"/>
    <cellStyle name="Percent 3 3" xfId="757" xr:uid="{00000000-0005-0000-0000-0000A9580000}"/>
    <cellStyle name="Percent 3 3 2" xfId="22784" xr:uid="{00000000-0005-0000-0000-0000AA580000}"/>
    <cellStyle name="Percent 3 4" xfId="754" xr:uid="{00000000-0005-0000-0000-0000AB580000}"/>
    <cellStyle name="Percent 3 4 2" xfId="22785" xr:uid="{00000000-0005-0000-0000-0000AC580000}"/>
    <cellStyle name="Percent 3 5" xfId="22786" xr:uid="{00000000-0005-0000-0000-0000AD580000}"/>
    <cellStyle name="Percent 3 6" xfId="22781" xr:uid="{00000000-0005-0000-0000-0000AE580000}"/>
    <cellStyle name="Percent 4" xfId="20" xr:uid="{00000000-0005-0000-0000-0000AF580000}"/>
    <cellStyle name="Percent 4 2" xfId="758" xr:uid="{00000000-0005-0000-0000-0000B0580000}"/>
    <cellStyle name="Percent 4 2 2" xfId="759" xr:uid="{00000000-0005-0000-0000-0000B1580000}"/>
    <cellStyle name="Percent 4 2 2 2" xfId="760" xr:uid="{00000000-0005-0000-0000-0000B2580000}"/>
    <cellStyle name="Percent 4 2 2 2 2" xfId="761" xr:uid="{00000000-0005-0000-0000-0000B3580000}"/>
    <cellStyle name="Percent 4 2 2 3" xfId="762" xr:uid="{00000000-0005-0000-0000-0000B4580000}"/>
    <cellStyle name="Percent 4 2 3" xfId="763" xr:uid="{00000000-0005-0000-0000-0000B5580000}"/>
    <cellStyle name="Percent 4 2 3 2" xfId="764" xr:uid="{00000000-0005-0000-0000-0000B6580000}"/>
    <cellStyle name="Percent 4 2 4" xfId="765" xr:uid="{00000000-0005-0000-0000-0000B7580000}"/>
    <cellStyle name="Percent 4 3" xfId="766" xr:uid="{00000000-0005-0000-0000-0000B8580000}"/>
    <cellStyle name="Percent 4 3 2" xfId="767" xr:uid="{00000000-0005-0000-0000-0000B9580000}"/>
    <cellStyle name="Percent 4 3 2 2" xfId="768" xr:uid="{00000000-0005-0000-0000-0000BA580000}"/>
    <cellStyle name="Percent 4 3 3" xfId="769" xr:uid="{00000000-0005-0000-0000-0000BB580000}"/>
    <cellStyle name="Percent 4 4" xfId="770" xr:uid="{00000000-0005-0000-0000-0000BC580000}"/>
    <cellStyle name="Percent 4 4 2" xfId="771" xr:uid="{00000000-0005-0000-0000-0000BD580000}"/>
    <cellStyle name="Percent 4 4 2 2" xfId="772" xr:uid="{00000000-0005-0000-0000-0000BE580000}"/>
    <cellStyle name="Percent 4 4 3" xfId="773" xr:uid="{00000000-0005-0000-0000-0000BF580000}"/>
    <cellStyle name="Percent 4 5" xfId="774" xr:uid="{00000000-0005-0000-0000-0000C0580000}"/>
    <cellStyle name="Percent 4 5 2" xfId="775" xr:uid="{00000000-0005-0000-0000-0000C1580000}"/>
    <cellStyle name="Percent 4 5 2 2" xfId="776" xr:uid="{00000000-0005-0000-0000-0000C2580000}"/>
    <cellStyle name="Percent 4 5 3" xfId="777" xr:uid="{00000000-0005-0000-0000-0000C3580000}"/>
    <cellStyle name="Percent 4 6" xfId="778" xr:uid="{00000000-0005-0000-0000-0000C4580000}"/>
    <cellStyle name="Percent 4 6 2" xfId="779" xr:uid="{00000000-0005-0000-0000-0000C5580000}"/>
    <cellStyle name="Percent 4 7" xfId="780" xr:uid="{00000000-0005-0000-0000-0000C6580000}"/>
    <cellStyle name="Percent 4 8" xfId="781" xr:uid="{00000000-0005-0000-0000-0000C7580000}"/>
    <cellStyle name="Percent 4 9" xfId="22787" xr:uid="{00000000-0005-0000-0000-0000C8580000}"/>
    <cellStyle name="Percent 5" xfId="21" xr:uid="{00000000-0005-0000-0000-0000C9580000}"/>
    <cellStyle name="Percent 5 2" xfId="782" xr:uid="{00000000-0005-0000-0000-0000CA580000}"/>
    <cellStyle name="Percent 5 2 2" xfId="22789" xr:uid="{00000000-0005-0000-0000-0000CB580000}"/>
    <cellStyle name="Percent 5 3" xfId="783" xr:uid="{00000000-0005-0000-0000-0000CC580000}"/>
    <cellStyle name="Percent 5 3 2" xfId="22790" xr:uid="{00000000-0005-0000-0000-0000CD580000}"/>
    <cellStyle name="Percent 5 4" xfId="22788" xr:uid="{00000000-0005-0000-0000-0000CE580000}"/>
    <cellStyle name="Percent 6" xfId="22" xr:uid="{00000000-0005-0000-0000-0000CF580000}"/>
    <cellStyle name="Percent 6 2" xfId="785" xr:uid="{00000000-0005-0000-0000-0000D0580000}"/>
    <cellStyle name="Percent 6 2 2" xfId="22792" xr:uid="{00000000-0005-0000-0000-0000D1580000}"/>
    <cellStyle name="Percent 6 3" xfId="784" xr:uid="{00000000-0005-0000-0000-0000D2580000}"/>
    <cellStyle name="Percent 6 4" xfId="22791" xr:uid="{00000000-0005-0000-0000-0000D3580000}"/>
    <cellStyle name="Percent 7" xfId="786" xr:uid="{00000000-0005-0000-0000-0000D4580000}"/>
    <cellStyle name="Percent 7 2" xfId="22794" xr:uid="{00000000-0005-0000-0000-0000D5580000}"/>
    <cellStyle name="Percent 7 3" xfId="22795" xr:uid="{00000000-0005-0000-0000-0000D6580000}"/>
    <cellStyle name="Percent 7 4" xfId="22793" xr:uid="{00000000-0005-0000-0000-0000D7580000}"/>
    <cellStyle name="Percent 8" xfId="787" xr:uid="{00000000-0005-0000-0000-0000D8580000}"/>
    <cellStyle name="Percent 8 2" xfId="788" xr:uid="{00000000-0005-0000-0000-0000D9580000}"/>
    <cellStyle name="Percent 8 2 2" xfId="22797" xr:uid="{00000000-0005-0000-0000-0000DA580000}"/>
    <cellStyle name="Percent 8 3" xfId="22798" xr:uid="{00000000-0005-0000-0000-0000DB580000}"/>
    <cellStyle name="Percent 8 4" xfId="22799" xr:uid="{00000000-0005-0000-0000-0000DC580000}"/>
    <cellStyle name="Percent 8 5" xfId="22800" xr:uid="{00000000-0005-0000-0000-0000DD580000}"/>
    <cellStyle name="Percent 8 6" xfId="22796" xr:uid="{00000000-0005-0000-0000-0000DE580000}"/>
    <cellStyle name="Percent 9" xfId="789" xr:uid="{00000000-0005-0000-0000-0000DF580000}"/>
    <cellStyle name="Percent 9 2" xfId="22802" xr:uid="{00000000-0005-0000-0000-0000E0580000}"/>
    <cellStyle name="Percent 9 3" xfId="22803" xr:uid="{00000000-0005-0000-0000-0000E1580000}"/>
    <cellStyle name="Percent 9 4" xfId="22804" xr:uid="{00000000-0005-0000-0000-0000E2580000}"/>
    <cellStyle name="Percent 9 5" xfId="22801" xr:uid="{00000000-0005-0000-0000-0000E3580000}"/>
    <cellStyle name="Style 1" xfId="790" xr:uid="{00000000-0005-0000-0000-0000E4580000}"/>
    <cellStyle name="Title 2" xfId="791" xr:uid="{00000000-0005-0000-0000-0000E5580000}"/>
    <cellStyle name="Title 2 2" xfId="792" xr:uid="{00000000-0005-0000-0000-0000E6580000}"/>
    <cellStyle name="Title 3" xfId="793" xr:uid="{00000000-0005-0000-0000-0000E7580000}"/>
    <cellStyle name="Total 10" xfId="22805" xr:uid="{00000000-0005-0000-0000-0000E8580000}"/>
    <cellStyle name="Total 2" xfId="794" xr:uid="{00000000-0005-0000-0000-0000E9580000}"/>
    <cellStyle name="Total 2 2" xfId="795" xr:uid="{00000000-0005-0000-0000-0000EA580000}"/>
    <cellStyle name="Total 2 2 2" xfId="796" xr:uid="{00000000-0005-0000-0000-0000EB580000}"/>
    <cellStyle name="Total 2 2 2 2" xfId="797" xr:uid="{00000000-0005-0000-0000-0000EC580000}"/>
    <cellStyle name="Total 2 2 2 2 2" xfId="798" xr:uid="{00000000-0005-0000-0000-0000ED580000}"/>
    <cellStyle name="Total 2 2 2 2 3" xfId="799" xr:uid="{00000000-0005-0000-0000-0000EE580000}"/>
    <cellStyle name="Total 2 2 2 3" xfId="800" xr:uid="{00000000-0005-0000-0000-0000EF580000}"/>
    <cellStyle name="Total 2 2 2 4" xfId="801" xr:uid="{00000000-0005-0000-0000-0000F0580000}"/>
    <cellStyle name="Total 2 2 3" xfId="802" xr:uid="{00000000-0005-0000-0000-0000F1580000}"/>
    <cellStyle name="Total 2 2 3 2" xfId="803" xr:uid="{00000000-0005-0000-0000-0000F2580000}"/>
    <cellStyle name="Total 2 2 3 3" xfId="804" xr:uid="{00000000-0005-0000-0000-0000F3580000}"/>
    <cellStyle name="Total 2 2 4" xfId="805" xr:uid="{00000000-0005-0000-0000-0000F4580000}"/>
    <cellStyle name="Total 2 2 5" xfId="806" xr:uid="{00000000-0005-0000-0000-0000F5580000}"/>
    <cellStyle name="Total 2 3" xfId="807" xr:uid="{00000000-0005-0000-0000-0000F6580000}"/>
    <cellStyle name="Total 2 3 2" xfId="808" xr:uid="{00000000-0005-0000-0000-0000F7580000}"/>
    <cellStyle name="Total 2 3 2 2" xfId="809" xr:uid="{00000000-0005-0000-0000-0000F8580000}"/>
    <cellStyle name="Total 2 3 2 3" xfId="810" xr:uid="{00000000-0005-0000-0000-0000F9580000}"/>
    <cellStyle name="Total 2 3 3" xfId="811" xr:uid="{00000000-0005-0000-0000-0000FA580000}"/>
    <cellStyle name="Total 2 3 4" xfId="812" xr:uid="{00000000-0005-0000-0000-0000FB580000}"/>
    <cellStyle name="Total 2 4" xfId="813" xr:uid="{00000000-0005-0000-0000-0000FC580000}"/>
    <cellStyle name="Total 2 5" xfId="814" xr:uid="{00000000-0005-0000-0000-0000FD580000}"/>
    <cellStyle name="Total 2 5 2" xfId="815" xr:uid="{00000000-0005-0000-0000-0000FE580000}"/>
    <cellStyle name="Total 2 5 3" xfId="816" xr:uid="{00000000-0005-0000-0000-0000FF580000}"/>
    <cellStyle name="Total 2 6" xfId="817" xr:uid="{00000000-0005-0000-0000-000000590000}"/>
    <cellStyle name="Total 2 7" xfId="818" xr:uid="{00000000-0005-0000-0000-000001590000}"/>
    <cellStyle name="Total 2 8" xfId="22806" xr:uid="{00000000-0005-0000-0000-000002590000}"/>
    <cellStyle name="Total 3" xfId="819" xr:uid="{00000000-0005-0000-0000-000003590000}"/>
    <cellStyle name="Total 3 2" xfId="820" xr:uid="{00000000-0005-0000-0000-000004590000}"/>
    <cellStyle name="Total 3 2 2" xfId="821" xr:uid="{00000000-0005-0000-0000-000005590000}"/>
    <cellStyle name="Total 3 2 2 2" xfId="822" xr:uid="{00000000-0005-0000-0000-000006590000}"/>
    <cellStyle name="Total 3 2 2 3" xfId="823" xr:uid="{00000000-0005-0000-0000-000007590000}"/>
    <cellStyle name="Total 3 2 3" xfId="824" xr:uid="{00000000-0005-0000-0000-000008590000}"/>
    <cellStyle name="Total 3 2 4" xfId="825" xr:uid="{00000000-0005-0000-0000-000009590000}"/>
    <cellStyle name="Total 3 3" xfId="826" xr:uid="{00000000-0005-0000-0000-00000A590000}"/>
    <cellStyle name="Total 3 3 2" xfId="827" xr:uid="{00000000-0005-0000-0000-00000B590000}"/>
    <cellStyle name="Total 3 3 3" xfId="828" xr:uid="{00000000-0005-0000-0000-00000C590000}"/>
    <cellStyle name="Total 3 4" xfId="829" xr:uid="{00000000-0005-0000-0000-00000D590000}"/>
    <cellStyle name="Total 3 5" xfId="830" xr:uid="{00000000-0005-0000-0000-00000E590000}"/>
    <cellStyle name="Total 3 6" xfId="22807" xr:uid="{00000000-0005-0000-0000-00000F590000}"/>
    <cellStyle name="Total 4" xfId="831" xr:uid="{00000000-0005-0000-0000-000010590000}"/>
    <cellStyle name="Total 4 2" xfId="832" xr:uid="{00000000-0005-0000-0000-000011590000}"/>
    <cellStyle name="Total 4 2 2" xfId="833" xr:uid="{00000000-0005-0000-0000-000012590000}"/>
    <cellStyle name="Total 4 2 3" xfId="834" xr:uid="{00000000-0005-0000-0000-000013590000}"/>
    <cellStyle name="Total 4 3" xfId="835" xr:uid="{00000000-0005-0000-0000-000014590000}"/>
    <cellStyle name="Total 4 4" xfId="836" xr:uid="{00000000-0005-0000-0000-000015590000}"/>
    <cellStyle name="Total 4 5" xfId="22808" xr:uid="{00000000-0005-0000-0000-000016590000}"/>
    <cellStyle name="Total 5" xfId="837" xr:uid="{00000000-0005-0000-0000-000017590000}"/>
    <cellStyle name="Total 5 2" xfId="838" xr:uid="{00000000-0005-0000-0000-000018590000}"/>
    <cellStyle name="Total 5 3" xfId="839" xr:uid="{00000000-0005-0000-0000-000019590000}"/>
    <cellStyle name="Total 5 4" xfId="22809" xr:uid="{00000000-0005-0000-0000-00001A590000}"/>
    <cellStyle name="Total 6" xfId="22810" xr:uid="{00000000-0005-0000-0000-00001B590000}"/>
    <cellStyle name="Total 7" xfId="22811" xr:uid="{00000000-0005-0000-0000-00001C590000}"/>
    <cellStyle name="Total 8" xfId="22812" xr:uid="{00000000-0005-0000-0000-00001D590000}"/>
    <cellStyle name="Total 8 10" xfId="22813" xr:uid="{00000000-0005-0000-0000-00001E590000}"/>
    <cellStyle name="Total 8 10 10" xfId="22814" xr:uid="{00000000-0005-0000-0000-00001F590000}"/>
    <cellStyle name="Total 8 10 10 2" xfId="22815" xr:uid="{00000000-0005-0000-0000-000020590000}"/>
    <cellStyle name="Total 8 10 11" xfId="22816" xr:uid="{00000000-0005-0000-0000-000021590000}"/>
    <cellStyle name="Total 8 10 11 2" xfId="22817" xr:uid="{00000000-0005-0000-0000-000022590000}"/>
    <cellStyle name="Total 8 10 12" xfId="22818" xr:uid="{00000000-0005-0000-0000-000023590000}"/>
    <cellStyle name="Total 8 10 12 2" xfId="22819" xr:uid="{00000000-0005-0000-0000-000024590000}"/>
    <cellStyle name="Total 8 10 13" xfId="22820" xr:uid="{00000000-0005-0000-0000-000025590000}"/>
    <cellStyle name="Total 8 10 13 2" xfId="22821" xr:uid="{00000000-0005-0000-0000-000026590000}"/>
    <cellStyle name="Total 8 10 14" xfId="22822" xr:uid="{00000000-0005-0000-0000-000027590000}"/>
    <cellStyle name="Total 8 10 14 2" xfId="22823" xr:uid="{00000000-0005-0000-0000-000028590000}"/>
    <cellStyle name="Total 8 10 15" xfId="22824" xr:uid="{00000000-0005-0000-0000-000029590000}"/>
    <cellStyle name="Total 8 10 15 2" xfId="22825" xr:uid="{00000000-0005-0000-0000-00002A590000}"/>
    <cellStyle name="Total 8 10 16" xfId="22826" xr:uid="{00000000-0005-0000-0000-00002B590000}"/>
    <cellStyle name="Total 8 10 16 2" xfId="22827" xr:uid="{00000000-0005-0000-0000-00002C590000}"/>
    <cellStyle name="Total 8 10 17" xfId="22828" xr:uid="{00000000-0005-0000-0000-00002D590000}"/>
    <cellStyle name="Total 8 10 17 2" xfId="22829" xr:uid="{00000000-0005-0000-0000-00002E590000}"/>
    <cellStyle name="Total 8 10 18" xfId="22830" xr:uid="{00000000-0005-0000-0000-00002F590000}"/>
    <cellStyle name="Total 8 10 2" xfId="22831" xr:uid="{00000000-0005-0000-0000-000030590000}"/>
    <cellStyle name="Total 8 10 2 2" xfId="22832" xr:uid="{00000000-0005-0000-0000-000031590000}"/>
    <cellStyle name="Total 8 10 3" xfId="22833" xr:uid="{00000000-0005-0000-0000-000032590000}"/>
    <cellStyle name="Total 8 10 3 2" xfId="22834" xr:uid="{00000000-0005-0000-0000-000033590000}"/>
    <cellStyle name="Total 8 10 4" xfId="22835" xr:uid="{00000000-0005-0000-0000-000034590000}"/>
    <cellStyle name="Total 8 10 4 2" xfId="22836" xr:uid="{00000000-0005-0000-0000-000035590000}"/>
    <cellStyle name="Total 8 10 5" xfId="22837" xr:uid="{00000000-0005-0000-0000-000036590000}"/>
    <cellStyle name="Total 8 10 5 2" xfId="22838" xr:uid="{00000000-0005-0000-0000-000037590000}"/>
    <cellStyle name="Total 8 10 6" xfId="22839" xr:uid="{00000000-0005-0000-0000-000038590000}"/>
    <cellStyle name="Total 8 10 6 2" xfId="22840" xr:uid="{00000000-0005-0000-0000-000039590000}"/>
    <cellStyle name="Total 8 10 7" xfId="22841" xr:uid="{00000000-0005-0000-0000-00003A590000}"/>
    <cellStyle name="Total 8 10 7 2" xfId="22842" xr:uid="{00000000-0005-0000-0000-00003B590000}"/>
    <cellStyle name="Total 8 10 8" xfId="22843" xr:uid="{00000000-0005-0000-0000-00003C590000}"/>
    <cellStyle name="Total 8 10 8 2" xfId="22844" xr:uid="{00000000-0005-0000-0000-00003D590000}"/>
    <cellStyle name="Total 8 10 9" xfId="22845" xr:uid="{00000000-0005-0000-0000-00003E590000}"/>
    <cellStyle name="Total 8 10 9 2" xfId="22846" xr:uid="{00000000-0005-0000-0000-00003F590000}"/>
    <cellStyle name="Total 8 11" xfId="22847" xr:uid="{00000000-0005-0000-0000-000040590000}"/>
    <cellStyle name="Total 8 11 10" xfId="22848" xr:uid="{00000000-0005-0000-0000-000041590000}"/>
    <cellStyle name="Total 8 11 10 2" xfId="22849" xr:uid="{00000000-0005-0000-0000-000042590000}"/>
    <cellStyle name="Total 8 11 11" xfId="22850" xr:uid="{00000000-0005-0000-0000-000043590000}"/>
    <cellStyle name="Total 8 11 11 2" xfId="22851" xr:uid="{00000000-0005-0000-0000-000044590000}"/>
    <cellStyle name="Total 8 11 12" xfId="22852" xr:uid="{00000000-0005-0000-0000-000045590000}"/>
    <cellStyle name="Total 8 11 12 2" xfId="22853" xr:uid="{00000000-0005-0000-0000-000046590000}"/>
    <cellStyle name="Total 8 11 13" xfId="22854" xr:uid="{00000000-0005-0000-0000-000047590000}"/>
    <cellStyle name="Total 8 11 13 2" xfId="22855" xr:uid="{00000000-0005-0000-0000-000048590000}"/>
    <cellStyle name="Total 8 11 14" xfId="22856" xr:uid="{00000000-0005-0000-0000-000049590000}"/>
    <cellStyle name="Total 8 11 14 2" xfId="22857" xr:uid="{00000000-0005-0000-0000-00004A590000}"/>
    <cellStyle name="Total 8 11 15" xfId="22858" xr:uid="{00000000-0005-0000-0000-00004B590000}"/>
    <cellStyle name="Total 8 11 15 2" xfId="22859" xr:uid="{00000000-0005-0000-0000-00004C590000}"/>
    <cellStyle name="Total 8 11 16" xfId="22860" xr:uid="{00000000-0005-0000-0000-00004D590000}"/>
    <cellStyle name="Total 8 11 16 2" xfId="22861" xr:uid="{00000000-0005-0000-0000-00004E590000}"/>
    <cellStyle name="Total 8 11 17" xfId="22862" xr:uid="{00000000-0005-0000-0000-00004F590000}"/>
    <cellStyle name="Total 8 11 17 2" xfId="22863" xr:uid="{00000000-0005-0000-0000-000050590000}"/>
    <cellStyle name="Total 8 11 18" xfId="22864" xr:uid="{00000000-0005-0000-0000-000051590000}"/>
    <cellStyle name="Total 8 11 2" xfId="22865" xr:uid="{00000000-0005-0000-0000-000052590000}"/>
    <cellStyle name="Total 8 11 2 2" xfId="22866" xr:uid="{00000000-0005-0000-0000-000053590000}"/>
    <cellStyle name="Total 8 11 3" xfId="22867" xr:uid="{00000000-0005-0000-0000-000054590000}"/>
    <cellStyle name="Total 8 11 3 2" xfId="22868" xr:uid="{00000000-0005-0000-0000-000055590000}"/>
    <cellStyle name="Total 8 11 4" xfId="22869" xr:uid="{00000000-0005-0000-0000-000056590000}"/>
    <cellStyle name="Total 8 11 4 2" xfId="22870" xr:uid="{00000000-0005-0000-0000-000057590000}"/>
    <cellStyle name="Total 8 11 5" xfId="22871" xr:uid="{00000000-0005-0000-0000-000058590000}"/>
    <cellStyle name="Total 8 11 5 2" xfId="22872" xr:uid="{00000000-0005-0000-0000-000059590000}"/>
    <cellStyle name="Total 8 11 6" xfId="22873" xr:uid="{00000000-0005-0000-0000-00005A590000}"/>
    <cellStyle name="Total 8 11 6 2" xfId="22874" xr:uid="{00000000-0005-0000-0000-00005B590000}"/>
    <cellStyle name="Total 8 11 7" xfId="22875" xr:uid="{00000000-0005-0000-0000-00005C590000}"/>
    <cellStyle name="Total 8 11 7 2" xfId="22876" xr:uid="{00000000-0005-0000-0000-00005D590000}"/>
    <cellStyle name="Total 8 11 8" xfId="22877" xr:uid="{00000000-0005-0000-0000-00005E590000}"/>
    <cellStyle name="Total 8 11 8 2" xfId="22878" xr:uid="{00000000-0005-0000-0000-00005F590000}"/>
    <cellStyle name="Total 8 11 9" xfId="22879" xr:uid="{00000000-0005-0000-0000-000060590000}"/>
    <cellStyle name="Total 8 11 9 2" xfId="22880" xr:uid="{00000000-0005-0000-0000-000061590000}"/>
    <cellStyle name="Total 8 12" xfId="22881" xr:uid="{00000000-0005-0000-0000-000062590000}"/>
    <cellStyle name="Total 8 12 10" xfId="22882" xr:uid="{00000000-0005-0000-0000-000063590000}"/>
    <cellStyle name="Total 8 12 10 2" xfId="22883" xr:uid="{00000000-0005-0000-0000-000064590000}"/>
    <cellStyle name="Total 8 12 11" xfId="22884" xr:uid="{00000000-0005-0000-0000-000065590000}"/>
    <cellStyle name="Total 8 12 11 2" xfId="22885" xr:uid="{00000000-0005-0000-0000-000066590000}"/>
    <cellStyle name="Total 8 12 12" xfId="22886" xr:uid="{00000000-0005-0000-0000-000067590000}"/>
    <cellStyle name="Total 8 12 12 2" xfId="22887" xr:uid="{00000000-0005-0000-0000-000068590000}"/>
    <cellStyle name="Total 8 12 13" xfId="22888" xr:uid="{00000000-0005-0000-0000-000069590000}"/>
    <cellStyle name="Total 8 12 13 2" xfId="22889" xr:uid="{00000000-0005-0000-0000-00006A590000}"/>
    <cellStyle name="Total 8 12 14" xfId="22890" xr:uid="{00000000-0005-0000-0000-00006B590000}"/>
    <cellStyle name="Total 8 12 14 2" xfId="22891" xr:uid="{00000000-0005-0000-0000-00006C590000}"/>
    <cellStyle name="Total 8 12 15" xfId="22892" xr:uid="{00000000-0005-0000-0000-00006D590000}"/>
    <cellStyle name="Total 8 12 15 2" xfId="22893" xr:uid="{00000000-0005-0000-0000-00006E590000}"/>
    <cellStyle name="Total 8 12 16" xfId="22894" xr:uid="{00000000-0005-0000-0000-00006F590000}"/>
    <cellStyle name="Total 8 12 2" xfId="22895" xr:uid="{00000000-0005-0000-0000-000070590000}"/>
    <cellStyle name="Total 8 12 2 2" xfId="22896" xr:uid="{00000000-0005-0000-0000-000071590000}"/>
    <cellStyle name="Total 8 12 3" xfId="22897" xr:uid="{00000000-0005-0000-0000-000072590000}"/>
    <cellStyle name="Total 8 12 3 2" xfId="22898" xr:uid="{00000000-0005-0000-0000-000073590000}"/>
    <cellStyle name="Total 8 12 4" xfId="22899" xr:uid="{00000000-0005-0000-0000-000074590000}"/>
    <cellStyle name="Total 8 12 4 2" xfId="22900" xr:uid="{00000000-0005-0000-0000-000075590000}"/>
    <cellStyle name="Total 8 12 5" xfId="22901" xr:uid="{00000000-0005-0000-0000-000076590000}"/>
    <cellStyle name="Total 8 12 5 2" xfId="22902" xr:uid="{00000000-0005-0000-0000-000077590000}"/>
    <cellStyle name="Total 8 12 6" xfId="22903" xr:uid="{00000000-0005-0000-0000-000078590000}"/>
    <cellStyle name="Total 8 12 6 2" xfId="22904" xr:uid="{00000000-0005-0000-0000-000079590000}"/>
    <cellStyle name="Total 8 12 7" xfId="22905" xr:uid="{00000000-0005-0000-0000-00007A590000}"/>
    <cellStyle name="Total 8 12 7 2" xfId="22906" xr:uid="{00000000-0005-0000-0000-00007B590000}"/>
    <cellStyle name="Total 8 12 8" xfId="22907" xr:uid="{00000000-0005-0000-0000-00007C590000}"/>
    <cellStyle name="Total 8 12 8 2" xfId="22908" xr:uid="{00000000-0005-0000-0000-00007D590000}"/>
    <cellStyle name="Total 8 12 9" xfId="22909" xr:uid="{00000000-0005-0000-0000-00007E590000}"/>
    <cellStyle name="Total 8 12 9 2" xfId="22910" xr:uid="{00000000-0005-0000-0000-00007F590000}"/>
    <cellStyle name="Total 8 13" xfId="22911" xr:uid="{00000000-0005-0000-0000-000080590000}"/>
    <cellStyle name="Total 8 13 10" xfId="22912" xr:uid="{00000000-0005-0000-0000-000081590000}"/>
    <cellStyle name="Total 8 13 10 2" xfId="22913" xr:uid="{00000000-0005-0000-0000-000082590000}"/>
    <cellStyle name="Total 8 13 11" xfId="22914" xr:uid="{00000000-0005-0000-0000-000083590000}"/>
    <cellStyle name="Total 8 13 11 2" xfId="22915" xr:uid="{00000000-0005-0000-0000-000084590000}"/>
    <cellStyle name="Total 8 13 12" xfId="22916" xr:uid="{00000000-0005-0000-0000-000085590000}"/>
    <cellStyle name="Total 8 13 12 2" xfId="22917" xr:uid="{00000000-0005-0000-0000-000086590000}"/>
    <cellStyle name="Total 8 13 13" xfId="22918" xr:uid="{00000000-0005-0000-0000-000087590000}"/>
    <cellStyle name="Total 8 13 13 2" xfId="22919" xr:uid="{00000000-0005-0000-0000-000088590000}"/>
    <cellStyle name="Total 8 13 14" xfId="22920" xr:uid="{00000000-0005-0000-0000-000089590000}"/>
    <cellStyle name="Total 8 13 14 2" xfId="22921" xr:uid="{00000000-0005-0000-0000-00008A590000}"/>
    <cellStyle name="Total 8 13 15" xfId="22922" xr:uid="{00000000-0005-0000-0000-00008B590000}"/>
    <cellStyle name="Total 8 13 15 2" xfId="22923" xr:uid="{00000000-0005-0000-0000-00008C590000}"/>
    <cellStyle name="Total 8 13 16" xfId="22924" xr:uid="{00000000-0005-0000-0000-00008D590000}"/>
    <cellStyle name="Total 8 13 2" xfId="22925" xr:uid="{00000000-0005-0000-0000-00008E590000}"/>
    <cellStyle name="Total 8 13 2 2" xfId="22926" xr:uid="{00000000-0005-0000-0000-00008F590000}"/>
    <cellStyle name="Total 8 13 3" xfId="22927" xr:uid="{00000000-0005-0000-0000-000090590000}"/>
    <cellStyle name="Total 8 13 3 2" xfId="22928" xr:uid="{00000000-0005-0000-0000-000091590000}"/>
    <cellStyle name="Total 8 13 4" xfId="22929" xr:uid="{00000000-0005-0000-0000-000092590000}"/>
    <cellStyle name="Total 8 13 4 2" xfId="22930" xr:uid="{00000000-0005-0000-0000-000093590000}"/>
    <cellStyle name="Total 8 13 5" xfId="22931" xr:uid="{00000000-0005-0000-0000-000094590000}"/>
    <cellStyle name="Total 8 13 5 2" xfId="22932" xr:uid="{00000000-0005-0000-0000-000095590000}"/>
    <cellStyle name="Total 8 13 6" xfId="22933" xr:uid="{00000000-0005-0000-0000-000096590000}"/>
    <cellStyle name="Total 8 13 6 2" xfId="22934" xr:uid="{00000000-0005-0000-0000-000097590000}"/>
    <cellStyle name="Total 8 13 7" xfId="22935" xr:uid="{00000000-0005-0000-0000-000098590000}"/>
    <cellStyle name="Total 8 13 7 2" xfId="22936" xr:uid="{00000000-0005-0000-0000-000099590000}"/>
    <cellStyle name="Total 8 13 8" xfId="22937" xr:uid="{00000000-0005-0000-0000-00009A590000}"/>
    <cellStyle name="Total 8 13 8 2" xfId="22938" xr:uid="{00000000-0005-0000-0000-00009B590000}"/>
    <cellStyle name="Total 8 13 9" xfId="22939" xr:uid="{00000000-0005-0000-0000-00009C590000}"/>
    <cellStyle name="Total 8 13 9 2" xfId="22940" xr:uid="{00000000-0005-0000-0000-00009D590000}"/>
    <cellStyle name="Total 8 14" xfId="22941" xr:uid="{00000000-0005-0000-0000-00009E590000}"/>
    <cellStyle name="Total 8 14 10" xfId="22942" xr:uid="{00000000-0005-0000-0000-00009F590000}"/>
    <cellStyle name="Total 8 14 10 2" xfId="22943" xr:uid="{00000000-0005-0000-0000-0000A0590000}"/>
    <cellStyle name="Total 8 14 11" xfId="22944" xr:uid="{00000000-0005-0000-0000-0000A1590000}"/>
    <cellStyle name="Total 8 14 11 2" xfId="22945" xr:uid="{00000000-0005-0000-0000-0000A2590000}"/>
    <cellStyle name="Total 8 14 12" xfId="22946" xr:uid="{00000000-0005-0000-0000-0000A3590000}"/>
    <cellStyle name="Total 8 14 12 2" xfId="22947" xr:uid="{00000000-0005-0000-0000-0000A4590000}"/>
    <cellStyle name="Total 8 14 13" xfId="22948" xr:uid="{00000000-0005-0000-0000-0000A5590000}"/>
    <cellStyle name="Total 8 14 13 2" xfId="22949" xr:uid="{00000000-0005-0000-0000-0000A6590000}"/>
    <cellStyle name="Total 8 14 14" xfId="22950" xr:uid="{00000000-0005-0000-0000-0000A7590000}"/>
    <cellStyle name="Total 8 14 14 2" xfId="22951" xr:uid="{00000000-0005-0000-0000-0000A8590000}"/>
    <cellStyle name="Total 8 14 15" xfId="22952" xr:uid="{00000000-0005-0000-0000-0000A9590000}"/>
    <cellStyle name="Total 8 14 2" xfId="22953" xr:uid="{00000000-0005-0000-0000-0000AA590000}"/>
    <cellStyle name="Total 8 14 2 2" xfId="22954" xr:uid="{00000000-0005-0000-0000-0000AB590000}"/>
    <cellStyle name="Total 8 14 3" xfId="22955" xr:uid="{00000000-0005-0000-0000-0000AC590000}"/>
    <cellStyle name="Total 8 14 3 2" xfId="22956" xr:uid="{00000000-0005-0000-0000-0000AD590000}"/>
    <cellStyle name="Total 8 14 4" xfId="22957" xr:uid="{00000000-0005-0000-0000-0000AE590000}"/>
    <cellStyle name="Total 8 14 4 2" xfId="22958" xr:uid="{00000000-0005-0000-0000-0000AF590000}"/>
    <cellStyle name="Total 8 14 5" xfId="22959" xr:uid="{00000000-0005-0000-0000-0000B0590000}"/>
    <cellStyle name="Total 8 14 5 2" xfId="22960" xr:uid="{00000000-0005-0000-0000-0000B1590000}"/>
    <cellStyle name="Total 8 14 6" xfId="22961" xr:uid="{00000000-0005-0000-0000-0000B2590000}"/>
    <cellStyle name="Total 8 14 6 2" xfId="22962" xr:uid="{00000000-0005-0000-0000-0000B3590000}"/>
    <cellStyle name="Total 8 14 7" xfId="22963" xr:uid="{00000000-0005-0000-0000-0000B4590000}"/>
    <cellStyle name="Total 8 14 7 2" xfId="22964" xr:uid="{00000000-0005-0000-0000-0000B5590000}"/>
    <cellStyle name="Total 8 14 8" xfId="22965" xr:uid="{00000000-0005-0000-0000-0000B6590000}"/>
    <cellStyle name="Total 8 14 8 2" xfId="22966" xr:uid="{00000000-0005-0000-0000-0000B7590000}"/>
    <cellStyle name="Total 8 14 9" xfId="22967" xr:uid="{00000000-0005-0000-0000-0000B8590000}"/>
    <cellStyle name="Total 8 14 9 2" xfId="22968" xr:uid="{00000000-0005-0000-0000-0000B9590000}"/>
    <cellStyle name="Total 8 15" xfId="22969" xr:uid="{00000000-0005-0000-0000-0000BA590000}"/>
    <cellStyle name="Total 8 15 2" xfId="22970" xr:uid="{00000000-0005-0000-0000-0000BB590000}"/>
    <cellStyle name="Total 8 16" xfId="22971" xr:uid="{00000000-0005-0000-0000-0000BC590000}"/>
    <cellStyle name="Total 8 16 2" xfId="22972" xr:uid="{00000000-0005-0000-0000-0000BD590000}"/>
    <cellStyle name="Total 8 17" xfId="22973" xr:uid="{00000000-0005-0000-0000-0000BE590000}"/>
    <cellStyle name="Total 8 17 2" xfId="22974" xr:uid="{00000000-0005-0000-0000-0000BF590000}"/>
    <cellStyle name="Total 8 18" xfId="22975" xr:uid="{00000000-0005-0000-0000-0000C0590000}"/>
    <cellStyle name="Total 8 18 2" xfId="22976" xr:uid="{00000000-0005-0000-0000-0000C1590000}"/>
    <cellStyle name="Total 8 19" xfId="22977" xr:uid="{00000000-0005-0000-0000-0000C2590000}"/>
    <cellStyle name="Total 8 19 2" xfId="22978" xr:uid="{00000000-0005-0000-0000-0000C3590000}"/>
    <cellStyle name="Total 8 2" xfId="22979" xr:uid="{00000000-0005-0000-0000-0000C4590000}"/>
    <cellStyle name="Total 8 2 10" xfId="22980" xr:uid="{00000000-0005-0000-0000-0000C5590000}"/>
    <cellStyle name="Total 8 2 10 10" xfId="22981" xr:uid="{00000000-0005-0000-0000-0000C6590000}"/>
    <cellStyle name="Total 8 2 10 10 2" xfId="22982" xr:uid="{00000000-0005-0000-0000-0000C7590000}"/>
    <cellStyle name="Total 8 2 10 11" xfId="22983" xr:uid="{00000000-0005-0000-0000-0000C8590000}"/>
    <cellStyle name="Total 8 2 10 11 2" xfId="22984" xr:uid="{00000000-0005-0000-0000-0000C9590000}"/>
    <cellStyle name="Total 8 2 10 12" xfId="22985" xr:uid="{00000000-0005-0000-0000-0000CA590000}"/>
    <cellStyle name="Total 8 2 10 12 2" xfId="22986" xr:uid="{00000000-0005-0000-0000-0000CB590000}"/>
    <cellStyle name="Total 8 2 10 13" xfId="22987" xr:uid="{00000000-0005-0000-0000-0000CC590000}"/>
    <cellStyle name="Total 8 2 10 13 2" xfId="22988" xr:uid="{00000000-0005-0000-0000-0000CD590000}"/>
    <cellStyle name="Total 8 2 10 14" xfId="22989" xr:uid="{00000000-0005-0000-0000-0000CE590000}"/>
    <cellStyle name="Total 8 2 10 14 2" xfId="22990" xr:uid="{00000000-0005-0000-0000-0000CF590000}"/>
    <cellStyle name="Total 8 2 10 15" xfId="22991" xr:uid="{00000000-0005-0000-0000-0000D0590000}"/>
    <cellStyle name="Total 8 2 10 15 2" xfId="22992" xr:uid="{00000000-0005-0000-0000-0000D1590000}"/>
    <cellStyle name="Total 8 2 10 16" xfId="22993" xr:uid="{00000000-0005-0000-0000-0000D2590000}"/>
    <cellStyle name="Total 8 2 10 16 2" xfId="22994" xr:uid="{00000000-0005-0000-0000-0000D3590000}"/>
    <cellStyle name="Total 8 2 10 17" xfId="22995" xr:uid="{00000000-0005-0000-0000-0000D4590000}"/>
    <cellStyle name="Total 8 2 10 17 2" xfId="22996" xr:uid="{00000000-0005-0000-0000-0000D5590000}"/>
    <cellStyle name="Total 8 2 10 18" xfId="22997" xr:uid="{00000000-0005-0000-0000-0000D6590000}"/>
    <cellStyle name="Total 8 2 10 2" xfId="22998" xr:uid="{00000000-0005-0000-0000-0000D7590000}"/>
    <cellStyle name="Total 8 2 10 2 2" xfId="22999" xr:uid="{00000000-0005-0000-0000-0000D8590000}"/>
    <cellStyle name="Total 8 2 10 3" xfId="23000" xr:uid="{00000000-0005-0000-0000-0000D9590000}"/>
    <cellStyle name="Total 8 2 10 3 2" xfId="23001" xr:uid="{00000000-0005-0000-0000-0000DA590000}"/>
    <cellStyle name="Total 8 2 10 4" xfId="23002" xr:uid="{00000000-0005-0000-0000-0000DB590000}"/>
    <cellStyle name="Total 8 2 10 4 2" xfId="23003" xr:uid="{00000000-0005-0000-0000-0000DC590000}"/>
    <cellStyle name="Total 8 2 10 5" xfId="23004" xr:uid="{00000000-0005-0000-0000-0000DD590000}"/>
    <cellStyle name="Total 8 2 10 5 2" xfId="23005" xr:uid="{00000000-0005-0000-0000-0000DE590000}"/>
    <cellStyle name="Total 8 2 10 6" xfId="23006" xr:uid="{00000000-0005-0000-0000-0000DF590000}"/>
    <cellStyle name="Total 8 2 10 6 2" xfId="23007" xr:uid="{00000000-0005-0000-0000-0000E0590000}"/>
    <cellStyle name="Total 8 2 10 7" xfId="23008" xr:uid="{00000000-0005-0000-0000-0000E1590000}"/>
    <cellStyle name="Total 8 2 10 7 2" xfId="23009" xr:uid="{00000000-0005-0000-0000-0000E2590000}"/>
    <cellStyle name="Total 8 2 10 8" xfId="23010" xr:uid="{00000000-0005-0000-0000-0000E3590000}"/>
    <cellStyle name="Total 8 2 10 8 2" xfId="23011" xr:uid="{00000000-0005-0000-0000-0000E4590000}"/>
    <cellStyle name="Total 8 2 10 9" xfId="23012" xr:uid="{00000000-0005-0000-0000-0000E5590000}"/>
    <cellStyle name="Total 8 2 10 9 2" xfId="23013" xr:uid="{00000000-0005-0000-0000-0000E6590000}"/>
    <cellStyle name="Total 8 2 11" xfId="23014" xr:uid="{00000000-0005-0000-0000-0000E7590000}"/>
    <cellStyle name="Total 8 2 11 10" xfId="23015" xr:uid="{00000000-0005-0000-0000-0000E8590000}"/>
    <cellStyle name="Total 8 2 11 10 2" xfId="23016" xr:uid="{00000000-0005-0000-0000-0000E9590000}"/>
    <cellStyle name="Total 8 2 11 11" xfId="23017" xr:uid="{00000000-0005-0000-0000-0000EA590000}"/>
    <cellStyle name="Total 8 2 11 11 2" xfId="23018" xr:uid="{00000000-0005-0000-0000-0000EB590000}"/>
    <cellStyle name="Total 8 2 11 12" xfId="23019" xr:uid="{00000000-0005-0000-0000-0000EC590000}"/>
    <cellStyle name="Total 8 2 11 12 2" xfId="23020" xr:uid="{00000000-0005-0000-0000-0000ED590000}"/>
    <cellStyle name="Total 8 2 11 13" xfId="23021" xr:uid="{00000000-0005-0000-0000-0000EE590000}"/>
    <cellStyle name="Total 8 2 11 13 2" xfId="23022" xr:uid="{00000000-0005-0000-0000-0000EF590000}"/>
    <cellStyle name="Total 8 2 11 14" xfId="23023" xr:uid="{00000000-0005-0000-0000-0000F0590000}"/>
    <cellStyle name="Total 8 2 11 14 2" xfId="23024" xr:uid="{00000000-0005-0000-0000-0000F1590000}"/>
    <cellStyle name="Total 8 2 11 15" xfId="23025" xr:uid="{00000000-0005-0000-0000-0000F2590000}"/>
    <cellStyle name="Total 8 2 11 15 2" xfId="23026" xr:uid="{00000000-0005-0000-0000-0000F3590000}"/>
    <cellStyle name="Total 8 2 11 16" xfId="23027" xr:uid="{00000000-0005-0000-0000-0000F4590000}"/>
    <cellStyle name="Total 8 2 11 2" xfId="23028" xr:uid="{00000000-0005-0000-0000-0000F5590000}"/>
    <cellStyle name="Total 8 2 11 2 2" xfId="23029" xr:uid="{00000000-0005-0000-0000-0000F6590000}"/>
    <cellStyle name="Total 8 2 11 3" xfId="23030" xr:uid="{00000000-0005-0000-0000-0000F7590000}"/>
    <cellStyle name="Total 8 2 11 3 2" xfId="23031" xr:uid="{00000000-0005-0000-0000-0000F8590000}"/>
    <cellStyle name="Total 8 2 11 4" xfId="23032" xr:uid="{00000000-0005-0000-0000-0000F9590000}"/>
    <cellStyle name="Total 8 2 11 4 2" xfId="23033" xr:uid="{00000000-0005-0000-0000-0000FA590000}"/>
    <cellStyle name="Total 8 2 11 5" xfId="23034" xr:uid="{00000000-0005-0000-0000-0000FB590000}"/>
    <cellStyle name="Total 8 2 11 5 2" xfId="23035" xr:uid="{00000000-0005-0000-0000-0000FC590000}"/>
    <cellStyle name="Total 8 2 11 6" xfId="23036" xr:uid="{00000000-0005-0000-0000-0000FD590000}"/>
    <cellStyle name="Total 8 2 11 6 2" xfId="23037" xr:uid="{00000000-0005-0000-0000-0000FE590000}"/>
    <cellStyle name="Total 8 2 11 7" xfId="23038" xr:uid="{00000000-0005-0000-0000-0000FF590000}"/>
    <cellStyle name="Total 8 2 11 7 2" xfId="23039" xr:uid="{00000000-0005-0000-0000-0000005A0000}"/>
    <cellStyle name="Total 8 2 11 8" xfId="23040" xr:uid="{00000000-0005-0000-0000-0000015A0000}"/>
    <cellStyle name="Total 8 2 11 8 2" xfId="23041" xr:uid="{00000000-0005-0000-0000-0000025A0000}"/>
    <cellStyle name="Total 8 2 11 9" xfId="23042" xr:uid="{00000000-0005-0000-0000-0000035A0000}"/>
    <cellStyle name="Total 8 2 11 9 2" xfId="23043" xr:uid="{00000000-0005-0000-0000-0000045A0000}"/>
    <cellStyle name="Total 8 2 12" xfId="23044" xr:uid="{00000000-0005-0000-0000-0000055A0000}"/>
    <cellStyle name="Total 8 2 12 10" xfId="23045" xr:uid="{00000000-0005-0000-0000-0000065A0000}"/>
    <cellStyle name="Total 8 2 12 10 2" xfId="23046" xr:uid="{00000000-0005-0000-0000-0000075A0000}"/>
    <cellStyle name="Total 8 2 12 11" xfId="23047" xr:uid="{00000000-0005-0000-0000-0000085A0000}"/>
    <cellStyle name="Total 8 2 12 11 2" xfId="23048" xr:uid="{00000000-0005-0000-0000-0000095A0000}"/>
    <cellStyle name="Total 8 2 12 12" xfId="23049" xr:uid="{00000000-0005-0000-0000-00000A5A0000}"/>
    <cellStyle name="Total 8 2 12 12 2" xfId="23050" xr:uid="{00000000-0005-0000-0000-00000B5A0000}"/>
    <cellStyle name="Total 8 2 12 13" xfId="23051" xr:uid="{00000000-0005-0000-0000-00000C5A0000}"/>
    <cellStyle name="Total 8 2 12 13 2" xfId="23052" xr:uid="{00000000-0005-0000-0000-00000D5A0000}"/>
    <cellStyle name="Total 8 2 12 14" xfId="23053" xr:uid="{00000000-0005-0000-0000-00000E5A0000}"/>
    <cellStyle name="Total 8 2 12 14 2" xfId="23054" xr:uid="{00000000-0005-0000-0000-00000F5A0000}"/>
    <cellStyle name="Total 8 2 12 15" xfId="23055" xr:uid="{00000000-0005-0000-0000-0000105A0000}"/>
    <cellStyle name="Total 8 2 12 15 2" xfId="23056" xr:uid="{00000000-0005-0000-0000-0000115A0000}"/>
    <cellStyle name="Total 8 2 12 16" xfId="23057" xr:uid="{00000000-0005-0000-0000-0000125A0000}"/>
    <cellStyle name="Total 8 2 12 2" xfId="23058" xr:uid="{00000000-0005-0000-0000-0000135A0000}"/>
    <cellStyle name="Total 8 2 12 2 2" xfId="23059" xr:uid="{00000000-0005-0000-0000-0000145A0000}"/>
    <cellStyle name="Total 8 2 12 3" xfId="23060" xr:uid="{00000000-0005-0000-0000-0000155A0000}"/>
    <cellStyle name="Total 8 2 12 3 2" xfId="23061" xr:uid="{00000000-0005-0000-0000-0000165A0000}"/>
    <cellStyle name="Total 8 2 12 4" xfId="23062" xr:uid="{00000000-0005-0000-0000-0000175A0000}"/>
    <cellStyle name="Total 8 2 12 4 2" xfId="23063" xr:uid="{00000000-0005-0000-0000-0000185A0000}"/>
    <cellStyle name="Total 8 2 12 5" xfId="23064" xr:uid="{00000000-0005-0000-0000-0000195A0000}"/>
    <cellStyle name="Total 8 2 12 5 2" xfId="23065" xr:uid="{00000000-0005-0000-0000-00001A5A0000}"/>
    <cellStyle name="Total 8 2 12 6" xfId="23066" xr:uid="{00000000-0005-0000-0000-00001B5A0000}"/>
    <cellStyle name="Total 8 2 12 6 2" xfId="23067" xr:uid="{00000000-0005-0000-0000-00001C5A0000}"/>
    <cellStyle name="Total 8 2 12 7" xfId="23068" xr:uid="{00000000-0005-0000-0000-00001D5A0000}"/>
    <cellStyle name="Total 8 2 12 7 2" xfId="23069" xr:uid="{00000000-0005-0000-0000-00001E5A0000}"/>
    <cellStyle name="Total 8 2 12 8" xfId="23070" xr:uid="{00000000-0005-0000-0000-00001F5A0000}"/>
    <cellStyle name="Total 8 2 12 8 2" xfId="23071" xr:uid="{00000000-0005-0000-0000-0000205A0000}"/>
    <cellStyle name="Total 8 2 12 9" xfId="23072" xr:uid="{00000000-0005-0000-0000-0000215A0000}"/>
    <cellStyle name="Total 8 2 12 9 2" xfId="23073" xr:uid="{00000000-0005-0000-0000-0000225A0000}"/>
    <cellStyle name="Total 8 2 13" xfId="23074" xr:uid="{00000000-0005-0000-0000-0000235A0000}"/>
    <cellStyle name="Total 8 2 13 10" xfId="23075" xr:uid="{00000000-0005-0000-0000-0000245A0000}"/>
    <cellStyle name="Total 8 2 13 10 2" xfId="23076" xr:uid="{00000000-0005-0000-0000-0000255A0000}"/>
    <cellStyle name="Total 8 2 13 11" xfId="23077" xr:uid="{00000000-0005-0000-0000-0000265A0000}"/>
    <cellStyle name="Total 8 2 13 11 2" xfId="23078" xr:uid="{00000000-0005-0000-0000-0000275A0000}"/>
    <cellStyle name="Total 8 2 13 12" xfId="23079" xr:uid="{00000000-0005-0000-0000-0000285A0000}"/>
    <cellStyle name="Total 8 2 13 12 2" xfId="23080" xr:uid="{00000000-0005-0000-0000-0000295A0000}"/>
    <cellStyle name="Total 8 2 13 13" xfId="23081" xr:uid="{00000000-0005-0000-0000-00002A5A0000}"/>
    <cellStyle name="Total 8 2 13 13 2" xfId="23082" xr:uid="{00000000-0005-0000-0000-00002B5A0000}"/>
    <cellStyle name="Total 8 2 13 14" xfId="23083" xr:uid="{00000000-0005-0000-0000-00002C5A0000}"/>
    <cellStyle name="Total 8 2 13 14 2" xfId="23084" xr:uid="{00000000-0005-0000-0000-00002D5A0000}"/>
    <cellStyle name="Total 8 2 13 15" xfId="23085" xr:uid="{00000000-0005-0000-0000-00002E5A0000}"/>
    <cellStyle name="Total 8 2 13 2" xfId="23086" xr:uid="{00000000-0005-0000-0000-00002F5A0000}"/>
    <cellStyle name="Total 8 2 13 2 2" xfId="23087" xr:uid="{00000000-0005-0000-0000-0000305A0000}"/>
    <cellStyle name="Total 8 2 13 3" xfId="23088" xr:uid="{00000000-0005-0000-0000-0000315A0000}"/>
    <cellStyle name="Total 8 2 13 3 2" xfId="23089" xr:uid="{00000000-0005-0000-0000-0000325A0000}"/>
    <cellStyle name="Total 8 2 13 4" xfId="23090" xr:uid="{00000000-0005-0000-0000-0000335A0000}"/>
    <cellStyle name="Total 8 2 13 4 2" xfId="23091" xr:uid="{00000000-0005-0000-0000-0000345A0000}"/>
    <cellStyle name="Total 8 2 13 5" xfId="23092" xr:uid="{00000000-0005-0000-0000-0000355A0000}"/>
    <cellStyle name="Total 8 2 13 5 2" xfId="23093" xr:uid="{00000000-0005-0000-0000-0000365A0000}"/>
    <cellStyle name="Total 8 2 13 6" xfId="23094" xr:uid="{00000000-0005-0000-0000-0000375A0000}"/>
    <cellStyle name="Total 8 2 13 6 2" xfId="23095" xr:uid="{00000000-0005-0000-0000-0000385A0000}"/>
    <cellStyle name="Total 8 2 13 7" xfId="23096" xr:uid="{00000000-0005-0000-0000-0000395A0000}"/>
    <cellStyle name="Total 8 2 13 7 2" xfId="23097" xr:uid="{00000000-0005-0000-0000-00003A5A0000}"/>
    <cellStyle name="Total 8 2 13 8" xfId="23098" xr:uid="{00000000-0005-0000-0000-00003B5A0000}"/>
    <cellStyle name="Total 8 2 13 8 2" xfId="23099" xr:uid="{00000000-0005-0000-0000-00003C5A0000}"/>
    <cellStyle name="Total 8 2 13 9" xfId="23100" xr:uid="{00000000-0005-0000-0000-00003D5A0000}"/>
    <cellStyle name="Total 8 2 13 9 2" xfId="23101" xr:uid="{00000000-0005-0000-0000-00003E5A0000}"/>
    <cellStyle name="Total 8 2 14" xfId="23102" xr:uid="{00000000-0005-0000-0000-00003F5A0000}"/>
    <cellStyle name="Total 8 2 14 2" xfId="23103" xr:uid="{00000000-0005-0000-0000-0000405A0000}"/>
    <cellStyle name="Total 8 2 15" xfId="23104" xr:uid="{00000000-0005-0000-0000-0000415A0000}"/>
    <cellStyle name="Total 8 2 15 2" xfId="23105" xr:uid="{00000000-0005-0000-0000-0000425A0000}"/>
    <cellStyle name="Total 8 2 16" xfId="23106" xr:uid="{00000000-0005-0000-0000-0000435A0000}"/>
    <cellStyle name="Total 8 2 16 2" xfId="23107" xr:uid="{00000000-0005-0000-0000-0000445A0000}"/>
    <cellStyle name="Total 8 2 17" xfId="23108" xr:uid="{00000000-0005-0000-0000-0000455A0000}"/>
    <cellStyle name="Total 8 2 17 2" xfId="23109" xr:uid="{00000000-0005-0000-0000-0000465A0000}"/>
    <cellStyle name="Total 8 2 18" xfId="23110" xr:uid="{00000000-0005-0000-0000-0000475A0000}"/>
    <cellStyle name="Total 8 2 18 2" xfId="23111" xr:uid="{00000000-0005-0000-0000-0000485A0000}"/>
    <cellStyle name="Total 8 2 19" xfId="23112" xr:uid="{00000000-0005-0000-0000-0000495A0000}"/>
    <cellStyle name="Total 8 2 19 2" xfId="23113" xr:uid="{00000000-0005-0000-0000-00004A5A0000}"/>
    <cellStyle name="Total 8 2 2" xfId="23114" xr:uid="{00000000-0005-0000-0000-00004B5A0000}"/>
    <cellStyle name="Total 8 2 2 10" xfId="23115" xr:uid="{00000000-0005-0000-0000-00004C5A0000}"/>
    <cellStyle name="Total 8 2 2 10 2" xfId="23116" xr:uid="{00000000-0005-0000-0000-00004D5A0000}"/>
    <cellStyle name="Total 8 2 2 11" xfId="23117" xr:uid="{00000000-0005-0000-0000-00004E5A0000}"/>
    <cellStyle name="Total 8 2 2 11 2" xfId="23118" xr:uid="{00000000-0005-0000-0000-00004F5A0000}"/>
    <cellStyle name="Total 8 2 2 12" xfId="23119" xr:uid="{00000000-0005-0000-0000-0000505A0000}"/>
    <cellStyle name="Total 8 2 2 12 2" xfId="23120" xr:uid="{00000000-0005-0000-0000-0000515A0000}"/>
    <cellStyle name="Total 8 2 2 13" xfId="23121" xr:uid="{00000000-0005-0000-0000-0000525A0000}"/>
    <cellStyle name="Total 8 2 2 13 2" xfId="23122" xr:uid="{00000000-0005-0000-0000-0000535A0000}"/>
    <cellStyle name="Total 8 2 2 14" xfId="23123" xr:uid="{00000000-0005-0000-0000-0000545A0000}"/>
    <cellStyle name="Total 8 2 2 14 2" xfId="23124" xr:uid="{00000000-0005-0000-0000-0000555A0000}"/>
    <cellStyle name="Total 8 2 2 15" xfId="23125" xr:uid="{00000000-0005-0000-0000-0000565A0000}"/>
    <cellStyle name="Total 8 2 2 15 2" xfId="23126" xr:uid="{00000000-0005-0000-0000-0000575A0000}"/>
    <cellStyle name="Total 8 2 2 16" xfId="23127" xr:uid="{00000000-0005-0000-0000-0000585A0000}"/>
    <cellStyle name="Total 8 2 2 16 2" xfId="23128" xr:uid="{00000000-0005-0000-0000-0000595A0000}"/>
    <cellStyle name="Total 8 2 2 17" xfId="23129" xr:uid="{00000000-0005-0000-0000-00005A5A0000}"/>
    <cellStyle name="Total 8 2 2 17 2" xfId="23130" xr:uid="{00000000-0005-0000-0000-00005B5A0000}"/>
    <cellStyle name="Total 8 2 2 18" xfId="23131" xr:uid="{00000000-0005-0000-0000-00005C5A0000}"/>
    <cellStyle name="Total 8 2 2 18 2" xfId="23132" xr:uid="{00000000-0005-0000-0000-00005D5A0000}"/>
    <cellStyle name="Total 8 2 2 19" xfId="23133" xr:uid="{00000000-0005-0000-0000-00005E5A0000}"/>
    <cellStyle name="Total 8 2 2 19 2" xfId="23134" xr:uid="{00000000-0005-0000-0000-00005F5A0000}"/>
    <cellStyle name="Total 8 2 2 2" xfId="23135" xr:uid="{00000000-0005-0000-0000-0000605A0000}"/>
    <cellStyle name="Total 8 2 2 2 10" xfId="23136" xr:uid="{00000000-0005-0000-0000-0000615A0000}"/>
    <cellStyle name="Total 8 2 2 2 10 2" xfId="23137" xr:uid="{00000000-0005-0000-0000-0000625A0000}"/>
    <cellStyle name="Total 8 2 2 2 11" xfId="23138" xr:uid="{00000000-0005-0000-0000-0000635A0000}"/>
    <cellStyle name="Total 8 2 2 2 11 2" xfId="23139" xr:uid="{00000000-0005-0000-0000-0000645A0000}"/>
    <cellStyle name="Total 8 2 2 2 12" xfId="23140" xr:uid="{00000000-0005-0000-0000-0000655A0000}"/>
    <cellStyle name="Total 8 2 2 2 12 2" xfId="23141" xr:uid="{00000000-0005-0000-0000-0000665A0000}"/>
    <cellStyle name="Total 8 2 2 2 13" xfId="23142" xr:uid="{00000000-0005-0000-0000-0000675A0000}"/>
    <cellStyle name="Total 8 2 2 2 13 2" xfId="23143" xr:uid="{00000000-0005-0000-0000-0000685A0000}"/>
    <cellStyle name="Total 8 2 2 2 14" xfId="23144" xr:uid="{00000000-0005-0000-0000-0000695A0000}"/>
    <cellStyle name="Total 8 2 2 2 14 2" xfId="23145" xr:uid="{00000000-0005-0000-0000-00006A5A0000}"/>
    <cellStyle name="Total 8 2 2 2 15" xfId="23146" xr:uid="{00000000-0005-0000-0000-00006B5A0000}"/>
    <cellStyle name="Total 8 2 2 2 15 2" xfId="23147" xr:uid="{00000000-0005-0000-0000-00006C5A0000}"/>
    <cellStyle name="Total 8 2 2 2 16" xfId="23148" xr:uid="{00000000-0005-0000-0000-00006D5A0000}"/>
    <cellStyle name="Total 8 2 2 2 16 2" xfId="23149" xr:uid="{00000000-0005-0000-0000-00006E5A0000}"/>
    <cellStyle name="Total 8 2 2 2 17" xfId="23150" xr:uid="{00000000-0005-0000-0000-00006F5A0000}"/>
    <cellStyle name="Total 8 2 2 2 17 2" xfId="23151" xr:uid="{00000000-0005-0000-0000-0000705A0000}"/>
    <cellStyle name="Total 8 2 2 2 18" xfId="23152" xr:uid="{00000000-0005-0000-0000-0000715A0000}"/>
    <cellStyle name="Total 8 2 2 2 18 2" xfId="23153" xr:uid="{00000000-0005-0000-0000-0000725A0000}"/>
    <cellStyle name="Total 8 2 2 2 19" xfId="23154" xr:uid="{00000000-0005-0000-0000-0000735A0000}"/>
    <cellStyle name="Total 8 2 2 2 2" xfId="23155" xr:uid="{00000000-0005-0000-0000-0000745A0000}"/>
    <cellStyle name="Total 8 2 2 2 2 2" xfId="23156" xr:uid="{00000000-0005-0000-0000-0000755A0000}"/>
    <cellStyle name="Total 8 2 2 2 3" xfId="23157" xr:uid="{00000000-0005-0000-0000-0000765A0000}"/>
    <cellStyle name="Total 8 2 2 2 3 2" xfId="23158" xr:uid="{00000000-0005-0000-0000-0000775A0000}"/>
    <cellStyle name="Total 8 2 2 2 4" xfId="23159" xr:uid="{00000000-0005-0000-0000-0000785A0000}"/>
    <cellStyle name="Total 8 2 2 2 4 2" xfId="23160" xr:uid="{00000000-0005-0000-0000-0000795A0000}"/>
    <cellStyle name="Total 8 2 2 2 5" xfId="23161" xr:uid="{00000000-0005-0000-0000-00007A5A0000}"/>
    <cellStyle name="Total 8 2 2 2 5 2" xfId="23162" xr:uid="{00000000-0005-0000-0000-00007B5A0000}"/>
    <cellStyle name="Total 8 2 2 2 6" xfId="23163" xr:uid="{00000000-0005-0000-0000-00007C5A0000}"/>
    <cellStyle name="Total 8 2 2 2 6 2" xfId="23164" xr:uid="{00000000-0005-0000-0000-00007D5A0000}"/>
    <cellStyle name="Total 8 2 2 2 7" xfId="23165" xr:uid="{00000000-0005-0000-0000-00007E5A0000}"/>
    <cellStyle name="Total 8 2 2 2 7 2" xfId="23166" xr:uid="{00000000-0005-0000-0000-00007F5A0000}"/>
    <cellStyle name="Total 8 2 2 2 8" xfId="23167" xr:uid="{00000000-0005-0000-0000-0000805A0000}"/>
    <cellStyle name="Total 8 2 2 2 8 2" xfId="23168" xr:uid="{00000000-0005-0000-0000-0000815A0000}"/>
    <cellStyle name="Total 8 2 2 2 9" xfId="23169" xr:uid="{00000000-0005-0000-0000-0000825A0000}"/>
    <cellStyle name="Total 8 2 2 2 9 2" xfId="23170" xr:uid="{00000000-0005-0000-0000-0000835A0000}"/>
    <cellStyle name="Total 8 2 2 20" xfId="23171" xr:uid="{00000000-0005-0000-0000-0000845A0000}"/>
    <cellStyle name="Total 8 2 2 3" xfId="23172" xr:uid="{00000000-0005-0000-0000-0000855A0000}"/>
    <cellStyle name="Total 8 2 2 3 10" xfId="23173" xr:uid="{00000000-0005-0000-0000-0000865A0000}"/>
    <cellStyle name="Total 8 2 2 3 10 2" xfId="23174" xr:uid="{00000000-0005-0000-0000-0000875A0000}"/>
    <cellStyle name="Total 8 2 2 3 11" xfId="23175" xr:uid="{00000000-0005-0000-0000-0000885A0000}"/>
    <cellStyle name="Total 8 2 2 3 11 2" xfId="23176" xr:uid="{00000000-0005-0000-0000-0000895A0000}"/>
    <cellStyle name="Total 8 2 2 3 12" xfId="23177" xr:uid="{00000000-0005-0000-0000-00008A5A0000}"/>
    <cellStyle name="Total 8 2 2 3 12 2" xfId="23178" xr:uid="{00000000-0005-0000-0000-00008B5A0000}"/>
    <cellStyle name="Total 8 2 2 3 13" xfId="23179" xr:uid="{00000000-0005-0000-0000-00008C5A0000}"/>
    <cellStyle name="Total 8 2 2 3 13 2" xfId="23180" xr:uid="{00000000-0005-0000-0000-00008D5A0000}"/>
    <cellStyle name="Total 8 2 2 3 14" xfId="23181" xr:uid="{00000000-0005-0000-0000-00008E5A0000}"/>
    <cellStyle name="Total 8 2 2 3 14 2" xfId="23182" xr:uid="{00000000-0005-0000-0000-00008F5A0000}"/>
    <cellStyle name="Total 8 2 2 3 15" xfId="23183" xr:uid="{00000000-0005-0000-0000-0000905A0000}"/>
    <cellStyle name="Total 8 2 2 3 15 2" xfId="23184" xr:uid="{00000000-0005-0000-0000-0000915A0000}"/>
    <cellStyle name="Total 8 2 2 3 16" xfId="23185" xr:uid="{00000000-0005-0000-0000-0000925A0000}"/>
    <cellStyle name="Total 8 2 2 3 16 2" xfId="23186" xr:uid="{00000000-0005-0000-0000-0000935A0000}"/>
    <cellStyle name="Total 8 2 2 3 17" xfId="23187" xr:uid="{00000000-0005-0000-0000-0000945A0000}"/>
    <cellStyle name="Total 8 2 2 3 17 2" xfId="23188" xr:uid="{00000000-0005-0000-0000-0000955A0000}"/>
    <cellStyle name="Total 8 2 2 3 18" xfId="23189" xr:uid="{00000000-0005-0000-0000-0000965A0000}"/>
    <cellStyle name="Total 8 2 2 3 18 2" xfId="23190" xr:uid="{00000000-0005-0000-0000-0000975A0000}"/>
    <cellStyle name="Total 8 2 2 3 19" xfId="23191" xr:uid="{00000000-0005-0000-0000-0000985A0000}"/>
    <cellStyle name="Total 8 2 2 3 2" xfId="23192" xr:uid="{00000000-0005-0000-0000-0000995A0000}"/>
    <cellStyle name="Total 8 2 2 3 2 2" xfId="23193" xr:uid="{00000000-0005-0000-0000-00009A5A0000}"/>
    <cellStyle name="Total 8 2 2 3 3" xfId="23194" xr:uid="{00000000-0005-0000-0000-00009B5A0000}"/>
    <cellStyle name="Total 8 2 2 3 3 2" xfId="23195" xr:uid="{00000000-0005-0000-0000-00009C5A0000}"/>
    <cellStyle name="Total 8 2 2 3 4" xfId="23196" xr:uid="{00000000-0005-0000-0000-00009D5A0000}"/>
    <cellStyle name="Total 8 2 2 3 4 2" xfId="23197" xr:uid="{00000000-0005-0000-0000-00009E5A0000}"/>
    <cellStyle name="Total 8 2 2 3 5" xfId="23198" xr:uid="{00000000-0005-0000-0000-00009F5A0000}"/>
    <cellStyle name="Total 8 2 2 3 5 2" xfId="23199" xr:uid="{00000000-0005-0000-0000-0000A05A0000}"/>
    <cellStyle name="Total 8 2 2 3 6" xfId="23200" xr:uid="{00000000-0005-0000-0000-0000A15A0000}"/>
    <cellStyle name="Total 8 2 2 3 6 2" xfId="23201" xr:uid="{00000000-0005-0000-0000-0000A25A0000}"/>
    <cellStyle name="Total 8 2 2 3 7" xfId="23202" xr:uid="{00000000-0005-0000-0000-0000A35A0000}"/>
    <cellStyle name="Total 8 2 2 3 7 2" xfId="23203" xr:uid="{00000000-0005-0000-0000-0000A45A0000}"/>
    <cellStyle name="Total 8 2 2 3 8" xfId="23204" xr:uid="{00000000-0005-0000-0000-0000A55A0000}"/>
    <cellStyle name="Total 8 2 2 3 8 2" xfId="23205" xr:uid="{00000000-0005-0000-0000-0000A65A0000}"/>
    <cellStyle name="Total 8 2 2 3 9" xfId="23206" xr:uid="{00000000-0005-0000-0000-0000A75A0000}"/>
    <cellStyle name="Total 8 2 2 3 9 2" xfId="23207" xr:uid="{00000000-0005-0000-0000-0000A85A0000}"/>
    <cellStyle name="Total 8 2 2 4" xfId="23208" xr:uid="{00000000-0005-0000-0000-0000A95A0000}"/>
    <cellStyle name="Total 8 2 2 4 10" xfId="23209" xr:uid="{00000000-0005-0000-0000-0000AA5A0000}"/>
    <cellStyle name="Total 8 2 2 4 10 2" xfId="23210" xr:uid="{00000000-0005-0000-0000-0000AB5A0000}"/>
    <cellStyle name="Total 8 2 2 4 11" xfId="23211" xr:uid="{00000000-0005-0000-0000-0000AC5A0000}"/>
    <cellStyle name="Total 8 2 2 4 11 2" xfId="23212" xr:uid="{00000000-0005-0000-0000-0000AD5A0000}"/>
    <cellStyle name="Total 8 2 2 4 12" xfId="23213" xr:uid="{00000000-0005-0000-0000-0000AE5A0000}"/>
    <cellStyle name="Total 8 2 2 4 12 2" xfId="23214" xr:uid="{00000000-0005-0000-0000-0000AF5A0000}"/>
    <cellStyle name="Total 8 2 2 4 13" xfId="23215" xr:uid="{00000000-0005-0000-0000-0000B05A0000}"/>
    <cellStyle name="Total 8 2 2 4 13 2" xfId="23216" xr:uid="{00000000-0005-0000-0000-0000B15A0000}"/>
    <cellStyle name="Total 8 2 2 4 14" xfId="23217" xr:uid="{00000000-0005-0000-0000-0000B25A0000}"/>
    <cellStyle name="Total 8 2 2 4 14 2" xfId="23218" xr:uid="{00000000-0005-0000-0000-0000B35A0000}"/>
    <cellStyle name="Total 8 2 2 4 15" xfId="23219" xr:uid="{00000000-0005-0000-0000-0000B45A0000}"/>
    <cellStyle name="Total 8 2 2 4 15 2" xfId="23220" xr:uid="{00000000-0005-0000-0000-0000B55A0000}"/>
    <cellStyle name="Total 8 2 2 4 16" xfId="23221" xr:uid="{00000000-0005-0000-0000-0000B65A0000}"/>
    <cellStyle name="Total 8 2 2 4 2" xfId="23222" xr:uid="{00000000-0005-0000-0000-0000B75A0000}"/>
    <cellStyle name="Total 8 2 2 4 2 2" xfId="23223" xr:uid="{00000000-0005-0000-0000-0000B85A0000}"/>
    <cellStyle name="Total 8 2 2 4 3" xfId="23224" xr:uid="{00000000-0005-0000-0000-0000B95A0000}"/>
    <cellStyle name="Total 8 2 2 4 3 2" xfId="23225" xr:uid="{00000000-0005-0000-0000-0000BA5A0000}"/>
    <cellStyle name="Total 8 2 2 4 4" xfId="23226" xr:uid="{00000000-0005-0000-0000-0000BB5A0000}"/>
    <cellStyle name="Total 8 2 2 4 4 2" xfId="23227" xr:uid="{00000000-0005-0000-0000-0000BC5A0000}"/>
    <cellStyle name="Total 8 2 2 4 5" xfId="23228" xr:uid="{00000000-0005-0000-0000-0000BD5A0000}"/>
    <cellStyle name="Total 8 2 2 4 5 2" xfId="23229" xr:uid="{00000000-0005-0000-0000-0000BE5A0000}"/>
    <cellStyle name="Total 8 2 2 4 6" xfId="23230" xr:uid="{00000000-0005-0000-0000-0000BF5A0000}"/>
    <cellStyle name="Total 8 2 2 4 6 2" xfId="23231" xr:uid="{00000000-0005-0000-0000-0000C05A0000}"/>
    <cellStyle name="Total 8 2 2 4 7" xfId="23232" xr:uid="{00000000-0005-0000-0000-0000C15A0000}"/>
    <cellStyle name="Total 8 2 2 4 7 2" xfId="23233" xr:uid="{00000000-0005-0000-0000-0000C25A0000}"/>
    <cellStyle name="Total 8 2 2 4 8" xfId="23234" xr:uid="{00000000-0005-0000-0000-0000C35A0000}"/>
    <cellStyle name="Total 8 2 2 4 8 2" xfId="23235" xr:uid="{00000000-0005-0000-0000-0000C45A0000}"/>
    <cellStyle name="Total 8 2 2 4 9" xfId="23236" xr:uid="{00000000-0005-0000-0000-0000C55A0000}"/>
    <cellStyle name="Total 8 2 2 4 9 2" xfId="23237" xr:uid="{00000000-0005-0000-0000-0000C65A0000}"/>
    <cellStyle name="Total 8 2 2 5" xfId="23238" xr:uid="{00000000-0005-0000-0000-0000C75A0000}"/>
    <cellStyle name="Total 8 2 2 5 10" xfId="23239" xr:uid="{00000000-0005-0000-0000-0000C85A0000}"/>
    <cellStyle name="Total 8 2 2 5 10 2" xfId="23240" xr:uid="{00000000-0005-0000-0000-0000C95A0000}"/>
    <cellStyle name="Total 8 2 2 5 11" xfId="23241" xr:uid="{00000000-0005-0000-0000-0000CA5A0000}"/>
    <cellStyle name="Total 8 2 2 5 11 2" xfId="23242" xr:uid="{00000000-0005-0000-0000-0000CB5A0000}"/>
    <cellStyle name="Total 8 2 2 5 12" xfId="23243" xr:uid="{00000000-0005-0000-0000-0000CC5A0000}"/>
    <cellStyle name="Total 8 2 2 5 12 2" xfId="23244" xr:uid="{00000000-0005-0000-0000-0000CD5A0000}"/>
    <cellStyle name="Total 8 2 2 5 13" xfId="23245" xr:uid="{00000000-0005-0000-0000-0000CE5A0000}"/>
    <cellStyle name="Total 8 2 2 5 13 2" xfId="23246" xr:uid="{00000000-0005-0000-0000-0000CF5A0000}"/>
    <cellStyle name="Total 8 2 2 5 14" xfId="23247" xr:uid="{00000000-0005-0000-0000-0000D05A0000}"/>
    <cellStyle name="Total 8 2 2 5 14 2" xfId="23248" xr:uid="{00000000-0005-0000-0000-0000D15A0000}"/>
    <cellStyle name="Total 8 2 2 5 15" xfId="23249" xr:uid="{00000000-0005-0000-0000-0000D25A0000}"/>
    <cellStyle name="Total 8 2 2 5 15 2" xfId="23250" xr:uid="{00000000-0005-0000-0000-0000D35A0000}"/>
    <cellStyle name="Total 8 2 2 5 16" xfId="23251" xr:uid="{00000000-0005-0000-0000-0000D45A0000}"/>
    <cellStyle name="Total 8 2 2 5 2" xfId="23252" xr:uid="{00000000-0005-0000-0000-0000D55A0000}"/>
    <cellStyle name="Total 8 2 2 5 2 2" xfId="23253" xr:uid="{00000000-0005-0000-0000-0000D65A0000}"/>
    <cellStyle name="Total 8 2 2 5 3" xfId="23254" xr:uid="{00000000-0005-0000-0000-0000D75A0000}"/>
    <cellStyle name="Total 8 2 2 5 3 2" xfId="23255" xr:uid="{00000000-0005-0000-0000-0000D85A0000}"/>
    <cellStyle name="Total 8 2 2 5 4" xfId="23256" xr:uid="{00000000-0005-0000-0000-0000D95A0000}"/>
    <cellStyle name="Total 8 2 2 5 4 2" xfId="23257" xr:uid="{00000000-0005-0000-0000-0000DA5A0000}"/>
    <cellStyle name="Total 8 2 2 5 5" xfId="23258" xr:uid="{00000000-0005-0000-0000-0000DB5A0000}"/>
    <cellStyle name="Total 8 2 2 5 5 2" xfId="23259" xr:uid="{00000000-0005-0000-0000-0000DC5A0000}"/>
    <cellStyle name="Total 8 2 2 5 6" xfId="23260" xr:uid="{00000000-0005-0000-0000-0000DD5A0000}"/>
    <cellStyle name="Total 8 2 2 5 6 2" xfId="23261" xr:uid="{00000000-0005-0000-0000-0000DE5A0000}"/>
    <cellStyle name="Total 8 2 2 5 7" xfId="23262" xr:uid="{00000000-0005-0000-0000-0000DF5A0000}"/>
    <cellStyle name="Total 8 2 2 5 7 2" xfId="23263" xr:uid="{00000000-0005-0000-0000-0000E05A0000}"/>
    <cellStyle name="Total 8 2 2 5 8" xfId="23264" xr:uid="{00000000-0005-0000-0000-0000E15A0000}"/>
    <cellStyle name="Total 8 2 2 5 8 2" xfId="23265" xr:uid="{00000000-0005-0000-0000-0000E25A0000}"/>
    <cellStyle name="Total 8 2 2 5 9" xfId="23266" xr:uid="{00000000-0005-0000-0000-0000E35A0000}"/>
    <cellStyle name="Total 8 2 2 5 9 2" xfId="23267" xr:uid="{00000000-0005-0000-0000-0000E45A0000}"/>
    <cellStyle name="Total 8 2 2 6" xfId="23268" xr:uid="{00000000-0005-0000-0000-0000E55A0000}"/>
    <cellStyle name="Total 8 2 2 6 10" xfId="23269" xr:uid="{00000000-0005-0000-0000-0000E65A0000}"/>
    <cellStyle name="Total 8 2 2 6 10 2" xfId="23270" xr:uid="{00000000-0005-0000-0000-0000E75A0000}"/>
    <cellStyle name="Total 8 2 2 6 11" xfId="23271" xr:uid="{00000000-0005-0000-0000-0000E85A0000}"/>
    <cellStyle name="Total 8 2 2 6 11 2" xfId="23272" xr:uid="{00000000-0005-0000-0000-0000E95A0000}"/>
    <cellStyle name="Total 8 2 2 6 12" xfId="23273" xr:uid="{00000000-0005-0000-0000-0000EA5A0000}"/>
    <cellStyle name="Total 8 2 2 6 12 2" xfId="23274" xr:uid="{00000000-0005-0000-0000-0000EB5A0000}"/>
    <cellStyle name="Total 8 2 2 6 13" xfId="23275" xr:uid="{00000000-0005-0000-0000-0000EC5A0000}"/>
    <cellStyle name="Total 8 2 2 6 13 2" xfId="23276" xr:uid="{00000000-0005-0000-0000-0000ED5A0000}"/>
    <cellStyle name="Total 8 2 2 6 14" xfId="23277" xr:uid="{00000000-0005-0000-0000-0000EE5A0000}"/>
    <cellStyle name="Total 8 2 2 6 14 2" xfId="23278" xr:uid="{00000000-0005-0000-0000-0000EF5A0000}"/>
    <cellStyle name="Total 8 2 2 6 15" xfId="23279" xr:uid="{00000000-0005-0000-0000-0000F05A0000}"/>
    <cellStyle name="Total 8 2 2 6 2" xfId="23280" xr:uid="{00000000-0005-0000-0000-0000F15A0000}"/>
    <cellStyle name="Total 8 2 2 6 2 2" xfId="23281" xr:uid="{00000000-0005-0000-0000-0000F25A0000}"/>
    <cellStyle name="Total 8 2 2 6 3" xfId="23282" xr:uid="{00000000-0005-0000-0000-0000F35A0000}"/>
    <cellStyle name="Total 8 2 2 6 3 2" xfId="23283" xr:uid="{00000000-0005-0000-0000-0000F45A0000}"/>
    <cellStyle name="Total 8 2 2 6 4" xfId="23284" xr:uid="{00000000-0005-0000-0000-0000F55A0000}"/>
    <cellStyle name="Total 8 2 2 6 4 2" xfId="23285" xr:uid="{00000000-0005-0000-0000-0000F65A0000}"/>
    <cellStyle name="Total 8 2 2 6 5" xfId="23286" xr:uid="{00000000-0005-0000-0000-0000F75A0000}"/>
    <cellStyle name="Total 8 2 2 6 5 2" xfId="23287" xr:uid="{00000000-0005-0000-0000-0000F85A0000}"/>
    <cellStyle name="Total 8 2 2 6 6" xfId="23288" xr:uid="{00000000-0005-0000-0000-0000F95A0000}"/>
    <cellStyle name="Total 8 2 2 6 6 2" xfId="23289" xr:uid="{00000000-0005-0000-0000-0000FA5A0000}"/>
    <cellStyle name="Total 8 2 2 6 7" xfId="23290" xr:uid="{00000000-0005-0000-0000-0000FB5A0000}"/>
    <cellStyle name="Total 8 2 2 6 7 2" xfId="23291" xr:uid="{00000000-0005-0000-0000-0000FC5A0000}"/>
    <cellStyle name="Total 8 2 2 6 8" xfId="23292" xr:uid="{00000000-0005-0000-0000-0000FD5A0000}"/>
    <cellStyle name="Total 8 2 2 6 8 2" xfId="23293" xr:uid="{00000000-0005-0000-0000-0000FE5A0000}"/>
    <cellStyle name="Total 8 2 2 6 9" xfId="23294" xr:uid="{00000000-0005-0000-0000-0000FF5A0000}"/>
    <cellStyle name="Total 8 2 2 6 9 2" xfId="23295" xr:uid="{00000000-0005-0000-0000-0000005B0000}"/>
    <cellStyle name="Total 8 2 2 7" xfId="23296" xr:uid="{00000000-0005-0000-0000-0000015B0000}"/>
    <cellStyle name="Total 8 2 2 7 2" xfId="23297" xr:uid="{00000000-0005-0000-0000-0000025B0000}"/>
    <cellStyle name="Total 8 2 2 8" xfId="23298" xr:uid="{00000000-0005-0000-0000-0000035B0000}"/>
    <cellStyle name="Total 8 2 2 8 2" xfId="23299" xr:uid="{00000000-0005-0000-0000-0000045B0000}"/>
    <cellStyle name="Total 8 2 2 9" xfId="23300" xr:uid="{00000000-0005-0000-0000-0000055B0000}"/>
    <cellStyle name="Total 8 2 2 9 2" xfId="23301" xr:uid="{00000000-0005-0000-0000-0000065B0000}"/>
    <cellStyle name="Total 8 2 20" xfId="23302" xr:uid="{00000000-0005-0000-0000-0000075B0000}"/>
    <cellStyle name="Total 8 2 20 2" xfId="23303" xr:uid="{00000000-0005-0000-0000-0000085B0000}"/>
    <cellStyle name="Total 8 2 21" xfId="23304" xr:uid="{00000000-0005-0000-0000-0000095B0000}"/>
    <cellStyle name="Total 8 2 21 2" xfId="23305" xr:uid="{00000000-0005-0000-0000-00000A5B0000}"/>
    <cellStyle name="Total 8 2 22" xfId="23306" xr:uid="{00000000-0005-0000-0000-00000B5B0000}"/>
    <cellStyle name="Total 8 2 22 2" xfId="23307" xr:uid="{00000000-0005-0000-0000-00000C5B0000}"/>
    <cellStyle name="Total 8 2 23" xfId="23308" xr:uid="{00000000-0005-0000-0000-00000D5B0000}"/>
    <cellStyle name="Total 8 2 23 2" xfId="23309" xr:uid="{00000000-0005-0000-0000-00000E5B0000}"/>
    <cellStyle name="Total 8 2 24" xfId="23310" xr:uid="{00000000-0005-0000-0000-00000F5B0000}"/>
    <cellStyle name="Total 8 2 24 2" xfId="23311" xr:uid="{00000000-0005-0000-0000-0000105B0000}"/>
    <cellStyle name="Total 8 2 25" xfId="23312" xr:uid="{00000000-0005-0000-0000-0000115B0000}"/>
    <cellStyle name="Total 8 2 25 2" xfId="23313" xr:uid="{00000000-0005-0000-0000-0000125B0000}"/>
    <cellStyle name="Total 8 2 26" xfId="23314" xr:uid="{00000000-0005-0000-0000-0000135B0000}"/>
    <cellStyle name="Total 8 2 26 2" xfId="23315" xr:uid="{00000000-0005-0000-0000-0000145B0000}"/>
    <cellStyle name="Total 8 2 27" xfId="23316" xr:uid="{00000000-0005-0000-0000-0000155B0000}"/>
    <cellStyle name="Total 8 2 3" xfId="23317" xr:uid="{00000000-0005-0000-0000-0000165B0000}"/>
    <cellStyle name="Total 8 2 3 10" xfId="23318" xr:uid="{00000000-0005-0000-0000-0000175B0000}"/>
    <cellStyle name="Total 8 2 3 10 2" xfId="23319" xr:uid="{00000000-0005-0000-0000-0000185B0000}"/>
    <cellStyle name="Total 8 2 3 11" xfId="23320" xr:uid="{00000000-0005-0000-0000-0000195B0000}"/>
    <cellStyle name="Total 8 2 3 11 2" xfId="23321" xr:uid="{00000000-0005-0000-0000-00001A5B0000}"/>
    <cellStyle name="Total 8 2 3 12" xfId="23322" xr:uid="{00000000-0005-0000-0000-00001B5B0000}"/>
    <cellStyle name="Total 8 2 3 12 2" xfId="23323" xr:uid="{00000000-0005-0000-0000-00001C5B0000}"/>
    <cellStyle name="Total 8 2 3 13" xfId="23324" xr:uid="{00000000-0005-0000-0000-00001D5B0000}"/>
    <cellStyle name="Total 8 2 3 13 2" xfId="23325" xr:uid="{00000000-0005-0000-0000-00001E5B0000}"/>
    <cellStyle name="Total 8 2 3 14" xfId="23326" xr:uid="{00000000-0005-0000-0000-00001F5B0000}"/>
    <cellStyle name="Total 8 2 3 14 2" xfId="23327" xr:uid="{00000000-0005-0000-0000-0000205B0000}"/>
    <cellStyle name="Total 8 2 3 15" xfId="23328" xr:uid="{00000000-0005-0000-0000-0000215B0000}"/>
    <cellStyle name="Total 8 2 3 15 2" xfId="23329" xr:uid="{00000000-0005-0000-0000-0000225B0000}"/>
    <cellStyle name="Total 8 2 3 16" xfId="23330" xr:uid="{00000000-0005-0000-0000-0000235B0000}"/>
    <cellStyle name="Total 8 2 3 16 2" xfId="23331" xr:uid="{00000000-0005-0000-0000-0000245B0000}"/>
    <cellStyle name="Total 8 2 3 17" xfId="23332" xr:uid="{00000000-0005-0000-0000-0000255B0000}"/>
    <cellStyle name="Total 8 2 3 17 2" xfId="23333" xr:uid="{00000000-0005-0000-0000-0000265B0000}"/>
    <cellStyle name="Total 8 2 3 18" xfId="23334" xr:uid="{00000000-0005-0000-0000-0000275B0000}"/>
    <cellStyle name="Total 8 2 3 18 2" xfId="23335" xr:uid="{00000000-0005-0000-0000-0000285B0000}"/>
    <cellStyle name="Total 8 2 3 19" xfId="23336" xr:uid="{00000000-0005-0000-0000-0000295B0000}"/>
    <cellStyle name="Total 8 2 3 19 2" xfId="23337" xr:uid="{00000000-0005-0000-0000-00002A5B0000}"/>
    <cellStyle name="Total 8 2 3 2" xfId="23338" xr:uid="{00000000-0005-0000-0000-00002B5B0000}"/>
    <cellStyle name="Total 8 2 3 2 10" xfId="23339" xr:uid="{00000000-0005-0000-0000-00002C5B0000}"/>
    <cellStyle name="Total 8 2 3 2 10 2" xfId="23340" xr:uid="{00000000-0005-0000-0000-00002D5B0000}"/>
    <cellStyle name="Total 8 2 3 2 11" xfId="23341" xr:uid="{00000000-0005-0000-0000-00002E5B0000}"/>
    <cellStyle name="Total 8 2 3 2 11 2" xfId="23342" xr:uid="{00000000-0005-0000-0000-00002F5B0000}"/>
    <cellStyle name="Total 8 2 3 2 12" xfId="23343" xr:uid="{00000000-0005-0000-0000-0000305B0000}"/>
    <cellStyle name="Total 8 2 3 2 12 2" xfId="23344" xr:uid="{00000000-0005-0000-0000-0000315B0000}"/>
    <cellStyle name="Total 8 2 3 2 13" xfId="23345" xr:uid="{00000000-0005-0000-0000-0000325B0000}"/>
    <cellStyle name="Total 8 2 3 2 13 2" xfId="23346" xr:uid="{00000000-0005-0000-0000-0000335B0000}"/>
    <cellStyle name="Total 8 2 3 2 14" xfId="23347" xr:uid="{00000000-0005-0000-0000-0000345B0000}"/>
    <cellStyle name="Total 8 2 3 2 14 2" xfId="23348" xr:uid="{00000000-0005-0000-0000-0000355B0000}"/>
    <cellStyle name="Total 8 2 3 2 15" xfId="23349" xr:uid="{00000000-0005-0000-0000-0000365B0000}"/>
    <cellStyle name="Total 8 2 3 2 15 2" xfId="23350" xr:uid="{00000000-0005-0000-0000-0000375B0000}"/>
    <cellStyle name="Total 8 2 3 2 16" xfId="23351" xr:uid="{00000000-0005-0000-0000-0000385B0000}"/>
    <cellStyle name="Total 8 2 3 2 16 2" xfId="23352" xr:uid="{00000000-0005-0000-0000-0000395B0000}"/>
    <cellStyle name="Total 8 2 3 2 17" xfId="23353" xr:uid="{00000000-0005-0000-0000-00003A5B0000}"/>
    <cellStyle name="Total 8 2 3 2 17 2" xfId="23354" xr:uid="{00000000-0005-0000-0000-00003B5B0000}"/>
    <cellStyle name="Total 8 2 3 2 18" xfId="23355" xr:uid="{00000000-0005-0000-0000-00003C5B0000}"/>
    <cellStyle name="Total 8 2 3 2 18 2" xfId="23356" xr:uid="{00000000-0005-0000-0000-00003D5B0000}"/>
    <cellStyle name="Total 8 2 3 2 19" xfId="23357" xr:uid="{00000000-0005-0000-0000-00003E5B0000}"/>
    <cellStyle name="Total 8 2 3 2 2" xfId="23358" xr:uid="{00000000-0005-0000-0000-00003F5B0000}"/>
    <cellStyle name="Total 8 2 3 2 2 2" xfId="23359" xr:uid="{00000000-0005-0000-0000-0000405B0000}"/>
    <cellStyle name="Total 8 2 3 2 3" xfId="23360" xr:uid="{00000000-0005-0000-0000-0000415B0000}"/>
    <cellStyle name="Total 8 2 3 2 3 2" xfId="23361" xr:uid="{00000000-0005-0000-0000-0000425B0000}"/>
    <cellStyle name="Total 8 2 3 2 4" xfId="23362" xr:uid="{00000000-0005-0000-0000-0000435B0000}"/>
    <cellStyle name="Total 8 2 3 2 4 2" xfId="23363" xr:uid="{00000000-0005-0000-0000-0000445B0000}"/>
    <cellStyle name="Total 8 2 3 2 5" xfId="23364" xr:uid="{00000000-0005-0000-0000-0000455B0000}"/>
    <cellStyle name="Total 8 2 3 2 5 2" xfId="23365" xr:uid="{00000000-0005-0000-0000-0000465B0000}"/>
    <cellStyle name="Total 8 2 3 2 6" xfId="23366" xr:uid="{00000000-0005-0000-0000-0000475B0000}"/>
    <cellStyle name="Total 8 2 3 2 6 2" xfId="23367" xr:uid="{00000000-0005-0000-0000-0000485B0000}"/>
    <cellStyle name="Total 8 2 3 2 7" xfId="23368" xr:uid="{00000000-0005-0000-0000-0000495B0000}"/>
    <cellStyle name="Total 8 2 3 2 7 2" xfId="23369" xr:uid="{00000000-0005-0000-0000-00004A5B0000}"/>
    <cellStyle name="Total 8 2 3 2 8" xfId="23370" xr:uid="{00000000-0005-0000-0000-00004B5B0000}"/>
    <cellStyle name="Total 8 2 3 2 8 2" xfId="23371" xr:uid="{00000000-0005-0000-0000-00004C5B0000}"/>
    <cellStyle name="Total 8 2 3 2 9" xfId="23372" xr:uid="{00000000-0005-0000-0000-00004D5B0000}"/>
    <cellStyle name="Total 8 2 3 2 9 2" xfId="23373" xr:uid="{00000000-0005-0000-0000-00004E5B0000}"/>
    <cellStyle name="Total 8 2 3 20" xfId="23374" xr:uid="{00000000-0005-0000-0000-00004F5B0000}"/>
    <cellStyle name="Total 8 2 3 3" xfId="23375" xr:uid="{00000000-0005-0000-0000-0000505B0000}"/>
    <cellStyle name="Total 8 2 3 3 10" xfId="23376" xr:uid="{00000000-0005-0000-0000-0000515B0000}"/>
    <cellStyle name="Total 8 2 3 3 10 2" xfId="23377" xr:uid="{00000000-0005-0000-0000-0000525B0000}"/>
    <cellStyle name="Total 8 2 3 3 11" xfId="23378" xr:uid="{00000000-0005-0000-0000-0000535B0000}"/>
    <cellStyle name="Total 8 2 3 3 11 2" xfId="23379" xr:uid="{00000000-0005-0000-0000-0000545B0000}"/>
    <cellStyle name="Total 8 2 3 3 12" xfId="23380" xr:uid="{00000000-0005-0000-0000-0000555B0000}"/>
    <cellStyle name="Total 8 2 3 3 12 2" xfId="23381" xr:uid="{00000000-0005-0000-0000-0000565B0000}"/>
    <cellStyle name="Total 8 2 3 3 13" xfId="23382" xr:uid="{00000000-0005-0000-0000-0000575B0000}"/>
    <cellStyle name="Total 8 2 3 3 13 2" xfId="23383" xr:uid="{00000000-0005-0000-0000-0000585B0000}"/>
    <cellStyle name="Total 8 2 3 3 14" xfId="23384" xr:uid="{00000000-0005-0000-0000-0000595B0000}"/>
    <cellStyle name="Total 8 2 3 3 14 2" xfId="23385" xr:uid="{00000000-0005-0000-0000-00005A5B0000}"/>
    <cellStyle name="Total 8 2 3 3 15" xfId="23386" xr:uid="{00000000-0005-0000-0000-00005B5B0000}"/>
    <cellStyle name="Total 8 2 3 3 15 2" xfId="23387" xr:uid="{00000000-0005-0000-0000-00005C5B0000}"/>
    <cellStyle name="Total 8 2 3 3 16" xfId="23388" xr:uid="{00000000-0005-0000-0000-00005D5B0000}"/>
    <cellStyle name="Total 8 2 3 3 16 2" xfId="23389" xr:uid="{00000000-0005-0000-0000-00005E5B0000}"/>
    <cellStyle name="Total 8 2 3 3 17" xfId="23390" xr:uid="{00000000-0005-0000-0000-00005F5B0000}"/>
    <cellStyle name="Total 8 2 3 3 17 2" xfId="23391" xr:uid="{00000000-0005-0000-0000-0000605B0000}"/>
    <cellStyle name="Total 8 2 3 3 18" xfId="23392" xr:uid="{00000000-0005-0000-0000-0000615B0000}"/>
    <cellStyle name="Total 8 2 3 3 18 2" xfId="23393" xr:uid="{00000000-0005-0000-0000-0000625B0000}"/>
    <cellStyle name="Total 8 2 3 3 19" xfId="23394" xr:uid="{00000000-0005-0000-0000-0000635B0000}"/>
    <cellStyle name="Total 8 2 3 3 2" xfId="23395" xr:uid="{00000000-0005-0000-0000-0000645B0000}"/>
    <cellStyle name="Total 8 2 3 3 2 2" xfId="23396" xr:uid="{00000000-0005-0000-0000-0000655B0000}"/>
    <cellStyle name="Total 8 2 3 3 3" xfId="23397" xr:uid="{00000000-0005-0000-0000-0000665B0000}"/>
    <cellStyle name="Total 8 2 3 3 3 2" xfId="23398" xr:uid="{00000000-0005-0000-0000-0000675B0000}"/>
    <cellStyle name="Total 8 2 3 3 4" xfId="23399" xr:uid="{00000000-0005-0000-0000-0000685B0000}"/>
    <cellStyle name="Total 8 2 3 3 4 2" xfId="23400" xr:uid="{00000000-0005-0000-0000-0000695B0000}"/>
    <cellStyle name="Total 8 2 3 3 5" xfId="23401" xr:uid="{00000000-0005-0000-0000-00006A5B0000}"/>
    <cellStyle name="Total 8 2 3 3 5 2" xfId="23402" xr:uid="{00000000-0005-0000-0000-00006B5B0000}"/>
    <cellStyle name="Total 8 2 3 3 6" xfId="23403" xr:uid="{00000000-0005-0000-0000-00006C5B0000}"/>
    <cellStyle name="Total 8 2 3 3 6 2" xfId="23404" xr:uid="{00000000-0005-0000-0000-00006D5B0000}"/>
    <cellStyle name="Total 8 2 3 3 7" xfId="23405" xr:uid="{00000000-0005-0000-0000-00006E5B0000}"/>
    <cellStyle name="Total 8 2 3 3 7 2" xfId="23406" xr:uid="{00000000-0005-0000-0000-00006F5B0000}"/>
    <cellStyle name="Total 8 2 3 3 8" xfId="23407" xr:uid="{00000000-0005-0000-0000-0000705B0000}"/>
    <cellStyle name="Total 8 2 3 3 8 2" xfId="23408" xr:uid="{00000000-0005-0000-0000-0000715B0000}"/>
    <cellStyle name="Total 8 2 3 3 9" xfId="23409" xr:uid="{00000000-0005-0000-0000-0000725B0000}"/>
    <cellStyle name="Total 8 2 3 3 9 2" xfId="23410" xr:uid="{00000000-0005-0000-0000-0000735B0000}"/>
    <cellStyle name="Total 8 2 3 4" xfId="23411" xr:uid="{00000000-0005-0000-0000-0000745B0000}"/>
    <cellStyle name="Total 8 2 3 4 10" xfId="23412" xr:uid="{00000000-0005-0000-0000-0000755B0000}"/>
    <cellStyle name="Total 8 2 3 4 10 2" xfId="23413" xr:uid="{00000000-0005-0000-0000-0000765B0000}"/>
    <cellStyle name="Total 8 2 3 4 11" xfId="23414" xr:uid="{00000000-0005-0000-0000-0000775B0000}"/>
    <cellStyle name="Total 8 2 3 4 11 2" xfId="23415" xr:uid="{00000000-0005-0000-0000-0000785B0000}"/>
    <cellStyle name="Total 8 2 3 4 12" xfId="23416" xr:uid="{00000000-0005-0000-0000-0000795B0000}"/>
    <cellStyle name="Total 8 2 3 4 12 2" xfId="23417" xr:uid="{00000000-0005-0000-0000-00007A5B0000}"/>
    <cellStyle name="Total 8 2 3 4 13" xfId="23418" xr:uid="{00000000-0005-0000-0000-00007B5B0000}"/>
    <cellStyle name="Total 8 2 3 4 13 2" xfId="23419" xr:uid="{00000000-0005-0000-0000-00007C5B0000}"/>
    <cellStyle name="Total 8 2 3 4 14" xfId="23420" xr:uid="{00000000-0005-0000-0000-00007D5B0000}"/>
    <cellStyle name="Total 8 2 3 4 14 2" xfId="23421" xr:uid="{00000000-0005-0000-0000-00007E5B0000}"/>
    <cellStyle name="Total 8 2 3 4 15" xfId="23422" xr:uid="{00000000-0005-0000-0000-00007F5B0000}"/>
    <cellStyle name="Total 8 2 3 4 15 2" xfId="23423" xr:uid="{00000000-0005-0000-0000-0000805B0000}"/>
    <cellStyle name="Total 8 2 3 4 16" xfId="23424" xr:uid="{00000000-0005-0000-0000-0000815B0000}"/>
    <cellStyle name="Total 8 2 3 4 2" xfId="23425" xr:uid="{00000000-0005-0000-0000-0000825B0000}"/>
    <cellStyle name="Total 8 2 3 4 2 2" xfId="23426" xr:uid="{00000000-0005-0000-0000-0000835B0000}"/>
    <cellStyle name="Total 8 2 3 4 3" xfId="23427" xr:uid="{00000000-0005-0000-0000-0000845B0000}"/>
    <cellStyle name="Total 8 2 3 4 3 2" xfId="23428" xr:uid="{00000000-0005-0000-0000-0000855B0000}"/>
    <cellStyle name="Total 8 2 3 4 4" xfId="23429" xr:uid="{00000000-0005-0000-0000-0000865B0000}"/>
    <cellStyle name="Total 8 2 3 4 4 2" xfId="23430" xr:uid="{00000000-0005-0000-0000-0000875B0000}"/>
    <cellStyle name="Total 8 2 3 4 5" xfId="23431" xr:uid="{00000000-0005-0000-0000-0000885B0000}"/>
    <cellStyle name="Total 8 2 3 4 5 2" xfId="23432" xr:uid="{00000000-0005-0000-0000-0000895B0000}"/>
    <cellStyle name="Total 8 2 3 4 6" xfId="23433" xr:uid="{00000000-0005-0000-0000-00008A5B0000}"/>
    <cellStyle name="Total 8 2 3 4 6 2" xfId="23434" xr:uid="{00000000-0005-0000-0000-00008B5B0000}"/>
    <cellStyle name="Total 8 2 3 4 7" xfId="23435" xr:uid="{00000000-0005-0000-0000-00008C5B0000}"/>
    <cellStyle name="Total 8 2 3 4 7 2" xfId="23436" xr:uid="{00000000-0005-0000-0000-00008D5B0000}"/>
    <cellStyle name="Total 8 2 3 4 8" xfId="23437" xr:uid="{00000000-0005-0000-0000-00008E5B0000}"/>
    <cellStyle name="Total 8 2 3 4 8 2" xfId="23438" xr:uid="{00000000-0005-0000-0000-00008F5B0000}"/>
    <cellStyle name="Total 8 2 3 4 9" xfId="23439" xr:uid="{00000000-0005-0000-0000-0000905B0000}"/>
    <cellStyle name="Total 8 2 3 4 9 2" xfId="23440" xr:uid="{00000000-0005-0000-0000-0000915B0000}"/>
    <cellStyle name="Total 8 2 3 5" xfId="23441" xr:uid="{00000000-0005-0000-0000-0000925B0000}"/>
    <cellStyle name="Total 8 2 3 5 10" xfId="23442" xr:uid="{00000000-0005-0000-0000-0000935B0000}"/>
    <cellStyle name="Total 8 2 3 5 10 2" xfId="23443" xr:uid="{00000000-0005-0000-0000-0000945B0000}"/>
    <cellStyle name="Total 8 2 3 5 11" xfId="23444" xr:uid="{00000000-0005-0000-0000-0000955B0000}"/>
    <cellStyle name="Total 8 2 3 5 11 2" xfId="23445" xr:uid="{00000000-0005-0000-0000-0000965B0000}"/>
    <cellStyle name="Total 8 2 3 5 12" xfId="23446" xr:uid="{00000000-0005-0000-0000-0000975B0000}"/>
    <cellStyle name="Total 8 2 3 5 12 2" xfId="23447" xr:uid="{00000000-0005-0000-0000-0000985B0000}"/>
    <cellStyle name="Total 8 2 3 5 13" xfId="23448" xr:uid="{00000000-0005-0000-0000-0000995B0000}"/>
    <cellStyle name="Total 8 2 3 5 13 2" xfId="23449" xr:uid="{00000000-0005-0000-0000-00009A5B0000}"/>
    <cellStyle name="Total 8 2 3 5 14" xfId="23450" xr:uid="{00000000-0005-0000-0000-00009B5B0000}"/>
    <cellStyle name="Total 8 2 3 5 14 2" xfId="23451" xr:uid="{00000000-0005-0000-0000-00009C5B0000}"/>
    <cellStyle name="Total 8 2 3 5 15" xfId="23452" xr:uid="{00000000-0005-0000-0000-00009D5B0000}"/>
    <cellStyle name="Total 8 2 3 5 15 2" xfId="23453" xr:uid="{00000000-0005-0000-0000-00009E5B0000}"/>
    <cellStyle name="Total 8 2 3 5 16" xfId="23454" xr:uid="{00000000-0005-0000-0000-00009F5B0000}"/>
    <cellStyle name="Total 8 2 3 5 2" xfId="23455" xr:uid="{00000000-0005-0000-0000-0000A05B0000}"/>
    <cellStyle name="Total 8 2 3 5 2 2" xfId="23456" xr:uid="{00000000-0005-0000-0000-0000A15B0000}"/>
    <cellStyle name="Total 8 2 3 5 3" xfId="23457" xr:uid="{00000000-0005-0000-0000-0000A25B0000}"/>
    <cellStyle name="Total 8 2 3 5 3 2" xfId="23458" xr:uid="{00000000-0005-0000-0000-0000A35B0000}"/>
    <cellStyle name="Total 8 2 3 5 4" xfId="23459" xr:uid="{00000000-0005-0000-0000-0000A45B0000}"/>
    <cellStyle name="Total 8 2 3 5 4 2" xfId="23460" xr:uid="{00000000-0005-0000-0000-0000A55B0000}"/>
    <cellStyle name="Total 8 2 3 5 5" xfId="23461" xr:uid="{00000000-0005-0000-0000-0000A65B0000}"/>
    <cellStyle name="Total 8 2 3 5 5 2" xfId="23462" xr:uid="{00000000-0005-0000-0000-0000A75B0000}"/>
    <cellStyle name="Total 8 2 3 5 6" xfId="23463" xr:uid="{00000000-0005-0000-0000-0000A85B0000}"/>
    <cellStyle name="Total 8 2 3 5 6 2" xfId="23464" xr:uid="{00000000-0005-0000-0000-0000A95B0000}"/>
    <cellStyle name="Total 8 2 3 5 7" xfId="23465" xr:uid="{00000000-0005-0000-0000-0000AA5B0000}"/>
    <cellStyle name="Total 8 2 3 5 7 2" xfId="23466" xr:uid="{00000000-0005-0000-0000-0000AB5B0000}"/>
    <cellStyle name="Total 8 2 3 5 8" xfId="23467" xr:uid="{00000000-0005-0000-0000-0000AC5B0000}"/>
    <cellStyle name="Total 8 2 3 5 8 2" xfId="23468" xr:uid="{00000000-0005-0000-0000-0000AD5B0000}"/>
    <cellStyle name="Total 8 2 3 5 9" xfId="23469" xr:uid="{00000000-0005-0000-0000-0000AE5B0000}"/>
    <cellStyle name="Total 8 2 3 5 9 2" xfId="23470" xr:uid="{00000000-0005-0000-0000-0000AF5B0000}"/>
    <cellStyle name="Total 8 2 3 6" xfId="23471" xr:uid="{00000000-0005-0000-0000-0000B05B0000}"/>
    <cellStyle name="Total 8 2 3 6 10" xfId="23472" xr:uid="{00000000-0005-0000-0000-0000B15B0000}"/>
    <cellStyle name="Total 8 2 3 6 10 2" xfId="23473" xr:uid="{00000000-0005-0000-0000-0000B25B0000}"/>
    <cellStyle name="Total 8 2 3 6 11" xfId="23474" xr:uid="{00000000-0005-0000-0000-0000B35B0000}"/>
    <cellStyle name="Total 8 2 3 6 11 2" xfId="23475" xr:uid="{00000000-0005-0000-0000-0000B45B0000}"/>
    <cellStyle name="Total 8 2 3 6 12" xfId="23476" xr:uid="{00000000-0005-0000-0000-0000B55B0000}"/>
    <cellStyle name="Total 8 2 3 6 12 2" xfId="23477" xr:uid="{00000000-0005-0000-0000-0000B65B0000}"/>
    <cellStyle name="Total 8 2 3 6 13" xfId="23478" xr:uid="{00000000-0005-0000-0000-0000B75B0000}"/>
    <cellStyle name="Total 8 2 3 6 13 2" xfId="23479" xr:uid="{00000000-0005-0000-0000-0000B85B0000}"/>
    <cellStyle name="Total 8 2 3 6 14" xfId="23480" xr:uid="{00000000-0005-0000-0000-0000B95B0000}"/>
    <cellStyle name="Total 8 2 3 6 14 2" xfId="23481" xr:uid="{00000000-0005-0000-0000-0000BA5B0000}"/>
    <cellStyle name="Total 8 2 3 6 15" xfId="23482" xr:uid="{00000000-0005-0000-0000-0000BB5B0000}"/>
    <cellStyle name="Total 8 2 3 6 2" xfId="23483" xr:uid="{00000000-0005-0000-0000-0000BC5B0000}"/>
    <cellStyle name="Total 8 2 3 6 2 2" xfId="23484" xr:uid="{00000000-0005-0000-0000-0000BD5B0000}"/>
    <cellStyle name="Total 8 2 3 6 3" xfId="23485" xr:uid="{00000000-0005-0000-0000-0000BE5B0000}"/>
    <cellStyle name="Total 8 2 3 6 3 2" xfId="23486" xr:uid="{00000000-0005-0000-0000-0000BF5B0000}"/>
    <cellStyle name="Total 8 2 3 6 4" xfId="23487" xr:uid="{00000000-0005-0000-0000-0000C05B0000}"/>
    <cellStyle name="Total 8 2 3 6 4 2" xfId="23488" xr:uid="{00000000-0005-0000-0000-0000C15B0000}"/>
    <cellStyle name="Total 8 2 3 6 5" xfId="23489" xr:uid="{00000000-0005-0000-0000-0000C25B0000}"/>
    <cellStyle name="Total 8 2 3 6 5 2" xfId="23490" xr:uid="{00000000-0005-0000-0000-0000C35B0000}"/>
    <cellStyle name="Total 8 2 3 6 6" xfId="23491" xr:uid="{00000000-0005-0000-0000-0000C45B0000}"/>
    <cellStyle name="Total 8 2 3 6 6 2" xfId="23492" xr:uid="{00000000-0005-0000-0000-0000C55B0000}"/>
    <cellStyle name="Total 8 2 3 6 7" xfId="23493" xr:uid="{00000000-0005-0000-0000-0000C65B0000}"/>
    <cellStyle name="Total 8 2 3 6 7 2" xfId="23494" xr:uid="{00000000-0005-0000-0000-0000C75B0000}"/>
    <cellStyle name="Total 8 2 3 6 8" xfId="23495" xr:uid="{00000000-0005-0000-0000-0000C85B0000}"/>
    <cellStyle name="Total 8 2 3 6 8 2" xfId="23496" xr:uid="{00000000-0005-0000-0000-0000C95B0000}"/>
    <cellStyle name="Total 8 2 3 6 9" xfId="23497" xr:uid="{00000000-0005-0000-0000-0000CA5B0000}"/>
    <cellStyle name="Total 8 2 3 6 9 2" xfId="23498" xr:uid="{00000000-0005-0000-0000-0000CB5B0000}"/>
    <cellStyle name="Total 8 2 3 7" xfId="23499" xr:uid="{00000000-0005-0000-0000-0000CC5B0000}"/>
    <cellStyle name="Total 8 2 3 7 2" xfId="23500" xr:uid="{00000000-0005-0000-0000-0000CD5B0000}"/>
    <cellStyle name="Total 8 2 3 8" xfId="23501" xr:uid="{00000000-0005-0000-0000-0000CE5B0000}"/>
    <cellStyle name="Total 8 2 3 8 2" xfId="23502" xr:uid="{00000000-0005-0000-0000-0000CF5B0000}"/>
    <cellStyle name="Total 8 2 3 9" xfId="23503" xr:uid="{00000000-0005-0000-0000-0000D05B0000}"/>
    <cellStyle name="Total 8 2 3 9 2" xfId="23504" xr:uid="{00000000-0005-0000-0000-0000D15B0000}"/>
    <cellStyle name="Total 8 2 4" xfId="23505" xr:uid="{00000000-0005-0000-0000-0000D25B0000}"/>
    <cellStyle name="Total 8 2 4 10" xfId="23506" xr:uid="{00000000-0005-0000-0000-0000D35B0000}"/>
    <cellStyle name="Total 8 2 4 10 2" xfId="23507" xr:uid="{00000000-0005-0000-0000-0000D45B0000}"/>
    <cellStyle name="Total 8 2 4 11" xfId="23508" xr:uid="{00000000-0005-0000-0000-0000D55B0000}"/>
    <cellStyle name="Total 8 2 4 11 2" xfId="23509" xr:uid="{00000000-0005-0000-0000-0000D65B0000}"/>
    <cellStyle name="Total 8 2 4 12" xfId="23510" xr:uid="{00000000-0005-0000-0000-0000D75B0000}"/>
    <cellStyle name="Total 8 2 4 12 2" xfId="23511" xr:uid="{00000000-0005-0000-0000-0000D85B0000}"/>
    <cellStyle name="Total 8 2 4 13" xfId="23512" xr:uid="{00000000-0005-0000-0000-0000D95B0000}"/>
    <cellStyle name="Total 8 2 4 13 2" xfId="23513" xr:uid="{00000000-0005-0000-0000-0000DA5B0000}"/>
    <cellStyle name="Total 8 2 4 14" xfId="23514" xr:uid="{00000000-0005-0000-0000-0000DB5B0000}"/>
    <cellStyle name="Total 8 2 4 14 2" xfId="23515" xr:uid="{00000000-0005-0000-0000-0000DC5B0000}"/>
    <cellStyle name="Total 8 2 4 15" xfId="23516" xr:uid="{00000000-0005-0000-0000-0000DD5B0000}"/>
    <cellStyle name="Total 8 2 4 15 2" xfId="23517" xr:uid="{00000000-0005-0000-0000-0000DE5B0000}"/>
    <cellStyle name="Total 8 2 4 16" xfId="23518" xr:uid="{00000000-0005-0000-0000-0000DF5B0000}"/>
    <cellStyle name="Total 8 2 4 16 2" xfId="23519" xr:uid="{00000000-0005-0000-0000-0000E05B0000}"/>
    <cellStyle name="Total 8 2 4 17" xfId="23520" xr:uid="{00000000-0005-0000-0000-0000E15B0000}"/>
    <cellStyle name="Total 8 2 4 17 2" xfId="23521" xr:uid="{00000000-0005-0000-0000-0000E25B0000}"/>
    <cellStyle name="Total 8 2 4 18" xfId="23522" xr:uid="{00000000-0005-0000-0000-0000E35B0000}"/>
    <cellStyle name="Total 8 2 4 18 2" xfId="23523" xr:uid="{00000000-0005-0000-0000-0000E45B0000}"/>
    <cellStyle name="Total 8 2 4 19" xfId="23524" xr:uid="{00000000-0005-0000-0000-0000E55B0000}"/>
    <cellStyle name="Total 8 2 4 19 2" xfId="23525" xr:uid="{00000000-0005-0000-0000-0000E65B0000}"/>
    <cellStyle name="Total 8 2 4 2" xfId="23526" xr:uid="{00000000-0005-0000-0000-0000E75B0000}"/>
    <cellStyle name="Total 8 2 4 2 10" xfId="23527" xr:uid="{00000000-0005-0000-0000-0000E85B0000}"/>
    <cellStyle name="Total 8 2 4 2 10 2" xfId="23528" xr:uid="{00000000-0005-0000-0000-0000E95B0000}"/>
    <cellStyle name="Total 8 2 4 2 11" xfId="23529" xr:uid="{00000000-0005-0000-0000-0000EA5B0000}"/>
    <cellStyle name="Total 8 2 4 2 11 2" xfId="23530" xr:uid="{00000000-0005-0000-0000-0000EB5B0000}"/>
    <cellStyle name="Total 8 2 4 2 12" xfId="23531" xr:uid="{00000000-0005-0000-0000-0000EC5B0000}"/>
    <cellStyle name="Total 8 2 4 2 12 2" xfId="23532" xr:uid="{00000000-0005-0000-0000-0000ED5B0000}"/>
    <cellStyle name="Total 8 2 4 2 13" xfId="23533" xr:uid="{00000000-0005-0000-0000-0000EE5B0000}"/>
    <cellStyle name="Total 8 2 4 2 13 2" xfId="23534" xr:uid="{00000000-0005-0000-0000-0000EF5B0000}"/>
    <cellStyle name="Total 8 2 4 2 14" xfId="23535" xr:uid="{00000000-0005-0000-0000-0000F05B0000}"/>
    <cellStyle name="Total 8 2 4 2 14 2" xfId="23536" xr:uid="{00000000-0005-0000-0000-0000F15B0000}"/>
    <cellStyle name="Total 8 2 4 2 15" xfId="23537" xr:uid="{00000000-0005-0000-0000-0000F25B0000}"/>
    <cellStyle name="Total 8 2 4 2 15 2" xfId="23538" xr:uid="{00000000-0005-0000-0000-0000F35B0000}"/>
    <cellStyle name="Total 8 2 4 2 16" xfId="23539" xr:uid="{00000000-0005-0000-0000-0000F45B0000}"/>
    <cellStyle name="Total 8 2 4 2 16 2" xfId="23540" xr:uid="{00000000-0005-0000-0000-0000F55B0000}"/>
    <cellStyle name="Total 8 2 4 2 17" xfId="23541" xr:uid="{00000000-0005-0000-0000-0000F65B0000}"/>
    <cellStyle name="Total 8 2 4 2 17 2" xfId="23542" xr:uid="{00000000-0005-0000-0000-0000F75B0000}"/>
    <cellStyle name="Total 8 2 4 2 18" xfId="23543" xr:uid="{00000000-0005-0000-0000-0000F85B0000}"/>
    <cellStyle name="Total 8 2 4 2 18 2" xfId="23544" xr:uid="{00000000-0005-0000-0000-0000F95B0000}"/>
    <cellStyle name="Total 8 2 4 2 19" xfId="23545" xr:uid="{00000000-0005-0000-0000-0000FA5B0000}"/>
    <cellStyle name="Total 8 2 4 2 2" xfId="23546" xr:uid="{00000000-0005-0000-0000-0000FB5B0000}"/>
    <cellStyle name="Total 8 2 4 2 2 2" xfId="23547" xr:uid="{00000000-0005-0000-0000-0000FC5B0000}"/>
    <cellStyle name="Total 8 2 4 2 3" xfId="23548" xr:uid="{00000000-0005-0000-0000-0000FD5B0000}"/>
    <cellStyle name="Total 8 2 4 2 3 2" xfId="23549" xr:uid="{00000000-0005-0000-0000-0000FE5B0000}"/>
    <cellStyle name="Total 8 2 4 2 4" xfId="23550" xr:uid="{00000000-0005-0000-0000-0000FF5B0000}"/>
    <cellStyle name="Total 8 2 4 2 4 2" xfId="23551" xr:uid="{00000000-0005-0000-0000-0000005C0000}"/>
    <cellStyle name="Total 8 2 4 2 5" xfId="23552" xr:uid="{00000000-0005-0000-0000-0000015C0000}"/>
    <cellStyle name="Total 8 2 4 2 5 2" xfId="23553" xr:uid="{00000000-0005-0000-0000-0000025C0000}"/>
    <cellStyle name="Total 8 2 4 2 6" xfId="23554" xr:uid="{00000000-0005-0000-0000-0000035C0000}"/>
    <cellStyle name="Total 8 2 4 2 6 2" xfId="23555" xr:uid="{00000000-0005-0000-0000-0000045C0000}"/>
    <cellStyle name="Total 8 2 4 2 7" xfId="23556" xr:uid="{00000000-0005-0000-0000-0000055C0000}"/>
    <cellStyle name="Total 8 2 4 2 7 2" xfId="23557" xr:uid="{00000000-0005-0000-0000-0000065C0000}"/>
    <cellStyle name="Total 8 2 4 2 8" xfId="23558" xr:uid="{00000000-0005-0000-0000-0000075C0000}"/>
    <cellStyle name="Total 8 2 4 2 8 2" xfId="23559" xr:uid="{00000000-0005-0000-0000-0000085C0000}"/>
    <cellStyle name="Total 8 2 4 2 9" xfId="23560" xr:uid="{00000000-0005-0000-0000-0000095C0000}"/>
    <cellStyle name="Total 8 2 4 2 9 2" xfId="23561" xr:uid="{00000000-0005-0000-0000-00000A5C0000}"/>
    <cellStyle name="Total 8 2 4 20" xfId="23562" xr:uid="{00000000-0005-0000-0000-00000B5C0000}"/>
    <cellStyle name="Total 8 2 4 3" xfId="23563" xr:uid="{00000000-0005-0000-0000-00000C5C0000}"/>
    <cellStyle name="Total 8 2 4 3 10" xfId="23564" xr:uid="{00000000-0005-0000-0000-00000D5C0000}"/>
    <cellStyle name="Total 8 2 4 3 10 2" xfId="23565" xr:uid="{00000000-0005-0000-0000-00000E5C0000}"/>
    <cellStyle name="Total 8 2 4 3 11" xfId="23566" xr:uid="{00000000-0005-0000-0000-00000F5C0000}"/>
    <cellStyle name="Total 8 2 4 3 11 2" xfId="23567" xr:uid="{00000000-0005-0000-0000-0000105C0000}"/>
    <cellStyle name="Total 8 2 4 3 12" xfId="23568" xr:uid="{00000000-0005-0000-0000-0000115C0000}"/>
    <cellStyle name="Total 8 2 4 3 12 2" xfId="23569" xr:uid="{00000000-0005-0000-0000-0000125C0000}"/>
    <cellStyle name="Total 8 2 4 3 13" xfId="23570" xr:uid="{00000000-0005-0000-0000-0000135C0000}"/>
    <cellStyle name="Total 8 2 4 3 13 2" xfId="23571" xr:uid="{00000000-0005-0000-0000-0000145C0000}"/>
    <cellStyle name="Total 8 2 4 3 14" xfId="23572" xr:uid="{00000000-0005-0000-0000-0000155C0000}"/>
    <cellStyle name="Total 8 2 4 3 14 2" xfId="23573" xr:uid="{00000000-0005-0000-0000-0000165C0000}"/>
    <cellStyle name="Total 8 2 4 3 15" xfId="23574" xr:uid="{00000000-0005-0000-0000-0000175C0000}"/>
    <cellStyle name="Total 8 2 4 3 15 2" xfId="23575" xr:uid="{00000000-0005-0000-0000-0000185C0000}"/>
    <cellStyle name="Total 8 2 4 3 16" xfId="23576" xr:uid="{00000000-0005-0000-0000-0000195C0000}"/>
    <cellStyle name="Total 8 2 4 3 16 2" xfId="23577" xr:uid="{00000000-0005-0000-0000-00001A5C0000}"/>
    <cellStyle name="Total 8 2 4 3 17" xfId="23578" xr:uid="{00000000-0005-0000-0000-00001B5C0000}"/>
    <cellStyle name="Total 8 2 4 3 17 2" xfId="23579" xr:uid="{00000000-0005-0000-0000-00001C5C0000}"/>
    <cellStyle name="Total 8 2 4 3 18" xfId="23580" xr:uid="{00000000-0005-0000-0000-00001D5C0000}"/>
    <cellStyle name="Total 8 2 4 3 2" xfId="23581" xr:uid="{00000000-0005-0000-0000-00001E5C0000}"/>
    <cellStyle name="Total 8 2 4 3 2 2" xfId="23582" xr:uid="{00000000-0005-0000-0000-00001F5C0000}"/>
    <cellStyle name="Total 8 2 4 3 3" xfId="23583" xr:uid="{00000000-0005-0000-0000-0000205C0000}"/>
    <cellStyle name="Total 8 2 4 3 3 2" xfId="23584" xr:uid="{00000000-0005-0000-0000-0000215C0000}"/>
    <cellStyle name="Total 8 2 4 3 4" xfId="23585" xr:uid="{00000000-0005-0000-0000-0000225C0000}"/>
    <cellStyle name="Total 8 2 4 3 4 2" xfId="23586" xr:uid="{00000000-0005-0000-0000-0000235C0000}"/>
    <cellStyle name="Total 8 2 4 3 5" xfId="23587" xr:uid="{00000000-0005-0000-0000-0000245C0000}"/>
    <cellStyle name="Total 8 2 4 3 5 2" xfId="23588" xr:uid="{00000000-0005-0000-0000-0000255C0000}"/>
    <cellStyle name="Total 8 2 4 3 6" xfId="23589" xr:uid="{00000000-0005-0000-0000-0000265C0000}"/>
    <cellStyle name="Total 8 2 4 3 6 2" xfId="23590" xr:uid="{00000000-0005-0000-0000-0000275C0000}"/>
    <cellStyle name="Total 8 2 4 3 7" xfId="23591" xr:uid="{00000000-0005-0000-0000-0000285C0000}"/>
    <cellStyle name="Total 8 2 4 3 7 2" xfId="23592" xr:uid="{00000000-0005-0000-0000-0000295C0000}"/>
    <cellStyle name="Total 8 2 4 3 8" xfId="23593" xr:uid="{00000000-0005-0000-0000-00002A5C0000}"/>
    <cellStyle name="Total 8 2 4 3 8 2" xfId="23594" xr:uid="{00000000-0005-0000-0000-00002B5C0000}"/>
    <cellStyle name="Total 8 2 4 3 9" xfId="23595" xr:uid="{00000000-0005-0000-0000-00002C5C0000}"/>
    <cellStyle name="Total 8 2 4 3 9 2" xfId="23596" xr:uid="{00000000-0005-0000-0000-00002D5C0000}"/>
    <cellStyle name="Total 8 2 4 4" xfId="23597" xr:uid="{00000000-0005-0000-0000-00002E5C0000}"/>
    <cellStyle name="Total 8 2 4 4 10" xfId="23598" xr:uid="{00000000-0005-0000-0000-00002F5C0000}"/>
    <cellStyle name="Total 8 2 4 4 10 2" xfId="23599" xr:uid="{00000000-0005-0000-0000-0000305C0000}"/>
    <cellStyle name="Total 8 2 4 4 11" xfId="23600" xr:uid="{00000000-0005-0000-0000-0000315C0000}"/>
    <cellStyle name="Total 8 2 4 4 11 2" xfId="23601" xr:uid="{00000000-0005-0000-0000-0000325C0000}"/>
    <cellStyle name="Total 8 2 4 4 12" xfId="23602" xr:uid="{00000000-0005-0000-0000-0000335C0000}"/>
    <cellStyle name="Total 8 2 4 4 12 2" xfId="23603" xr:uid="{00000000-0005-0000-0000-0000345C0000}"/>
    <cellStyle name="Total 8 2 4 4 13" xfId="23604" xr:uid="{00000000-0005-0000-0000-0000355C0000}"/>
    <cellStyle name="Total 8 2 4 4 13 2" xfId="23605" xr:uid="{00000000-0005-0000-0000-0000365C0000}"/>
    <cellStyle name="Total 8 2 4 4 14" xfId="23606" xr:uid="{00000000-0005-0000-0000-0000375C0000}"/>
    <cellStyle name="Total 8 2 4 4 14 2" xfId="23607" xr:uid="{00000000-0005-0000-0000-0000385C0000}"/>
    <cellStyle name="Total 8 2 4 4 15" xfId="23608" xr:uid="{00000000-0005-0000-0000-0000395C0000}"/>
    <cellStyle name="Total 8 2 4 4 15 2" xfId="23609" xr:uid="{00000000-0005-0000-0000-00003A5C0000}"/>
    <cellStyle name="Total 8 2 4 4 16" xfId="23610" xr:uid="{00000000-0005-0000-0000-00003B5C0000}"/>
    <cellStyle name="Total 8 2 4 4 2" xfId="23611" xr:uid="{00000000-0005-0000-0000-00003C5C0000}"/>
    <cellStyle name="Total 8 2 4 4 2 2" xfId="23612" xr:uid="{00000000-0005-0000-0000-00003D5C0000}"/>
    <cellStyle name="Total 8 2 4 4 3" xfId="23613" xr:uid="{00000000-0005-0000-0000-00003E5C0000}"/>
    <cellStyle name="Total 8 2 4 4 3 2" xfId="23614" xr:uid="{00000000-0005-0000-0000-00003F5C0000}"/>
    <cellStyle name="Total 8 2 4 4 4" xfId="23615" xr:uid="{00000000-0005-0000-0000-0000405C0000}"/>
    <cellStyle name="Total 8 2 4 4 4 2" xfId="23616" xr:uid="{00000000-0005-0000-0000-0000415C0000}"/>
    <cellStyle name="Total 8 2 4 4 5" xfId="23617" xr:uid="{00000000-0005-0000-0000-0000425C0000}"/>
    <cellStyle name="Total 8 2 4 4 5 2" xfId="23618" xr:uid="{00000000-0005-0000-0000-0000435C0000}"/>
    <cellStyle name="Total 8 2 4 4 6" xfId="23619" xr:uid="{00000000-0005-0000-0000-0000445C0000}"/>
    <cellStyle name="Total 8 2 4 4 6 2" xfId="23620" xr:uid="{00000000-0005-0000-0000-0000455C0000}"/>
    <cellStyle name="Total 8 2 4 4 7" xfId="23621" xr:uid="{00000000-0005-0000-0000-0000465C0000}"/>
    <cellStyle name="Total 8 2 4 4 7 2" xfId="23622" xr:uid="{00000000-0005-0000-0000-0000475C0000}"/>
    <cellStyle name="Total 8 2 4 4 8" xfId="23623" xr:uid="{00000000-0005-0000-0000-0000485C0000}"/>
    <cellStyle name="Total 8 2 4 4 8 2" xfId="23624" xr:uid="{00000000-0005-0000-0000-0000495C0000}"/>
    <cellStyle name="Total 8 2 4 4 9" xfId="23625" xr:uid="{00000000-0005-0000-0000-00004A5C0000}"/>
    <cellStyle name="Total 8 2 4 4 9 2" xfId="23626" xr:uid="{00000000-0005-0000-0000-00004B5C0000}"/>
    <cellStyle name="Total 8 2 4 5" xfId="23627" xr:uid="{00000000-0005-0000-0000-00004C5C0000}"/>
    <cellStyle name="Total 8 2 4 5 10" xfId="23628" xr:uid="{00000000-0005-0000-0000-00004D5C0000}"/>
    <cellStyle name="Total 8 2 4 5 10 2" xfId="23629" xr:uid="{00000000-0005-0000-0000-00004E5C0000}"/>
    <cellStyle name="Total 8 2 4 5 11" xfId="23630" xr:uid="{00000000-0005-0000-0000-00004F5C0000}"/>
    <cellStyle name="Total 8 2 4 5 11 2" xfId="23631" xr:uid="{00000000-0005-0000-0000-0000505C0000}"/>
    <cellStyle name="Total 8 2 4 5 12" xfId="23632" xr:uid="{00000000-0005-0000-0000-0000515C0000}"/>
    <cellStyle name="Total 8 2 4 5 12 2" xfId="23633" xr:uid="{00000000-0005-0000-0000-0000525C0000}"/>
    <cellStyle name="Total 8 2 4 5 13" xfId="23634" xr:uid="{00000000-0005-0000-0000-0000535C0000}"/>
    <cellStyle name="Total 8 2 4 5 13 2" xfId="23635" xr:uid="{00000000-0005-0000-0000-0000545C0000}"/>
    <cellStyle name="Total 8 2 4 5 14" xfId="23636" xr:uid="{00000000-0005-0000-0000-0000555C0000}"/>
    <cellStyle name="Total 8 2 4 5 14 2" xfId="23637" xr:uid="{00000000-0005-0000-0000-0000565C0000}"/>
    <cellStyle name="Total 8 2 4 5 15" xfId="23638" xr:uid="{00000000-0005-0000-0000-0000575C0000}"/>
    <cellStyle name="Total 8 2 4 5 15 2" xfId="23639" xr:uid="{00000000-0005-0000-0000-0000585C0000}"/>
    <cellStyle name="Total 8 2 4 5 16" xfId="23640" xr:uid="{00000000-0005-0000-0000-0000595C0000}"/>
    <cellStyle name="Total 8 2 4 5 2" xfId="23641" xr:uid="{00000000-0005-0000-0000-00005A5C0000}"/>
    <cellStyle name="Total 8 2 4 5 2 2" xfId="23642" xr:uid="{00000000-0005-0000-0000-00005B5C0000}"/>
    <cellStyle name="Total 8 2 4 5 3" xfId="23643" xr:uid="{00000000-0005-0000-0000-00005C5C0000}"/>
    <cellStyle name="Total 8 2 4 5 3 2" xfId="23644" xr:uid="{00000000-0005-0000-0000-00005D5C0000}"/>
    <cellStyle name="Total 8 2 4 5 4" xfId="23645" xr:uid="{00000000-0005-0000-0000-00005E5C0000}"/>
    <cellStyle name="Total 8 2 4 5 4 2" xfId="23646" xr:uid="{00000000-0005-0000-0000-00005F5C0000}"/>
    <cellStyle name="Total 8 2 4 5 5" xfId="23647" xr:uid="{00000000-0005-0000-0000-0000605C0000}"/>
    <cellStyle name="Total 8 2 4 5 5 2" xfId="23648" xr:uid="{00000000-0005-0000-0000-0000615C0000}"/>
    <cellStyle name="Total 8 2 4 5 6" xfId="23649" xr:uid="{00000000-0005-0000-0000-0000625C0000}"/>
    <cellStyle name="Total 8 2 4 5 6 2" xfId="23650" xr:uid="{00000000-0005-0000-0000-0000635C0000}"/>
    <cellStyle name="Total 8 2 4 5 7" xfId="23651" xr:uid="{00000000-0005-0000-0000-0000645C0000}"/>
    <cellStyle name="Total 8 2 4 5 7 2" xfId="23652" xr:uid="{00000000-0005-0000-0000-0000655C0000}"/>
    <cellStyle name="Total 8 2 4 5 8" xfId="23653" xr:uid="{00000000-0005-0000-0000-0000665C0000}"/>
    <cellStyle name="Total 8 2 4 5 8 2" xfId="23654" xr:uid="{00000000-0005-0000-0000-0000675C0000}"/>
    <cellStyle name="Total 8 2 4 5 9" xfId="23655" xr:uid="{00000000-0005-0000-0000-0000685C0000}"/>
    <cellStyle name="Total 8 2 4 5 9 2" xfId="23656" xr:uid="{00000000-0005-0000-0000-0000695C0000}"/>
    <cellStyle name="Total 8 2 4 6" xfId="23657" xr:uid="{00000000-0005-0000-0000-00006A5C0000}"/>
    <cellStyle name="Total 8 2 4 6 10" xfId="23658" xr:uid="{00000000-0005-0000-0000-00006B5C0000}"/>
    <cellStyle name="Total 8 2 4 6 10 2" xfId="23659" xr:uid="{00000000-0005-0000-0000-00006C5C0000}"/>
    <cellStyle name="Total 8 2 4 6 11" xfId="23660" xr:uid="{00000000-0005-0000-0000-00006D5C0000}"/>
    <cellStyle name="Total 8 2 4 6 11 2" xfId="23661" xr:uid="{00000000-0005-0000-0000-00006E5C0000}"/>
    <cellStyle name="Total 8 2 4 6 12" xfId="23662" xr:uid="{00000000-0005-0000-0000-00006F5C0000}"/>
    <cellStyle name="Total 8 2 4 6 12 2" xfId="23663" xr:uid="{00000000-0005-0000-0000-0000705C0000}"/>
    <cellStyle name="Total 8 2 4 6 13" xfId="23664" xr:uid="{00000000-0005-0000-0000-0000715C0000}"/>
    <cellStyle name="Total 8 2 4 6 13 2" xfId="23665" xr:uid="{00000000-0005-0000-0000-0000725C0000}"/>
    <cellStyle name="Total 8 2 4 6 14" xfId="23666" xr:uid="{00000000-0005-0000-0000-0000735C0000}"/>
    <cellStyle name="Total 8 2 4 6 14 2" xfId="23667" xr:uid="{00000000-0005-0000-0000-0000745C0000}"/>
    <cellStyle name="Total 8 2 4 6 15" xfId="23668" xr:uid="{00000000-0005-0000-0000-0000755C0000}"/>
    <cellStyle name="Total 8 2 4 6 2" xfId="23669" xr:uid="{00000000-0005-0000-0000-0000765C0000}"/>
    <cellStyle name="Total 8 2 4 6 2 2" xfId="23670" xr:uid="{00000000-0005-0000-0000-0000775C0000}"/>
    <cellStyle name="Total 8 2 4 6 3" xfId="23671" xr:uid="{00000000-0005-0000-0000-0000785C0000}"/>
    <cellStyle name="Total 8 2 4 6 3 2" xfId="23672" xr:uid="{00000000-0005-0000-0000-0000795C0000}"/>
    <cellStyle name="Total 8 2 4 6 4" xfId="23673" xr:uid="{00000000-0005-0000-0000-00007A5C0000}"/>
    <cellStyle name="Total 8 2 4 6 4 2" xfId="23674" xr:uid="{00000000-0005-0000-0000-00007B5C0000}"/>
    <cellStyle name="Total 8 2 4 6 5" xfId="23675" xr:uid="{00000000-0005-0000-0000-00007C5C0000}"/>
    <cellStyle name="Total 8 2 4 6 5 2" xfId="23676" xr:uid="{00000000-0005-0000-0000-00007D5C0000}"/>
    <cellStyle name="Total 8 2 4 6 6" xfId="23677" xr:uid="{00000000-0005-0000-0000-00007E5C0000}"/>
    <cellStyle name="Total 8 2 4 6 6 2" xfId="23678" xr:uid="{00000000-0005-0000-0000-00007F5C0000}"/>
    <cellStyle name="Total 8 2 4 6 7" xfId="23679" xr:uid="{00000000-0005-0000-0000-0000805C0000}"/>
    <cellStyle name="Total 8 2 4 6 7 2" xfId="23680" xr:uid="{00000000-0005-0000-0000-0000815C0000}"/>
    <cellStyle name="Total 8 2 4 6 8" xfId="23681" xr:uid="{00000000-0005-0000-0000-0000825C0000}"/>
    <cellStyle name="Total 8 2 4 6 8 2" xfId="23682" xr:uid="{00000000-0005-0000-0000-0000835C0000}"/>
    <cellStyle name="Total 8 2 4 6 9" xfId="23683" xr:uid="{00000000-0005-0000-0000-0000845C0000}"/>
    <cellStyle name="Total 8 2 4 6 9 2" xfId="23684" xr:uid="{00000000-0005-0000-0000-0000855C0000}"/>
    <cellStyle name="Total 8 2 4 7" xfId="23685" xr:uid="{00000000-0005-0000-0000-0000865C0000}"/>
    <cellStyle name="Total 8 2 4 7 2" xfId="23686" xr:uid="{00000000-0005-0000-0000-0000875C0000}"/>
    <cellStyle name="Total 8 2 4 8" xfId="23687" xr:uid="{00000000-0005-0000-0000-0000885C0000}"/>
    <cellStyle name="Total 8 2 4 8 2" xfId="23688" xr:uid="{00000000-0005-0000-0000-0000895C0000}"/>
    <cellStyle name="Total 8 2 4 9" xfId="23689" xr:uid="{00000000-0005-0000-0000-00008A5C0000}"/>
    <cellStyle name="Total 8 2 4 9 2" xfId="23690" xr:uid="{00000000-0005-0000-0000-00008B5C0000}"/>
    <cellStyle name="Total 8 2 5" xfId="23691" xr:uid="{00000000-0005-0000-0000-00008C5C0000}"/>
    <cellStyle name="Total 8 2 5 10" xfId="23692" xr:uid="{00000000-0005-0000-0000-00008D5C0000}"/>
    <cellStyle name="Total 8 2 5 10 2" xfId="23693" xr:uid="{00000000-0005-0000-0000-00008E5C0000}"/>
    <cellStyle name="Total 8 2 5 11" xfId="23694" xr:uid="{00000000-0005-0000-0000-00008F5C0000}"/>
    <cellStyle name="Total 8 2 5 11 2" xfId="23695" xr:uid="{00000000-0005-0000-0000-0000905C0000}"/>
    <cellStyle name="Total 8 2 5 12" xfId="23696" xr:uid="{00000000-0005-0000-0000-0000915C0000}"/>
    <cellStyle name="Total 8 2 5 12 2" xfId="23697" xr:uid="{00000000-0005-0000-0000-0000925C0000}"/>
    <cellStyle name="Total 8 2 5 13" xfId="23698" xr:uid="{00000000-0005-0000-0000-0000935C0000}"/>
    <cellStyle name="Total 8 2 5 13 2" xfId="23699" xr:uid="{00000000-0005-0000-0000-0000945C0000}"/>
    <cellStyle name="Total 8 2 5 14" xfId="23700" xr:uid="{00000000-0005-0000-0000-0000955C0000}"/>
    <cellStyle name="Total 8 2 5 14 2" xfId="23701" xr:uid="{00000000-0005-0000-0000-0000965C0000}"/>
    <cellStyle name="Total 8 2 5 15" xfId="23702" xr:uid="{00000000-0005-0000-0000-0000975C0000}"/>
    <cellStyle name="Total 8 2 5 15 2" xfId="23703" xr:uid="{00000000-0005-0000-0000-0000985C0000}"/>
    <cellStyle name="Total 8 2 5 16" xfId="23704" xr:uid="{00000000-0005-0000-0000-0000995C0000}"/>
    <cellStyle name="Total 8 2 5 16 2" xfId="23705" xr:uid="{00000000-0005-0000-0000-00009A5C0000}"/>
    <cellStyle name="Total 8 2 5 17" xfId="23706" xr:uid="{00000000-0005-0000-0000-00009B5C0000}"/>
    <cellStyle name="Total 8 2 5 17 2" xfId="23707" xr:uid="{00000000-0005-0000-0000-00009C5C0000}"/>
    <cellStyle name="Total 8 2 5 18" xfId="23708" xr:uid="{00000000-0005-0000-0000-00009D5C0000}"/>
    <cellStyle name="Total 8 2 5 18 2" xfId="23709" xr:uid="{00000000-0005-0000-0000-00009E5C0000}"/>
    <cellStyle name="Total 8 2 5 19" xfId="23710" xr:uid="{00000000-0005-0000-0000-00009F5C0000}"/>
    <cellStyle name="Total 8 2 5 2" xfId="23711" xr:uid="{00000000-0005-0000-0000-0000A05C0000}"/>
    <cellStyle name="Total 8 2 5 2 10" xfId="23712" xr:uid="{00000000-0005-0000-0000-0000A15C0000}"/>
    <cellStyle name="Total 8 2 5 2 10 2" xfId="23713" xr:uid="{00000000-0005-0000-0000-0000A25C0000}"/>
    <cellStyle name="Total 8 2 5 2 11" xfId="23714" xr:uid="{00000000-0005-0000-0000-0000A35C0000}"/>
    <cellStyle name="Total 8 2 5 2 11 2" xfId="23715" xr:uid="{00000000-0005-0000-0000-0000A45C0000}"/>
    <cellStyle name="Total 8 2 5 2 12" xfId="23716" xr:uid="{00000000-0005-0000-0000-0000A55C0000}"/>
    <cellStyle name="Total 8 2 5 2 12 2" xfId="23717" xr:uid="{00000000-0005-0000-0000-0000A65C0000}"/>
    <cellStyle name="Total 8 2 5 2 13" xfId="23718" xr:uid="{00000000-0005-0000-0000-0000A75C0000}"/>
    <cellStyle name="Total 8 2 5 2 13 2" xfId="23719" xr:uid="{00000000-0005-0000-0000-0000A85C0000}"/>
    <cellStyle name="Total 8 2 5 2 14" xfId="23720" xr:uid="{00000000-0005-0000-0000-0000A95C0000}"/>
    <cellStyle name="Total 8 2 5 2 14 2" xfId="23721" xr:uid="{00000000-0005-0000-0000-0000AA5C0000}"/>
    <cellStyle name="Total 8 2 5 2 15" xfId="23722" xr:uid="{00000000-0005-0000-0000-0000AB5C0000}"/>
    <cellStyle name="Total 8 2 5 2 15 2" xfId="23723" xr:uid="{00000000-0005-0000-0000-0000AC5C0000}"/>
    <cellStyle name="Total 8 2 5 2 16" xfId="23724" xr:uid="{00000000-0005-0000-0000-0000AD5C0000}"/>
    <cellStyle name="Total 8 2 5 2 16 2" xfId="23725" xr:uid="{00000000-0005-0000-0000-0000AE5C0000}"/>
    <cellStyle name="Total 8 2 5 2 17" xfId="23726" xr:uid="{00000000-0005-0000-0000-0000AF5C0000}"/>
    <cellStyle name="Total 8 2 5 2 17 2" xfId="23727" xr:uid="{00000000-0005-0000-0000-0000B05C0000}"/>
    <cellStyle name="Total 8 2 5 2 18" xfId="23728" xr:uid="{00000000-0005-0000-0000-0000B15C0000}"/>
    <cellStyle name="Total 8 2 5 2 2" xfId="23729" xr:uid="{00000000-0005-0000-0000-0000B25C0000}"/>
    <cellStyle name="Total 8 2 5 2 2 2" xfId="23730" xr:uid="{00000000-0005-0000-0000-0000B35C0000}"/>
    <cellStyle name="Total 8 2 5 2 3" xfId="23731" xr:uid="{00000000-0005-0000-0000-0000B45C0000}"/>
    <cellStyle name="Total 8 2 5 2 3 2" xfId="23732" xr:uid="{00000000-0005-0000-0000-0000B55C0000}"/>
    <cellStyle name="Total 8 2 5 2 4" xfId="23733" xr:uid="{00000000-0005-0000-0000-0000B65C0000}"/>
    <cellStyle name="Total 8 2 5 2 4 2" xfId="23734" xr:uid="{00000000-0005-0000-0000-0000B75C0000}"/>
    <cellStyle name="Total 8 2 5 2 5" xfId="23735" xr:uid="{00000000-0005-0000-0000-0000B85C0000}"/>
    <cellStyle name="Total 8 2 5 2 5 2" xfId="23736" xr:uid="{00000000-0005-0000-0000-0000B95C0000}"/>
    <cellStyle name="Total 8 2 5 2 6" xfId="23737" xr:uid="{00000000-0005-0000-0000-0000BA5C0000}"/>
    <cellStyle name="Total 8 2 5 2 6 2" xfId="23738" xr:uid="{00000000-0005-0000-0000-0000BB5C0000}"/>
    <cellStyle name="Total 8 2 5 2 7" xfId="23739" xr:uid="{00000000-0005-0000-0000-0000BC5C0000}"/>
    <cellStyle name="Total 8 2 5 2 7 2" xfId="23740" xr:uid="{00000000-0005-0000-0000-0000BD5C0000}"/>
    <cellStyle name="Total 8 2 5 2 8" xfId="23741" xr:uid="{00000000-0005-0000-0000-0000BE5C0000}"/>
    <cellStyle name="Total 8 2 5 2 8 2" xfId="23742" xr:uid="{00000000-0005-0000-0000-0000BF5C0000}"/>
    <cellStyle name="Total 8 2 5 2 9" xfId="23743" xr:uid="{00000000-0005-0000-0000-0000C05C0000}"/>
    <cellStyle name="Total 8 2 5 2 9 2" xfId="23744" xr:uid="{00000000-0005-0000-0000-0000C15C0000}"/>
    <cellStyle name="Total 8 2 5 3" xfId="23745" xr:uid="{00000000-0005-0000-0000-0000C25C0000}"/>
    <cellStyle name="Total 8 2 5 3 10" xfId="23746" xr:uid="{00000000-0005-0000-0000-0000C35C0000}"/>
    <cellStyle name="Total 8 2 5 3 10 2" xfId="23747" xr:uid="{00000000-0005-0000-0000-0000C45C0000}"/>
    <cellStyle name="Total 8 2 5 3 11" xfId="23748" xr:uid="{00000000-0005-0000-0000-0000C55C0000}"/>
    <cellStyle name="Total 8 2 5 3 11 2" xfId="23749" xr:uid="{00000000-0005-0000-0000-0000C65C0000}"/>
    <cellStyle name="Total 8 2 5 3 12" xfId="23750" xr:uid="{00000000-0005-0000-0000-0000C75C0000}"/>
    <cellStyle name="Total 8 2 5 3 12 2" xfId="23751" xr:uid="{00000000-0005-0000-0000-0000C85C0000}"/>
    <cellStyle name="Total 8 2 5 3 13" xfId="23752" xr:uid="{00000000-0005-0000-0000-0000C95C0000}"/>
    <cellStyle name="Total 8 2 5 3 13 2" xfId="23753" xr:uid="{00000000-0005-0000-0000-0000CA5C0000}"/>
    <cellStyle name="Total 8 2 5 3 14" xfId="23754" xr:uid="{00000000-0005-0000-0000-0000CB5C0000}"/>
    <cellStyle name="Total 8 2 5 3 14 2" xfId="23755" xr:uid="{00000000-0005-0000-0000-0000CC5C0000}"/>
    <cellStyle name="Total 8 2 5 3 15" xfId="23756" xr:uid="{00000000-0005-0000-0000-0000CD5C0000}"/>
    <cellStyle name="Total 8 2 5 3 15 2" xfId="23757" xr:uid="{00000000-0005-0000-0000-0000CE5C0000}"/>
    <cellStyle name="Total 8 2 5 3 16" xfId="23758" xr:uid="{00000000-0005-0000-0000-0000CF5C0000}"/>
    <cellStyle name="Total 8 2 5 3 2" xfId="23759" xr:uid="{00000000-0005-0000-0000-0000D05C0000}"/>
    <cellStyle name="Total 8 2 5 3 2 2" xfId="23760" xr:uid="{00000000-0005-0000-0000-0000D15C0000}"/>
    <cellStyle name="Total 8 2 5 3 3" xfId="23761" xr:uid="{00000000-0005-0000-0000-0000D25C0000}"/>
    <cellStyle name="Total 8 2 5 3 3 2" xfId="23762" xr:uid="{00000000-0005-0000-0000-0000D35C0000}"/>
    <cellStyle name="Total 8 2 5 3 4" xfId="23763" xr:uid="{00000000-0005-0000-0000-0000D45C0000}"/>
    <cellStyle name="Total 8 2 5 3 4 2" xfId="23764" xr:uid="{00000000-0005-0000-0000-0000D55C0000}"/>
    <cellStyle name="Total 8 2 5 3 5" xfId="23765" xr:uid="{00000000-0005-0000-0000-0000D65C0000}"/>
    <cellStyle name="Total 8 2 5 3 5 2" xfId="23766" xr:uid="{00000000-0005-0000-0000-0000D75C0000}"/>
    <cellStyle name="Total 8 2 5 3 6" xfId="23767" xr:uid="{00000000-0005-0000-0000-0000D85C0000}"/>
    <cellStyle name="Total 8 2 5 3 6 2" xfId="23768" xr:uid="{00000000-0005-0000-0000-0000D95C0000}"/>
    <cellStyle name="Total 8 2 5 3 7" xfId="23769" xr:uid="{00000000-0005-0000-0000-0000DA5C0000}"/>
    <cellStyle name="Total 8 2 5 3 7 2" xfId="23770" xr:uid="{00000000-0005-0000-0000-0000DB5C0000}"/>
    <cellStyle name="Total 8 2 5 3 8" xfId="23771" xr:uid="{00000000-0005-0000-0000-0000DC5C0000}"/>
    <cellStyle name="Total 8 2 5 3 8 2" xfId="23772" xr:uid="{00000000-0005-0000-0000-0000DD5C0000}"/>
    <cellStyle name="Total 8 2 5 3 9" xfId="23773" xr:uid="{00000000-0005-0000-0000-0000DE5C0000}"/>
    <cellStyle name="Total 8 2 5 3 9 2" xfId="23774" xr:uid="{00000000-0005-0000-0000-0000DF5C0000}"/>
    <cellStyle name="Total 8 2 5 4" xfId="23775" xr:uid="{00000000-0005-0000-0000-0000E05C0000}"/>
    <cellStyle name="Total 8 2 5 4 10" xfId="23776" xr:uid="{00000000-0005-0000-0000-0000E15C0000}"/>
    <cellStyle name="Total 8 2 5 4 10 2" xfId="23777" xr:uid="{00000000-0005-0000-0000-0000E25C0000}"/>
    <cellStyle name="Total 8 2 5 4 11" xfId="23778" xr:uid="{00000000-0005-0000-0000-0000E35C0000}"/>
    <cellStyle name="Total 8 2 5 4 11 2" xfId="23779" xr:uid="{00000000-0005-0000-0000-0000E45C0000}"/>
    <cellStyle name="Total 8 2 5 4 12" xfId="23780" xr:uid="{00000000-0005-0000-0000-0000E55C0000}"/>
    <cellStyle name="Total 8 2 5 4 12 2" xfId="23781" xr:uid="{00000000-0005-0000-0000-0000E65C0000}"/>
    <cellStyle name="Total 8 2 5 4 13" xfId="23782" xr:uid="{00000000-0005-0000-0000-0000E75C0000}"/>
    <cellStyle name="Total 8 2 5 4 13 2" xfId="23783" xr:uid="{00000000-0005-0000-0000-0000E85C0000}"/>
    <cellStyle name="Total 8 2 5 4 14" xfId="23784" xr:uid="{00000000-0005-0000-0000-0000E95C0000}"/>
    <cellStyle name="Total 8 2 5 4 14 2" xfId="23785" xr:uid="{00000000-0005-0000-0000-0000EA5C0000}"/>
    <cellStyle name="Total 8 2 5 4 15" xfId="23786" xr:uid="{00000000-0005-0000-0000-0000EB5C0000}"/>
    <cellStyle name="Total 8 2 5 4 15 2" xfId="23787" xr:uid="{00000000-0005-0000-0000-0000EC5C0000}"/>
    <cellStyle name="Total 8 2 5 4 16" xfId="23788" xr:uid="{00000000-0005-0000-0000-0000ED5C0000}"/>
    <cellStyle name="Total 8 2 5 4 2" xfId="23789" xr:uid="{00000000-0005-0000-0000-0000EE5C0000}"/>
    <cellStyle name="Total 8 2 5 4 2 2" xfId="23790" xr:uid="{00000000-0005-0000-0000-0000EF5C0000}"/>
    <cellStyle name="Total 8 2 5 4 3" xfId="23791" xr:uid="{00000000-0005-0000-0000-0000F05C0000}"/>
    <cellStyle name="Total 8 2 5 4 3 2" xfId="23792" xr:uid="{00000000-0005-0000-0000-0000F15C0000}"/>
    <cellStyle name="Total 8 2 5 4 4" xfId="23793" xr:uid="{00000000-0005-0000-0000-0000F25C0000}"/>
    <cellStyle name="Total 8 2 5 4 4 2" xfId="23794" xr:uid="{00000000-0005-0000-0000-0000F35C0000}"/>
    <cellStyle name="Total 8 2 5 4 5" xfId="23795" xr:uid="{00000000-0005-0000-0000-0000F45C0000}"/>
    <cellStyle name="Total 8 2 5 4 5 2" xfId="23796" xr:uid="{00000000-0005-0000-0000-0000F55C0000}"/>
    <cellStyle name="Total 8 2 5 4 6" xfId="23797" xr:uid="{00000000-0005-0000-0000-0000F65C0000}"/>
    <cellStyle name="Total 8 2 5 4 6 2" xfId="23798" xr:uid="{00000000-0005-0000-0000-0000F75C0000}"/>
    <cellStyle name="Total 8 2 5 4 7" xfId="23799" xr:uid="{00000000-0005-0000-0000-0000F85C0000}"/>
    <cellStyle name="Total 8 2 5 4 7 2" xfId="23800" xr:uid="{00000000-0005-0000-0000-0000F95C0000}"/>
    <cellStyle name="Total 8 2 5 4 8" xfId="23801" xr:uid="{00000000-0005-0000-0000-0000FA5C0000}"/>
    <cellStyle name="Total 8 2 5 4 8 2" xfId="23802" xr:uid="{00000000-0005-0000-0000-0000FB5C0000}"/>
    <cellStyle name="Total 8 2 5 4 9" xfId="23803" xr:uid="{00000000-0005-0000-0000-0000FC5C0000}"/>
    <cellStyle name="Total 8 2 5 4 9 2" xfId="23804" xr:uid="{00000000-0005-0000-0000-0000FD5C0000}"/>
    <cellStyle name="Total 8 2 5 5" xfId="23805" xr:uid="{00000000-0005-0000-0000-0000FE5C0000}"/>
    <cellStyle name="Total 8 2 5 5 10" xfId="23806" xr:uid="{00000000-0005-0000-0000-0000FF5C0000}"/>
    <cellStyle name="Total 8 2 5 5 10 2" xfId="23807" xr:uid="{00000000-0005-0000-0000-0000005D0000}"/>
    <cellStyle name="Total 8 2 5 5 11" xfId="23808" xr:uid="{00000000-0005-0000-0000-0000015D0000}"/>
    <cellStyle name="Total 8 2 5 5 11 2" xfId="23809" xr:uid="{00000000-0005-0000-0000-0000025D0000}"/>
    <cellStyle name="Total 8 2 5 5 12" xfId="23810" xr:uid="{00000000-0005-0000-0000-0000035D0000}"/>
    <cellStyle name="Total 8 2 5 5 12 2" xfId="23811" xr:uid="{00000000-0005-0000-0000-0000045D0000}"/>
    <cellStyle name="Total 8 2 5 5 13" xfId="23812" xr:uid="{00000000-0005-0000-0000-0000055D0000}"/>
    <cellStyle name="Total 8 2 5 5 13 2" xfId="23813" xr:uid="{00000000-0005-0000-0000-0000065D0000}"/>
    <cellStyle name="Total 8 2 5 5 14" xfId="23814" xr:uid="{00000000-0005-0000-0000-0000075D0000}"/>
    <cellStyle name="Total 8 2 5 5 14 2" xfId="23815" xr:uid="{00000000-0005-0000-0000-0000085D0000}"/>
    <cellStyle name="Total 8 2 5 5 15" xfId="23816" xr:uid="{00000000-0005-0000-0000-0000095D0000}"/>
    <cellStyle name="Total 8 2 5 5 2" xfId="23817" xr:uid="{00000000-0005-0000-0000-00000A5D0000}"/>
    <cellStyle name="Total 8 2 5 5 2 2" xfId="23818" xr:uid="{00000000-0005-0000-0000-00000B5D0000}"/>
    <cellStyle name="Total 8 2 5 5 3" xfId="23819" xr:uid="{00000000-0005-0000-0000-00000C5D0000}"/>
    <cellStyle name="Total 8 2 5 5 3 2" xfId="23820" xr:uid="{00000000-0005-0000-0000-00000D5D0000}"/>
    <cellStyle name="Total 8 2 5 5 4" xfId="23821" xr:uid="{00000000-0005-0000-0000-00000E5D0000}"/>
    <cellStyle name="Total 8 2 5 5 4 2" xfId="23822" xr:uid="{00000000-0005-0000-0000-00000F5D0000}"/>
    <cellStyle name="Total 8 2 5 5 5" xfId="23823" xr:uid="{00000000-0005-0000-0000-0000105D0000}"/>
    <cellStyle name="Total 8 2 5 5 5 2" xfId="23824" xr:uid="{00000000-0005-0000-0000-0000115D0000}"/>
    <cellStyle name="Total 8 2 5 5 6" xfId="23825" xr:uid="{00000000-0005-0000-0000-0000125D0000}"/>
    <cellStyle name="Total 8 2 5 5 6 2" xfId="23826" xr:uid="{00000000-0005-0000-0000-0000135D0000}"/>
    <cellStyle name="Total 8 2 5 5 7" xfId="23827" xr:uid="{00000000-0005-0000-0000-0000145D0000}"/>
    <cellStyle name="Total 8 2 5 5 7 2" xfId="23828" xr:uid="{00000000-0005-0000-0000-0000155D0000}"/>
    <cellStyle name="Total 8 2 5 5 8" xfId="23829" xr:uid="{00000000-0005-0000-0000-0000165D0000}"/>
    <cellStyle name="Total 8 2 5 5 8 2" xfId="23830" xr:uid="{00000000-0005-0000-0000-0000175D0000}"/>
    <cellStyle name="Total 8 2 5 5 9" xfId="23831" xr:uid="{00000000-0005-0000-0000-0000185D0000}"/>
    <cellStyle name="Total 8 2 5 5 9 2" xfId="23832" xr:uid="{00000000-0005-0000-0000-0000195D0000}"/>
    <cellStyle name="Total 8 2 5 6" xfId="23833" xr:uid="{00000000-0005-0000-0000-00001A5D0000}"/>
    <cellStyle name="Total 8 2 5 6 2" xfId="23834" xr:uid="{00000000-0005-0000-0000-00001B5D0000}"/>
    <cellStyle name="Total 8 2 5 7" xfId="23835" xr:uid="{00000000-0005-0000-0000-00001C5D0000}"/>
    <cellStyle name="Total 8 2 5 7 2" xfId="23836" xr:uid="{00000000-0005-0000-0000-00001D5D0000}"/>
    <cellStyle name="Total 8 2 5 8" xfId="23837" xr:uid="{00000000-0005-0000-0000-00001E5D0000}"/>
    <cellStyle name="Total 8 2 5 8 2" xfId="23838" xr:uid="{00000000-0005-0000-0000-00001F5D0000}"/>
    <cellStyle name="Total 8 2 5 9" xfId="23839" xr:uid="{00000000-0005-0000-0000-0000205D0000}"/>
    <cellStyle name="Total 8 2 5 9 2" xfId="23840" xr:uid="{00000000-0005-0000-0000-0000215D0000}"/>
    <cellStyle name="Total 8 2 6" xfId="23841" xr:uid="{00000000-0005-0000-0000-0000225D0000}"/>
    <cellStyle name="Total 8 2 6 10" xfId="23842" xr:uid="{00000000-0005-0000-0000-0000235D0000}"/>
    <cellStyle name="Total 8 2 6 10 2" xfId="23843" xr:uid="{00000000-0005-0000-0000-0000245D0000}"/>
    <cellStyle name="Total 8 2 6 11" xfId="23844" xr:uid="{00000000-0005-0000-0000-0000255D0000}"/>
    <cellStyle name="Total 8 2 6 11 2" xfId="23845" xr:uid="{00000000-0005-0000-0000-0000265D0000}"/>
    <cellStyle name="Total 8 2 6 12" xfId="23846" xr:uid="{00000000-0005-0000-0000-0000275D0000}"/>
    <cellStyle name="Total 8 2 6 12 2" xfId="23847" xr:uid="{00000000-0005-0000-0000-0000285D0000}"/>
    <cellStyle name="Total 8 2 6 13" xfId="23848" xr:uid="{00000000-0005-0000-0000-0000295D0000}"/>
    <cellStyle name="Total 8 2 6 13 2" xfId="23849" xr:uid="{00000000-0005-0000-0000-00002A5D0000}"/>
    <cellStyle name="Total 8 2 6 14" xfId="23850" xr:uid="{00000000-0005-0000-0000-00002B5D0000}"/>
    <cellStyle name="Total 8 2 6 14 2" xfId="23851" xr:uid="{00000000-0005-0000-0000-00002C5D0000}"/>
    <cellStyle name="Total 8 2 6 15" xfId="23852" xr:uid="{00000000-0005-0000-0000-00002D5D0000}"/>
    <cellStyle name="Total 8 2 6 15 2" xfId="23853" xr:uid="{00000000-0005-0000-0000-00002E5D0000}"/>
    <cellStyle name="Total 8 2 6 16" xfId="23854" xr:uid="{00000000-0005-0000-0000-00002F5D0000}"/>
    <cellStyle name="Total 8 2 6 16 2" xfId="23855" xr:uid="{00000000-0005-0000-0000-0000305D0000}"/>
    <cellStyle name="Total 8 2 6 17" xfId="23856" xr:uid="{00000000-0005-0000-0000-0000315D0000}"/>
    <cellStyle name="Total 8 2 6 17 2" xfId="23857" xr:uid="{00000000-0005-0000-0000-0000325D0000}"/>
    <cellStyle name="Total 8 2 6 18" xfId="23858" xr:uid="{00000000-0005-0000-0000-0000335D0000}"/>
    <cellStyle name="Total 8 2 6 18 2" xfId="23859" xr:uid="{00000000-0005-0000-0000-0000345D0000}"/>
    <cellStyle name="Total 8 2 6 19" xfId="23860" xr:uid="{00000000-0005-0000-0000-0000355D0000}"/>
    <cellStyle name="Total 8 2 6 2" xfId="23861" xr:uid="{00000000-0005-0000-0000-0000365D0000}"/>
    <cellStyle name="Total 8 2 6 2 10" xfId="23862" xr:uid="{00000000-0005-0000-0000-0000375D0000}"/>
    <cellStyle name="Total 8 2 6 2 10 2" xfId="23863" xr:uid="{00000000-0005-0000-0000-0000385D0000}"/>
    <cellStyle name="Total 8 2 6 2 11" xfId="23864" xr:uid="{00000000-0005-0000-0000-0000395D0000}"/>
    <cellStyle name="Total 8 2 6 2 11 2" xfId="23865" xr:uid="{00000000-0005-0000-0000-00003A5D0000}"/>
    <cellStyle name="Total 8 2 6 2 12" xfId="23866" xr:uid="{00000000-0005-0000-0000-00003B5D0000}"/>
    <cellStyle name="Total 8 2 6 2 12 2" xfId="23867" xr:uid="{00000000-0005-0000-0000-00003C5D0000}"/>
    <cellStyle name="Total 8 2 6 2 13" xfId="23868" xr:uid="{00000000-0005-0000-0000-00003D5D0000}"/>
    <cellStyle name="Total 8 2 6 2 13 2" xfId="23869" xr:uid="{00000000-0005-0000-0000-00003E5D0000}"/>
    <cellStyle name="Total 8 2 6 2 14" xfId="23870" xr:uid="{00000000-0005-0000-0000-00003F5D0000}"/>
    <cellStyle name="Total 8 2 6 2 14 2" xfId="23871" xr:uid="{00000000-0005-0000-0000-0000405D0000}"/>
    <cellStyle name="Total 8 2 6 2 15" xfId="23872" xr:uid="{00000000-0005-0000-0000-0000415D0000}"/>
    <cellStyle name="Total 8 2 6 2 15 2" xfId="23873" xr:uid="{00000000-0005-0000-0000-0000425D0000}"/>
    <cellStyle name="Total 8 2 6 2 16" xfId="23874" xr:uid="{00000000-0005-0000-0000-0000435D0000}"/>
    <cellStyle name="Total 8 2 6 2 16 2" xfId="23875" xr:uid="{00000000-0005-0000-0000-0000445D0000}"/>
    <cellStyle name="Total 8 2 6 2 17" xfId="23876" xr:uid="{00000000-0005-0000-0000-0000455D0000}"/>
    <cellStyle name="Total 8 2 6 2 17 2" xfId="23877" xr:uid="{00000000-0005-0000-0000-0000465D0000}"/>
    <cellStyle name="Total 8 2 6 2 18" xfId="23878" xr:uid="{00000000-0005-0000-0000-0000475D0000}"/>
    <cellStyle name="Total 8 2 6 2 2" xfId="23879" xr:uid="{00000000-0005-0000-0000-0000485D0000}"/>
    <cellStyle name="Total 8 2 6 2 2 2" xfId="23880" xr:uid="{00000000-0005-0000-0000-0000495D0000}"/>
    <cellStyle name="Total 8 2 6 2 3" xfId="23881" xr:uid="{00000000-0005-0000-0000-00004A5D0000}"/>
    <cellStyle name="Total 8 2 6 2 3 2" xfId="23882" xr:uid="{00000000-0005-0000-0000-00004B5D0000}"/>
    <cellStyle name="Total 8 2 6 2 4" xfId="23883" xr:uid="{00000000-0005-0000-0000-00004C5D0000}"/>
    <cellStyle name="Total 8 2 6 2 4 2" xfId="23884" xr:uid="{00000000-0005-0000-0000-00004D5D0000}"/>
    <cellStyle name="Total 8 2 6 2 5" xfId="23885" xr:uid="{00000000-0005-0000-0000-00004E5D0000}"/>
    <cellStyle name="Total 8 2 6 2 5 2" xfId="23886" xr:uid="{00000000-0005-0000-0000-00004F5D0000}"/>
    <cellStyle name="Total 8 2 6 2 6" xfId="23887" xr:uid="{00000000-0005-0000-0000-0000505D0000}"/>
    <cellStyle name="Total 8 2 6 2 6 2" xfId="23888" xr:uid="{00000000-0005-0000-0000-0000515D0000}"/>
    <cellStyle name="Total 8 2 6 2 7" xfId="23889" xr:uid="{00000000-0005-0000-0000-0000525D0000}"/>
    <cellStyle name="Total 8 2 6 2 7 2" xfId="23890" xr:uid="{00000000-0005-0000-0000-0000535D0000}"/>
    <cellStyle name="Total 8 2 6 2 8" xfId="23891" xr:uid="{00000000-0005-0000-0000-0000545D0000}"/>
    <cellStyle name="Total 8 2 6 2 8 2" xfId="23892" xr:uid="{00000000-0005-0000-0000-0000555D0000}"/>
    <cellStyle name="Total 8 2 6 2 9" xfId="23893" xr:uid="{00000000-0005-0000-0000-0000565D0000}"/>
    <cellStyle name="Total 8 2 6 2 9 2" xfId="23894" xr:uid="{00000000-0005-0000-0000-0000575D0000}"/>
    <cellStyle name="Total 8 2 6 3" xfId="23895" xr:uid="{00000000-0005-0000-0000-0000585D0000}"/>
    <cellStyle name="Total 8 2 6 3 10" xfId="23896" xr:uid="{00000000-0005-0000-0000-0000595D0000}"/>
    <cellStyle name="Total 8 2 6 3 10 2" xfId="23897" xr:uid="{00000000-0005-0000-0000-00005A5D0000}"/>
    <cellStyle name="Total 8 2 6 3 11" xfId="23898" xr:uid="{00000000-0005-0000-0000-00005B5D0000}"/>
    <cellStyle name="Total 8 2 6 3 11 2" xfId="23899" xr:uid="{00000000-0005-0000-0000-00005C5D0000}"/>
    <cellStyle name="Total 8 2 6 3 12" xfId="23900" xr:uid="{00000000-0005-0000-0000-00005D5D0000}"/>
    <cellStyle name="Total 8 2 6 3 12 2" xfId="23901" xr:uid="{00000000-0005-0000-0000-00005E5D0000}"/>
    <cellStyle name="Total 8 2 6 3 13" xfId="23902" xr:uid="{00000000-0005-0000-0000-00005F5D0000}"/>
    <cellStyle name="Total 8 2 6 3 13 2" xfId="23903" xr:uid="{00000000-0005-0000-0000-0000605D0000}"/>
    <cellStyle name="Total 8 2 6 3 14" xfId="23904" xr:uid="{00000000-0005-0000-0000-0000615D0000}"/>
    <cellStyle name="Total 8 2 6 3 14 2" xfId="23905" xr:uid="{00000000-0005-0000-0000-0000625D0000}"/>
    <cellStyle name="Total 8 2 6 3 15" xfId="23906" xr:uid="{00000000-0005-0000-0000-0000635D0000}"/>
    <cellStyle name="Total 8 2 6 3 15 2" xfId="23907" xr:uid="{00000000-0005-0000-0000-0000645D0000}"/>
    <cellStyle name="Total 8 2 6 3 16" xfId="23908" xr:uid="{00000000-0005-0000-0000-0000655D0000}"/>
    <cellStyle name="Total 8 2 6 3 2" xfId="23909" xr:uid="{00000000-0005-0000-0000-0000665D0000}"/>
    <cellStyle name="Total 8 2 6 3 2 2" xfId="23910" xr:uid="{00000000-0005-0000-0000-0000675D0000}"/>
    <cellStyle name="Total 8 2 6 3 3" xfId="23911" xr:uid="{00000000-0005-0000-0000-0000685D0000}"/>
    <cellStyle name="Total 8 2 6 3 3 2" xfId="23912" xr:uid="{00000000-0005-0000-0000-0000695D0000}"/>
    <cellStyle name="Total 8 2 6 3 4" xfId="23913" xr:uid="{00000000-0005-0000-0000-00006A5D0000}"/>
    <cellStyle name="Total 8 2 6 3 4 2" xfId="23914" xr:uid="{00000000-0005-0000-0000-00006B5D0000}"/>
    <cellStyle name="Total 8 2 6 3 5" xfId="23915" xr:uid="{00000000-0005-0000-0000-00006C5D0000}"/>
    <cellStyle name="Total 8 2 6 3 5 2" xfId="23916" xr:uid="{00000000-0005-0000-0000-00006D5D0000}"/>
    <cellStyle name="Total 8 2 6 3 6" xfId="23917" xr:uid="{00000000-0005-0000-0000-00006E5D0000}"/>
    <cellStyle name="Total 8 2 6 3 6 2" xfId="23918" xr:uid="{00000000-0005-0000-0000-00006F5D0000}"/>
    <cellStyle name="Total 8 2 6 3 7" xfId="23919" xr:uid="{00000000-0005-0000-0000-0000705D0000}"/>
    <cellStyle name="Total 8 2 6 3 7 2" xfId="23920" xr:uid="{00000000-0005-0000-0000-0000715D0000}"/>
    <cellStyle name="Total 8 2 6 3 8" xfId="23921" xr:uid="{00000000-0005-0000-0000-0000725D0000}"/>
    <cellStyle name="Total 8 2 6 3 8 2" xfId="23922" xr:uid="{00000000-0005-0000-0000-0000735D0000}"/>
    <cellStyle name="Total 8 2 6 3 9" xfId="23923" xr:uid="{00000000-0005-0000-0000-0000745D0000}"/>
    <cellStyle name="Total 8 2 6 3 9 2" xfId="23924" xr:uid="{00000000-0005-0000-0000-0000755D0000}"/>
    <cellStyle name="Total 8 2 6 4" xfId="23925" xr:uid="{00000000-0005-0000-0000-0000765D0000}"/>
    <cellStyle name="Total 8 2 6 4 10" xfId="23926" xr:uid="{00000000-0005-0000-0000-0000775D0000}"/>
    <cellStyle name="Total 8 2 6 4 10 2" xfId="23927" xr:uid="{00000000-0005-0000-0000-0000785D0000}"/>
    <cellStyle name="Total 8 2 6 4 11" xfId="23928" xr:uid="{00000000-0005-0000-0000-0000795D0000}"/>
    <cellStyle name="Total 8 2 6 4 11 2" xfId="23929" xr:uid="{00000000-0005-0000-0000-00007A5D0000}"/>
    <cellStyle name="Total 8 2 6 4 12" xfId="23930" xr:uid="{00000000-0005-0000-0000-00007B5D0000}"/>
    <cellStyle name="Total 8 2 6 4 12 2" xfId="23931" xr:uid="{00000000-0005-0000-0000-00007C5D0000}"/>
    <cellStyle name="Total 8 2 6 4 13" xfId="23932" xr:uid="{00000000-0005-0000-0000-00007D5D0000}"/>
    <cellStyle name="Total 8 2 6 4 13 2" xfId="23933" xr:uid="{00000000-0005-0000-0000-00007E5D0000}"/>
    <cellStyle name="Total 8 2 6 4 14" xfId="23934" xr:uid="{00000000-0005-0000-0000-00007F5D0000}"/>
    <cellStyle name="Total 8 2 6 4 14 2" xfId="23935" xr:uid="{00000000-0005-0000-0000-0000805D0000}"/>
    <cellStyle name="Total 8 2 6 4 15" xfId="23936" xr:uid="{00000000-0005-0000-0000-0000815D0000}"/>
    <cellStyle name="Total 8 2 6 4 15 2" xfId="23937" xr:uid="{00000000-0005-0000-0000-0000825D0000}"/>
    <cellStyle name="Total 8 2 6 4 16" xfId="23938" xr:uid="{00000000-0005-0000-0000-0000835D0000}"/>
    <cellStyle name="Total 8 2 6 4 2" xfId="23939" xr:uid="{00000000-0005-0000-0000-0000845D0000}"/>
    <cellStyle name="Total 8 2 6 4 2 2" xfId="23940" xr:uid="{00000000-0005-0000-0000-0000855D0000}"/>
    <cellStyle name="Total 8 2 6 4 3" xfId="23941" xr:uid="{00000000-0005-0000-0000-0000865D0000}"/>
    <cellStyle name="Total 8 2 6 4 3 2" xfId="23942" xr:uid="{00000000-0005-0000-0000-0000875D0000}"/>
    <cellStyle name="Total 8 2 6 4 4" xfId="23943" xr:uid="{00000000-0005-0000-0000-0000885D0000}"/>
    <cellStyle name="Total 8 2 6 4 4 2" xfId="23944" xr:uid="{00000000-0005-0000-0000-0000895D0000}"/>
    <cellStyle name="Total 8 2 6 4 5" xfId="23945" xr:uid="{00000000-0005-0000-0000-00008A5D0000}"/>
    <cellStyle name="Total 8 2 6 4 5 2" xfId="23946" xr:uid="{00000000-0005-0000-0000-00008B5D0000}"/>
    <cellStyle name="Total 8 2 6 4 6" xfId="23947" xr:uid="{00000000-0005-0000-0000-00008C5D0000}"/>
    <cellStyle name="Total 8 2 6 4 6 2" xfId="23948" xr:uid="{00000000-0005-0000-0000-00008D5D0000}"/>
    <cellStyle name="Total 8 2 6 4 7" xfId="23949" xr:uid="{00000000-0005-0000-0000-00008E5D0000}"/>
    <cellStyle name="Total 8 2 6 4 7 2" xfId="23950" xr:uid="{00000000-0005-0000-0000-00008F5D0000}"/>
    <cellStyle name="Total 8 2 6 4 8" xfId="23951" xr:uid="{00000000-0005-0000-0000-0000905D0000}"/>
    <cellStyle name="Total 8 2 6 4 8 2" xfId="23952" xr:uid="{00000000-0005-0000-0000-0000915D0000}"/>
    <cellStyle name="Total 8 2 6 4 9" xfId="23953" xr:uid="{00000000-0005-0000-0000-0000925D0000}"/>
    <cellStyle name="Total 8 2 6 4 9 2" xfId="23954" xr:uid="{00000000-0005-0000-0000-0000935D0000}"/>
    <cellStyle name="Total 8 2 6 5" xfId="23955" xr:uid="{00000000-0005-0000-0000-0000945D0000}"/>
    <cellStyle name="Total 8 2 6 5 10" xfId="23956" xr:uid="{00000000-0005-0000-0000-0000955D0000}"/>
    <cellStyle name="Total 8 2 6 5 10 2" xfId="23957" xr:uid="{00000000-0005-0000-0000-0000965D0000}"/>
    <cellStyle name="Total 8 2 6 5 11" xfId="23958" xr:uid="{00000000-0005-0000-0000-0000975D0000}"/>
    <cellStyle name="Total 8 2 6 5 11 2" xfId="23959" xr:uid="{00000000-0005-0000-0000-0000985D0000}"/>
    <cellStyle name="Total 8 2 6 5 12" xfId="23960" xr:uid="{00000000-0005-0000-0000-0000995D0000}"/>
    <cellStyle name="Total 8 2 6 5 12 2" xfId="23961" xr:uid="{00000000-0005-0000-0000-00009A5D0000}"/>
    <cellStyle name="Total 8 2 6 5 13" xfId="23962" xr:uid="{00000000-0005-0000-0000-00009B5D0000}"/>
    <cellStyle name="Total 8 2 6 5 13 2" xfId="23963" xr:uid="{00000000-0005-0000-0000-00009C5D0000}"/>
    <cellStyle name="Total 8 2 6 5 14" xfId="23964" xr:uid="{00000000-0005-0000-0000-00009D5D0000}"/>
    <cellStyle name="Total 8 2 6 5 14 2" xfId="23965" xr:uid="{00000000-0005-0000-0000-00009E5D0000}"/>
    <cellStyle name="Total 8 2 6 5 15" xfId="23966" xr:uid="{00000000-0005-0000-0000-00009F5D0000}"/>
    <cellStyle name="Total 8 2 6 5 2" xfId="23967" xr:uid="{00000000-0005-0000-0000-0000A05D0000}"/>
    <cellStyle name="Total 8 2 6 5 2 2" xfId="23968" xr:uid="{00000000-0005-0000-0000-0000A15D0000}"/>
    <cellStyle name="Total 8 2 6 5 3" xfId="23969" xr:uid="{00000000-0005-0000-0000-0000A25D0000}"/>
    <cellStyle name="Total 8 2 6 5 3 2" xfId="23970" xr:uid="{00000000-0005-0000-0000-0000A35D0000}"/>
    <cellStyle name="Total 8 2 6 5 4" xfId="23971" xr:uid="{00000000-0005-0000-0000-0000A45D0000}"/>
    <cellStyle name="Total 8 2 6 5 4 2" xfId="23972" xr:uid="{00000000-0005-0000-0000-0000A55D0000}"/>
    <cellStyle name="Total 8 2 6 5 5" xfId="23973" xr:uid="{00000000-0005-0000-0000-0000A65D0000}"/>
    <cellStyle name="Total 8 2 6 5 5 2" xfId="23974" xr:uid="{00000000-0005-0000-0000-0000A75D0000}"/>
    <cellStyle name="Total 8 2 6 5 6" xfId="23975" xr:uid="{00000000-0005-0000-0000-0000A85D0000}"/>
    <cellStyle name="Total 8 2 6 5 6 2" xfId="23976" xr:uid="{00000000-0005-0000-0000-0000A95D0000}"/>
    <cellStyle name="Total 8 2 6 5 7" xfId="23977" xr:uid="{00000000-0005-0000-0000-0000AA5D0000}"/>
    <cellStyle name="Total 8 2 6 5 7 2" xfId="23978" xr:uid="{00000000-0005-0000-0000-0000AB5D0000}"/>
    <cellStyle name="Total 8 2 6 5 8" xfId="23979" xr:uid="{00000000-0005-0000-0000-0000AC5D0000}"/>
    <cellStyle name="Total 8 2 6 5 8 2" xfId="23980" xr:uid="{00000000-0005-0000-0000-0000AD5D0000}"/>
    <cellStyle name="Total 8 2 6 5 9" xfId="23981" xr:uid="{00000000-0005-0000-0000-0000AE5D0000}"/>
    <cellStyle name="Total 8 2 6 5 9 2" xfId="23982" xr:uid="{00000000-0005-0000-0000-0000AF5D0000}"/>
    <cellStyle name="Total 8 2 6 6" xfId="23983" xr:uid="{00000000-0005-0000-0000-0000B05D0000}"/>
    <cellStyle name="Total 8 2 6 6 2" xfId="23984" xr:uid="{00000000-0005-0000-0000-0000B15D0000}"/>
    <cellStyle name="Total 8 2 6 7" xfId="23985" xr:uid="{00000000-0005-0000-0000-0000B25D0000}"/>
    <cellStyle name="Total 8 2 6 7 2" xfId="23986" xr:uid="{00000000-0005-0000-0000-0000B35D0000}"/>
    <cellStyle name="Total 8 2 6 8" xfId="23987" xr:uid="{00000000-0005-0000-0000-0000B45D0000}"/>
    <cellStyle name="Total 8 2 6 8 2" xfId="23988" xr:uid="{00000000-0005-0000-0000-0000B55D0000}"/>
    <cellStyle name="Total 8 2 6 9" xfId="23989" xr:uid="{00000000-0005-0000-0000-0000B65D0000}"/>
    <cellStyle name="Total 8 2 6 9 2" xfId="23990" xr:uid="{00000000-0005-0000-0000-0000B75D0000}"/>
    <cellStyle name="Total 8 2 7" xfId="23991" xr:uid="{00000000-0005-0000-0000-0000B85D0000}"/>
    <cellStyle name="Total 8 2 7 10" xfId="23992" xr:uid="{00000000-0005-0000-0000-0000B95D0000}"/>
    <cellStyle name="Total 8 2 7 10 2" xfId="23993" xr:uid="{00000000-0005-0000-0000-0000BA5D0000}"/>
    <cellStyle name="Total 8 2 7 11" xfId="23994" xr:uid="{00000000-0005-0000-0000-0000BB5D0000}"/>
    <cellStyle name="Total 8 2 7 11 2" xfId="23995" xr:uid="{00000000-0005-0000-0000-0000BC5D0000}"/>
    <cellStyle name="Total 8 2 7 12" xfId="23996" xr:uid="{00000000-0005-0000-0000-0000BD5D0000}"/>
    <cellStyle name="Total 8 2 7 12 2" xfId="23997" xr:uid="{00000000-0005-0000-0000-0000BE5D0000}"/>
    <cellStyle name="Total 8 2 7 13" xfId="23998" xr:uid="{00000000-0005-0000-0000-0000BF5D0000}"/>
    <cellStyle name="Total 8 2 7 13 2" xfId="23999" xr:uid="{00000000-0005-0000-0000-0000C05D0000}"/>
    <cellStyle name="Total 8 2 7 14" xfId="24000" xr:uid="{00000000-0005-0000-0000-0000C15D0000}"/>
    <cellStyle name="Total 8 2 7 14 2" xfId="24001" xr:uid="{00000000-0005-0000-0000-0000C25D0000}"/>
    <cellStyle name="Total 8 2 7 15" xfId="24002" xr:uid="{00000000-0005-0000-0000-0000C35D0000}"/>
    <cellStyle name="Total 8 2 7 15 2" xfId="24003" xr:uid="{00000000-0005-0000-0000-0000C45D0000}"/>
    <cellStyle name="Total 8 2 7 16" xfId="24004" xr:uid="{00000000-0005-0000-0000-0000C55D0000}"/>
    <cellStyle name="Total 8 2 7 16 2" xfId="24005" xr:uid="{00000000-0005-0000-0000-0000C65D0000}"/>
    <cellStyle name="Total 8 2 7 17" xfId="24006" xr:uid="{00000000-0005-0000-0000-0000C75D0000}"/>
    <cellStyle name="Total 8 2 7 17 2" xfId="24007" xr:uid="{00000000-0005-0000-0000-0000C85D0000}"/>
    <cellStyle name="Total 8 2 7 18" xfId="24008" xr:uid="{00000000-0005-0000-0000-0000C95D0000}"/>
    <cellStyle name="Total 8 2 7 2" xfId="24009" xr:uid="{00000000-0005-0000-0000-0000CA5D0000}"/>
    <cellStyle name="Total 8 2 7 2 10" xfId="24010" xr:uid="{00000000-0005-0000-0000-0000CB5D0000}"/>
    <cellStyle name="Total 8 2 7 2 10 2" xfId="24011" xr:uid="{00000000-0005-0000-0000-0000CC5D0000}"/>
    <cellStyle name="Total 8 2 7 2 11" xfId="24012" xr:uid="{00000000-0005-0000-0000-0000CD5D0000}"/>
    <cellStyle name="Total 8 2 7 2 11 2" xfId="24013" xr:uid="{00000000-0005-0000-0000-0000CE5D0000}"/>
    <cellStyle name="Total 8 2 7 2 12" xfId="24014" xr:uid="{00000000-0005-0000-0000-0000CF5D0000}"/>
    <cellStyle name="Total 8 2 7 2 12 2" xfId="24015" xr:uid="{00000000-0005-0000-0000-0000D05D0000}"/>
    <cellStyle name="Total 8 2 7 2 13" xfId="24016" xr:uid="{00000000-0005-0000-0000-0000D15D0000}"/>
    <cellStyle name="Total 8 2 7 2 13 2" xfId="24017" xr:uid="{00000000-0005-0000-0000-0000D25D0000}"/>
    <cellStyle name="Total 8 2 7 2 14" xfId="24018" xr:uid="{00000000-0005-0000-0000-0000D35D0000}"/>
    <cellStyle name="Total 8 2 7 2 14 2" xfId="24019" xr:uid="{00000000-0005-0000-0000-0000D45D0000}"/>
    <cellStyle name="Total 8 2 7 2 15" xfId="24020" xr:uid="{00000000-0005-0000-0000-0000D55D0000}"/>
    <cellStyle name="Total 8 2 7 2 15 2" xfId="24021" xr:uid="{00000000-0005-0000-0000-0000D65D0000}"/>
    <cellStyle name="Total 8 2 7 2 16" xfId="24022" xr:uid="{00000000-0005-0000-0000-0000D75D0000}"/>
    <cellStyle name="Total 8 2 7 2 16 2" xfId="24023" xr:uid="{00000000-0005-0000-0000-0000D85D0000}"/>
    <cellStyle name="Total 8 2 7 2 17" xfId="24024" xr:uid="{00000000-0005-0000-0000-0000D95D0000}"/>
    <cellStyle name="Total 8 2 7 2 17 2" xfId="24025" xr:uid="{00000000-0005-0000-0000-0000DA5D0000}"/>
    <cellStyle name="Total 8 2 7 2 18" xfId="24026" xr:uid="{00000000-0005-0000-0000-0000DB5D0000}"/>
    <cellStyle name="Total 8 2 7 2 2" xfId="24027" xr:uid="{00000000-0005-0000-0000-0000DC5D0000}"/>
    <cellStyle name="Total 8 2 7 2 2 2" xfId="24028" xr:uid="{00000000-0005-0000-0000-0000DD5D0000}"/>
    <cellStyle name="Total 8 2 7 2 3" xfId="24029" xr:uid="{00000000-0005-0000-0000-0000DE5D0000}"/>
    <cellStyle name="Total 8 2 7 2 3 2" xfId="24030" xr:uid="{00000000-0005-0000-0000-0000DF5D0000}"/>
    <cellStyle name="Total 8 2 7 2 4" xfId="24031" xr:uid="{00000000-0005-0000-0000-0000E05D0000}"/>
    <cellStyle name="Total 8 2 7 2 4 2" xfId="24032" xr:uid="{00000000-0005-0000-0000-0000E15D0000}"/>
    <cellStyle name="Total 8 2 7 2 5" xfId="24033" xr:uid="{00000000-0005-0000-0000-0000E25D0000}"/>
    <cellStyle name="Total 8 2 7 2 5 2" xfId="24034" xr:uid="{00000000-0005-0000-0000-0000E35D0000}"/>
    <cellStyle name="Total 8 2 7 2 6" xfId="24035" xr:uid="{00000000-0005-0000-0000-0000E45D0000}"/>
    <cellStyle name="Total 8 2 7 2 6 2" xfId="24036" xr:uid="{00000000-0005-0000-0000-0000E55D0000}"/>
    <cellStyle name="Total 8 2 7 2 7" xfId="24037" xr:uid="{00000000-0005-0000-0000-0000E65D0000}"/>
    <cellStyle name="Total 8 2 7 2 7 2" xfId="24038" xr:uid="{00000000-0005-0000-0000-0000E75D0000}"/>
    <cellStyle name="Total 8 2 7 2 8" xfId="24039" xr:uid="{00000000-0005-0000-0000-0000E85D0000}"/>
    <cellStyle name="Total 8 2 7 2 8 2" xfId="24040" xr:uid="{00000000-0005-0000-0000-0000E95D0000}"/>
    <cellStyle name="Total 8 2 7 2 9" xfId="24041" xr:uid="{00000000-0005-0000-0000-0000EA5D0000}"/>
    <cellStyle name="Total 8 2 7 2 9 2" xfId="24042" xr:uid="{00000000-0005-0000-0000-0000EB5D0000}"/>
    <cellStyle name="Total 8 2 7 3" xfId="24043" xr:uid="{00000000-0005-0000-0000-0000EC5D0000}"/>
    <cellStyle name="Total 8 2 7 3 10" xfId="24044" xr:uid="{00000000-0005-0000-0000-0000ED5D0000}"/>
    <cellStyle name="Total 8 2 7 3 10 2" xfId="24045" xr:uid="{00000000-0005-0000-0000-0000EE5D0000}"/>
    <cellStyle name="Total 8 2 7 3 11" xfId="24046" xr:uid="{00000000-0005-0000-0000-0000EF5D0000}"/>
    <cellStyle name="Total 8 2 7 3 11 2" xfId="24047" xr:uid="{00000000-0005-0000-0000-0000F05D0000}"/>
    <cellStyle name="Total 8 2 7 3 12" xfId="24048" xr:uid="{00000000-0005-0000-0000-0000F15D0000}"/>
    <cellStyle name="Total 8 2 7 3 12 2" xfId="24049" xr:uid="{00000000-0005-0000-0000-0000F25D0000}"/>
    <cellStyle name="Total 8 2 7 3 13" xfId="24050" xr:uid="{00000000-0005-0000-0000-0000F35D0000}"/>
    <cellStyle name="Total 8 2 7 3 13 2" xfId="24051" xr:uid="{00000000-0005-0000-0000-0000F45D0000}"/>
    <cellStyle name="Total 8 2 7 3 14" xfId="24052" xr:uid="{00000000-0005-0000-0000-0000F55D0000}"/>
    <cellStyle name="Total 8 2 7 3 14 2" xfId="24053" xr:uid="{00000000-0005-0000-0000-0000F65D0000}"/>
    <cellStyle name="Total 8 2 7 3 15" xfId="24054" xr:uid="{00000000-0005-0000-0000-0000F75D0000}"/>
    <cellStyle name="Total 8 2 7 3 15 2" xfId="24055" xr:uid="{00000000-0005-0000-0000-0000F85D0000}"/>
    <cellStyle name="Total 8 2 7 3 16" xfId="24056" xr:uid="{00000000-0005-0000-0000-0000F95D0000}"/>
    <cellStyle name="Total 8 2 7 3 2" xfId="24057" xr:uid="{00000000-0005-0000-0000-0000FA5D0000}"/>
    <cellStyle name="Total 8 2 7 3 2 2" xfId="24058" xr:uid="{00000000-0005-0000-0000-0000FB5D0000}"/>
    <cellStyle name="Total 8 2 7 3 3" xfId="24059" xr:uid="{00000000-0005-0000-0000-0000FC5D0000}"/>
    <cellStyle name="Total 8 2 7 3 3 2" xfId="24060" xr:uid="{00000000-0005-0000-0000-0000FD5D0000}"/>
    <cellStyle name="Total 8 2 7 3 4" xfId="24061" xr:uid="{00000000-0005-0000-0000-0000FE5D0000}"/>
    <cellStyle name="Total 8 2 7 3 4 2" xfId="24062" xr:uid="{00000000-0005-0000-0000-0000FF5D0000}"/>
    <cellStyle name="Total 8 2 7 3 5" xfId="24063" xr:uid="{00000000-0005-0000-0000-0000005E0000}"/>
    <cellStyle name="Total 8 2 7 3 5 2" xfId="24064" xr:uid="{00000000-0005-0000-0000-0000015E0000}"/>
    <cellStyle name="Total 8 2 7 3 6" xfId="24065" xr:uid="{00000000-0005-0000-0000-0000025E0000}"/>
    <cellStyle name="Total 8 2 7 3 6 2" xfId="24066" xr:uid="{00000000-0005-0000-0000-0000035E0000}"/>
    <cellStyle name="Total 8 2 7 3 7" xfId="24067" xr:uid="{00000000-0005-0000-0000-0000045E0000}"/>
    <cellStyle name="Total 8 2 7 3 7 2" xfId="24068" xr:uid="{00000000-0005-0000-0000-0000055E0000}"/>
    <cellStyle name="Total 8 2 7 3 8" xfId="24069" xr:uid="{00000000-0005-0000-0000-0000065E0000}"/>
    <cellStyle name="Total 8 2 7 3 8 2" xfId="24070" xr:uid="{00000000-0005-0000-0000-0000075E0000}"/>
    <cellStyle name="Total 8 2 7 3 9" xfId="24071" xr:uid="{00000000-0005-0000-0000-0000085E0000}"/>
    <cellStyle name="Total 8 2 7 3 9 2" xfId="24072" xr:uid="{00000000-0005-0000-0000-0000095E0000}"/>
    <cellStyle name="Total 8 2 7 4" xfId="24073" xr:uid="{00000000-0005-0000-0000-00000A5E0000}"/>
    <cellStyle name="Total 8 2 7 4 10" xfId="24074" xr:uid="{00000000-0005-0000-0000-00000B5E0000}"/>
    <cellStyle name="Total 8 2 7 4 10 2" xfId="24075" xr:uid="{00000000-0005-0000-0000-00000C5E0000}"/>
    <cellStyle name="Total 8 2 7 4 11" xfId="24076" xr:uid="{00000000-0005-0000-0000-00000D5E0000}"/>
    <cellStyle name="Total 8 2 7 4 11 2" xfId="24077" xr:uid="{00000000-0005-0000-0000-00000E5E0000}"/>
    <cellStyle name="Total 8 2 7 4 12" xfId="24078" xr:uid="{00000000-0005-0000-0000-00000F5E0000}"/>
    <cellStyle name="Total 8 2 7 4 12 2" xfId="24079" xr:uid="{00000000-0005-0000-0000-0000105E0000}"/>
    <cellStyle name="Total 8 2 7 4 13" xfId="24080" xr:uid="{00000000-0005-0000-0000-0000115E0000}"/>
    <cellStyle name="Total 8 2 7 4 13 2" xfId="24081" xr:uid="{00000000-0005-0000-0000-0000125E0000}"/>
    <cellStyle name="Total 8 2 7 4 14" xfId="24082" xr:uid="{00000000-0005-0000-0000-0000135E0000}"/>
    <cellStyle name="Total 8 2 7 4 14 2" xfId="24083" xr:uid="{00000000-0005-0000-0000-0000145E0000}"/>
    <cellStyle name="Total 8 2 7 4 15" xfId="24084" xr:uid="{00000000-0005-0000-0000-0000155E0000}"/>
    <cellStyle name="Total 8 2 7 4 15 2" xfId="24085" xr:uid="{00000000-0005-0000-0000-0000165E0000}"/>
    <cellStyle name="Total 8 2 7 4 16" xfId="24086" xr:uid="{00000000-0005-0000-0000-0000175E0000}"/>
    <cellStyle name="Total 8 2 7 4 2" xfId="24087" xr:uid="{00000000-0005-0000-0000-0000185E0000}"/>
    <cellStyle name="Total 8 2 7 4 2 2" xfId="24088" xr:uid="{00000000-0005-0000-0000-0000195E0000}"/>
    <cellStyle name="Total 8 2 7 4 3" xfId="24089" xr:uid="{00000000-0005-0000-0000-00001A5E0000}"/>
    <cellStyle name="Total 8 2 7 4 3 2" xfId="24090" xr:uid="{00000000-0005-0000-0000-00001B5E0000}"/>
    <cellStyle name="Total 8 2 7 4 4" xfId="24091" xr:uid="{00000000-0005-0000-0000-00001C5E0000}"/>
    <cellStyle name="Total 8 2 7 4 4 2" xfId="24092" xr:uid="{00000000-0005-0000-0000-00001D5E0000}"/>
    <cellStyle name="Total 8 2 7 4 5" xfId="24093" xr:uid="{00000000-0005-0000-0000-00001E5E0000}"/>
    <cellStyle name="Total 8 2 7 4 5 2" xfId="24094" xr:uid="{00000000-0005-0000-0000-00001F5E0000}"/>
    <cellStyle name="Total 8 2 7 4 6" xfId="24095" xr:uid="{00000000-0005-0000-0000-0000205E0000}"/>
    <cellStyle name="Total 8 2 7 4 6 2" xfId="24096" xr:uid="{00000000-0005-0000-0000-0000215E0000}"/>
    <cellStyle name="Total 8 2 7 4 7" xfId="24097" xr:uid="{00000000-0005-0000-0000-0000225E0000}"/>
    <cellStyle name="Total 8 2 7 4 7 2" xfId="24098" xr:uid="{00000000-0005-0000-0000-0000235E0000}"/>
    <cellStyle name="Total 8 2 7 4 8" xfId="24099" xr:uid="{00000000-0005-0000-0000-0000245E0000}"/>
    <cellStyle name="Total 8 2 7 4 8 2" xfId="24100" xr:uid="{00000000-0005-0000-0000-0000255E0000}"/>
    <cellStyle name="Total 8 2 7 4 9" xfId="24101" xr:uid="{00000000-0005-0000-0000-0000265E0000}"/>
    <cellStyle name="Total 8 2 7 4 9 2" xfId="24102" xr:uid="{00000000-0005-0000-0000-0000275E0000}"/>
    <cellStyle name="Total 8 2 7 5" xfId="24103" xr:uid="{00000000-0005-0000-0000-0000285E0000}"/>
    <cellStyle name="Total 8 2 7 5 10" xfId="24104" xr:uid="{00000000-0005-0000-0000-0000295E0000}"/>
    <cellStyle name="Total 8 2 7 5 10 2" xfId="24105" xr:uid="{00000000-0005-0000-0000-00002A5E0000}"/>
    <cellStyle name="Total 8 2 7 5 11" xfId="24106" xr:uid="{00000000-0005-0000-0000-00002B5E0000}"/>
    <cellStyle name="Total 8 2 7 5 11 2" xfId="24107" xr:uid="{00000000-0005-0000-0000-00002C5E0000}"/>
    <cellStyle name="Total 8 2 7 5 12" xfId="24108" xr:uid="{00000000-0005-0000-0000-00002D5E0000}"/>
    <cellStyle name="Total 8 2 7 5 12 2" xfId="24109" xr:uid="{00000000-0005-0000-0000-00002E5E0000}"/>
    <cellStyle name="Total 8 2 7 5 13" xfId="24110" xr:uid="{00000000-0005-0000-0000-00002F5E0000}"/>
    <cellStyle name="Total 8 2 7 5 13 2" xfId="24111" xr:uid="{00000000-0005-0000-0000-0000305E0000}"/>
    <cellStyle name="Total 8 2 7 5 14" xfId="24112" xr:uid="{00000000-0005-0000-0000-0000315E0000}"/>
    <cellStyle name="Total 8 2 7 5 2" xfId="24113" xr:uid="{00000000-0005-0000-0000-0000325E0000}"/>
    <cellStyle name="Total 8 2 7 5 2 2" xfId="24114" xr:uid="{00000000-0005-0000-0000-0000335E0000}"/>
    <cellStyle name="Total 8 2 7 5 3" xfId="24115" xr:uid="{00000000-0005-0000-0000-0000345E0000}"/>
    <cellStyle name="Total 8 2 7 5 3 2" xfId="24116" xr:uid="{00000000-0005-0000-0000-0000355E0000}"/>
    <cellStyle name="Total 8 2 7 5 4" xfId="24117" xr:uid="{00000000-0005-0000-0000-0000365E0000}"/>
    <cellStyle name="Total 8 2 7 5 4 2" xfId="24118" xr:uid="{00000000-0005-0000-0000-0000375E0000}"/>
    <cellStyle name="Total 8 2 7 5 5" xfId="24119" xr:uid="{00000000-0005-0000-0000-0000385E0000}"/>
    <cellStyle name="Total 8 2 7 5 5 2" xfId="24120" xr:uid="{00000000-0005-0000-0000-0000395E0000}"/>
    <cellStyle name="Total 8 2 7 5 6" xfId="24121" xr:uid="{00000000-0005-0000-0000-00003A5E0000}"/>
    <cellStyle name="Total 8 2 7 5 6 2" xfId="24122" xr:uid="{00000000-0005-0000-0000-00003B5E0000}"/>
    <cellStyle name="Total 8 2 7 5 7" xfId="24123" xr:uid="{00000000-0005-0000-0000-00003C5E0000}"/>
    <cellStyle name="Total 8 2 7 5 7 2" xfId="24124" xr:uid="{00000000-0005-0000-0000-00003D5E0000}"/>
    <cellStyle name="Total 8 2 7 5 8" xfId="24125" xr:uid="{00000000-0005-0000-0000-00003E5E0000}"/>
    <cellStyle name="Total 8 2 7 5 8 2" xfId="24126" xr:uid="{00000000-0005-0000-0000-00003F5E0000}"/>
    <cellStyle name="Total 8 2 7 5 9" xfId="24127" xr:uid="{00000000-0005-0000-0000-0000405E0000}"/>
    <cellStyle name="Total 8 2 7 5 9 2" xfId="24128" xr:uid="{00000000-0005-0000-0000-0000415E0000}"/>
    <cellStyle name="Total 8 2 7 6" xfId="24129" xr:uid="{00000000-0005-0000-0000-0000425E0000}"/>
    <cellStyle name="Total 8 2 7 6 2" xfId="24130" xr:uid="{00000000-0005-0000-0000-0000435E0000}"/>
    <cellStyle name="Total 8 2 7 7" xfId="24131" xr:uid="{00000000-0005-0000-0000-0000445E0000}"/>
    <cellStyle name="Total 8 2 7 7 2" xfId="24132" xr:uid="{00000000-0005-0000-0000-0000455E0000}"/>
    <cellStyle name="Total 8 2 7 8" xfId="24133" xr:uid="{00000000-0005-0000-0000-0000465E0000}"/>
    <cellStyle name="Total 8 2 7 8 2" xfId="24134" xr:uid="{00000000-0005-0000-0000-0000475E0000}"/>
    <cellStyle name="Total 8 2 7 9" xfId="24135" xr:uid="{00000000-0005-0000-0000-0000485E0000}"/>
    <cellStyle name="Total 8 2 7 9 2" xfId="24136" xr:uid="{00000000-0005-0000-0000-0000495E0000}"/>
    <cellStyle name="Total 8 2 8" xfId="24137" xr:uid="{00000000-0005-0000-0000-00004A5E0000}"/>
    <cellStyle name="Total 8 2 8 10" xfId="24138" xr:uid="{00000000-0005-0000-0000-00004B5E0000}"/>
    <cellStyle name="Total 8 2 8 10 2" xfId="24139" xr:uid="{00000000-0005-0000-0000-00004C5E0000}"/>
    <cellStyle name="Total 8 2 8 11" xfId="24140" xr:uid="{00000000-0005-0000-0000-00004D5E0000}"/>
    <cellStyle name="Total 8 2 8 11 2" xfId="24141" xr:uid="{00000000-0005-0000-0000-00004E5E0000}"/>
    <cellStyle name="Total 8 2 8 12" xfId="24142" xr:uid="{00000000-0005-0000-0000-00004F5E0000}"/>
    <cellStyle name="Total 8 2 8 12 2" xfId="24143" xr:uid="{00000000-0005-0000-0000-0000505E0000}"/>
    <cellStyle name="Total 8 2 8 13" xfId="24144" xr:uid="{00000000-0005-0000-0000-0000515E0000}"/>
    <cellStyle name="Total 8 2 8 13 2" xfId="24145" xr:uid="{00000000-0005-0000-0000-0000525E0000}"/>
    <cellStyle name="Total 8 2 8 14" xfId="24146" xr:uid="{00000000-0005-0000-0000-0000535E0000}"/>
    <cellStyle name="Total 8 2 8 14 2" xfId="24147" xr:uid="{00000000-0005-0000-0000-0000545E0000}"/>
    <cellStyle name="Total 8 2 8 15" xfId="24148" xr:uid="{00000000-0005-0000-0000-0000555E0000}"/>
    <cellStyle name="Total 8 2 8 15 2" xfId="24149" xr:uid="{00000000-0005-0000-0000-0000565E0000}"/>
    <cellStyle name="Total 8 2 8 16" xfId="24150" xr:uid="{00000000-0005-0000-0000-0000575E0000}"/>
    <cellStyle name="Total 8 2 8 16 2" xfId="24151" xr:uid="{00000000-0005-0000-0000-0000585E0000}"/>
    <cellStyle name="Total 8 2 8 17" xfId="24152" xr:uid="{00000000-0005-0000-0000-0000595E0000}"/>
    <cellStyle name="Total 8 2 8 17 2" xfId="24153" xr:uid="{00000000-0005-0000-0000-00005A5E0000}"/>
    <cellStyle name="Total 8 2 8 18" xfId="24154" xr:uid="{00000000-0005-0000-0000-00005B5E0000}"/>
    <cellStyle name="Total 8 2 8 2" xfId="24155" xr:uid="{00000000-0005-0000-0000-00005C5E0000}"/>
    <cellStyle name="Total 8 2 8 2 10" xfId="24156" xr:uid="{00000000-0005-0000-0000-00005D5E0000}"/>
    <cellStyle name="Total 8 2 8 2 10 2" xfId="24157" xr:uid="{00000000-0005-0000-0000-00005E5E0000}"/>
    <cellStyle name="Total 8 2 8 2 11" xfId="24158" xr:uid="{00000000-0005-0000-0000-00005F5E0000}"/>
    <cellStyle name="Total 8 2 8 2 11 2" xfId="24159" xr:uid="{00000000-0005-0000-0000-0000605E0000}"/>
    <cellStyle name="Total 8 2 8 2 12" xfId="24160" xr:uid="{00000000-0005-0000-0000-0000615E0000}"/>
    <cellStyle name="Total 8 2 8 2 12 2" xfId="24161" xr:uid="{00000000-0005-0000-0000-0000625E0000}"/>
    <cellStyle name="Total 8 2 8 2 13" xfId="24162" xr:uid="{00000000-0005-0000-0000-0000635E0000}"/>
    <cellStyle name="Total 8 2 8 2 13 2" xfId="24163" xr:uid="{00000000-0005-0000-0000-0000645E0000}"/>
    <cellStyle name="Total 8 2 8 2 14" xfId="24164" xr:uid="{00000000-0005-0000-0000-0000655E0000}"/>
    <cellStyle name="Total 8 2 8 2 14 2" xfId="24165" xr:uid="{00000000-0005-0000-0000-0000665E0000}"/>
    <cellStyle name="Total 8 2 8 2 15" xfId="24166" xr:uid="{00000000-0005-0000-0000-0000675E0000}"/>
    <cellStyle name="Total 8 2 8 2 15 2" xfId="24167" xr:uid="{00000000-0005-0000-0000-0000685E0000}"/>
    <cellStyle name="Total 8 2 8 2 16" xfId="24168" xr:uid="{00000000-0005-0000-0000-0000695E0000}"/>
    <cellStyle name="Total 8 2 8 2 16 2" xfId="24169" xr:uid="{00000000-0005-0000-0000-00006A5E0000}"/>
    <cellStyle name="Total 8 2 8 2 17" xfId="24170" xr:uid="{00000000-0005-0000-0000-00006B5E0000}"/>
    <cellStyle name="Total 8 2 8 2 17 2" xfId="24171" xr:uid="{00000000-0005-0000-0000-00006C5E0000}"/>
    <cellStyle name="Total 8 2 8 2 18" xfId="24172" xr:uid="{00000000-0005-0000-0000-00006D5E0000}"/>
    <cellStyle name="Total 8 2 8 2 2" xfId="24173" xr:uid="{00000000-0005-0000-0000-00006E5E0000}"/>
    <cellStyle name="Total 8 2 8 2 2 2" xfId="24174" xr:uid="{00000000-0005-0000-0000-00006F5E0000}"/>
    <cellStyle name="Total 8 2 8 2 3" xfId="24175" xr:uid="{00000000-0005-0000-0000-0000705E0000}"/>
    <cellStyle name="Total 8 2 8 2 3 2" xfId="24176" xr:uid="{00000000-0005-0000-0000-0000715E0000}"/>
    <cellStyle name="Total 8 2 8 2 4" xfId="24177" xr:uid="{00000000-0005-0000-0000-0000725E0000}"/>
    <cellStyle name="Total 8 2 8 2 4 2" xfId="24178" xr:uid="{00000000-0005-0000-0000-0000735E0000}"/>
    <cellStyle name="Total 8 2 8 2 5" xfId="24179" xr:uid="{00000000-0005-0000-0000-0000745E0000}"/>
    <cellStyle name="Total 8 2 8 2 5 2" xfId="24180" xr:uid="{00000000-0005-0000-0000-0000755E0000}"/>
    <cellStyle name="Total 8 2 8 2 6" xfId="24181" xr:uid="{00000000-0005-0000-0000-0000765E0000}"/>
    <cellStyle name="Total 8 2 8 2 6 2" xfId="24182" xr:uid="{00000000-0005-0000-0000-0000775E0000}"/>
    <cellStyle name="Total 8 2 8 2 7" xfId="24183" xr:uid="{00000000-0005-0000-0000-0000785E0000}"/>
    <cellStyle name="Total 8 2 8 2 7 2" xfId="24184" xr:uid="{00000000-0005-0000-0000-0000795E0000}"/>
    <cellStyle name="Total 8 2 8 2 8" xfId="24185" xr:uid="{00000000-0005-0000-0000-00007A5E0000}"/>
    <cellStyle name="Total 8 2 8 2 8 2" xfId="24186" xr:uid="{00000000-0005-0000-0000-00007B5E0000}"/>
    <cellStyle name="Total 8 2 8 2 9" xfId="24187" xr:uid="{00000000-0005-0000-0000-00007C5E0000}"/>
    <cellStyle name="Total 8 2 8 2 9 2" xfId="24188" xr:uid="{00000000-0005-0000-0000-00007D5E0000}"/>
    <cellStyle name="Total 8 2 8 3" xfId="24189" xr:uid="{00000000-0005-0000-0000-00007E5E0000}"/>
    <cellStyle name="Total 8 2 8 3 10" xfId="24190" xr:uid="{00000000-0005-0000-0000-00007F5E0000}"/>
    <cellStyle name="Total 8 2 8 3 10 2" xfId="24191" xr:uid="{00000000-0005-0000-0000-0000805E0000}"/>
    <cellStyle name="Total 8 2 8 3 11" xfId="24192" xr:uid="{00000000-0005-0000-0000-0000815E0000}"/>
    <cellStyle name="Total 8 2 8 3 11 2" xfId="24193" xr:uid="{00000000-0005-0000-0000-0000825E0000}"/>
    <cellStyle name="Total 8 2 8 3 12" xfId="24194" xr:uid="{00000000-0005-0000-0000-0000835E0000}"/>
    <cellStyle name="Total 8 2 8 3 12 2" xfId="24195" xr:uid="{00000000-0005-0000-0000-0000845E0000}"/>
    <cellStyle name="Total 8 2 8 3 13" xfId="24196" xr:uid="{00000000-0005-0000-0000-0000855E0000}"/>
    <cellStyle name="Total 8 2 8 3 13 2" xfId="24197" xr:uid="{00000000-0005-0000-0000-0000865E0000}"/>
    <cellStyle name="Total 8 2 8 3 14" xfId="24198" xr:uid="{00000000-0005-0000-0000-0000875E0000}"/>
    <cellStyle name="Total 8 2 8 3 14 2" xfId="24199" xr:uid="{00000000-0005-0000-0000-0000885E0000}"/>
    <cellStyle name="Total 8 2 8 3 15" xfId="24200" xr:uid="{00000000-0005-0000-0000-0000895E0000}"/>
    <cellStyle name="Total 8 2 8 3 15 2" xfId="24201" xr:uid="{00000000-0005-0000-0000-00008A5E0000}"/>
    <cellStyle name="Total 8 2 8 3 16" xfId="24202" xr:uid="{00000000-0005-0000-0000-00008B5E0000}"/>
    <cellStyle name="Total 8 2 8 3 2" xfId="24203" xr:uid="{00000000-0005-0000-0000-00008C5E0000}"/>
    <cellStyle name="Total 8 2 8 3 2 2" xfId="24204" xr:uid="{00000000-0005-0000-0000-00008D5E0000}"/>
    <cellStyle name="Total 8 2 8 3 3" xfId="24205" xr:uid="{00000000-0005-0000-0000-00008E5E0000}"/>
    <cellStyle name="Total 8 2 8 3 3 2" xfId="24206" xr:uid="{00000000-0005-0000-0000-00008F5E0000}"/>
    <cellStyle name="Total 8 2 8 3 4" xfId="24207" xr:uid="{00000000-0005-0000-0000-0000905E0000}"/>
    <cellStyle name="Total 8 2 8 3 4 2" xfId="24208" xr:uid="{00000000-0005-0000-0000-0000915E0000}"/>
    <cellStyle name="Total 8 2 8 3 5" xfId="24209" xr:uid="{00000000-0005-0000-0000-0000925E0000}"/>
    <cellStyle name="Total 8 2 8 3 5 2" xfId="24210" xr:uid="{00000000-0005-0000-0000-0000935E0000}"/>
    <cellStyle name="Total 8 2 8 3 6" xfId="24211" xr:uid="{00000000-0005-0000-0000-0000945E0000}"/>
    <cellStyle name="Total 8 2 8 3 6 2" xfId="24212" xr:uid="{00000000-0005-0000-0000-0000955E0000}"/>
    <cellStyle name="Total 8 2 8 3 7" xfId="24213" xr:uid="{00000000-0005-0000-0000-0000965E0000}"/>
    <cellStyle name="Total 8 2 8 3 7 2" xfId="24214" xr:uid="{00000000-0005-0000-0000-0000975E0000}"/>
    <cellStyle name="Total 8 2 8 3 8" xfId="24215" xr:uid="{00000000-0005-0000-0000-0000985E0000}"/>
    <cellStyle name="Total 8 2 8 3 8 2" xfId="24216" xr:uid="{00000000-0005-0000-0000-0000995E0000}"/>
    <cellStyle name="Total 8 2 8 3 9" xfId="24217" xr:uid="{00000000-0005-0000-0000-00009A5E0000}"/>
    <cellStyle name="Total 8 2 8 3 9 2" xfId="24218" xr:uid="{00000000-0005-0000-0000-00009B5E0000}"/>
    <cellStyle name="Total 8 2 8 4" xfId="24219" xr:uid="{00000000-0005-0000-0000-00009C5E0000}"/>
    <cellStyle name="Total 8 2 8 4 10" xfId="24220" xr:uid="{00000000-0005-0000-0000-00009D5E0000}"/>
    <cellStyle name="Total 8 2 8 4 10 2" xfId="24221" xr:uid="{00000000-0005-0000-0000-00009E5E0000}"/>
    <cellStyle name="Total 8 2 8 4 11" xfId="24222" xr:uid="{00000000-0005-0000-0000-00009F5E0000}"/>
    <cellStyle name="Total 8 2 8 4 11 2" xfId="24223" xr:uid="{00000000-0005-0000-0000-0000A05E0000}"/>
    <cellStyle name="Total 8 2 8 4 12" xfId="24224" xr:uid="{00000000-0005-0000-0000-0000A15E0000}"/>
    <cellStyle name="Total 8 2 8 4 12 2" xfId="24225" xr:uid="{00000000-0005-0000-0000-0000A25E0000}"/>
    <cellStyle name="Total 8 2 8 4 13" xfId="24226" xr:uid="{00000000-0005-0000-0000-0000A35E0000}"/>
    <cellStyle name="Total 8 2 8 4 13 2" xfId="24227" xr:uid="{00000000-0005-0000-0000-0000A45E0000}"/>
    <cellStyle name="Total 8 2 8 4 14" xfId="24228" xr:uid="{00000000-0005-0000-0000-0000A55E0000}"/>
    <cellStyle name="Total 8 2 8 4 14 2" xfId="24229" xr:uid="{00000000-0005-0000-0000-0000A65E0000}"/>
    <cellStyle name="Total 8 2 8 4 15" xfId="24230" xr:uid="{00000000-0005-0000-0000-0000A75E0000}"/>
    <cellStyle name="Total 8 2 8 4 15 2" xfId="24231" xr:uid="{00000000-0005-0000-0000-0000A85E0000}"/>
    <cellStyle name="Total 8 2 8 4 16" xfId="24232" xr:uid="{00000000-0005-0000-0000-0000A95E0000}"/>
    <cellStyle name="Total 8 2 8 4 2" xfId="24233" xr:uid="{00000000-0005-0000-0000-0000AA5E0000}"/>
    <cellStyle name="Total 8 2 8 4 2 2" xfId="24234" xr:uid="{00000000-0005-0000-0000-0000AB5E0000}"/>
    <cellStyle name="Total 8 2 8 4 3" xfId="24235" xr:uid="{00000000-0005-0000-0000-0000AC5E0000}"/>
    <cellStyle name="Total 8 2 8 4 3 2" xfId="24236" xr:uid="{00000000-0005-0000-0000-0000AD5E0000}"/>
    <cellStyle name="Total 8 2 8 4 4" xfId="24237" xr:uid="{00000000-0005-0000-0000-0000AE5E0000}"/>
    <cellStyle name="Total 8 2 8 4 4 2" xfId="24238" xr:uid="{00000000-0005-0000-0000-0000AF5E0000}"/>
    <cellStyle name="Total 8 2 8 4 5" xfId="24239" xr:uid="{00000000-0005-0000-0000-0000B05E0000}"/>
    <cellStyle name="Total 8 2 8 4 5 2" xfId="24240" xr:uid="{00000000-0005-0000-0000-0000B15E0000}"/>
    <cellStyle name="Total 8 2 8 4 6" xfId="24241" xr:uid="{00000000-0005-0000-0000-0000B25E0000}"/>
    <cellStyle name="Total 8 2 8 4 6 2" xfId="24242" xr:uid="{00000000-0005-0000-0000-0000B35E0000}"/>
    <cellStyle name="Total 8 2 8 4 7" xfId="24243" xr:uid="{00000000-0005-0000-0000-0000B45E0000}"/>
    <cellStyle name="Total 8 2 8 4 7 2" xfId="24244" xr:uid="{00000000-0005-0000-0000-0000B55E0000}"/>
    <cellStyle name="Total 8 2 8 4 8" xfId="24245" xr:uid="{00000000-0005-0000-0000-0000B65E0000}"/>
    <cellStyle name="Total 8 2 8 4 8 2" xfId="24246" xr:uid="{00000000-0005-0000-0000-0000B75E0000}"/>
    <cellStyle name="Total 8 2 8 4 9" xfId="24247" xr:uid="{00000000-0005-0000-0000-0000B85E0000}"/>
    <cellStyle name="Total 8 2 8 4 9 2" xfId="24248" xr:uid="{00000000-0005-0000-0000-0000B95E0000}"/>
    <cellStyle name="Total 8 2 8 5" xfId="24249" xr:uid="{00000000-0005-0000-0000-0000BA5E0000}"/>
    <cellStyle name="Total 8 2 8 5 10" xfId="24250" xr:uid="{00000000-0005-0000-0000-0000BB5E0000}"/>
    <cellStyle name="Total 8 2 8 5 10 2" xfId="24251" xr:uid="{00000000-0005-0000-0000-0000BC5E0000}"/>
    <cellStyle name="Total 8 2 8 5 11" xfId="24252" xr:uid="{00000000-0005-0000-0000-0000BD5E0000}"/>
    <cellStyle name="Total 8 2 8 5 11 2" xfId="24253" xr:uid="{00000000-0005-0000-0000-0000BE5E0000}"/>
    <cellStyle name="Total 8 2 8 5 12" xfId="24254" xr:uid="{00000000-0005-0000-0000-0000BF5E0000}"/>
    <cellStyle name="Total 8 2 8 5 12 2" xfId="24255" xr:uid="{00000000-0005-0000-0000-0000C05E0000}"/>
    <cellStyle name="Total 8 2 8 5 13" xfId="24256" xr:uid="{00000000-0005-0000-0000-0000C15E0000}"/>
    <cellStyle name="Total 8 2 8 5 13 2" xfId="24257" xr:uid="{00000000-0005-0000-0000-0000C25E0000}"/>
    <cellStyle name="Total 8 2 8 5 14" xfId="24258" xr:uid="{00000000-0005-0000-0000-0000C35E0000}"/>
    <cellStyle name="Total 8 2 8 5 2" xfId="24259" xr:uid="{00000000-0005-0000-0000-0000C45E0000}"/>
    <cellStyle name="Total 8 2 8 5 2 2" xfId="24260" xr:uid="{00000000-0005-0000-0000-0000C55E0000}"/>
    <cellStyle name="Total 8 2 8 5 3" xfId="24261" xr:uid="{00000000-0005-0000-0000-0000C65E0000}"/>
    <cellStyle name="Total 8 2 8 5 3 2" xfId="24262" xr:uid="{00000000-0005-0000-0000-0000C75E0000}"/>
    <cellStyle name="Total 8 2 8 5 4" xfId="24263" xr:uid="{00000000-0005-0000-0000-0000C85E0000}"/>
    <cellStyle name="Total 8 2 8 5 4 2" xfId="24264" xr:uid="{00000000-0005-0000-0000-0000C95E0000}"/>
    <cellStyle name="Total 8 2 8 5 5" xfId="24265" xr:uid="{00000000-0005-0000-0000-0000CA5E0000}"/>
    <cellStyle name="Total 8 2 8 5 5 2" xfId="24266" xr:uid="{00000000-0005-0000-0000-0000CB5E0000}"/>
    <cellStyle name="Total 8 2 8 5 6" xfId="24267" xr:uid="{00000000-0005-0000-0000-0000CC5E0000}"/>
    <cellStyle name="Total 8 2 8 5 6 2" xfId="24268" xr:uid="{00000000-0005-0000-0000-0000CD5E0000}"/>
    <cellStyle name="Total 8 2 8 5 7" xfId="24269" xr:uid="{00000000-0005-0000-0000-0000CE5E0000}"/>
    <cellStyle name="Total 8 2 8 5 7 2" xfId="24270" xr:uid="{00000000-0005-0000-0000-0000CF5E0000}"/>
    <cellStyle name="Total 8 2 8 5 8" xfId="24271" xr:uid="{00000000-0005-0000-0000-0000D05E0000}"/>
    <cellStyle name="Total 8 2 8 5 8 2" xfId="24272" xr:uid="{00000000-0005-0000-0000-0000D15E0000}"/>
    <cellStyle name="Total 8 2 8 5 9" xfId="24273" xr:uid="{00000000-0005-0000-0000-0000D25E0000}"/>
    <cellStyle name="Total 8 2 8 5 9 2" xfId="24274" xr:uid="{00000000-0005-0000-0000-0000D35E0000}"/>
    <cellStyle name="Total 8 2 8 6" xfId="24275" xr:uid="{00000000-0005-0000-0000-0000D45E0000}"/>
    <cellStyle name="Total 8 2 8 6 2" xfId="24276" xr:uid="{00000000-0005-0000-0000-0000D55E0000}"/>
    <cellStyle name="Total 8 2 8 7" xfId="24277" xr:uid="{00000000-0005-0000-0000-0000D65E0000}"/>
    <cellStyle name="Total 8 2 8 7 2" xfId="24278" xr:uid="{00000000-0005-0000-0000-0000D75E0000}"/>
    <cellStyle name="Total 8 2 8 8" xfId="24279" xr:uid="{00000000-0005-0000-0000-0000D85E0000}"/>
    <cellStyle name="Total 8 2 8 8 2" xfId="24280" xr:uid="{00000000-0005-0000-0000-0000D95E0000}"/>
    <cellStyle name="Total 8 2 8 9" xfId="24281" xr:uid="{00000000-0005-0000-0000-0000DA5E0000}"/>
    <cellStyle name="Total 8 2 8 9 2" xfId="24282" xr:uid="{00000000-0005-0000-0000-0000DB5E0000}"/>
    <cellStyle name="Total 8 2 9" xfId="24283" xr:uid="{00000000-0005-0000-0000-0000DC5E0000}"/>
    <cellStyle name="Total 8 2 9 10" xfId="24284" xr:uid="{00000000-0005-0000-0000-0000DD5E0000}"/>
    <cellStyle name="Total 8 2 9 10 2" xfId="24285" xr:uid="{00000000-0005-0000-0000-0000DE5E0000}"/>
    <cellStyle name="Total 8 2 9 11" xfId="24286" xr:uid="{00000000-0005-0000-0000-0000DF5E0000}"/>
    <cellStyle name="Total 8 2 9 11 2" xfId="24287" xr:uid="{00000000-0005-0000-0000-0000E05E0000}"/>
    <cellStyle name="Total 8 2 9 12" xfId="24288" xr:uid="{00000000-0005-0000-0000-0000E15E0000}"/>
    <cellStyle name="Total 8 2 9 12 2" xfId="24289" xr:uid="{00000000-0005-0000-0000-0000E25E0000}"/>
    <cellStyle name="Total 8 2 9 13" xfId="24290" xr:uid="{00000000-0005-0000-0000-0000E35E0000}"/>
    <cellStyle name="Total 8 2 9 13 2" xfId="24291" xr:uid="{00000000-0005-0000-0000-0000E45E0000}"/>
    <cellStyle name="Total 8 2 9 14" xfId="24292" xr:uid="{00000000-0005-0000-0000-0000E55E0000}"/>
    <cellStyle name="Total 8 2 9 14 2" xfId="24293" xr:uid="{00000000-0005-0000-0000-0000E65E0000}"/>
    <cellStyle name="Total 8 2 9 15" xfId="24294" xr:uid="{00000000-0005-0000-0000-0000E75E0000}"/>
    <cellStyle name="Total 8 2 9 15 2" xfId="24295" xr:uid="{00000000-0005-0000-0000-0000E85E0000}"/>
    <cellStyle name="Total 8 2 9 16" xfId="24296" xr:uid="{00000000-0005-0000-0000-0000E95E0000}"/>
    <cellStyle name="Total 8 2 9 16 2" xfId="24297" xr:uid="{00000000-0005-0000-0000-0000EA5E0000}"/>
    <cellStyle name="Total 8 2 9 17" xfId="24298" xr:uid="{00000000-0005-0000-0000-0000EB5E0000}"/>
    <cellStyle name="Total 8 2 9 17 2" xfId="24299" xr:uid="{00000000-0005-0000-0000-0000EC5E0000}"/>
    <cellStyle name="Total 8 2 9 18" xfId="24300" xr:uid="{00000000-0005-0000-0000-0000ED5E0000}"/>
    <cellStyle name="Total 8 2 9 2" xfId="24301" xr:uid="{00000000-0005-0000-0000-0000EE5E0000}"/>
    <cellStyle name="Total 8 2 9 2 2" xfId="24302" xr:uid="{00000000-0005-0000-0000-0000EF5E0000}"/>
    <cellStyle name="Total 8 2 9 3" xfId="24303" xr:uid="{00000000-0005-0000-0000-0000F05E0000}"/>
    <cellStyle name="Total 8 2 9 3 2" xfId="24304" xr:uid="{00000000-0005-0000-0000-0000F15E0000}"/>
    <cellStyle name="Total 8 2 9 4" xfId="24305" xr:uid="{00000000-0005-0000-0000-0000F25E0000}"/>
    <cellStyle name="Total 8 2 9 4 2" xfId="24306" xr:uid="{00000000-0005-0000-0000-0000F35E0000}"/>
    <cellStyle name="Total 8 2 9 5" xfId="24307" xr:uid="{00000000-0005-0000-0000-0000F45E0000}"/>
    <cellStyle name="Total 8 2 9 5 2" xfId="24308" xr:uid="{00000000-0005-0000-0000-0000F55E0000}"/>
    <cellStyle name="Total 8 2 9 6" xfId="24309" xr:uid="{00000000-0005-0000-0000-0000F65E0000}"/>
    <cellStyle name="Total 8 2 9 6 2" xfId="24310" xr:uid="{00000000-0005-0000-0000-0000F75E0000}"/>
    <cellStyle name="Total 8 2 9 7" xfId="24311" xr:uid="{00000000-0005-0000-0000-0000F85E0000}"/>
    <cellStyle name="Total 8 2 9 7 2" xfId="24312" xr:uid="{00000000-0005-0000-0000-0000F95E0000}"/>
    <cellStyle name="Total 8 2 9 8" xfId="24313" xr:uid="{00000000-0005-0000-0000-0000FA5E0000}"/>
    <cellStyle name="Total 8 2 9 8 2" xfId="24314" xr:uid="{00000000-0005-0000-0000-0000FB5E0000}"/>
    <cellStyle name="Total 8 2 9 9" xfId="24315" xr:uid="{00000000-0005-0000-0000-0000FC5E0000}"/>
    <cellStyle name="Total 8 2 9 9 2" xfId="24316" xr:uid="{00000000-0005-0000-0000-0000FD5E0000}"/>
    <cellStyle name="Total 8 20" xfId="24317" xr:uid="{00000000-0005-0000-0000-0000FE5E0000}"/>
    <cellStyle name="Total 8 20 2" xfId="24318" xr:uid="{00000000-0005-0000-0000-0000FF5E0000}"/>
    <cellStyle name="Total 8 21" xfId="24319" xr:uid="{00000000-0005-0000-0000-0000005F0000}"/>
    <cellStyle name="Total 8 21 2" xfId="24320" xr:uid="{00000000-0005-0000-0000-0000015F0000}"/>
    <cellStyle name="Total 8 22" xfId="24321" xr:uid="{00000000-0005-0000-0000-0000025F0000}"/>
    <cellStyle name="Total 8 22 2" xfId="24322" xr:uid="{00000000-0005-0000-0000-0000035F0000}"/>
    <cellStyle name="Total 8 23" xfId="24323" xr:uid="{00000000-0005-0000-0000-0000045F0000}"/>
    <cellStyle name="Total 8 23 2" xfId="24324" xr:uid="{00000000-0005-0000-0000-0000055F0000}"/>
    <cellStyle name="Total 8 24" xfId="24325" xr:uid="{00000000-0005-0000-0000-0000065F0000}"/>
    <cellStyle name="Total 8 24 2" xfId="24326" xr:uid="{00000000-0005-0000-0000-0000075F0000}"/>
    <cellStyle name="Total 8 25" xfId="24327" xr:uid="{00000000-0005-0000-0000-0000085F0000}"/>
    <cellStyle name="Total 8 25 2" xfId="24328" xr:uid="{00000000-0005-0000-0000-0000095F0000}"/>
    <cellStyle name="Total 8 26" xfId="24329" xr:uid="{00000000-0005-0000-0000-00000A5F0000}"/>
    <cellStyle name="Total 8 26 2" xfId="24330" xr:uid="{00000000-0005-0000-0000-00000B5F0000}"/>
    <cellStyle name="Total 8 27" xfId="24331" xr:uid="{00000000-0005-0000-0000-00000C5F0000}"/>
    <cellStyle name="Total 8 27 2" xfId="24332" xr:uid="{00000000-0005-0000-0000-00000D5F0000}"/>
    <cellStyle name="Total 8 28" xfId="24333" xr:uid="{00000000-0005-0000-0000-00000E5F0000}"/>
    <cellStyle name="Total 8 3" xfId="24334" xr:uid="{00000000-0005-0000-0000-00000F5F0000}"/>
    <cellStyle name="Total 8 3 10" xfId="24335" xr:uid="{00000000-0005-0000-0000-0000105F0000}"/>
    <cellStyle name="Total 8 3 10 2" xfId="24336" xr:uid="{00000000-0005-0000-0000-0000115F0000}"/>
    <cellStyle name="Total 8 3 11" xfId="24337" xr:uid="{00000000-0005-0000-0000-0000125F0000}"/>
    <cellStyle name="Total 8 3 11 2" xfId="24338" xr:uid="{00000000-0005-0000-0000-0000135F0000}"/>
    <cellStyle name="Total 8 3 12" xfId="24339" xr:uid="{00000000-0005-0000-0000-0000145F0000}"/>
    <cellStyle name="Total 8 3 12 2" xfId="24340" xr:uid="{00000000-0005-0000-0000-0000155F0000}"/>
    <cellStyle name="Total 8 3 13" xfId="24341" xr:uid="{00000000-0005-0000-0000-0000165F0000}"/>
    <cellStyle name="Total 8 3 13 2" xfId="24342" xr:uid="{00000000-0005-0000-0000-0000175F0000}"/>
    <cellStyle name="Total 8 3 14" xfId="24343" xr:uid="{00000000-0005-0000-0000-0000185F0000}"/>
    <cellStyle name="Total 8 3 14 2" xfId="24344" xr:uid="{00000000-0005-0000-0000-0000195F0000}"/>
    <cellStyle name="Total 8 3 15" xfId="24345" xr:uid="{00000000-0005-0000-0000-00001A5F0000}"/>
    <cellStyle name="Total 8 3 15 2" xfId="24346" xr:uid="{00000000-0005-0000-0000-00001B5F0000}"/>
    <cellStyle name="Total 8 3 16" xfId="24347" xr:uid="{00000000-0005-0000-0000-00001C5F0000}"/>
    <cellStyle name="Total 8 3 16 2" xfId="24348" xr:uid="{00000000-0005-0000-0000-00001D5F0000}"/>
    <cellStyle name="Total 8 3 17" xfId="24349" xr:uid="{00000000-0005-0000-0000-00001E5F0000}"/>
    <cellStyle name="Total 8 3 17 2" xfId="24350" xr:uid="{00000000-0005-0000-0000-00001F5F0000}"/>
    <cellStyle name="Total 8 3 18" xfId="24351" xr:uid="{00000000-0005-0000-0000-0000205F0000}"/>
    <cellStyle name="Total 8 3 18 2" xfId="24352" xr:uid="{00000000-0005-0000-0000-0000215F0000}"/>
    <cellStyle name="Total 8 3 19" xfId="24353" xr:uid="{00000000-0005-0000-0000-0000225F0000}"/>
    <cellStyle name="Total 8 3 19 2" xfId="24354" xr:uid="{00000000-0005-0000-0000-0000235F0000}"/>
    <cellStyle name="Total 8 3 2" xfId="24355" xr:uid="{00000000-0005-0000-0000-0000245F0000}"/>
    <cellStyle name="Total 8 3 2 10" xfId="24356" xr:uid="{00000000-0005-0000-0000-0000255F0000}"/>
    <cellStyle name="Total 8 3 2 10 2" xfId="24357" xr:uid="{00000000-0005-0000-0000-0000265F0000}"/>
    <cellStyle name="Total 8 3 2 11" xfId="24358" xr:uid="{00000000-0005-0000-0000-0000275F0000}"/>
    <cellStyle name="Total 8 3 2 11 2" xfId="24359" xr:uid="{00000000-0005-0000-0000-0000285F0000}"/>
    <cellStyle name="Total 8 3 2 12" xfId="24360" xr:uid="{00000000-0005-0000-0000-0000295F0000}"/>
    <cellStyle name="Total 8 3 2 12 2" xfId="24361" xr:uid="{00000000-0005-0000-0000-00002A5F0000}"/>
    <cellStyle name="Total 8 3 2 13" xfId="24362" xr:uid="{00000000-0005-0000-0000-00002B5F0000}"/>
    <cellStyle name="Total 8 3 2 13 2" xfId="24363" xr:uid="{00000000-0005-0000-0000-00002C5F0000}"/>
    <cellStyle name="Total 8 3 2 14" xfId="24364" xr:uid="{00000000-0005-0000-0000-00002D5F0000}"/>
    <cellStyle name="Total 8 3 2 14 2" xfId="24365" xr:uid="{00000000-0005-0000-0000-00002E5F0000}"/>
    <cellStyle name="Total 8 3 2 15" xfId="24366" xr:uid="{00000000-0005-0000-0000-00002F5F0000}"/>
    <cellStyle name="Total 8 3 2 15 2" xfId="24367" xr:uid="{00000000-0005-0000-0000-0000305F0000}"/>
    <cellStyle name="Total 8 3 2 16" xfId="24368" xr:uid="{00000000-0005-0000-0000-0000315F0000}"/>
    <cellStyle name="Total 8 3 2 16 2" xfId="24369" xr:uid="{00000000-0005-0000-0000-0000325F0000}"/>
    <cellStyle name="Total 8 3 2 17" xfId="24370" xr:uid="{00000000-0005-0000-0000-0000335F0000}"/>
    <cellStyle name="Total 8 3 2 17 2" xfId="24371" xr:uid="{00000000-0005-0000-0000-0000345F0000}"/>
    <cellStyle name="Total 8 3 2 18" xfId="24372" xr:uid="{00000000-0005-0000-0000-0000355F0000}"/>
    <cellStyle name="Total 8 3 2 18 2" xfId="24373" xr:uid="{00000000-0005-0000-0000-0000365F0000}"/>
    <cellStyle name="Total 8 3 2 19" xfId="24374" xr:uid="{00000000-0005-0000-0000-0000375F0000}"/>
    <cellStyle name="Total 8 3 2 2" xfId="24375" xr:uid="{00000000-0005-0000-0000-0000385F0000}"/>
    <cellStyle name="Total 8 3 2 2 2" xfId="24376" xr:uid="{00000000-0005-0000-0000-0000395F0000}"/>
    <cellStyle name="Total 8 3 2 3" xfId="24377" xr:uid="{00000000-0005-0000-0000-00003A5F0000}"/>
    <cellStyle name="Total 8 3 2 3 2" xfId="24378" xr:uid="{00000000-0005-0000-0000-00003B5F0000}"/>
    <cellStyle name="Total 8 3 2 4" xfId="24379" xr:uid="{00000000-0005-0000-0000-00003C5F0000}"/>
    <cellStyle name="Total 8 3 2 4 2" xfId="24380" xr:uid="{00000000-0005-0000-0000-00003D5F0000}"/>
    <cellStyle name="Total 8 3 2 5" xfId="24381" xr:uid="{00000000-0005-0000-0000-00003E5F0000}"/>
    <cellStyle name="Total 8 3 2 5 2" xfId="24382" xr:uid="{00000000-0005-0000-0000-00003F5F0000}"/>
    <cellStyle name="Total 8 3 2 6" xfId="24383" xr:uid="{00000000-0005-0000-0000-0000405F0000}"/>
    <cellStyle name="Total 8 3 2 6 2" xfId="24384" xr:uid="{00000000-0005-0000-0000-0000415F0000}"/>
    <cellStyle name="Total 8 3 2 7" xfId="24385" xr:uid="{00000000-0005-0000-0000-0000425F0000}"/>
    <cellStyle name="Total 8 3 2 7 2" xfId="24386" xr:uid="{00000000-0005-0000-0000-0000435F0000}"/>
    <cellStyle name="Total 8 3 2 8" xfId="24387" xr:uid="{00000000-0005-0000-0000-0000445F0000}"/>
    <cellStyle name="Total 8 3 2 8 2" xfId="24388" xr:uid="{00000000-0005-0000-0000-0000455F0000}"/>
    <cellStyle name="Total 8 3 2 9" xfId="24389" xr:uid="{00000000-0005-0000-0000-0000465F0000}"/>
    <cellStyle name="Total 8 3 2 9 2" xfId="24390" xr:uid="{00000000-0005-0000-0000-0000475F0000}"/>
    <cellStyle name="Total 8 3 20" xfId="24391" xr:uid="{00000000-0005-0000-0000-0000485F0000}"/>
    <cellStyle name="Total 8 3 3" xfId="24392" xr:uid="{00000000-0005-0000-0000-0000495F0000}"/>
    <cellStyle name="Total 8 3 3 10" xfId="24393" xr:uid="{00000000-0005-0000-0000-00004A5F0000}"/>
    <cellStyle name="Total 8 3 3 10 2" xfId="24394" xr:uid="{00000000-0005-0000-0000-00004B5F0000}"/>
    <cellStyle name="Total 8 3 3 11" xfId="24395" xr:uid="{00000000-0005-0000-0000-00004C5F0000}"/>
    <cellStyle name="Total 8 3 3 11 2" xfId="24396" xr:uid="{00000000-0005-0000-0000-00004D5F0000}"/>
    <cellStyle name="Total 8 3 3 12" xfId="24397" xr:uid="{00000000-0005-0000-0000-00004E5F0000}"/>
    <cellStyle name="Total 8 3 3 12 2" xfId="24398" xr:uid="{00000000-0005-0000-0000-00004F5F0000}"/>
    <cellStyle name="Total 8 3 3 13" xfId="24399" xr:uid="{00000000-0005-0000-0000-0000505F0000}"/>
    <cellStyle name="Total 8 3 3 13 2" xfId="24400" xr:uid="{00000000-0005-0000-0000-0000515F0000}"/>
    <cellStyle name="Total 8 3 3 14" xfId="24401" xr:uid="{00000000-0005-0000-0000-0000525F0000}"/>
    <cellStyle name="Total 8 3 3 14 2" xfId="24402" xr:uid="{00000000-0005-0000-0000-0000535F0000}"/>
    <cellStyle name="Total 8 3 3 15" xfId="24403" xr:uid="{00000000-0005-0000-0000-0000545F0000}"/>
    <cellStyle name="Total 8 3 3 15 2" xfId="24404" xr:uid="{00000000-0005-0000-0000-0000555F0000}"/>
    <cellStyle name="Total 8 3 3 16" xfId="24405" xr:uid="{00000000-0005-0000-0000-0000565F0000}"/>
    <cellStyle name="Total 8 3 3 16 2" xfId="24406" xr:uid="{00000000-0005-0000-0000-0000575F0000}"/>
    <cellStyle name="Total 8 3 3 17" xfId="24407" xr:uid="{00000000-0005-0000-0000-0000585F0000}"/>
    <cellStyle name="Total 8 3 3 17 2" xfId="24408" xr:uid="{00000000-0005-0000-0000-0000595F0000}"/>
    <cellStyle name="Total 8 3 3 18" xfId="24409" xr:uid="{00000000-0005-0000-0000-00005A5F0000}"/>
    <cellStyle name="Total 8 3 3 18 2" xfId="24410" xr:uid="{00000000-0005-0000-0000-00005B5F0000}"/>
    <cellStyle name="Total 8 3 3 19" xfId="24411" xr:uid="{00000000-0005-0000-0000-00005C5F0000}"/>
    <cellStyle name="Total 8 3 3 2" xfId="24412" xr:uid="{00000000-0005-0000-0000-00005D5F0000}"/>
    <cellStyle name="Total 8 3 3 2 2" xfId="24413" xr:uid="{00000000-0005-0000-0000-00005E5F0000}"/>
    <cellStyle name="Total 8 3 3 3" xfId="24414" xr:uid="{00000000-0005-0000-0000-00005F5F0000}"/>
    <cellStyle name="Total 8 3 3 3 2" xfId="24415" xr:uid="{00000000-0005-0000-0000-0000605F0000}"/>
    <cellStyle name="Total 8 3 3 4" xfId="24416" xr:uid="{00000000-0005-0000-0000-0000615F0000}"/>
    <cellStyle name="Total 8 3 3 4 2" xfId="24417" xr:uid="{00000000-0005-0000-0000-0000625F0000}"/>
    <cellStyle name="Total 8 3 3 5" xfId="24418" xr:uid="{00000000-0005-0000-0000-0000635F0000}"/>
    <cellStyle name="Total 8 3 3 5 2" xfId="24419" xr:uid="{00000000-0005-0000-0000-0000645F0000}"/>
    <cellStyle name="Total 8 3 3 6" xfId="24420" xr:uid="{00000000-0005-0000-0000-0000655F0000}"/>
    <cellStyle name="Total 8 3 3 6 2" xfId="24421" xr:uid="{00000000-0005-0000-0000-0000665F0000}"/>
    <cellStyle name="Total 8 3 3 7" xfId="24422" xr:uid="{00000000-0005-0000-0000-0000675F0000}"/>
    <cellStyle name="Total 8 3 3 7 2" xfId="24423" xr:uid="{00000000-0005-0000-0000-0000685F0000}"/>
    <cellStyle name="Total 8 3 3 8" xfId="24424" xr:uid="{00000000-0005-0000-0000-0000695F0000}"/>
    <cellStyle name="Total 8 3 3 8 2" xfId="24425" xr:uid="{00000000-0005-0000-0000-00006A5F0000}"/>
    <cellStyle name="Total 8 3 3 9" xfId="24426" xr:uid="{00000000-0005-0000-0000-00006B5F0000}"/>
    <cellStyle name="Total 8 3 3 9 2" xfId="24427" xr:uid="{00000000-0005-0000-0000-00006C5F0000}"/>
    <cellStyle name="Total 8 3 4" xfId="24428" xr:uid="{00000000-0005-0000-0000-00006D5F0000}"/>
    <cellStyle name="Total 8 3 4 10" xfId="24429" xr:uid="{00000000-0005-0000-0000-00006E5F0000}"/>
    <cellStyle name="Total 8 3 4 10 2" xfId="24430" xr:uid="{00000000-0005-0000-0000-00006F5F0000}"/>
    <cellStyle name="Total 8 3 4 11" xfId="24431" xr:uid="{00000000-0005-0000-0000-0000705F0000}"/>
    <cellStyle name="Total 8 3 4 11 2" xfId="24432" xr:uid="{00000000-0005-0000-0000-0000715F0000}"/>
    <cellStyle name="Total 8 3 4 12" xfId="24433" xr:uid="{00000000-0005-0000-0000-0000725F0000}"/>
    <cellStyle name="Total 8 3 4 12 2" xfId="24434" xr:uid="{00000000-0005-0000-0000-0000735F0000}"/>
    <cellStyle name="Total 8 3 4 13" xfId="24435" xr:uid="{00000000-0005-0000-0000-0000745F0000}"/>
    <cellStyle name="Total 8 3 4 13 2" xfId="24436" xr:uid="{00000000-0005-0000-0000-0000755F0000}"/>
    <cellStyle name="Total 8 3 4 14" xfId="24437" xr:uid="{00000000-0005-0000-0000-0000765F0000}"/>
    <cellStyle name="Total 8 3 4 14 2" xfId="24438" xr:uid="{00000000-0005-0000-0000-0000775F0000}"/>
    <cellStyle name="Total 8 3 4 15" xfId="24439" xr:uid="{00000000-0005-0000-0000-0000785F0000}"/>
    <cellStyle name="Total 8 3 4 15 2" xfId="24440" xr:uid="{00000000-0005-0000-0000-0000795F0000}"/>
    <cellStyle name="Total 8 3 4 16" xfId="24441" xr:uid="{00000000-0005-0000-0000-00007A5F0000}"/>
    <cellStyle name="Total 8 3 4 2" xfId="24442" xr:uid="{00000000-0005-0000-0000-00007B5F0000}"/>
    <cellStyle name="Total 8 3 4 2 2" xfId="24443" xr:uid="{00000000-0005-0000-0000-00007C5F0000}"/>
    <cellStyle name="Total 8 3 4 3" xfId="24444" xr:uid="{00000000-0005-0000-0000-00007D5F0000}"/>
    <cellStyle name="Total 8 3 4 3 2" xfId="24445" xr:uid="{00000000-0005-0000-0000-00007E5F0000}"/>
    <cellStyle name="Total 8 3 4 4" xfId="24446" xr:uid="{00000000-0005-0000-0000-00007F5F0000}"/>
    <cellStyle name="Total 8 3 4 4 2" xfId="24447" xr:uid="{00000000-0005-0000-0000-0000805F0000}"/>
    <cellStyle name="Total 8 3 4 5" xfId="24448" xr:uid="{00000000-0005-0000-0000-0000815F0000}"/>
    <cellStyle name="Total 8 3 4 5 2" xfId="24449" xr:uid="{00000000-0005-0000-0000-0000825F0000}"/>
    <cellStyle name="Total 8 3 4 6" xfId="24450" xr:uid="{00000000-0005-0000-0000-0000835F0000}"/>
    <cellStyle name="Total 8 3 4 6 2" xfId="24451" xr:uid="{00000000-0005-0000-0000-0000845F0000}"/>
    <cellStyle name="Total 8 3 4 7" xfId="24452" xr:uid="{00000000-0005-0000-0000-0000855F0000}"/>
    <cellStyle name="Total 8 3 4 7 2" xfId="24453" xr:uid="{00000000-0005-0000-0000-0000865F0000}"/>
    <cellStyle name="Total 8 3 4 8" xfId="24454" xr:uid="{00000000-0005-0000-0000-0000875F0000}"/>
    <cellStyle name="Total 8 3 4 8 2" xfId="24455" xr:uid="{00000000-0005-0000-0000-0000885F0000}"/>
    <cellStyle name="Total 8 3 4 9" xfId="24456" xr:uid="{00000000-0005-0000-0000-0000895F0000}"/>
    <cellStyle name="Total 8 3 4 9 2" xfId="24457" xr:uid="{00000000-0005-0000-0000-00008A5F0000}"/>
    <cellStyle name="Total 8 3 5" xfId="24458" xr:uid="{00000000-0005-0000-0000-00008B5F0000}"/>
    <cellStyle name="Total 8 3 5 10" xfId="24459" xr:uid="{00000000-0005-0000-0000-00008C5F0000}"/>
    <cellStyle name="Total 8 3 5 10 2" xfId="24460" xr:uid="{00000000-0005-0000-0000-00008D5F0000}"/>
    <cellStyle name="Total 8 3 5 11" xfId="24461" xr:uid="{00000000-0005-0000-0000-00008E5F0000}"/>
    <cellStyle name="Total 8 3 5 11 2" xfId="24462" xr:uid="{00000000-0005-0000-0000-00008F5F0000}"/>
    <cellStyle name="Total 8 3 5 12" xfId="24463" xr:uid="{00000000-0005-0000-0000-0000905F0000}"/>
    <cellStyle name="Total 8 3 5 12 2" xfId="24464" xr:uid="{00000000-0005-0000-0000-0000915F0000}"/>
    <cellStyle name="Total 8 3 5 13" xfId="24465" xr:uid="{00000000-0005-0000-0000-0000925F0000}"/>
    <cellStyle name="Total 8 3 5 13 2" xfId="24466" xr:uid="{00000000-0005-0000-0000-0000935F0000}"/>
    <cellStyle name="Total 8 3 5 14" xfId="24467" xr:uid="{00000000-0005-0000-0000-0000945F0000}"/>
    <cellStyle name="Total 8 3 5 14 2" xfId="24468" xr:uid="{00000000-0005-0000-0000-0000955F0000}"/>
    <cellStyle name="Total 8 3 5 15" xfId="24469" xr:uid="{00000000-0005-0000-0000-0000965F0000}"/>
    <cellStyle name="Total 8 3 5 15 2" xfId="24470" xr:uid="{00000000-0005-0000-0000-0000975F0000}"/>
    <cellStyle name="Total 8 3 5 16" xfId="24471" xr:uid="{00000000-0005-0000-0000-0000985F0000}"/>
    <cellStyle name="Total 8 3 5 2" xfId="24472" xr:uid="{00000000-0005-0000-0000-0000995F0000}"/>
    <cellStyle name="Total 8 3 5 2 2" xfId="24473" xr:uid="{00000000-0005-0000-0000-00009A5F0000}"/>
    <cellStyle name="Total 8 3 5 3" xfId="24474" xr:uid="{00000000-0005-0000-0000-00009B5F0000}"/>
    <cellStyle name="Total 8 3 5 3 2" xfId="24475" xr:uid="{00000000-0005-0000-0000-00009C5F0000}"/>
    <cellStyle name="Total 8 3 5 4" xfId="24476" xr:uid="{00000000-0005-0000-0000-00009D5F0000}"/>
    <cellStyle name="Total 8 3 5 4 2" xfId="24477" xr:uid="{00000000-0005-0000-0000-00009E5F0000}"/>
    <cellStyle name="Total 8 3 5 5" xfId="24478" xr:uid="{00000000-0005-0000-0000-00009F5F0000}"/>
    <cellStyle name="Total 8 3 5 5 2" xfId="24479" xr:uid="{00000000-0005-0000-0000-0000A05F0000}"/>
    <cellStyle name="Total 8 3 5 6" xfId="24480" xr:uid="{00000000-0005-0000-0000-0000A15F0000}"/>
    <cellStyle name="Total 8 3 5 6 2" xfId="24481" xr:uid="{00000000-0005-0000-0000-0000A25F0000}"/>
    <cellStyle name="Total 8 3 5 7" xfId="24482" xr:uid="{00000000-0005-0000-0000-0000A35F0000}"/>
    <cellStyle name="Total 8 3 5 7 2" xfId="24483" xr:uid="{00000000-0005-0000-0000-0000A45F0000}"/>
    <cellStyle name="Total 8 3 5 8" xfId="24484" xr:uid="{00000000-0005-0000-0000-0000A55F0000}"/>
    <cellStyle name="Total 8 3 5 8 2" xfId="24485" xr:uid="{00000000-0005-0000-0000-0000A65F0000}"/>
    <cellStyle name="Total 8 3 5 9" xfId="24486" xr:uid="{00000000-0005-0000-0000-0000A75F0000}"/>
    <cellStyle name="Total 8 3 5 9 2" xfId="24487" xr:uid="{00000000-0005-0000-0000-0000A85F0000}"/>
    <cellStyle name="Total 8 3 6" xfId="24488" xr:uid="{00000000-0005-0000-0000-0000A95F0000}"/>
    <cellStyle name="Total 8 3 6 10" xfId="24489" xr:uid="{00000000-0005-0000-0000-0000AA5F0000}"/>
    <cellStyle name="Total 8 3 6 10 2" xfId="24490" xr:uid="{00000000-0005-0000-0000-0000AB5F0000}"/>
    <cellStyle name="Total 8 3 6 11" xfId="24491" xr:uid="{00000000-0005-0000-0000-0000AC5F0000}"/>
    <cellStyle name="Total 8 3 6 11 2" xfId="24492" xr:uid="{00000000-0005-0000-0000-0000AD5F0000}"/>
    <cellStyle name="Total 8 3 6 12" xfId="24493" xr:uid="{00000000-0005-0000-0000-0000AE5F0000}"/>
    <cellStyle name="Total 8 3 6 12 2" xfId="24494" xr:uid="{00000000-0005-0000-0000-0000AF5F0000}"/>
    <cellStyle name="Total 8 3 6 13" xfId="24495" xr:uid="{00000000-0005-0000-0000-0000B05F0000}"/>
    <cellStyle name="Total 8 3 6 13 2" xfId="24496" xr:uid="{00000000-0005-0000-0000-0000B15F0000}"/>
    <cellStyle name="Total 8 3 6 14" xfId="24497" xr:uid="{00000000-0005-0000-0000-0000B25F0000}"/>
    <cellStyle name="Total 8 3 6 14 2" xfId="24498" xr:uid="{00000000-0005-0000-0000-0000B35F0000}"/>
    <cellStyle name="Total 8 3 6 15" xfId="24499" xr:uid="{00000000-0005-0000-0000-0000B45F0000}"/>
    <cellStyle name="Total 8 3 6 2" xfId="24500" xr:uid="{00000000-0005-0000-0000-0000B55F0000}"/>
    <cellStyle name="Total 8 3 6 2 2" xfId="24501" xr:uid="{00000000-0005-0000-0000-0000B65F0000}"/>
    <cellStyle name="Total 8 3 6 3" xfId="24502" xr:uid="{00000000-0005-0000-0000-0000B75F0000}"/>
    <cellStyle name="Total 8 3 6 3 2" xfId="24503" xr:uid="{00000000-0005-0000-0000-0000B85F0000}"/>
    <cellStyle name="Total 8 3 6 4" xfId="24504" xr:uid="{00000000-0005-0000-0000-0000B95F0000}"/>
    <cellStyle name="Total 8 3 6 4 2" xfId="24505" xr:uid="{00000000-0005-0000-0000-0000BA5F0000}"/>
    <cellStyle name="Total 8 3 6 5" xfId="24506" xr:uid="{00000000-0005-0000-0000-0000BB5F0000}"/>
    <cellStyle name="Total 8 3 6 5 2" xfId="24507" xr:uid="{00000000-0005-0000-0000-0000BC5F0000}"/>
    <cellStyle name="Total 8 3 6 6" xfId="24508" xr:uid="{00000000-0005-0000-0000-0000BD5F0000}"/>
    <cellStyle name="Total 8 3 6 6 2" xfId="24509" xr:uid="{00000000-0005-0000-0000-0000BE5F0000}"/>
    <cellStyle name="Total 8 3 6 7" xfId="24510" xr:uid="{00000000-0005-0000-0000-0000BF5F0000}"/>
    <cellStyle name="Total 8 3 6 7 2" xfId="24511" xr:uid="{00000000-0005-0000-0000-0000C05F0000}"/>
    <cellStyle name="Total 8 3 6 8" xfId="24512" xr:uid="{00000000-0005-0000-0000-0000C15F0000}"/>
    <cellStyle name="Total 8 3 6 8 2" xfId="24513" xr:uid="{00000000-0005-0000-0000-0000C25F0000}"/>
    <cellStyle name="Total 8 3 6 9" xfId="24514" xr:uid="{00000000-0005-0000-0000-0000C35F0000}"/>
    <cellStyle name="Total 8 3 6 9 2" xfId="24515" xr:uid="{00000000-0005-0000-0000-0000C45F0000}"/>
    <cellStyle name="Total 8 3 7" xfId="24516" xr:uid="{00000000-0005-0000-0000-0000C55F0000}"/>
    <cellStyle name="Total 8 3 7 2" xfId="24517" xr:uid="{00000000-0005-0000-0000-0000C65F0000}"/>
    <cellStyle name="Total 8 3 8" xfId="24518" xr:uid="{00000000-0005-0000-0000-0000C75F0000}"/>
    <cellStyle name="Total 8 3 8 2" xfId="24519" xr:uid="{00000000-0005-0000-0000-0000C85F0000}"/>
    <cellStyle name="Total 8 3 9" xfId="24520" xr:uid="{00000000-0005-0000-0000-0000C95F0000}"/>
    <cellStyle name="Total 8 3 9 2" xfId="24521" xr:uid="{00000000-0005-0000-0000-0000CA5F0000}"/>
    <cellStyle name="Total 8 4" xfId="24522" xr:uid="{00000000-0005-0000-0000-0000CB5F0000}"/>
    <cellStyle name="Total 8 4 10" xfId="24523" xr:uid="{00000000-0005-0000-0000-0000CC5F0000}"/>
    <cellStyle name="Total 8 4 10 2" xfId="24524" xr:uid="{00000000-0005-0000-0000-0000CD5F0000}"/>
    <cellStyle name="Total 8 4 11" xfId="24525" xr:uid="{00000000-0005-0000-0000-0000CE5F0000}"/>
    <cellStyle name="Total 8 4 11 2" xfId="24526" xr:uid="{00000000-0005-0000-0000-0000CF5F0000}"/>
    <cellStyle name="Total 8 4 12" xfId="24527" xr:uid="{00000000-0005-0000-0000-0000D05F0000}"/>
    <cellStyle name="Total 8 4 12 2" xfId="24528" xr:uid="{00000000-0005-0000-0000-0000D15F0000}"/>
    <cellStyle name="Total 8 4 13" xfId="24529" xr:uid="{00000000-0005-0000-0000-0000D25F0000}"/>
    <cellStyle name="Total 8 4 13 2" xfId="24530" xr:uid="{00000000-0005-0000-0000-0000D35F0000}"/>
    <cellStyle name="Total 8 4 14" xfId="24531" xr:uid="{00000000-0005-0000-0000-0000D45F0000}"/>
    <cellStyle name="Total 8 4 14 2" xfId="24532" xr:uid="{00000000-0005-0000-0000-0000D55F0000}"/>
    <cellStyle name="Total 8 4 15" xfId="24533" xr:uid="{00000000-0005-0000-0000-0000D65F0000}"/>
    <cellStyle name="Total 8 4 15 2" xfId="24534" xr:uid="{00000000-0005-0000-0000-0000D75F0000}"/>
    <cellStyle name="Total 8 4 16" xfId="24535" xr:uid="{00000000-0005-0000-0000-0000D85F0000}"/>
    <cellStyle name="Total 8 4 16 2" xfId="24536" xr:uid="{00000000-0005-0000-0000-0000D95F0000}"/>
    <cellStyle name="Total 8 4 17" xfId="24537" xr:uid="{00000000-0005-0000-0000-0000DA5F0000}"/>
    <cellStyle name="Total 8 4 17 2" xfId="24538" xr:uid="{00000000-0005-0000-0000-0000DB5F0000}"/>
    <cellStyle name="Total 8 4 18" xfId="24539" xr:uid="{00000000-0005-0000-0000-0000DC5F0000}"/>
    <cellStyle name="Total 8 4 18 2" xfId="24540" xr:uid="{00000000-0005-0000-0000-0000DD5F0000}"/>
    <cellStyle name="Total 8 4 19" xfId="24541" xr:uid="{00000000-0005-0000-0000-0000DE5F0000}"/>
    <cellStyle name="Total 8 4 19 2" xfId="24542" xr:uid="{00000000-0005-0000-0000-0000DF5F0000}"/>
    <cellStyle name="Total 8 4 2" xfId="24543" xr:uid="{00000000-0005-0000-0000-0000E05F0000}"/>
    <cellStyle name="Total 8 4 2 10" xfId="24544" xr:uid="{00000000-0005-0000-0000-0000E15F0000}"/>
    <cellStyle name="Total 8 4 2 10 2" xfId="24545" xr:uid="{00000000-0005-0000-0000-0000E25F0000}"/>
    <cellStyle name="Total 8 4 2 11" xfId="24546" xr:uid="{00000000-0005-0000-0000-0000E35F0000}"/>
    <cellStyle name="Total 8 4 2 11 2" xfId="24547" xr:uid="{00000000-0005-0000-0000-0000E45F0000}"/>
    <cellStyle name="Total 8 4 2 12" xfId="24548" xr:uid="{00000000-0005-0000-0000-0000E55F0000}"/>
    <cellStyle name="Total 8 4 2 12 2" xfId="24549" xr:uid="{00000000-0005-0000-0000-0000E65F0000}"/>
    <cellStyle name="Total 8 4 2 13" xfId="24550" xr:uid="{00000000-0005-0000-0000-0000E75F0000}"/>
    <cellStyle name="Total 8 4 2 13 2" xfId="24551" xr:uid="{00000000-0005-0000-0000-0000E85F0000}"/>
    <cellStyle name="Total 8 4 2 14" xfId="24552" xr:uid="{00000000-0005-0000-0000-0000E95F0000}"/>
    <cellStyle name="Total 8 4 2 14 2" xfId="24553" xr:uid="{00000000-0005-0000-0000-0000EA5F0000}"/>
    <cellStyle name="Total 8 4 2 15" xfId="24554" xr:uid="{00000000-0005-0000-0000-0000EB5F0000}"/>
    <cellStyle name="Total 8 4 2 15 2" xfId="24555" xr:uid="{00000000-0005-0000-0000-0000EC5F0000}"/>
    <cellStyle name="Total 8 4 2 16" xfId="24556" xr:uid="{00000000-0005-0000-0000-0000ED5F0000}"/>
    <cellStyle name="Total 8 4 2 16 2" xfId="24557" xr:uid="{00000000-0005-0000-0000-0000EE5F0000}"/>
    <cellStyle name="Total 8 4 2 17" xfId="24558" xr:uid="{00000000-0005-0000-0000-0000EF5F0000}"/>
    <cellStyle name="Total 8 4 2 17 2" xfId="24559" xr:uid="{00000000-0005-0000-0000-0000F05F0000}"/>
    <cellStyle name="Total 8 4 2 18" xfId="24560" xr:uid="{00000000-0005-0000-0000-0000F15F0000}"/>
    <cellStyle name="Total 8 4 2 18 2" xfId="24561" xr:uid="{00000000-0005-0000-0000-0000F25F0000}"/>
    <cellStyle name="Total 8 4 2 19" xfId="24562" xr:uid="{00000000-0005-0000-0000-0000F35F0000}"/>
    <cellStyle name="Total 8 4 2 2" xfId="24563" xr:uid="{00000000-0005-0000-0000-0000F45F0000}"/>
    <cellStyle name="Total 8 4 2 2 2" xfId="24564" xr:uid="{00000000-0005-0000-0000-0000F55F0000}"/>
    <cellStyle name="Total 8 4 2 3" xfId="24565" xr:uid="{00000000-0005-0000-0000-0000F65F0000}"/>
    <cellStyle name="Total 8 4 2 3 2" xfId="24566" xr:uid="{00000000-0005-0000-0000-0000F75F0000}"/>
    <cellStyle name="Total 8 4 2 4" xfId="24567" xr:uid="{00000000-0005-0000-0000-0000F85F0000}"/>
    <cellStyle name="Total 8 4 2 4 2" xfId="24568" xr:uid="{00000000-0005-0000-0000-0000F95F0000}"/>
    <cellStyle name="Total 8 4 2 5" xfId="24569" xr:uid="{00000000-0005-0000-0000-0000FA5F0000}"/>
    <cellStyle name="Total 8 4 2 5 2" xfId="24570" xr:uid="{00000000-0005-0000-0000-0000FB5F0000}"/>
    <cellStyle name="Total 8 4 2 6" xfId="24571" xr:uid="{00000000-0005-0000-0000-0000FC5F0000}"/>
    <cellStyle name="Total 8 4 2 6 2" xfId="24572" xr:uid="{00000000-0005-0000-0000-0000FD5F0000}"/>
    <cellStyle name="Total 8 4 2 7" xfId="24573" xr:uid="{00000000-0005-0000-0000-0000FE5F0000}"/>
    <cellStyle name="Total 8 4 2 7 2" xfId="24574" xr:uid="{00000000-0005-0000-0000-0000FF5F0000}"/>
    <cellStyle name="Total 8 4 2 8" xfId="24575" xr:uid="{00000000-0005-0000-0000-000000600000}"/>
    <cellStyle name="Total 8 4 2 8 2" xfId="24576" xr:uid="{00000000-0005-0000-0000-000001600000}"/>
    <cellStyle name="Total 8 4 2 9" xfId="24577" xr:uid="{00000000-0005-0000-0000-000002600000}"/>
    <cellStyle name="Total 8 4 2 9 2" xfId="24578" xr:uid="{00000000-0005-0000-0000-000003600000}"/>
    <cellStyle name="Total 8 4 20" xfId="24579" xr:uid="{00000000-0005-0000-0000-000004600000}"/>
    <cellStyle name="Total 8 4 3" xfId="24580" xr:uid="{00000000-0005-0000-0000-000005600000}"/>
    <cellStyle name="Total 8 4 3 10" xfId="24581" xr:uid="{00000000-0005-0000-0000-000006600000}"/>
    <cellStyle name="Total 8 4 3 10 2" xfId="24582" xr:uid="{00000000-0005-0000-0000-000007600000}"/>
    <cellStyle name="Total 8 4 3 11" xfId="24583" xr:uid="{00000000-0005-0000-0000-000008600000}"/>
    <cellStyle name="Total 8 4 3 11 2" xfId="24584" xr:uid="{00000000-0005-0000-0000-000009600000}"/>
    <cellStyle name="Total 8 4 3 12" xfId="24585" xr:uid="{00000000-0005-0000-0000-00000A600000}"/>
    <cellStyle name="Total 8 4 3 12 2" xfId="24586" xr:uid="{00000000-0005-0000-0000-00000B600000}"/>
    <cellStyle name="Total 8 4 3 13" xfId="24587" xr:uid="{00000000-0005-0000-0000-00000C600000}"/>
    <cellStyle name="Total 8 4 3 13 2" xfId="24588" xr:uid="{00000000-0005-0000-0000-00000D600000}"/>
    <cellStyle name="Total 8 4 3 14" xfId="24589" xr:uid="{00000000-0005-0000-0000-00000E600000}"/>
    <cellStyle name="Total 8 4 3 14 2" xfId="24590" xr:uid="{00000000-0005-0000-0000-00000F600000}"/>
    <cellStyle name="Total 8 4 3 15" xfId="24591" xr:uid="{00000000-0005-0000-0000-000010600000}"/>
    <cellStyle name="Total 8 4 3 15 2" xfId="24592" xr:uid="{00000000-0005-0000-0000-000011600000}"/>
    <cellStyle name="Total 8 4 3 16" xfId="24593" xr:uid="{00000000-0005-0000-0000-000012600000}"/>
    <cellStyle name="Total 8 4 3 16 2" xfId="24594" xr:uid="{00000000-0005-0000-0000-000013600000}"/>
    <cellStyle name="Total 8 4 3 17" xfId="24595" xr:uid="{00000000-0005-0000-0000-000014600000}"/>
    <cellStyle name="Total 8 4 3 17 2" xfId="24596" xr:uid="{00000000-0005-0000-0000-000015600000}"/>
    <cellStyle name="Total 8 4 3 18" xfId="24597" xr:uid="{00000000-0005-0000-0000-000016600000}"/>
    <cellStyle name="Total 8 4 3 18 2" xfId="24598" xr:uid="{00000000-0005-0000-0000-000017600000}"/>
    <cellStyle name="Total 8 4 3 19" xfId="24599" xr:uid="{00000000-0005-0000-0000-000018600000}"/>
    <cellStyle name="Total 8 4 3 2" xfId="24600" xr:uid="{00000000-0005-0000-0000-000019600000}"/>
    <cellStyle name="Total 8 4 3 2 2" xfId="24601" xr:uid="{00000000-0005-0000-0000-00001A600000}"/>
    <cellStyle name="Total 8 4 3 3" xfId="24602" xr:uid="{00000000-0005-0000-0000-00001B600000}"/>
    <cellStyle name="Total 8 4 3 3 2" xfId="24603" xr:uid="{00000000-0005-0000-0000-00001C600000}"/>
    <cellStyle name="Total 8 4 3 4" xfId="24604" xr:uid="{00000000-0005-0000-0000-00001D600000}"/>
    <cellStyle name="Total 8 4 3 4 2" xfId="24605" xr:uid="{00000000-0005-0000-0000-00001E600000}"/>
    <cellStyle name="Total 8 4 3 5" xfId="24606" xr:uid="{00000000-0005-0000-0000-00001F600000}"/>
    <cellStyle name="Total 8 4 3 5 2" xfId="24607" xr:uid="{00000000-0005-0000-0000-000020600000}"/>
    <cellStyle name="Total 8 4 3 6" xfId="24608" xr:uid="{00000000-0005-0000-0000-000021600000}"/>
    <cellStyle name="Total 8 4 3 6 2" xfId="24609" xr:uid="{00000000-0005-0000-0000-000022600000}"/>
    <cellStyle name="Total 8 4 3 7" xfId="24610" xr:uid="{00000000-0005-0000-0000-000023600000}"/>
    <cellStyle name="Total 8 4 3 7 2" xfId="24611" xr:uid="{00000000-0005-0000-0000-000024600000}"/>
    <cellStyle name="Total 8 4 3 8" xfId="24612" xr:uid="{00000000-0005-0000-0000-000025600000}"/>
    <cellStyle name="Total 8 4 3 8 2" xfId="24613" xr:uid="{00000000-0005-0000-0000-000026600000}"/>
    <cellStyle name="Total 8 4 3 9" xfId="24614" xr:uid="{00000000-0005-0000-0000-000027600000}"/>
    <cellStyle name="Total 8 4 3 9 2" xfId="24615" xr:uid="{00000000-0005-0000-0000-000028600000}"/>
    <cellStyle name="Total 8 4 4" xfId="24616" xr:uid="{00000000-0005-0000-0000-000029600000}"/>
    <cellStyle name="Total 8 4 4 10" xfId="24617" xr:uid="{00000000-0005-0000-0000-00002A600000}"/>
    <cellStyle name="Total 8 4 4 10 2" xfId="24618" xr:uid="{00000000-0005-0000-0000-00002B600000}"/>
    <cellStyle name="Total 8 4 4 11" xfId="24619" xr:uid="{00000000-0005-0000-0000-00002C600000}"/>
    <cellStyle name="Total 8 4 4 11 2" xfId="24620" xr:uid="{00000000-0005-0000-0000-00002D600000}"/>
    <cellStyle name="Total 8 4 4 12" xfId="24621" xr:uid="{00000000-0005-0000-0000-00002E600000}"/>
    <cellStyle name="Total 8 4 4 12 2" xfId="24622" xr:uid="{00000000-0005-0000-0000-00002F600000}"/>
    <cellStyle name="Total 8 4 4 13" xfId="24623" xr:uid="{00000000-0005-0000-0000-000030600000}"/>
    <cellStyle name="Total 8 4 4 13 2" xfId="24624" xr:uid="{00000000-0005-0000-0000-000031600000}"/>
    <cellStyle name="Total 8 4 4 14" xfId="24625" xr:uid="{00000000-0005-0000-0000-000032600000}"/>
    <cellStyle name="Total 8 4 4 14 2" xfId="24626" xr:uid="{00000000-0005-0000-0000-000033600000}"/>
    <cellStyle name="Total 8 4 4 15" xfId="24627" xr:uid="{00000000-0005-0000-0000-000034600000}"/>
    <cellStyle name="Total 8 4 4 15 2" xfId="24628" xr:uid="{00000000-0005-0000-0000-000035600000}"/>
    <cellStyle name="Total 8 4 4 16" xfId="24629" xr:uid="{00000000-0005-0000-0000-000036600000}"/>
    <cellStyle name="Total 8 4 4 2" xfId="24630" xr:uid="{00000000-0005-0000-0000-000037600000}"/>
    <cellStyle name="Total 8 4 4 2 2" xfId="24631" xr:uid="{00000000-0005-0000-0000-000038600000}"/>
    <cellStyle name="Total 8 4 4 3" xfId="24632" xr:uid="{00000000-0005-0000-0000-000039600000}"/>
    <cellStyle name="Total 8 4 4 3 2" xfId="24633" xr:uid="{00000000-0005-0000-0000-00003A600000}"/>
    <cellStyle name="Total 8 4 4 4" xfId="24634" xr:uid="{00000000-0005-0000-0000-00003B600000}"/>
    <cellStyle name="Total 8 4 4 4 2" xfId="24635" xr:uid="{00000000-0005-0000-0000-00003C600000}"/>
    <cellStyle name="Total 8 4 4 5" xfId="24636" xr:uid="{00000000-0005-0000-0000-00003D600000}"/>
    <cellStyle name="Total 8 4 4 5 2" xfId="24637" xr:uid="{00000000-0005-0000-0000-00003E600000}"/>
    <cellStyle name="Total 8 4 4 6" xfId="24638" xr:uid="{00000000-0005-0000-0000-00003F600000}"/>
    <cellStyle name="Total 8 4 4 6 2" xfId="24639" xr:uid="{00000000-0005-0000-0000-000040600000}"/>
    <cellStyle name="Total 8 4 4 7" xfId="24640" xr:uid="{00000000-0005-0000-0000-000041600000}"/>
    <cellStyle name="Total 8 4 4 7 2" xfId="24641" xr:uid="{00000000-0005-0000-0000-000042600000}"/>
    <cellStyle name="Total 8 4 4 8" xfId="24642" xr:uid="{00000000-0005-0000-0000-000043600000}"/>
    <cellStyle name="Total 8 4 4 8 2" xfId="24643" xr:uid="{00000000-0005-0000-0000-000044600000}"/>
    <cellStyle name="Total 8 4 4 9" xfId="24644" xr:uid="{00000000-0005-0000-0000-000045600000}"/>
    <cellStyle name="Total 8 4 4 9 2" xfId="24645" xr:uid="{00000000-0005-0000-0000-000046600000}"/>
    <cellStyle name="Total 8 4 5" xfId="24646" xr:uid="{00000000-0005-0000-0000-000047600000}"/>
    <cellStyle name="Total 8 4 5 10" xfId="24647" xr:uid="{00000000-0005-0000-0000-000048600000}"/>
    <cellStyle name="Total 8 4 5 10 2" xfId="24648" xr:uid="{00000000-0005-0000-0000-000049600000}"/>
    <cellStyle name="Total 8 4 5 11" xfId="24649" xr:uid="{00000000-0005-0000-0000-00004A600000}"/>
    <cellStyle name="Total 8 4 5 11 2" xfId="24650" xr:uid="{00000000-0005-0000-0000-00004B600000}"/>
    <cellStyle name="Total 8 4 5 12" xfId="24651" xr:uid="{00000000-0005-0000-0000-00004C600000}"/>
    <cellStyle name="Total 8 4 5 12 2" xfId="24652" xr:uid="{00000000-0005-0000-0000-00004D600000}"/>
    <cellStyle name="Total 8 4 5 13" xfId="24653" xr:uid="{00000000-0005-0000-0000-00004E600000}"/>
    <cellStyle name="Total 8 4 5 13 2" xfId="24654" xr:uid="{00000000-0005-0000-0000-00004F600000}"/>
    <cellStyle name="Total 8 4 5 14" xfId="24655" xr:uid="{00000000-0005-0000-0000-000050600000}"/>
    <cellStyle name="Total 8 4 5 14 2" xfId="24656" xr:uid="{00000000-0005-0000-0000-000051600000}"/>
    <cellStyle name="Total 8 4 5 15" xfId="24657" xr:uid="{00000000-0005-0000-0000-000052600000}"/>
    <cellStyle name="Total 8 4 5 15 2" xfId="24658" xr:uid="{00000000-0005-0000-0000-000053600000}"/>
    <cellStyle name="Total 8 4 5 16" xfId="24659" xr:uid="{00000000-0005-0000-0000-000054600000}"/>
    <cellStyle name="Total 8 4 5 2" xfId="24660" xr:uid="{00000000-0005-0000-0000-000055600000}"/>
    <cellStyle name="Total 8 4 5 2 2" xfId="24661" xr:uid="{00000000-0005-0000-0000-000056600000}"/>
    <cellStyle name="Total 8 4 5 3" xfId="24662" xr:uid="{00000000-0005-0000-0000-000057600000}"/>
    <cellStyle name="Total 8 4 5 3 2" xfId="24663" xr:uid="{00000000-0005-0000-0000-000058600000}"/>
    <cellStyle name="Total 8 4 5 4" xfId="24664" xr:uid="{00000000-0005-0000-0000-000059600000}"/>
    <cellStyle name="Total 8 4 5 4 2" xfId="24665" xr:uid="{00000000-0005-0000-0000-00005A600000}"/>
    <cellStyle name="Total 8 4 5 5" xfId="24666" xr:uid="{00000000-0005-0000-0000-00005B600000}"/>
    <cellStyle name="Total 8 4 5 5 2" xfId="24667" xr:uid="{00000000-0005-0000-0000-00005C600000}"/>
    <cellStyle name="Total 8 4 5 6" xfId="24668" xr:uid="{00000000-0005-0000-0000-00005D600000}"/>
    <cellStyle name="Total 8 4 5 6 2" xfId="24669" xr:uid="{00000000-0005-0000-0000-00005E600000}"/>
    <cellStyle name="Total 8 4 5 7" xfId="24670" xr:uid="{00000000-0005-0000-0000-00005F600000}"/>
    <cellStyle name="Total 8 4 5 7 2" xfId="24671" xr:uid="{00000000-0005-0000-0000-000060600000}"/>
    <cellStyle name="Total 8 4 5 8" xfId="24672" xr:uid="{00000000-0005-0000-0000-000061600000}"/>
    <cellStyle name="Total 8 4 5 8 2" xfId="24673" xr:uid="{00000000-0005-0000-0000-000062600000}"/>
    <cellStyle name="Total 8 4 5 9" xfId="24674" xr:uid="{00000000-0005-0000-0000-000063600000}"/>
    <cellStyle name="Total 8 4 5 9 2" xfId="24675" xr:uid="{00000000-0005-0000-0000-000064600000}"/>
    <cellStyle name="Total 8 4 6" xfId="24676" xr:uid="{00000000-0005-0000-0000-000065600000}"/>
    <cellStyle name="Total 8 4 6 10" xfId="24677" xr:uid="{00000000-0005-0000-0000-000066600000}"/>
    <cellStyle name="Total 8 4 6 10 2" xfId="24678" xr:uid="{00000000-0005-0000-0000-000067600000}"/>
    <cellStyle name="Total 8 4 6 11" xfId="24679" xr:uid="{00000000-0005-0000-0000-000068600000}"/>
    <cellStyle name="Total 8 4 6 11 2" xfId="24680" xr:uid="{00000000-0005-0000-0000-000069600000}"/>
    <cellStyle name="Total 8 4 6 12" xfId="24681" xr:uid="{00000000-0005-0000-0000-00006A600000}"/>
    <cellStyle name="Total 8 4 6 12 2" xfId="24682" xr:uid="{00000000-0005-0000-0000-00006B600000}"/>
    <cellStyle name="Total 8 4 6 13" xfId="24683" xr:uid="{00000000-0005-0000-0000-00006C600000}"/>
    <cellStyle name="Total 8 4 6 13 2" xfId="24684" xr:uid="{00000000-0005-0000-0000-00006D600000}"/>
    <cellStyle name="Total 8 4 6 14" xfId="24685" xr:uid="{00000000-0005-0000-0000-00006E600000}"/>
    <cellStyle name="Total 8 4 6 14 2" xfId="24686" xr:uid="{00000000-0005-0000-0000-00006F600000}"/>
    <cellStyle name="Total 8 4 6 15" xfId="24687" xr:uid="{00000000-0005-0000-0000-000070600000}"/>
    <cellStyle name="Total 8 4 6 2" xfId="24688" xr:uid="{00000000-0005-0000-0000-000071600000}"/>
    <cellStyle name="Total 8 4 6 2 2" xfId="24689" xr:uid="{00000000-0005-0000-0000-000072600000}"/>
    <cellStyle name="Total 8 4 6 3" xfId="24690" xr:uid="{00000000-0005-0000-0000-000073600000}"/>
    <cellStyle name="Total 8 4 6 3 2" xfId="24691" xr:uid="{00000000-0005-0000-0000-000074600000}"/>
    <cellStyle name="Total 8 4 6 4" xfId="24692" xr:uid="{00000000-0005-0000-0000-000075600000}"/>
    <cellStyle name="Total 8 4 6 4 2" xfId="24693" xr:uid="{00000000-0005-0000-0000-000076600000}"/>
    <cellStyle name="Total 8 4 6 5" xfId="24694" xr:uid="{00000000-0005-0000-0000-000077600000}"/>
    <cellStyle name="Total 8 4 6 5 2" xfId="24695" xr:uid="{00000000-0005-0000-0000-000078600000}"/>
    <cellStyle name="Total 8 4 6 6" xfId="24696" xr:uid="{00000000-0005-0000-0000-000079600000}"/>
    <cellStyle name="Total 8 4 6 6 2" xfId="24697" xr:uid="{00000000-0005-0000-0000-00007A600000}"/>
    <cellStyle name="Total 8 4 6 7" xfId="24698" xr:uid="{00000000-0005-0000-0000-00007B600000}"/>
    <cellStyle name="Total 8 4 6 7 2" xfId="24699" xr:uid="{00000000-0005-0000-0000-00007C600000}"/>
    <cellStyle name="Total 8 4 6 8" xfId="24700" xr:uid="{00000000-0005-0000-0000-00007D600000}"/>
    <cellStyle name="Total 8 4 6 8 2" xfId="24701" xr:uid="{00000000-0005-0000-0000-00007E600000}"/>
    <cellStyle name="Total 8 4 6 9" xfId="24702" xr:uid="{00000000-0005-0000-0000-00007F600000}"/>
    <cellStyle name="Total 8 4 6 9 2" xfId="24703" xr:uid="{00000000-0005-0000-0000-000080600000}"/>
    <cellStyle name="Total 8 4 7" xfId="24704" xr:uid="{00000000-0005-0000-0000-000081600000}"/>
    <cellStyle name="Total 8 4 7 2" xfId="24705" xr:uid="{00000000-0005-0000-0000-000082600000}"/>
    <cellStyle name="Total 8 4 8" xfId="24706" xr:uid="{00000000-0005-0000-0000-000083600000}"/>
    <cellStyle name="Total 8 4 8 2" xfId="24707" xr:uid="{00000000-0005-0000-0000-000084600000}"/>
    <cellStyle name="Total 8 4 9" xfId="24708" xr:uid="{00000000-0005-0000-0000-000085600000}"/>
    <cellStyle name="Total 8 4 9 2" xfId="24709" xr:uid="{00000000-0005-0000-0000-000086600000}"/>
    <cellStyle name="Total 8 5" xfId="24710" xr:uid="{00000000-0005-0000-0000-000087600000}"/>
    <cellStyle name="Total 8 5 10" xfId="24711" xr:uid="{00000000-0005-0000-0000-000088600000}"/>
    <cellStyle name="Total 8 5 10 2" xfId="24712" xr:uid="{00000000-0005-0000-0000-000089600000}"/>
    <cellStyle name="Total 8 5 11" xfId="24713" xr:uid="{00000000-0005-0000-0000-00008A600000}"/>
    <cellStyle name="Total 8 5 11 2" xfId="24714" xr:uid="{00000000-0005-0000-0000-00008B600000}"/>
    <cellStyle name="Total 8 5 12" xfId="24715" xr:uid="{00000000-0005-0000-0000-00008C600000}"/>
    <cellStyle name="Total 8 5 12 2" xfId="24716" xr:uid="{00000000-0005-0000-0000-00008D600000}"/>
    <cellStyle name="Total 8 5 13" xfId="24717" xr:uid="{00000000-0005-0000-0000-00008E600000}"/>
    <cellStyle name="Total 8 5 13 2" xfId="24718" xr:uid="{00000000-0005-0000-0000-00008F600000}"/>
    <cellStyle name="Total 8 5 14" xfId="24719" xr:uid="{00000000-0005-0000-0000-000090600000}"/>
    <cellStyle name="Total 8 5 14 2" xfId="24720" xr:uid="{00000000-0005-0000-0000-000091600000}"/>
    <cellStyle name="Total 8 5 15" xfId="24721" xr:uid="{00000000-0005-0000-0000-000092600000}"/>
    <cellStyle name="Total 8 5 15 2" xfId="24722" xr:uid="{00000000-0005-0000-0000-000093600000}"/>
    <cellStyle name="Total 8 5 16" xfId="24723" xr:uid="{00000000-0005-0000-0000-000094600000}"/>
    <cellStyle name="Total 8 5 16 2" xfId="24724" xr:uid="{00000000-0005-0000-0000-000095600000}"/>
    <cellStyle name="Total 8 5 17" xfId="24725" xr:uid="{00000000-0005-0000-0000-000096600000}"/>
    <cellStyle name="Total 8 5 17 2" xfId="24726" xr:uid="{00000000-0005-0000-0000-000097600000}"/>
    <cellStyle name="Total 8 5 18" xfId="24727" xr:uid="{00000000-0005-0000-0000-000098600000}"/>
    <cellStyle name="Total 8 5 18 2" xfId="24728" xr:uid="{00000000-0005-0000-0000-000099600000}"/>
    <cellStyle name="Total 8 5 19" xfId="24729" xr:uid="{00000000-0005-0000-0000-00009A600000}"/>
    <cellStyle name="Total 8 5 19 2" xfId="24730" xr:uid="{00000000-0005-0000-0000-00009B600000}"/>
    <cellStyle name="Total 8 5 2" xfId="24731" xr:uid="{00000000-0005-0000-0000-00009C600000}"/>
    <cellStyle name="Total 8 5 2 10" xfId="24732" xr:uid="{00000000-0005-0000-0000-00009D600000}"/>
    <cellStyle name="Total 8 5 2 10 2" xfId="24733" xr:uid="{00000000-0005-0000-0000-00009E600000}"/>
    <cellStyle name="Total 8 5 2 11" xfId="24734" xr:uid="{00000000-0005-0000-0000-00009F600000}"/>
    <cellStyle name="Total 8 5 2 11 2" xfId="24735" xr:uid="{00000000-0005-0000-0000-0000A0600000}"/>
    <cellStyle name="Total 8 5 2 12" xfId="24736" xr:uid="{00000000-0005-0000-0000-0000A1600000}"/>
    <cellStyle name="Total 8 5 2 12 2" xfId="24737" xr:uid="{00000000-0005-0000-0000-0000A2600000}"/>
    <cellStyle name="Total 8 5 2 13" xfId="24738" xr:uid="{00000000-0005-0000-0000-0000A3600000}"/>
    <cellStyle name="Total 8 5 2 13 2" xfId="24739" xr:uid="{00000000-0005-0000-0000-0000A4600000}"/>
    <cellStyle name="Total 8 5 2 14" xfId="24740" xr:uid="{00000000-0005-0000-0000-0000A5600000}"/>
    <cellStyle name="Total 8 5 2 14 2" xfId="24741" xr:uid="{00000000-0005-0000-0000-0000A6600000}"/>
    <cellStyle name="Total 8 5 2 15" xfId="24742" xr:uid="{00000000-0005-0000-0000-0000A7600000}"/>
    <cellStyle name="Total 8 5 2 15 2" xfId="24743" xr:uid="{00000000-0005-0000-0000-0000A8600000}"/>
    <cellStyle name="Total 8 5 2 16" xfId="24744" xr:uid="{00000000-0005-0000-0000-0000A9600000}"/>
    <cellStyle name="Total 8 5 2 16 2" xfId="24745" xr:uid="{00000000-0005-0000-0000-0000AA600000}"/>
    <cellStyle name="Total 8 5 2 17" xfId="24746" xr:uid="{00000000-0005-0000-0000-0000AB600000}"/>
    <cellStyle name="Total 8 5 2 17 2" xfId="24747" xr:uid="{00000000-0005-0000-0000-0000AC600000}"/>
    <cellStyle name="Total 8 5 2 18" xfId="24748" xr:uid="{00000000-0005-0000-0000-0000AD600000}"/>
    <cellStyle name="Total 8 5 2 18 2" xfId="24749" xr:uid="{00000000-0005-0000-0000-0000AE600000}"/>
    <cellStyle name="Total 8 5 2 19" xfId="24750" xr:uid="{00000000-0005-0000-0000-0000AF600000}"/>
    <cellStyle name="Total 8 5 2 2" xfId="24751" xr:uid="{00000000-0005-0000-0000-0000B0600000}"/>
    <cellStyle name="Total 8 5 2 2 2" xfId="24752" xr:uid="{00000000-0005-0000-0000-0000B1600000}"/>
    <cellStyle name="Total 8 5 2 3" xfId="24753" xr:uid="{00000000-0005-0000-0000-0000B2600000}"/>
    <cellStyle name="Total 8 5 2 3 2" xfId="24754" xr:uid="{00000000-0005-0000-0000-0000B3600000}"/>
    <cellStyle name="Total 8 5 2 4" xfId="24755" xr:uid="{00000000-0005-0000-0000-0000B4600000}"/>
    <cellStyle name="Total 8 5 2 4 2" xfId="24756" xr:uid="{00000000-0005-0000-0000-0000B5600000}"/>
    <cellStyle name="Total 8 5 2 5" xfId="24757" xr:uid="{00000000-0005-0000-0000-0000B6600000}"/>
    <cellStyle name="Total 8 5 2 5 2" xfId="24758" xr:uid="{00000000-0005-0000-0000-0000B7600000}"/>
    <cellStyle name="Total 8 5 2 6" xfId="24759" xr:uid="{00000000-0005-0000-0000-0000B8600000}"/>
    <cellStyle name="Total 8 5 2 6 2" xfId="24760" xr:uid="{00000000-0005-0000-0000-0000B9600000}"/>
    <cellStyle name="Total 8 5 2 7" xfId="24761" xr:uid="{00000000-0005-0000-0000-0000BA600000}"/>
    <cellStyle name="Total 8 5 2 7 2" xfId="24762" xr:uid="{00000000-0005-0000-0000-0000BB600000}"/>
    <cellStyle name="Total 8 5 2 8" xfId="24763" xr:uid="{00000000-0005-0000-0000-0000BC600000}"/>
    <cellStyle name="Total 8 5 2 8 2" xfId="24764" xr:uid="{00000000-0005-0000-0000-0000BD600000}"/>
    <cellStyle name="Total 8 5 2 9" xfId="24765" xr:uid="{00000000-0005-0000-0000-0000BE600000}"/>
    <cellStyle name="Total 8 5 2 9 2" xfId="24766" xr:uid="{00000000-0005-0000-0000-0000BF600000}"/>
    <cellStyle name="Total 8 5 20" xfId="24767" xr:uid="{00000000-0005-0000-0000-0000C0600000}"/>
    <cellStyle name="Total 8 5 3" xfId="24768" xr:uid="{00000000-0005-0000-0000-0000C1600000}"/>
    <cellStyle name="Total 8 5 3 10" xfId="24769" xr:uid="{00000000-0005-0000-0000-0000C2600000}"/>
    <cellStyle name="Total 8 5 3 10 2" xfId="24770" xr:uid="{00000000-0005-0000-0000-0000C3600000}"/>
    <cellStyle name="Total 8 5 3 11" xfId="24771" xr:uid="{00000000-0005-0000-0000-0000C4600000}"/>
    <cellStyle name="Total 8 5 3 11 2" xfId="24772" xr:uid="{00000000-0005-0000-0000-0000C5600000}"/>
    <cellStyle name="Total 8 5 3 12" xfId="24773" xr:uid="{00000000-0005-0000-0000-0000C6600000}"/>
    <cellStyle name="Total 8 5 3 12 2" xfId="24774" xr:uid="{00000000-0005-0000-0000-0000C7600000}"/>
    <cellStyle name="Total 8 5 3 13" xfId="24775" xr:uid="{00000000-0005-0000-0000-0000C8600000}"/>
    <cellStyle name="Total 8 5 3 13 2" xfId="24776" xr:uid="{00000000-0005-0000-0000-0000C9600000}"/>
    <cellStyle name="Total 8 5 3 14" xfId="24777" xr:uid="{00000000-0005-0000-0000-0000CA600000}"/>
    <cellStyle name="Total 8 5 3 14 2" xfId="24778" xr:uid="{00000000-0005-0000-0000-0000CB600000}"/>
    <cellStyle name="Total 8 5 3 15" xfId="24779" xr:uid="{00000000-0005-0000-0000-0000CC600000}"/>
    <cellStyle name="Total 8 5 3 15 2" xfId="24780" xr:uid="{00000000-0005-0000-0000-0000CD600000}"/>
    <cellStyle name="Total 8 5 3 16" xfId="24781" xr:uid="{00000000-0005-0000-0000-0000CE600000}"/>
    <cellStyle name="Total 8 5 3 16 2" xfId="24782" xr:uid="{00000000-0005-0000-0000-0000CF600000}"/>
    <cellStyle name="Total 8 5 3 17" xfId="24783" xr:uid="{00000000-0005-0000-0000-0000D0600000}"/>
    <cellStyle name="Total 8 5 3 17 2" xfId="24784" xr:uid="{00000000-0005-0000-0000-0000D1600000}"/>
    <cellStyle name="Total 8 5 3 18" xfId="24785" xr:uid="{00000000-0005-0000-0000-0000D2600000}"/>
    <cellStyle name="Total 8 5 3 2" xfId="24786" xr:uid="{00000000-0005-0000-0000-0000D3600000}"/>
    <cellStyle name="Total 8 5 3 2 2" xfId="24787" xr:uid="{00000000-0005-0000-0000-0000D4600000}"/>
    <cellStyle name="Total 8 5 3 3" xfId="24788" xr:uid="{00000000-0005-0000-0000-0000D5600000}"/>
    <cellStyle name="Total 8 5 3 3 2" xfId="24789" xr:uid="{00000000-0005-0000-0000-0000D6600000}"/>
    <cellStyle name="Total 8 5 3 4" xfId="24790" xr:uid="{00000000-0005-0000-0000-0000D7600000}"/>
    <cellStyle name="Total 8 5 3 4 2" xfId="24791" xr:uid="{00000000-0005-0000-0000-0000D8600000}"/>
    <cellStyle name="Total 8 5 3 5" xfId="24792" xr:uid="{00000000-0005-0000-0000-0000D9600000}"/>
    <cellStyle name="Total 8 5 3 5 2" xfId="24793" xr:uid="{00000000-0005-0000-0000-0000DA600000}"/>
    <cellStyle name="Total 8 5 3 6" xfId="24794" xr:uid="{00000000-0005-0000-0000-0000DB600000}"/>
    <cellStyle name="Total 8 5 3 6 2" xfId="24795" xr:uid="{00000000-0005-0000-0000-0000DC600000}"/>
    <cellStyle name="Total 8 5 3 7" xfId="24796" xr:uid="{00000000-0005-0000-0000-0000DD600000}"/>
    <cellStyle name="Total 8 5 3 7 2" xfId="24797" xr:uid="{00000000-0005-0000-0000-0000DE600000}"/>
    <cellStyle name="Total 8 5 3 8" xfId="24798" xr:uid="{00000000-0005-0000-0000-0000DF600000}"/>
    <cellStyle name="Total 8 5 3 8 2" xfId="24799" xr:uid="{00000000-0005-0000-0000-0000E0600000}"/>
    <cellStyle name="Total 8 5 3 9" xfId="24800" xr:uid="{00000000-0005-0000-0000-0000E1600000}"/>
    <cellStyle name="Total 8 5 3 9 2" xfId="24801" xr:uid="{00000000-0005-0000-0000-0000E2600000}"/>
    <cellStyle name="Total 8 5 4" xfId="24802" xr:uid="{00000000-0005-0000-0000-0000E3600000}"/>
    <cellStyle name="Total 8 5 4 10" xfId="24803" xr:uid="{00000000-0005-0000-0000-0000E4600000}"/>
    <cellStyle name="Total 8 5 4 10 2" xfId="24804" xr:uid="{00000000-0005-0000-0000-0000E5600000}"/>
    <cellStyle name="Total 8 5 4 11" xfId="24805" xr:uid="{00000000-0005-0000-0000-0000E6600000}"/>
    <cellStyle name="Total 8 5 4 11 2" xfId="24806" xr:uid="{00000000-0005-0000-0000-0000E7600000}"/>
    <cellStyle name="Total 8 5 4 12" xfId="24807" xr:uid="{00000000-0005-0000-0000-0000E8600000}"/>
    <cellStyle name="Total 8 5 4 12 2" xfId="24808" xr:uid="{00000000-0005-0000-0000-0000E9600000}"/>
    <cellStyle name="Total 8 5 4 13" xfId="24809" xr:uid="{00000000-0005-0000-0000-0000EA600000}"/>
    <cellStyle name="Total 8 5 4 13 2" xfId="24810" xr:uid="{00000000-0005-0000-0000-0000EB600000}"/>
    <cellStyle name="Total 8 5 4 14" xfId="24811" xr:uid="{00000000-0005-0000-0000-0000EC600000}"/>
    <cellStyle name="Total 8 5 4 14 2" xfId="24812" xr:uid="{00000000-0005-0000-0000-0000ED600000}"/>
    <cellStyle name="Total 8 5 4 15" xfId="24813" xr:uid="{00000000-0005-0000-0000-0000EE600000}"/>
    <cellStyle name="Total 8 5 4 15 2" xfId="24814" xr:uid="{00000000-0005-0000-0000-0000EF600000}"/>
    <cellStyle name="Total 8 5 4 16" xfId="24815" xr:uid="{00000000-0005-0000-0000-0000F0600000}"/>
    <cellStyle name="Total 8 5 4 2" xfId="24816" xr:uid="{00000000-0005-0000-0000-0000F1600000}"/>
    <cellStyle name="Total 8 5 4 2 2" xfId="24817" xr:uid="{00000000-0005-0000-0000-0000F2600000}"/>
    <cellStyle name="Total 8 5 4 3" xfId="24818" xr:uid="{00000000-0005-0000-0000-0000F3600000}"/>
    <cellStyle name="Total 8 5 4 3 2" xfId="24819" xr:uid="{00000000-0005-0000-0000-0000F4600000}"/>
    <cellStyle name="Total 8 5 4 4" xfId="24820" xr:uid="{00000000-0005-0000-0000-0000F5600000}"/>
    <cellStyle name="Total 8 5 4 4 2" xfId="24821" xr:uid="{00000000-0005-0000-0000-0000F6600000}"/>
    <cellStyle name="Total 8 5 4 5" xfId="24822" xr:uid="{00000000-0005-0000-0000-0000F7600000}"/>
    <cellStyle name="Total 8 5 4 5 2" xfId="24823" xr:uid="{00000000-0005-0000-0000-0000F8600000}"/>
    <cellStyle name="Total 8 5 4 6" xfId="24824" xr:uid="{00000000-0005-0000-0000-0000F9600000}"/>
    <cellStyle name="Total 8 5 4 6 2" xfId="24825" xr:uid="{00000000-0005-0000-0000-0000FA600000}"/>
    <cellStyle name="Total 8 5 4 7" xfId="24826" xr:uid="{00000000-0005-0000-0000-0000FB600000}"/>
    <cellStyle name="Total 8 5 4 7 2" xfId="24827" xr:uid="{00000000-0005-0000-0000-0000FC600000}"/>
    <cellStyle name="Total 8 5 4 8" xfId="24828" xr:uid="{00000000-0005-0000-0000-0000FD600000}"/>
    <cellStyle name="Total 8 5 4 8 2" xfId="24829" xr:uid="{00000000-0005-0000-0000-0000FE600000}"/>
    <cellStyle name="Total 8 5 4 9" xfId="24830" xr:uid="{00000000-0005-0000-0000-0000FF600000}"/>
    <cellStyle name="Total 8 5 4 9 2" xfId="24831" xr:uid="{00000000-0005-0000-0000-000000610000}"/>
    <cellStyle name="Total 8 5 5" xfId="24832" xr:uid="{00000000-0005-0000-0000-000001610000}"/>
    <cellStyle name="Total 8 5 5 10" xfId="24833" xr:uid="{00000000-0005-0000-0000-000002610000}"/>
    <cellStyle name="Total 8 5 5 10 2" xfId="24834" xr:uid="{00000000-0005-0000-0000-000003610000}"/>
    <cellStyle name="Total 8 5 5 11" xfId="24835" xr:uid="{00000000-0005-0000-0000-000004610000}"/>
    <cellStyle name="Total 8 5 5 11 2" xfId="24836" xr:uid="{00000000-0005-0000-0000-000005610000}"/>
    <cellStyle name="Total 8 5 5 12" xfId="24837" xr:uid="{00000000-0005-0000-0000-000006610000}"/>
    <cellStyle name="Total 8 5 5 12 2" xfId="24838" xr:uid="{00000000-0005-0000-0000-000007610000}"/>
    <cellStyle name="Total 8 5 5 13" xfId="24839" xr:uid="{00000000-0005-0000-0000-000008610000}"/>
    <cellStyle name="Total 8 5 5 13 2" xfId="24840" xr:uid="{00000000-0005-0000-0000-000009610000}"/>
    <cellStyle name="Total 8 5 5 14" xfId="24841" xr:uid="{00000000-0005-0000-0000-00000A610000}"/>
    <cellStyle name="Total 8 5 5 14 2" xfId="24842" xr:uid="{00000000-0005-0000-0000-00000B610000}"/>
    <cellStyle name="Total 8 5 5 15" xfId="24843" xr:uid="{00000000-0005-0000-0000-00000C610000}"/>
    <cellStyle name="Total 8 5 5 15 2" xfId="24844" xr:uid="{00000000-0005-0000-0000-00000D610000}"/>
    <cellStyle name="Total 8 5 5 16" xfId="24845" xr:uid="{00000000-0005-0000-0000-00000E610000}"/>
    <cellStyle name="Total 8 5 5 2" xfId="24846" xr:uid="{00000000-0005-0000-0000-00000F610000}"/>
    <cellStyle name="Total 8 5 5 2 2" xfId="24847" xr:uid="{00000000-0005-0000-0000-000010610000}"/>
    <cellStyle name="Total 8 5 5 3" xfId="24848" xr:uid="{00000000-0005-0000-0000-000011610000}"/>
    <cellStyle name="Total 8 5 5 3 2" xfId="24849" xr:uid="{00000000-0005-0000-0000-000012610000}"/>
    <cellStyle name="Total 8 5 5 4" xfId="24850" xr:uid="{00000000-0005-0000-0000-000013610000}"/>
    <cellStyle name="Total 8 5 5 4 2" xfId="24851" xr:uid="{00000000-0005-0000-0000-000014610000}"/>
    <cellStyle name="Total 8 5 5 5" xfId="24852" xr:uid="{00000000-0005-0000-0000-000015610000}"/>
    <cellStyle name="Total 8 5 5 5 2" xfId="24853" xr:uid="{00000000-0005-0000-0000-000016610000}"/>
    <cellStyle name="Total 8 5 5 6" xfId="24854" xr:uid="{00000000-0005-0000-0000-000017610000}"/>
    <cellStyle name="Total 8 5 5 6 2" xfId="24855" xr:uid="{00000000-0005-0000-0000-000018610000}"/>
    <cellStyle name="Total 8 5 5 7" xfId="24856" xr:uid="{00000000-0005-0000-0000-000019610000}"/>
    <cellStyle name="Total 8 5 5 7 2" xfId="24857" xr:uid="{00000000-0005-0000-0000-00001A610000}"/>
    <cellStyle name="Total 8 5 5 8" xfId="24858" xr:uid="{00000000-0005-0000-0000-00001B610000}"/>
    <cellStyle name="Total 8 5 5 8 2" xfId="24859" xr:uid="{00000000-0005-0000-0000-00001C610000}"/>
    <cellStyle name="Total 8 5 5 9" xfId="24860" xr:uid="{00000000-0005-0000-0000-00001D610000}"/>
    <cellStyle name="Total 8 5 5 9 2" xfId="24861" xr:uid="{00000000-0005-0000-0000-00001E610000}"/>
    <cellStyle name="Total 8 5 6" xfId="24862" xr:uid="{00000000-0005-0000-0000-00001F610000}"/>
    <cellStyle name="Total 8 5 6 10" xfId="24863" xr:uid="{00000000-0005-0000-0000-000020610000}"/>
    <cellStyle name="Total 8 5 6 10 2" xfId="24864" xr:uid="{00000000-0005-0000-0000-000021610000}"/>
    <cellStyle name="Total 8 5 6 11" xfId="24865" xr:uid="{00000000-0005-0000-0000-000022610000}"/>
    <cellStyle name="Total 8 5 6 11 2" xfId="24866" xr:uid="{00000000-0005-0000-0000-000023610000}"/>
    <cellStyle name="Total 8 5 6 12" xfId="24867" xr:uid="{00000000-0005-0000-0000-000024610000}"/>
    <cellStyle name="Total 8 5 6 12 2" xfId="24868" xr:uid="{00000000-0005-0000-0000-000025610000}"/>
    <cellStyle name="Total 8 5 6 13" xfId="24869" xr:uid="{00000000-0005-0000-0000-000026610000}"/>
    <cellStyle name="Total 8 5 6 13 2" xfId="24870" xr:uid="{00000000-0005-0000-0000-000027610000}"/>
    <cellStyle name="Total 8 5 6 14" xfId="24871" xr:uid="{00000000-0005-0000-0000-000028610000}"/>
    <cellStyle name="Total 8 5 6 14 2" xfId="24872" xr:uid="{00000000-0005-0000-0000-000029610000}"/>
    <cellStyle name="Total 8 5 6 15" xfId="24873" xr:uid="{00000000-0005-0000-0000-00002A610000}"/>
    <cellStyle name="Total 8 5 6 2" xfId="24874" xr:uid="{00000000-0005-0000-0000-00002B610000}"/>
    <cellStyle name="Total 8 5 6 2 2" xfId="24875" xr:uid="{00000000-0005-0000-0000-00002C610000}"/>
    <cellStyle name="Total 8 5 6 3" xfId="24876" xr:uid="{00000000-0005-0000-0000-00002D610000}"/>
    <cellStyle name="Total 8 5 6 3 2" xfId="24877" xr:uid="{00000000-0005-0000-0000-00002E610000}"/>
    <cellStyle name="Total 8 5 6 4" xfId="24878" xr:uid="{00000000-0005-0000-0000-00002F610000}"/>
    <cellStyle name="Total 8 5 6 4 2" xfId="24879" xr:uid="{00000000-0005-0000-0000-000030610000}"/>
    <cellStyle name="Total 8 5 6 5" xfId="24880" xr:uid="{00000000-0005-0000-0000-000031610000}"/>
    <cellStyle name="Total 8 5 6 5 2" xfId="24881" xr:uid="{00000000-0005-0000-0000-000032610000}"/>
    <cellStyle name="Total 8 5 6 6" xfId="24882" xr:uid="{00000000-0005-0000-0000-000033610000}"/>
    <cellStyle name="Total 8 5 6 6 2" xfId="24883" xr:uid="{00000000-0005-0000-0000-000034610000}"/>
    <cellStyle name="Total 8 5 6 7" xfId="24884" xr:uid="{00000000-0005-0000-0000-000035610000}"/>
    <cellStyle name="Total 8 5 6 7 2" xfId="24885" xr:uid="{00000000-0005-0000-0000-000036610000}"/>
    <cellStyle name="Total 8 5 6 8" xfId="24886" xr:uid="{00000000-0005-0000-0000-000037610000}"/>
    <cellStyle name="Total 8 5 6 8 2" xfId="24887" xr:uid="{00000000-0005-0000-0000-000038610000}"/>
    <cellStyle name="Total 8 5 6 9" xfId="24888" xr:uid="{00000000-0005-0000-0000-000039610000}"/>
    <cellStyle name="Total 8 5 6 9 2" xfId="24889" xr:uid="{00000000-0005-0000-0000-00003A610000}"/>
    <cellStyle name="Total 8 5 7" xfId="24890" xr:uid="{00000000-0005-0000-0000-00003B610000}"/>
    <cellStyle name="Total 8 5 7 2" xfId="24891" xr:uid="{00000000-0005-0000-0000-00003C610000}"/>
    <cellStyle name="Total 8 5 8" xfId="24892" xr:uid="{00000000-0005-0000-0000-00003D610000}"/>
    <cellStyle name="Total 8 5 8 2" xfId="24893" xr:uid="{00000000-0005-0000-0000-00003E610000}"/>
    <cellStyle name="Total 8 5 9" xfId="24894" xr:uid="{00000000-0005-0000-0000-00003F610000}"/>
    <cellStyle name="Total 8 5 9 2" xfId="24895" xr:uid="{00000000-0005-0000-0000-000040610000}"/>
    <cellStyle name="Total 8 6" xfId="24896" xr:uid="{00000000-0005-0000-0000-000041610000}"/>
    <cellStyle name="Total 8 6 10" xfId="24897" xr:uid="{00000000-0005-0000-0000-000042610000}"/>
    <cellStyle name="Total 8 6 10 2" xfId="24898" xr:uid="{00000000-0005-0000-0000-000043610000}"/>
    <cellStyle name="Total 8 6 11" xfId="24899" xr:uid="{00000000-0005-0000-0000-000044610000}"/>
    <cellStyle name="Total 8 6 11 2" xfId="24900" xr:uid="{00000000-0005-0000-0000-000045610000}"/>
    <cellStyle name="Total 8 6 12" xfId="24901" xr:uid="{00000000-0005-0000-0000-000046610000}"/>
    <cellStyle name="Total 8 6 12 2" xfId="24902" xr:uid="{00000000-0005-0000-0000-000047610000}"/>
    <cellStyle name="Total 8 6 13" xfId="24903" xr:uid="{00000000-0005-0000-0000-000048610000}"/>
    <cellStyle name="Total 8 6 13 2" xfId="24904" xr:uid="{00000000-0005-0000-0000-000049610000}"/>
    <cellStyle name="Total 8 6 14" xfId="24905" xr:uid="{00000000-0005-0000-0000-00004A610000}"/>
    <cellStyle name="Total 8 6 14 2" xfId="24906" xr:uid="{00000000-0005-0000-0000-00004B610000}"/>
    <cellStyle name="Total 8 6 15" xfId="24907" xr:uid="{00000000-0005-0000-0000-00004C610000}"/>
    <cellStyle name="Total 8 6 15 2" xfId="24908" xr:uid="{00000000-0005-0000-0000-00004D610000}"/>
    <cellStyle name="Total 8 6 16" xfId="24909" xr:uid="{00000000-0005-0000-0000-00004E610000}"/>
    <cellStyle name="Total 8 6 16 2" xfId="24910" xr:uid="{00000000-0005-0000-0000-00004F610000}"/>
    <cellStyle name="Total 8 6 17" xfId="24911" xr:uid="{00000000-0005-0000-0000-000050610000}"/>
    <cellStyle name="Total 8 6 17 2" xfId="24912" xr:uid="{00000000-0005-0000-0000-000051610000}"/>
    <cellStyle name="Total 8 6 18" xfId="24913" xr:uid="{00000000-0005-0000-0000-000052610000}"/>
    <cellStyle name="Total 8 6 18 2" xfId="24914" xr:uid="{00000000-0005-0000-0000-000053610000}"/>
    <cellStyle name="Total 8 6 19" xfId="24915" xr:uid="{00000000-0005-0000-0000-000054610000}"/>
    <cellStyle name="Total 8 6 2" xfId="24916" xr:uid="{00000000-0005-0000-0000-000055610000}"/>
    <cellStyle name="Total 8 6 2 10" xfId="24917" xr:uid="{00000000-0005-0000-0000-000056610000}"/>
    <cellStyle name="Total 8 6 2 10 2" xfId="24918" xr:uid="{00000000-0005-0000-0000-000057610000}"/>
    <cellStyle name="Total 8 6 2 11" xfId="24919" xr:uid="{00000000-0005-0000-0000-000058610000}"/>
    <cellStyle name="Total 8 6 2 11 2" xfId="24920" xr:uid="{00000000-0005-0000-0000-000059610000}"/>
    <cellStyle name="Total 8 6 2 12" xfId="24921" xr:uid="{00000000-0005-0000-0000-00005A610000}"/>
    <cellStyle name="Total 8 6 2 12 2" xfId="24922" xr:uid="{00000000-0005-0000-0000-00005B610000}"/>
    <cellStyle name="Total 8 6 2 13" xfId="24923" xr:uid="{00000000-0005-0000-0000-00005C610000}"/>
    <cellStyle name="Total 8 6 2 13 2" xfId="24924" xr:uid="{00000000-0005-0000-0000-00005D610000}"/>
    <cellStyle name="Total 8 6 2 14" xfId="24925" xr:uid="{00000000-0005-0000-0000-00005E610000}"/>
    <cellStyle name="Total 8 6 2 14 2" xfId="24926" xr:uid="{00000000-0005-0000-0000-00005F610000}"/>
    <cellStyle name="Total 8 6 2 15" xfId="24927" xr:uid="{00000000-0005-0000-0000-000060610000}"/>
    <cellStyle name="Total 8 6 2 15 2" xfId="24928" xr:uid="{00000000-0005-0000-0000-000061610000}"/>
    <cellStyle name="Total 8 6 2 16" xfId="24929" xr:uid="{00000000-0005-0000-0000-000062610000}"/>
    <cellStyle name="Total 8 6 2 16 2" xfId="24930" xr:uid="{00000000-0005-0000-0000-000063610000}"/>
    <cellStyle name="Total 8 6 2 17" xfId="24931" xr:uid="{00000000-0005-0000-0000-000064610000}"/>
    <cellStyle name="Total 8 6 2 17 2" xfId="24932" xr:uid="{00000000-0005-0000-0000-000065610000}"/>
    <cellStyle name="Total 8 6 2 18" xfId="24933" xr:uid="{00000000-0005-0000-0000-000066610000}"/>
    <cellStyle name="Total 8 6 2 2" xfId="24934" xr:uid="{00000000-0005-0000-0000-000067610000}"/>
    <cellStyle name="Total 8 6 2 2 2" xfId="24935" xr:uid="{00000000-0005-0000-0000-000068610000}"/>
    <cellStyle name="Total 8 6 2 3" xfId="24936" xr:uid="{00000000-0005-0000-0000-000069610000}"/>
    <cellStyle name="Total 8 6 2 3 2" xfId="24937" xr:uid="{00000000-0005-0000-0000-00006A610000}"/>
    <cellStyle name="Total 8 6 2 4" xfId="24938" xr:uid="{00000000-0005-0000-0000-00006B610000}"/>
    <cellStyle name="Total 8 6 2 4 2" xfId="24939" xr:uid="{00000000-0005-0000-0000-00006C610000}"/>
    <cellStyle name="Total 8 6 2 5" xfId="24940" xr:uid="{00000000-0005-0000-0000-00006D610000}"/>
    <cellStyle name="Total 8 6 2 5 2" xfId="24941" xr:uid="{00000000-0005-0000-0000-00006E610000}"/>
    <cellStyle name="Total 8 6 2 6" xfId="24942" xr:uid="{00000000-0005-0000-0000-00006F610000}"/>
    <cellStyle name="Total 8 6 2 6 2" xfId="24943" xr:uid="{00000000-0005-0000-0000-000070610000}"/>
    <cellStyle name="Total 8 6 2 7" xfId="24944" xr:uid="{00000000-0005-0000-0000-000071610000}"/>
    <cellStyle name="Total 8 6 2 7 2" xfId="24945" xr:uid="{00000000-0005-0000-0000-000072610000}"/>
    <cellStyle name="Total 8 6 2 8" xfId="24946" xr:uid="{00000000-0005-0000-0000-000073610000}"/>
    <cellStyle name="Total 8 6 2 8 2" xfId="24947" xr:uid="{00000000-0005-0000-0000-000074610000}"/>
    <cellStyle name="Total 8 6 2 9" xfId="24948" xr:uid="{00000000-0005-0000-0000-000075610000}"/>
    <cellStyle name="Total 8 6 2 9 2" xfId="24949" xr:uid="{00000000-0005-0000-0000-000076610000}"/>
    <cellStyle name="Total 8 6 3" xfId="24950" xr:uid="{00000000-0005-0000-0000-000077610000}"/>
    <cellStyle name="Total 8 6 3 10" xfId="24951" xr:uid="{00000000-0005-0000-0000-000078610000}"/>
    <cellStyle name="Total 8 6 3 10 2" xfId="24952" xr:uid="{00000000-0005-0000-0000-000079610000}"/>
    <cellStyle name="Total 8 6 3 11" xfId="24953" xr:uid="{00000000-0005-0000-0000-00007A610000}"/>
    <cellStyle name="Total 8 6 3 11 2" xfId="24954" xr:uid="{00000000-0005-0000-0000-00007B610000}"/>
    <cellStyle name="Total 8 6 3 12" xfId="24955" xr:uid="{00000000-0005-0000-0000-00007C610000}"/>
    <cellStyle name="Total 8 6 3 12 2" xfId="24956" xr:uid="{00000000-0005-0000-0000-00007D610000}"/>
    <cellStyle name="Total 8 6 3 13" xfId="24957" xr:uid="{00000000-0005-0000-0000-00007E610000}"/>
    <cellStyle name="Total 8 6 3 13 2" xfId="24958" xr:uid="{00000000-0005-0000-0000-00007F610000}"/>
    <cellStyle name="Total 8 6 3 14" xfId="24959" xr:uid="{00000000-0005-0000-0000-000080610000}"/>
    <cellStyle name="Total 8 6 3 14 2" xfId="24960" xr:uid="{00000000-0005-0000-0000-000081610000}"/>
    <cellStyle name="Total 8 6 3 15" xfId="24961" xr:uid="{00000000-0005-0000-0000-000082610000}"/>
    <cellStyle name="Total 8 6 3 15 2" xfId="24962" xr:uid="{00000000-0005-0000-0000-000083610000}"/>
    <cellStyle name="Total 8 6 3 16" xfId="24963" xr:uid="{00000000-0005-0000-0000-000084610000}"/>
    <cellStyle name="Total 8 6 3 2" xfId="24964" xr:uid="{00000000-0005-0000-0000-000085610000}"/>
    <cellStyle name="Total 8 6 3 2 2" xfId="24965" xr:uid="{00000000-0005-0000-0000-000086610000}"/>
    <cellStyle name="Total 8 6 3 3" xfId="24966" xr:uid="{00000000-0005-0000-0000-000087610000}"/>
    <cellStyle name="Total 8 6 3 3 2" xfId="24967" xr:uid="{00000000-0005-0000-0000-000088610000}"/>
    <cellStyle name="Total 8 6 3 4" xfId="24968" xr:uid="{00000000-0005-0000-0000-000089610000}"/>
    <cellStyle name="Total 8 6 3 4 2" xfId="24969" xr:uid="{00000000-0005-0000-0000-00008A610000}"/>
    <cellStyle name="Total 8 6 3 5" xfId="24970" xr:uid="{00000000-0005-0000-0000-00008B610000}"/>
    <cellStyle name="Total 8 6 3 5 2" xfId="24971" xr:uid="{00000000-0005-0000-0000-00008C610000}"/>
    <cellStyle name="Total 8 6 3 6" xfId="24972" xr:uid="{00000000-0005-0000-0000-00008D610000}"/>
    <cellStyle name="Total 8 6 3 6 2" xfId="24973" xr:uid="{00000000-0005-0000-0000-00008E610000}"/>
    <cellStyle name="Total 8 6 3 7" xfId="24974" xr:uid="{00000000-0005-0000-0000-00008F610000}"/>
    <cellStyle name="Total 8 6 3 7 2" xfId="24975" xr:uid="{00000000-0005-0000-0000-000090610000}"/>
    <cellStyle name="Total 8 6 3 8" xfId="24976" xr:uid="{00000000-0005-0000-0000-000091610000}"/>
    <cellStyle name="Total 8 6 3 8 2" xfId="24977" xr:uid="{00000000-0005-0000-0000-000092610000}"/>
    <cellStyle name="Total 8 6 3 9" xfId="24978" xr:uid="{00000000-0005-0000-0000-000093610000}"/>
    <cellStyle name="Total 8 6 3 9 2" xfId="24979" xr:uid="{00000000-0005-0000-0000-000094610000}"/>
    <cellStyle name="Total 8 6 4" xfId="24980" xr:uid="{00000000-0005-0000-0000-000095610000}"/>
    <cellStyle name="Total 8 6 4 10" xfId="24981" xr:uid="{00000000-0005-0000-0000-000096610000}"/>
    <cellStyle name="Total 8 6 4 10 2" xfId="24982" xr:uid="{00000000-0005-0000-0000-000097610000}"/>
    <cellStyle name="Total 8 6 4 11" xfId="24983" xr:uid="{00000000-0005-0000-0000-000098610000}"/>
    <cellStyle name="Total 8 6 4 11 2" xfId="24984" xr:uid="{00000000-0005-0000-0000-000099610000}"/>
    <cellStyle name="Total 8 6 4 12" xfId="24985" xr:uid="{00000000-0005-0000-0000-00009A610000}"/>
    <cellStyle name="Total 8 6 4 12 2" xfId="24986" xr:uid="{00000000-0005-0000-0000-00009B610000}"/>
    <cellStyle name="Total 8 6 4 13" xfId="24987" xr:uid="{00000000-0005-0000-0000-00009C610000}"/>
    <cellStyle name="Total 8 6 4 13 2" xfId="24988" xr:uid="{00000000-0005-0000-0000-00009D610000}"/>
    <cellStyle name="Total 8 6 4 14" xfId="24989" xr:uid="{00000000-0005-0000-0000-00009E610000}"/>
    <cellStyle name="Total 8 6 4 14 2" xfId="24990" xr:uid="{00000000-0005-0000-0000-00009F610000}"/>
    <cellStyle name="Total 8 6 4 15" xfId="24991" xr:uid="{00000000-0005-0000-0000-0000A0610000}"/>
    <cellStyle name="Total 8 6 4 15 2" xfId="24992" xr:uid="{00000000-0005-0000-0000-0000A1610000}"/>
    <cellStyle name="Total 8 6 4 16" xfId="24993" xr:uid="{00000000-0005-0000-0000-0000A2610000}"/>
    <cellStyle name="Total 8 6 4 2" xfId="24994" xr:uid="{00000000-0005-0000-0000-0000A3610000}"/>
    <cellStyle name="Total 8 6 4 2 2" xfId="24995" xr:uid="{00000000-0005-0000-0000-0000A4610000}"/>
    <cellStyle name="Total 8 6 4 3" xfId="24996" xr:uid="{00000000-0005-0000-0000-0000A5610000}"/>
    <cellStyle name="Total 8 6 4 3 2" xfId="24997" xr:uid="{00000000-0005-0000-0000-0000A6610000}"/>
    <cellStyle name="Total 8 6 4 4" xfId="24998" xr:uid="{00000000-0005-0000-0000-0000A7610000}"/>
    <cellStyle name="Total 8 6 4 4 2" xfId="24999" xr:uid="{00000000-0005-0000-0000-0000A8610000}"/>
    <cellStyle name="Total 8 6 4 5" xfId="25000" xr:uid="{00000000-0005-0000-0000-0000A9610000}"/>
    <cellStyle name="Total 8 6 4 5 2" xfId="25001" xr:uid="{00000000-0005-0000-0000-0000AA610000}"/>
    <cellStyle name="Total 8 6 4 6" xfId="25002" xr:uid="{00000000-0005-0000-0000-0000AB610000}"/>
    <cellStyle name="Total 8 6 4 6 2" xfId="25003" xr:uid="{00000000-0005-0000-0000-0000AC610000}"/>
    <cellStyle name="Total 8 6 4 7" xfId="25004" xr:uid="{00000000-0005-0000-0000-0000AD610000}"/>
    <cellStyle name="Total 8 6 4 7 2" xfId="25005" xr:uid="{00000000-0005-0000-0000-0000AE610000}"/>
    <cellStyle name="Total 8 6 4 8" xfId="25006" xr:uid="{00000000-0005-0000-0000-0000AF610000}"/>
    <cellStyle name="Total 8 6 4 8 2" xfId="25007" xr:uid="{00000000-0005-0000-0000-0000B0610000}"/>
    <cellStyle name="Total 8 6 4 9" xfId="25008" xr:uid="{00000000-0005-0000-0000-0000B1610000}"/>
    <cellStyle name="Total 8 6 4 9 2" xfId="25009" xr:uid="{00000000-0005-0000-0000-0000B2610000}"/>
    <cellStyle name="Total 8 6 5" xfId="25010" xr:uid="{00000000-0005-0000-0000-0000B3610000}"/>
    <cellStyle name="Total 8 6 5 10" xfId="25011" xr:uid="{00000000-0005-0000-0000-0000B4610000}"/>
    <cellStyle name="Total 8 6 5 10 2" xfId="25012" xr:uid="{00000000-0005-0000-0000-0000B5610000}"/>
    <cellStyle name="Total 8 6 5 11" xfId="25013" xr:uid="{00000000-0005-0000-0000-0000B6610000}"/>
    <cellStyle name="Total 8 6 5 11 2" xfId="25014" xr:uid="{00000000-0005-0000-0000-0000B7610000}"/>
    <cellStyle name="Total 8 6 5 12" xfId="25015" xr:uid="{00000000-0005-0000-0000-0000B8610000}"/>
    <cellStyle name="Total 8 6 5 12 2" xfId="25016" xr:uid="{00000000-0005-0000-0000-0000B9610000}"/>
    <cellStyle name="Total 8 6 5 13" xfId="25017" xr:uid="{00000000-0005-0000-0000-0000BA610000}"/>
    <cellStyle name="Total 8 6 5 13 2" xfId="25018" xr:uid="{00000000-0005-0000-0000-0000BB610000}"/>
    <cellStyle name="Total 8 6 5 14" xfId="25019" xr:uid="{00000000-0005-0000-0000-0000BC610000}"/>
    <cellStyle name="Total 8 6 5 14 2" xfId="25020" xr:uid="{00000000-0005-0000-0000-0000BD610000}"/>
    <cellStyle name="Total 8 6 5 15" xfId="25021" xr:uid="{00000000-0005-0000-0000-0000BE610000}"/>
    <cellStyle name="Total 8 6 5 2" xfId="25022" xr:uid="{00000000-0005-0000-0000-0000BF610000}"/>
    <cellStyle name="Total 8 6 5 2 2" xfId="25023" xr:uid="{00000000-0005-0000-0000-0000C0610000}"/>
    <cellStyle name="Total 8 6 5 3" xfId="25024" xr:uid="{00000000-0005-0000-0000-0000C1610000}"/>
    <cellStyle name="Total 8 6 5 3 2" xfId="25025" xr:uid="{00000000-0005-0000-0000-0000C2610000}"/>
    <cellStyle name="Total 8 6 5 4" xfId="25026" xr:uid="{00000000-0005-0000-0000-0000C3610000}"/>
    <cellStyle name="Total 8 6 5 4 2" xfId="25027" xr:uid="{00000000-0005-0000-0000-0000C4610000}"/>
    <cellStyle name="Total 8 6 5 5" xfId="25028" xr:uid="{00000000-0005-0000-0000-0000C5610000}"/>
    <cellStyle name="Total 8 6 5 5 2" xfId="25029" xr:uid="{00000000-0005-0000-0000-0000C6610000}"/>
    <cellStyle name="Total 8 6 5 6" xfId="25030" xr:uid="{00000000-0005-0000-0000-0000C7610000}"/>
    <cellStyle name="Total 8 6 5 6 2" xfId="25031" xr:uid="{00000000-0005-0000-0000-0000C8610000}"/>
    <cellStyle name="Total 8 6 5 7" xfId="25032" xr:uid="{00000000-0005-0000-0000-0000C9610000}"/>
    <cellStyle name="Total 8 6 5 7 2" xfId="25033" xr:uid="{00000000-0005-0000-0000-0000CA610000}"/>
    <cellStyle name="Total 8 6 5 8" xfId="25034" xr:uid="{00000000-0005-0000-0000-0000CB610000}"/>
    <cellStyle name="Total 8 6 5 8 2" xfId="25035" xr:uid="{00000000-0005-0000-0000-0000CC610000}"/>
    <cellStyle name="Total 8 6 5 9" xfId="25036" xr:uid="{00000000-0005-0000-0000-0000CD610000}"/>
    <cellStyle name="Total 8 6 5 9 2" xfId="25037" xr:uid="{00000000-0005-0000-0000-0000CE610000}"/>
    <cellStyle name="Total 8 6 6" xfId="25038" xr:uid="{00000000-0005-0000-0000-0000CF610000}"/>
    <cellStyle name="Total 8 6 6 2" xfId="25039" xr:uid="{00000000-0005-0000-0000-0000D0610000}"/>
    <cellStyle name="Total 8 6 7" xfId="25040" xr:uid="{00000000-0005-0000-0000-0000D1610000}"/>
    <cellStyle name="Total 8 6 7 2" xfId="25041" xr:uid="{00000000-0005-0000-0000-0000D2610000}"/>
    <cellStyle name="Total 8 6 8" xfId="25042" xr:uid="{00000000-0005-0000-0000-0000D3610000}"/>
    <cellStyle name="Total 8 6 8 2" xfId="25043" xr:uid="{00000000-0005-0000-0000-0000D4610000}"/>
    <cellStyle name="Total 8 6 9" xfId="25044" xr:uid="{00000000-0005-0000-0000-0000D5610000}"/>
    <cellStyle name="Total 8 6 9 2" xfId="25045" xr:uid="{00000000-0005-0000-0000-0000D6610000}"/>
    <cellStyle name="Total 8 7" xfId="25046" xr:uid="{00000000-0005-0000-0000-0000D7610000}"/>
    <cellStyle name="Total 8 7 10" xfId="25047" xr:uid="{00000000-0005-0000-0000-0000D8610000}"/>
    <cellStyle name="Total 8 7 10 2" xfId="25048" xr:uid="{00000000-0005-0000-0000-0000D9610000}"/>
    <cellStyle name="Total 8 7 11" xfId="25049" xr:uid="{00000000-0005-0000-0000-0000DA610000}"/>
    <cellStyle name="Total 8 7 11 2" xfId="25050" xr:uid="{00000000-0005-0000-0000-0000DB610000}"/>
    <cellStyle name="Total 8 7 12" xfId="25051" xr:uid="{00000000-0005-0000-0000-0000DC610000}"/>
    <cellStyle name="Total 8 7 12 2" xfId="25052" xr:uid="{00000000-0005-0000-0000-0000DD610000}"/>
    <cellStyle name="Total 8 7 13" xfId="25053" xr:uid="{00000000-0005-0000-0000-0000DE610000}"/>
    <cellStyle name="Total 8 7 13 2" xfId="25054" xr:uid="{00000000-0005-0000-0000-0000DF610000}"/>
    <cellStyle name="Total 8 7 14" xfId="25055" xr:uid="{00000000-0005-0000-0000-0000E0610000}"/>
    <cellStyle name="Total 8 7 14 2" xfId="25056" xr:uid="{00000000-0005-0000-0000-0000E1610000}"/>
    <cellStyle name="Total 8 7 15" xfId="25057" xr:uid="{00000000-0005-0000-0000-0000E2610000}"/>
    <cellStyle name="Total 8 7 15 2" xfId="25058" xr:uid="{00000000-0005-0000-0000-0000E3610000}"/>
    <cellStyle name="Total 8 7 16" xfId="25059" xr:uid="{00000000-0005-0000-0000-0000E4610000}"/>
    <cellStyle name="Total 8 7 16 2" xfId="25060" xr:uid="{00000000-0005-0000-0000-0000E5610000}"/>
    <cellStyle name="Total 8 7 17" xfId="25061" xr:uid="{00000000-0005-0000-0000-0000E6610000}"/>
    <cellStyle name="Total 8 7 17 2" xfId="25062" xr:uid="{00000000-0005-0000-0000-0000E7610000}"/>
    <cellStyle name="Total 8 7 18" xfId="25063" xr:uid="{00000000-0005-0000-0000-0000E8610000}"/>
    <cellStyle name="Total 8 7 18 2" xfId="25064" xr:uid="{00000000-0005-0000-0000-0000E9610000}"/>
    <cellStyle name="Total 8 7 19" xfId="25065" xr:uid="{00000000-0005-0000-0000-0000EA610000}"/>
    <cellStyle name="Total 8 7 2" xfId="25066" xr:uid="{00000000-0005-0000-0000-0000EB610000}"/>
    <cellStyle name="Total 8 7 2 10" xfId="25067" xr:uid="{00000000-0005-0000-0000-0000EC610000}"/>
    <cellStyle name="Total 8 7 2 10 2" xfId="25068" xr:uid="{00000000-0005-0000-0000-0000ED610000}"/>
    <cellStyle name="Total 8 7 2 11" xfId="25069" xr:uid="{00000000-0005-0000-0000-0000EE610000}"/>
    <cellStyle name="Total 8 7 2 11 2" xfId="25070" xr:uid="{00000000-0005-0000-0000-0000EF610000}"/>
    <cellStyle name="Total 8 7 2 12" xfId="25071" xr:uid="{00000000-0005-0000-0000-0000F0610000}"/>
    <cellStyle name="Total 8 7 2 12 2" xfId="25072" xr:uid="{00000000-0005-0000-0000-0000F1610000}"/>
    <cellStyle name="Total 8 7 2 13" xfId="25073" xr:uid="{00000000-0005-0000-0000-0000F2610000}"/>
    <cellStyle name="Total 8 7 2 13 2" xfId="25074" xr:uid="{00000000-0005-0000-0000-0000F3610000}"/>
    <cellStyle name="Total 8 7 2 14" xfId="25075" xr:uid="{00000000-0005-0000-0000-0000F4610000}"/>
    <cellStyle name="Total 8 7 2 14 2" xfId="25076" xr:uid="{00000000-0005-0000-0000-0000F5610000}"/>
    <cellStyle name="Total 8 7 2 15" xfId="25077" xr:uid="{00000000-0005-0000-0000-0000F6610000}"/>
    <cellStyle name="Total 8 7 2 15 2" xfId="25078" xr:uid="{00000000-0005-0000-0000-0000F7610000}"/>
    <cellStyle name="Total 8 7 2 16" xfId="25079" xr:uid="{00000000-0005-0000-0000-0000F8610000}"/>
    <cellStyle name="Total 8 7 2 16 2" xfId="25080" xr:uid="{00000000-0005-0000-0000-0000F9610000}"/>
    <cellStyle name="Total 8 7 2 17" xfId="25081" xr:uid="{00000000-0005-0000-0000-0000FA610000}"/>
    <cellStyle name="Total 8 7 2 17 2" xfId="25082" xr:uid="{00000000-0005-0000-0000-0000FB610000}"/>
    <cellStyle name="Total 8 7 2 18" xfId="25083" xr:uid="{00000000-0005-0000-0000-0000FC610000}"/>
    <cellStyle name="Total 8 7 2 2" xfId="25084" xr:uid="{00000000-0005-0000-0000-0000FD610000}"/>
    <cellStyle name="Total 8 7 2 2 2" xfId="25085" xr:uid="{00000000-0005-0000-0000-0000FE610000}"/>
    <cellStyle name="Total 8 7 2 3" xfId="25086" xr:uid="{00000000-0005-0000-0000-0000FF610000}"/>
    <cellStyle name="Total 8 7 2 3 2" xfId="25087" xr:uid="{00000000-0005-0000-0000-000000620000}"/>
    <cellStyle name="Total 8 7 2 4" xfId="25088" xr:uid="{00000000-0005-0000-0000-000001620000}"/>
    <cellStyle name="Total 8 7 2 4 2" xfId="25089" xr:uid="{00000000-0005-0000-0000-000002620000}"/>
    <cellStyle name="Total 8 7 2 5" xfId="25090" xr:uid="{00000000-0005-0000-0000-000003620000}"/>
    <cellStyle name="Total 8 7 2 5 2" xfId="25091" xr:uid="{00000000-0005-0000-0000-000004620000}"/>
    <cellStyle name="Total 8 7 2 6" xfId="25092" xr:uid="{00000000-0005-0000-0000-000005620000}"/>
    <cellStyle name="Total 8 7 2 6 2" xfId="25093" xr:uid="{00000000-0005-0000-0000-000006620000}"/>
    <cellStyle name="Total 8 7 2 7" xfId="25094" xr:uid="{00000000-0005-0000-0000-000007620000}"/>
    <cellStyle name="Total 8 7 2 7 2" xfId="25095" xr:uid="{00000000-0005-0000-0000-000008620000}"/>
    <cellStyle name="Total 8 7 2 8" xfId="25096" xr:uid="{00000000-0005-0000-0000-000009620000}"/>
    <cellStyle name="Total 8 7 2 8 2" xfId="25097" xr:uid="{00000000-0005-0000-0000-00000A620000}"/>
    <cellStyle name="Total 8 7 2 9" xfId="25098" xr:uid="{00000000-0005-0000-0000-00000B620000}"/>
    <cellStyle name="Total 8 7 2 9 2" xfId="25099" xr:uid="{00000000-0005-0000-0000-00000C620000}"/>
    <cellStyle name="Total 8 7 3" xfId="25100" xr:uid="{00000000-0005-0000-0000-00000D620000}"/>
    <cellStyle name="Total 8 7 3 10" xfId="25101" xr:uid="{00000000-0005-0000-0000-00000E620000}"/>
    <cellStyle name="Total 8 7 3 10 2" xfId="25102" xr:uid="{00000000-0005-0000-0000-00000F620000}"/>
    <cellStyle name="Total 8 7 3 11" xfId="25103" xr:uid="{00000000-0005-0000-0000-000010620000}"/>
    <cellStyle name="Total 8 7 3 11 2" xfId="25104" xr:uid="{00000000-0005-0000-0000-000011620000}"/>
    <cellStyle name="Total 8 7 3 12" xfId="25105" xr:uid="{00000000-0005-0000-0000-000012620000}"/>
    <cellStyle name="Total 8 7 3 12 2" xfId="25106" xr:uid="{00000000-0005-0000-0000-000013620000}"/>
    <cellStyle name="Total 8 7 3 13" xfId="25107" xr:uid="{00000000-0005-0000-0000-000014620000}"/>
    <cellStyle name="Total 8 7 3 13 2" xfId="25108" xr:uid="{00000000-0005-0000-0000-000015620000}"/>
    <cellStyle name="Total 8 7 3 14" xfId="25109" xr:uid="{00000000-0005-0000-0000-000016620000}"/>
    <cellStyle name="Total 8 7 3 14 2" xfId="25110" xr:uid="{00000000-0005-0000-0000-000017620000}"/>
    <cellStyle name="Total 8 7 3 15" xfId="25111" xr:uid="{00000000-0005-0000-0000-000018620000}"/>
    <cellStyle name="Total 8 7 3 15 2" xfId="25112" xr:uid="{00000000-0005-0000-0000-000019620000}"/>
    <cellStyle name="Total 8 7 3 16" xfId="25113" xr:uid="{00000000-0005-0000-0000-00001A620000}"/>
    <cellStyle name="Total 8 7 3 2" xfId="25114" xr:uid="{00000000-0005-0000-0000-00001B620000}"/>
    <cellStyle name="Total 8 7 3 2 2" xfId="25115" xr:uid="{00000000-0005-0000-0000-00001C620000}"/>
    <cellStyle name="Total 8 7 3 3" xfId="25116" xr:uid="{00000000-0005-0000-0000-00001D620000}"/>
    <cellStyle name="Total 8 7 3 3 2" xfId="25117" xr:uid="{00000000-0005-0000-0000-00001E620000}"/>
    <cellStyle name="Total 8 7 3 4" xfId="25118" xr:uid="{00000000-0005-0000-0000-00001F620000}"/>
    <cellStyle name="Total 8 7 3 4 2" xfId="25119" xr:uid="{00000000-0005-0000-0000-000020620000}"/>
    <cellStyle name="Total 8 7 3 5" xfId="25120" xr:uid="{00000000-0005-0000-0000-000021620000}"/>
    <cellStyle name="Total 8 7 3 5 2" xfId="25121" xr:uid="{00000000-0005-0000-0000-000022620000}"/>
    <cellStyle name="Total 8 7 3 6" xfId="25122" xr:uid="{00000000-0005-0000-0000-000023620000}"/>
    <cellStyle name="Total 8 7 3 6 2" xfId="25123" xr:uid="{00000000-0005-0000-0000-000024620000}"/>
    <cellStyle name="Total 8 7 3 7" xfId="25124" xr:uid="{00000000-0005-0000-0000-000025620000}"/>
    <cellStyle name="Total 8 7 3 7 2" xfId="25125" xr:uid="{00000000-0005-0000-0000-000026620000}"/>
    <cellStyle name="Total 8 7 3 8" xfId="25126" xr:uid="{00000000-0005-0000-0000-000027620000}"/>
    <cellStyle name="Total 8 7 3 8 2" xfId="25127" xr:uid="{00000000-0005-0000-0000-000028620000}"/>
    <cellStyle name="Total 8 7 3 9" xfId="25128" xr:uid="{00000000-0005-0000-0000-000029620000}"/>
    <cellStyle name="Total 8 7 3 9 2" xfId="25129" xr:uid="{00000000-0005-0000-0000-00002A620000}"/>
    <cellStyle name="Total 8 7 4" xfId="25130" xr:uid="{00000000-0005-0000-0000-00002B620000}"/>
    <cellStyle name="Total 8 7 4 10" xfId="25131" xr:uid="{00000000-0005-0000-0000-00002C620000}"/>
    <cellStyle name="Total 8 7 4 10 2" xfId="25132" xr:uid="{00000000-0005-0000-0000-00002D620000}"/>
    <cellStyle name="Total 8 7 4 11" xfId="25133" xr:uid="{00000000-0005-0000-0000-00002E620000}"/>
    <cellStyle name="Total 8 7 4 11 2" xfId="25134" xr:uid="{00000000-0005-0000-0000-00002F620000}"/>
    <cellStyle name="Total 8 7 4 12" xfId="25135" xr:uid="{00000000-0005-0000-0000-000030620000}"/>
    <cellStyle name="Total 8 7 4 12 2" xfId="25136" xr:uid="{00000000-0005-0000-0000-000031620000}"/>
    <cellStyle name="Total 8 7 4 13" xfId="25137" xr:uid="{00000000-0005-0000-0000-000032620000}"/>
    <cellStyle name="Total 8 7 4 13 2" xfId="25138" xr:uid="{00000000-0005-0000-0000-000033620000}"/>
    <cellStyle name="Total 8 7 4 14" xfId="25139" xr:uid="{00000000-0005-0000-0000-000034620000}"/>
    <cellStyle name="Total 8 7 4 14 2" xfId="25140" xr:uid="{00000000-0005-0000-0000-000035620000}"/>
    <cellStyle name="Total 8 7 4 15" xfId="25141" xr:uid="{00000000-0005-0000-0000-000036620000}"/>
    <cellStyle name="Total 8 7 4 15 2" xfId="25142" xr:uid="{00000000-0005-0000-0000-000037620000}"/>
    <cellStyle name="Total 8 7 4 16" xfId="25143" xr:uid="{00000000-0005-0000-0000-000038620000}"/>
    <cellStyle name="Total 8 7 4 2" xfId="25144" xr:uid="{00000000-0005-0000-0000-000039620000}"/>
    <cellStyle name="Total 8 7 4 2 2" xfId="25145" xr:uid="{00000000-0005-0000-0000-00003A620000}"/>
    <cellStyle name="Total 8 7 4 3" xfId="25146" xr:uid="{00000000-0005-0000-0000-00003B620000}"/>
    <cellStyle name="Total 8 7 4 3 2" xfId="25147" xr:uid="{00000000-0005-0000-0000-00003C620000}"/>
    <cellStyle name="Total 8 7 4 4" xfId="25148" xr:uid="{00000000-0005-0000-0000-00003D620000}"/>
    <cellStyle name="Total 8 7 4 4 2" xfId="25149" xr:uid="{00000000-0005-0000-0000-00003E620000}"/>
    <cellStyle name="Total 8 7 4 5" xfId="25150" xr:uid="{00000000-0005-0000-0000-00003F620000}"/>
    <cellStyle name="Total 8 7 4 5 2" xfId="25151" xr:uid="{00000000-0005-0000-0000-000040620000}"/>
    <cellStyle name="Total 8 7 4 6" xfId="25152" xr:uid="{00000000-0005-0000-0000-000041620000}"/>
    <cellStyle name="Total 8 7 4 6 2" xfId="25153" xr:uid="{00000000-0005-0000-0000-000042620000}"/>
    <cellStyle name="Total 8 7 4 7" xfId="25154" xr:uid="{00000000-0005-0000-0000-000043620000}"/>
    <cellStyle name="Total 8 7 4 7 2" xfId="25155" xr:uid="{00000000-0005-0000-0000-000044620000}"/>
    <cellStyle name="Total 8 7 4 8" xfId="25156" xr:uid="{00000000-0005-0000-0000-000045620000}"/>
    <cellStyle name="Total 8 7 4 8 2" xfId="25157" xr:uid="{00000000-0005-0000-0000-000046620000}"/>
    <cellStyle name="Total 8 7 4 9" xfId="25158" xr:uid="{00000000-0005-0000-0000-000047620000}"/>
    <cellStyle name="Total 8 7 4 9 2" xfId="25159" xr:uid="{00000000-0005-0000-0000-000048620000}"/>
    <cellStyle name="Total 8 7 5" xfId="25160" xr:uid="{00000000-0005-0000-0000-000049620000}"/>
    <cellStyle name="Total 8 7 5 10" xfId="25161" xr:uid="{00000000-0005-0000-0000-00004A620000}"/>
    <cellStyle name="Total 8 7 5 10 2" xfId="25162" xr:uid="{00000000-0005-0000-0000-00004B620000}"/>
    <cellStyle name="Total 8 7 5 11" xfId="25163" xr:uid="{00000000-0005-0000-0000-00004C620000}"/>
    <cellStyle name="Total 8 7 5 11 2" xfId="25164" xr:uid="{00000000-0005-0000-0000-00004D620000}"/>
    <cellStyle name="Total 8 7 5 12" xfId="25165" xr:uid="{00000000-0005-0000-0000-00004E620000}"/>
    <cellStyle name="Total 8 7 5 12 2" xfId="25166" xr:uid="{00000000-0005-0000-0000-00004F620000}"/>
    <cellStyle name="Total 8 7 5 13" xfId="25167" xr:uid="{00000000-0005-0000-0000-000050620000}"/>
    <cellStyle name="Total 8 7 5 13 2" xfId="25168" xr:uid="{00000000-0005-0000-0000-000051620000}"/>
    <cellStyle name="Total 8 7 5 14" xfId="25169" xr:uid="{00000000-0005-0000-0000-000052620000}"/>
    <cellStyle name="Total 8 7 5 14 2" xfId="25170" xr:uid="{00000000-0005-0000-0000-000053620000}"/>
    <cellStyle name="Total 8 7 5 15" xfId="25171" xr:uid="{00000000-0005-0000-0000-000054620000}"/>
    <cellStyle name="Total 8 7 5 2" xfId="25172" xr:uid="{00000000-0005-0000-0000-000055620000}"/>
    <cellStyle name="Total 8 7 5 2 2" xfId="25173" xr:uid="{00000000-0005-0000-0000-000056620000}"/>
    <cellStyle name="Total 8 7 5 3" xfId="25174" xr:uid="{00000000-0005-0000-0000-000057620000}"/>
    <cellStyle name="Total 8 7 5 3 2" xfId="25175" xr:uid="{00000000-0005-0000-0000-000058620000}"/>
    <cellStyle name="Total 8 7 5 4" xfId="25176" xr:uid="{00000000-0005-0000-0000-000059620000}"/>
    <cellStyle name="Total 8 7 5 4 2" xfId="25177" xr:uid="{00000000-0005-0000-0000-00005A620000}"/>
    <cellStyle name="Total 8 7 5 5" xfId="25178" xr:uid="{00000000-0005-0000-0000-00005B620000}"/>
    <cellStyle name="Total 8 7 5 5 2" xfId="25179" xr:uid="{00000000-0005-0000-0000-00005C620000}"/>
    <cellStyle name="Total 8 7 5 6" xfId="25180" xr:uid="{00000000-0005-0000-0000-00005D620000}"/>
    <cellStyle name="Total 8 7 5 6 2" xfId="25181" xr:uid="{00000000-0005-0000-0000-00005E620000}"/>
    <cellStyle name="Total 8 7 5 7" xfId="25182" xr:uid="{00000000-0005-0000-0000-00005F620000}"/>
    <cellStyle name="Total 8 7 5 7 2" xfId="25183" xr:uid="{00000000-0005-0000-0000-000060620000}"/>
    <cellStyle name="Total 8 7 5 8" xfId="25184" xr:uid="{00000000-0005-0000-0000-000061620000}"/>
    <cellStyle name="Total 8 7 5 8 2" xfId="25185" xr:uid="{00000000-0005-0000-0000-000062620000}"/>
    <cellStyle name="Total 8 7 5 9" xfId="25186" xr:uid="{00000000-0005-0000-0000-000063620000}"/>
    <cellStyle name="Total 8 7 5 9 2" xfId="25187" xr:uid="{00000000-0005-0000-0000-000064620000}"/>
    <cellStyle name="Total 8 7 6" xfId="25188" xr:uid="{00000000-0005-0000-0000-000065620000}"/>
    <cellStyle name="Total 8 7 6 2" xfId="25189" xr:uid="{00000000-0005-0000-0000-000066620000}"/>
    <cellStyle name="Total 8 7 7" xfId="25190" xr:uid="{00000000-0005-0000-0000-000067620000}"/>
    <cellStyle name="Total 8 7 7 2" xfId="25191" xr:uid="{00000000-0005-0000-0000-000068620000}"/>
    <cellStyle name="Total 8 7 8" xfId="25192" xr:uid="{00000000-0005-0000-0000-000069620000}"/>
    <cellStyle name="Total 8 7 8 2" xfId="25193" xr:uid="{00000000-0005-0000-0000-00006A620000}"/>
    <cellStyle name="Total 8 7 9" xfId="25194" xr:uid="{00000000-0005-0000-0000-00006B620000}"/>
    <cellStyle name="Total 8 7 9 2" xfId="25195" xr:uid="{00000000-0005-0000-0000-00006C620000}"/>
    <cellStyle name="Total 8 8" xfId="25196" xr:uid="{00000000-0005-0000-0000-00006D620000}"/>
    <cellStyle name="Total 8 8 10" xfId="25197" xr:uid="{00000000-0005-0000-0000-00006E620000}"/>
    <cellStyle name="Total 8 8 10 2" xfId="25198" xr:uid="{00000000-0005-0000-0000-00006F620000}"/>
    <cellStyle name="Total 8 8 11" xfId="25199" xr:uid="{00000000-0005-0000-0000-000070620000}"/>
    <cellStyle name="Total 8 8 11 2" xfId="25200" xr:uid="{00000000-0005-0000-0000-000071620000}"/>
    <cellStyle name="Total 8 8 12" xfId="25201" xr:uid="{00000000-0005-0000-0000-000072620000}"/>
    <cellStyle name="Total 8 8 12 2" xfId="25202" xr:uid="{00000000-0005-0000-0000-000073620000}"/>
    <cellStyle name="Total 8 8 13" xfId="25203" xr:uid="{00000000-0005-0000-0000-000074620000}"/>
    <cellStyle name="Total 8 8 13 2" xfId="25204" xr:uid="{00000000-0005-0000-0000-000075620000}"/>
    <cellStyle name="Total 8 8 14" xfId="25205" xr:uid="{00000000-0005-0000-0000-000076620000}"/>
    <cellStyle name="Total 8 8 14 2" xfId="25206" xr:uid="{00000000-0005-0000-0000-000077620000}"/>
    <cellStyle name="Total 8 8 15" xfId="25207" xr:uid="{00000000-0005-0000-0000-000078620000}"/>
    <cellStyle name="Total 8 8 15 2" xfId="25208" xr:uid="{00000000-0005-0000-0000-000079620000}"/>
    <cellStyle name="Total 8 8 16" xfId="25209" xr:uid="{00000000-0005-0000-0000-00007A620000}"/>
    <cellStyle name="Total 8 8 16 2" xfId="25210" xr:uid="{00000000-0005-0000-0000-00007B620000}"/>
    <cellStyle name="Total 8 8 17" xfId="25211" xr:uid="{00000000-0005-0000-0000-00007C620000}"/>
    <cellStyle name="Total 8 8 17 2" xfId="25212" xr:uid="{00000000-0005-0000-0000-00007D620000}"/>
    <cellStyle name="Total 8 8 18" xfId="25213" xr:uid="{00000000-0005-0000-0000-00007E620000}"/>
    <cellStyle name="Total 8 8 2" xfId="25214" xr:uid="{00000000-0005-0000-0000-00007F620000}"/>
    <cellStyle name="Total 8 8 2 10" xfId="25215" xr:uid="{00000000-0005-0000-0000-000080620000}"/>
    <cellStyle name="Total 8 8 2 10 2" xfId="25216" xr:uid="{00000000-0005-0000-0000-000081620000}"/>
    <cellStyle name="Total 8 8 2 11" xfId="25217" xr:uid="{00000000-0005-0000-0000-000082620000}"/>
    <cellStyle name="Total 8 8 2 11 2" xfId="25218" xr:uid="{00000000-0005-0000-0000-000083620000}"/>
    <cellStyle name="Total 8 8 2 12" xfId="25219" xr:uid="{00000000-0005-0000-0000-000084620000}"/>
    <cellStyle name="Total 8 8 2 12 2" xfId="25220" xr:uid="{00000000-0005-0000-0000-000085620000}"/>
    <cellStyle name="Total 8 8 2 13" xfId="25221" xr:uid="{00000000-0005-0000-0000-000086620000}"/>
    <cellStyle name="Total 8 8 2 13 2" xfId="25222" xr:uid="{00000000-0005-0000-0000-000087620000}"/>
    <cellStyle name="Total 8 8 2 14" xfId="25223" xr:uid="{00000000-0005-0000-0000-000088620000}"/>
    <cellStyle name="Total 8 8 2 14 2" xfId="25224" xr:uid="{00000000-0005-0000-0000-000089620000}"/>
    <cellStyle name="Total 8 8 2 15" xfId="25225" xr:uid="{00000000-0005-0000-0000-00008A620000}"/>
    <cellStyle name="Total 8 8 2 15 2" xfId="25226" xr:uid="{00000000-0005-0000-0000-00008B620000}"/>
    <cellStyle name="Total 8 8 2 16" xfId="25227" xr:uid="{00000000-0005-0000-0000-00008C620000}"/>
    <cellStyle name="Total 8 8 2 16 2" xfId="25228" xr:uid="{00000000-0005-0000-0000-00008D620000}"/>
    <cellStyle name="Total 8 8 2 17" xfId="25229" xr:uid="{00000000-0005-0000-0000-00008E620000}"/>
    <cellStyle name="Total 8 8 2 17 2" xfId="25230" xr:uid="{00000000-0005-0000-0000-00008F620000}"/>
    <cellStyle name="Total 8 8 2 18" xfId="25231" xr:uid="{00000000-0005-0000-0000-000090620000}"/>
    <cellStyle name="Total 8 8 2 2" xfId="25232" xr:uid="{00000000-0005-0000-0000-000091620000}"/>
    <cellStyle name="Total 8 8 2 2 2" xfId="25233" xr:uid="{00000000-0005-0000-0000-000092620000}"/>
    <cellStyle name="Total 8 8 2 3" xfId="25234" xr:uid="{00000000-0005-0000-0000-000093620000}"/>
    <cellStyle name="Total 8 8 2 3 2" xfId="25235" xr:uid="{00000000-0005-0000-0000-000094620000}"/>
    <cellStyle name="Total 8 8 2 4" xfId="25236" xr:uid="{00000000-0005-0000-0000-000095620000}"/>
    <cellStyle name="Total 8 8 2 4 2" xfId="25237" xr:uid="{00000000-0005-0000-0000-000096620000}"/>
    <cellStyle name="Total 8 8 2 5" xfId="25238" xr:uid="{00000000-0005-0000-0000-000097620000}"/>
    <cellStyle name="Total 8 8 2 5 2" xfId="25239" xr:uid="{00000000-0005-0000-0000-000098620000}"/>
    <cellStyle name="Total 8 8 2 6" xfId="25240" xr:uid="{00000000-0005-0000-0000-000099620000}"/>
    <cellStyle name="Total 8 8 2 6 2" xfId="25241" xr:uid="{00000000-0005-0000-0000-00009A620000}"/>
    <cellStyle name="Total 8 8 2 7" xfId="25242" xr:uid="{00000000-0005-0000-0000-00009B620000}"/>
    <cellStyle name="Total 8 8 2 7 2" xfId="25243" xr:uid="{00000000-0005-0000-0000-00009C620000}"/>
    <cellStyle name="Total 8 8 2 8" xfId="25244" xr:uid="{00000000-0005-0000-0000-00009D620000}"/>
    <cellStyle name="Total 8 8 2 8 2" xfId="25245" xr:uid="{00000000-0005-0000-0000-00009E620000}"/>
    <cellStyle name="Total 8 8 2 9" xfId="25246" xr:uid="{00000000-0005-0000-0000-00009F620000}"/>
    <cellStyle name="Total 8 8 2 9 2" xfId="25247" xr:uid="{00000000-0005-0000-0000-0000A0620000}"/>
    <cellStyle name="Total 8 8 3" xfId="25248" xr:uid="{00000000-0005-0000-0000-0000A1620000}"/>
    <cellStyle name="Total 8 8 3 10" xfId="25249" xr:uid="{00000000-0005-0000-0000-0000A2620000}"/>
    <cellStyle name="Total 8 8 3 10 2" xfId="25250" xr:uid="{00000000-0005-0000-0000-0000A3620000}"/>
    <cellStyle name="Total 8 8 3 11" xfId="25251" xr:uid="{00000000-0005-0000-0000-0000A4620000}"/>
    <cellStyle name="Total 8 8 3 11 2" xfId="25252" xr:uid="{00000000-0005-0000-0000-0000A5620000}"/>
    <cellStyle name="Total 8 8 3 12" xfId="25253" xr:uid="{00000000-0005-0000-0000-0000A6620000}"/>
    <cellStyle name="Total 8 8 3 12 2" xfId="25254" xr:uid="{00000000-0005-0000-0000-0000A7620000}"/>
    <cellStyle name="Total 8 8 3 13" xfId="25255" xr:uid="{00000000-0005-0000-0000-0000A8620000}"/>
    <cellStyle name="Total 8 8 3 13 2" xfId="25256" xr:uid="{00000000-0005-0000-0000-0000A9620000}"/>
    <cellStyle name="Total 8 8 3 14" xfId="25257" xr:uid="{00000000-0005-0000-0000-0000AA620000}"/>
    <cellStyle name="Total 8 8 3 14 2" xfId="25258" xr:uid="{00000000-0005-0000-0000-0000AB620000}"/>
    <cellStyle name="Total 8 8 3 15" xfId="25259" xr:uid="{00000000-0005-0000-0000-0000AC620000}"/>
    <cellStyle name="Total 8 8 3 15 2" xfId="25260" xr:uid="{00000000-0005-0000-0000-0000AD620000}"/>
    <cellStyle name="Total 8 8 3 16" xfId="25261" xr:uid="{00000000-0005-0000-0000-0000AE620000}"/>
    <cellStyle name="Total 8 8 3 2" xfId="25262" xr:uid="{00000000-0005-0000-0000-0000AF620000}"/>
    <cellStyle name="Total 8 8 3 2 2" xfId="25263" xr:uid="{00000000-0005-0000-0000-0000B0620000}"/>
    <cellStyle name="Total 8 8 3 3" xfId="25264" xr:uid="{00000000-0005-0000-0000-0000B1620000}"/>
    <cellStyle name="Total 8 8 3 3 2" xfId="25265" xr:uid="{00000000-0005-0000-0000-0000B2620000}"/>
    <cellStyle name="Total 8 8 3 4" xfId="25266" xr:uid="{00000000-0005-0000-0000-0000B3620000}"/>
    <cellStyle name="Total 8 8 3 4 2" xfId="25267" xr:uid="{00000000-0005-0000-0000-0000B4620000}"/>
    <cellStyle name="Total 8 8 3 5" xfId="25268" xr:uid="{00000000-0005-0000-0000-0000B5620000}"/>
    <cellStyle name="Total 8 8 3 5 2" xfId="25269" xr:uid="{00000000-0005-0000-0000-0000B6620000}"/>
    <cellStyle name="Total 8 8 3 6" xfId="25270" xr:uid="{00000000-0005-0000-0000-0000B7620000}"/>
    <cellStyle name="Total 8 8 3 6 2" xfId="25271" xr:uid="{00000000-0005-0000-0000-0000B8620000}"/>
    <cellStyle name="Total 8 8 3 7" xfId="25272" xr:uid="{00000000-0005-0000-0000-0000B9620000}"/>
    <cellStyle name="Total 8 8 3 7 2" xfId="25273" xr:uid="{00000000-0005-0000-0000-0000BA620000}"/>
    <cellStyle name="Total 8 8 3 8" xfId="25274" xr:uid="{00000000-0005-0000-0000-0000BB620000}"/>
    <cellStyle name="Total 8 8 3 8 2" xfId="25275" xr:uid="{00000000-0005-0000-0000-0000BC620000}"/>
    <cellStyle name="Total 8 8 3 9" xfId="25276" xr:uid="{00000000-0005-0000-0000-0000BD620000}"/>
    <cellStyle name="Total 8 8 3 9 2" xfId="25277" xr:uid="{00000000-0005-0000-0000-0000BE620000}"/>
    <cellStyle name="Total 8 8 4" xfId="25278" xr:uid="{00000000-0005-0000-0000-0000BF620000}"/>
    <cellStyle name="Total 8 8 4 10" xfId="25279" xr:uid="{00000000-0005-0000-0000-0000C0620000}"/>
    <cellStyle name="Total 8 8 4 10 2" xfId="25280" xr:uid="{00000000-0005-0000-0000-0000C1620000}"/>
    <cellStyle name="Total 8 8 4 11" xfId="25281" xr:uid="{00000000-0005-0000-0000-0000C2620000}"/>
    <cellStyle name="Total 8 8 4 11 2" xfId="25282" xr:uid="{00000000-0005-0000-0000-0000C3620000}"/>
    <cellStyle name="Total 8 8 4 12" xfId="25283" xr:uid="{00000000-0005-0000-0000-0000C4620000}"/>
    <cellStyle name="Total 8 8 4 12 2" xfId="25284" xr:uid="{00000000-0005-0000-0000-0000C5620000}"/>
    <cellStyle name="Total 8 8 4 13" xfId="25285" xr:uid="{00000000-0005-0000-0000-0000C6620000}"/>
    <cellStyle name="Total 8 8 4 13 2" xfId="25286" xr:uid="{00000000-0005-0000-0000-0000C7620000}"/>
    <cellStyle name="Total 8 8 4 14" xfId="25287" xr:uid="{00000000-0005-0000-0000-0000C8620000}"/>
    <cellStyle name="Total 8 8 4 14 2" xfId="25288" xr:uid="{00000000-0005-0000-0000-0000C9620000}"/>
    <cellStyle name="Total 8 8 4 15" xfId="25289" xr:uid="{00000000-0005-0000-0000-0000CA620000}"/>
    <cellStyle name="Total 8 8 4 15 2" xfId="25290" xr:uid="{00000000-0005-0000-0000-0000CB620000}"/>
    <cellStyle name="Total 8 8 4 16" xfId="25291" xr:uid="{00000000-0005-0000-0000-0000CC620000}"/>
    <cellStyle name="Total 8 8 4 2" xfId="25292" xr:uid="{00000000-0005-0000-0000-0000CD620000}"/>
    <cellStyle name="Total 8 8 4 2 2" xfId="25293" xr:uid="{00000000-0005-0000-0000-0000CE620000}"/>
    <cellStyle name="Total 8 8 4 3" xfId="25294" xr:uid="{00000000-0005-0000-0000-0000CF620000}"/>
    <cellStyle name="Total 8 8 4 3 2" xfId="25295" xr:uid="{00000000-0005-0000-0000-0000D0620000}"/>
    <cellStyle name="Total 8 8 4 4" xfId="25296" xr:uid="{00000000-0005-0000-0000-0000D1620000}"/>
    <cellStyle name="Total 8 8 4 4 2" xfId="25297" xr:uid="{00000000-0005-0000-0000-0000D2620000}"/>
    <cellStyle name="Total 8 8 4 5" xfId="25298" xr:uid="{00000000-0005-0000-0000-0000D3620000}"/>
    <cellStyle name="Total 8 8 4 5 2" xfId="25299" xr:uid="{00000000-0005-0000-0000-0000D4620000}"/>
    <cellStyle name="Total 8 8 4 6" xfId="25300" xr:uid="{00000000-0005-0000-0000-0000D5620000}"/>
    <cellStyle name="Total 8 8 4 6 2" xfId="25301" xr:uid="{00000000-0005-0000-0000-0000D6620000}"/>
    <cellStyle name="Total 8 8 4 7" xfId="25302" xr:uid="{00000000-0005-0000-0000-0000D7620000}"/>
    <cellStyle name="Total 8 8 4 7 2" xfId="25303" xr:uid="{00000000-0005-0000-0000-0000D8620000}"/>
    <cellStyle name="Total 8 8 4 8" xfId="25304" xr:uid="{00000000-0005-0000-0000-0000D9620000}"/>
    <cellStyle name="Total 8 8 4 8 2" xfId="25305" xr:uid="{00000000-0005-0000-0000-0000DA620000}"/>
    <cellStyle name="Total 8 8 4 9" xfId="25306" xr:uid="{00000000-0005-0000-0000-0000DB620000}"/>
    <cellStyle name="Total 8 8 4 9 2" xfId="25307" xr:uid="{00000000-0005-0000-0000-0000DC620000}"/>
    <cellStyle name="Total 8 8 5" xfId="25308" xr:uid="{00000000-0005-0000-0000-0000DD620000}"/>
    <cellStyle name="Total 8 8 5 10" xfId="25309" xr:uid="{00000000-0005-0000-0000-0000DE620000}"/>
    <cellStyle name="Total 8 8 5 10 2" xfId="25310" xr:uid="{00000000-0005-0000-0000-0000DF620000}"/>
    <cellStyle name="Total 8 8 5 11" xfId="25311" xr:uid="{00000000-0005-0000-0000-0000E0620000}"/>
    <cellStyle name="Total 8 8 5 11 2" xfId="25312" xr:uid="{00000000-0005-0000-0000-0000E1620000}"/>
    <cellStyle name="Total 8 8 5 12" xfId="25313" xr:uid="{00000000-0005-0000-0000-0000E2620000}"/>
    <cellStyle name="Total 8 8 5 12 2" xfId="25314" xr:uid="{00000000-0005-0000-0000-0000E3620000}"/>
    <cellStyle name="Total 8 8 5 13" xfId="25315" xr:uid="{00000000-0005-0000-0000-0000E4620000}"/>
    <cellStyle name="Total 8 8 5 13 2" xfId="25316" xr:uid="{00000000-0005-0000-0000-0000E5620000}"/>
    <cellStyle name="Total 8 8 5 14" xfId="25317" xr:uid="{00000000-0005-0000-0000-0000E6620000}"/>
    <cellStyle name="Total 8 8 5 2" xfId="25318" xr:uid="{00000000-0005-0000-0000-0000E7620000}"/>
    <cellStyle name="Total 8 8 5 2 2" xfId="25319" xr:uid="{00000000-0005-0000-0000-0000E8620000}"/>
    <cellStyle name="Total 8 8 5 3" xfId="25320" xr:uid="{00000000-0005-0000-0000-0000E9620000}"/>
    <cellStyle name="Total 8 8 5 3 2" xfId="25321" xr:uid="{00000000-0005-0000-0000-0000EA620000}"/>
    <cellStyle name="Total 8 8 5 4" xfId="25322" xr:uid="{00000000-0005-0000-0000-0000EB620000}"/>
    <cellStyle name="Total 8 8 5 4 2" xfId="25323" xr:uid="{00000000-0005-0000-0000-0000EC620000}"/>
    <cellStyle name="Total 8 8 5 5" xfId="25324" xr:uid="{00000000-0005-0000-0000-0000ED620000}"/>
    <cellStyle name="Total 8 8 5 5 2" xfId="25325" xr:uid="{00000000-0005-0000-0000-0000EE620000}"/>
    <cellStyle name="Total 8 8 5 6" xfId="25326" xr:uid="{00000000-0005-0000-0000-0000EF620000}"/>
    <cellStyle name="Total 8 8 5 6 2" xfId="25327" xr:uid="{00000000-0005-0000-0000-0000F0620000}"/>
    <cellStyle name="Total 8 8 5 7" xfId="25328" xr:uid="{00000000-0005-0000-0000-0000F1620000}"/>
    <cellStyle name="Total 8 8 5 7 2" xfId="25329" xr:uid="{00000000-0005-0000-0000-0000F2620000}"/>
    <cellStyle name="Total 8 8 5 8" xfId="25330" xr:uid="{00000000-0005-0000-0000-0000F3620000}"/>
    <cellStyle name="Total 8 8 5 8 2" xfId="25331" xr:uid="{00000000-0005-0000-0000-0000F4620000}"/>
    <cellStyle name="Total 8 8 5 9" xfId="25332" xr:uid="{00000000-0005-0000-0000-0000F5620000}"/>
    <cellStyle name="Total 8 8 5 9 2" xfId="25333" xr:uid="{00000000-0005-0000-0000-0000F6620000}"/>
    <cellStyle name="Total 8 8 6" xfId="25334" xr:uid="{00000000-0005-0000-0000-0000F7620000}"/>
    <cellStyle name="Total 8 8 6 2" xfId="25335" xr:uid="{00000000-0005-0000-0000-0000F8620000}"/>
    <cellStyle name="Total 8 8 7" xfId="25336" xr:uid="{00000000-0005-0000-0000-0000F9620000}"/>
    <cellStyle name="Total 8 8 7 2" xfId="25337" xr:uid="{00000000-0005-0000-0000-0000FA620000}"/>
    <cellStyle name="Total 8 8 8" xfId="25338" xr:uid="{00000000-0005-0000-0000-0000FB620000}"/>
    <cellStyle name="Total 8 8 8 2" xfId="25339" xr:uid="{00000000-0005-0000-0000-0000FC620000}"/>
    <cellStyle name="Total 8 8 9" xfId="25340" xr:uid="{00000000-0005-0000-0000-0000FD620000}"/>
    <cellStyle name="Total 8 8 9 2" xfId="25341" xr:uid="{00000000-0005-0000-0000-0000FE620000}"/>
    <cellStyle name="Total 8 9" xfId="25342" xr:uid="{00000000-0005-0000-0000-0000FF620000}"/>
    <cellStyle name="Total 8 9 10" xfId="25343" xr:uid="{00000000-0005-0000-0000-000000630000}"/>
    <cellStyle name="Total 8 9 10 2" xfId="25344" xr:uid="{00000000-0005-0000-0000-000001630000}"/>
    <cellStyle name="Total 8 9 11" xfId="25345" xr:uid="{00000000-0005-0000-0000-000002630000}"/>
    <cellStyle name="Total 8 9 11 2" xfId="25346" xr:uid="{00000000-0005-0000-0000-000003630000}"/>
    <cellStyle name="Total 8 9 12" xfId="25347" xr:uid="{00000000-0005-0000-0000-000004630000}"/>
    <cellStyle name="Total 8 9 12 2" xfId="25348" xr:uid="{00000000-0005-0000-0000-000005630000}"/>
    <cellStyle name="Total 8 9 13" xfId="25349" xr:uid="{00000000-0005-0000-0000-000006630000}"/>
    <cellStyle name="Total 8 9 13 2" xfId="25350" xr:uid="{00000000-0005-0000-0000-000007630000}"/>
    <cellStyle name="Total 8 9 14" xfId="25351" xr:uid="{00000000-0005-0000-0000-000008630000}"/>
    <cellStyle name="Total 8 9 14 2" xfId="25352" xr:uid="{00000000-0005-0000-0000-000009630000}"/>
    <cellStyle name="Total 8 9 15" xfId="25353" xr:uid="{00000000-0005-0000-0000-00000A630000}"/>
    <cellStyle name="Total 8 9 15 2" xfId="25354" xr:uid="{00000000-0005-0000-0000-00000B630000}"/>
    <cellStyle name="Total 8 9 16" xfId="25355" xr:uid="{00000000-0005-0000-0000-00000C630000}"/>
    <cellStyle name="Total 8 9 16 2" xfId="25356" xr:uid="{00000000-0005-0000-0000-00000D630000}"/>
    <cellStyle name="Total 8 9 17" xfId="25357" xr:uid="{00000000-0005-0000-0000-00000E630000}"/>
    <cellStyle name="Total 8 9 17 2" xfId="25358" xr:uid="{00000000-0005-0000-0000-00000F630000}"/>
    <cellStyle name="Total 8 9 18" xfId="25359" xr:uid="{00000000-0005-0000-0000-000010630000}"/>
    <cellStyle name="Total 8 9 2" xfId="25360" xr:uid="{00000000-0005-0000-0000-000011630000}"/>
    <cellStyle name="Total 8 9 2 10" xfId="25361" xr:uid="{00000000-0005-0000-0000-000012630000}"/>
    <cellStyle name="Total 8 9 2 10 2" xfId="25362" xr:uid="{00000000-0005-0000-0000-000013630000}"/>
    <cellStyle name="Total 8 9 2 11" xfId="25363" xr:uid="{00000000-0005-0000-0000-000014630000}"/>
    <cellStyle name="Total 8 9 2 11 2" xfId="25364" xr:uid="{00000000-0005-0000-0000-000015630000}"/>
    <cellStyle name="Total 8 9 2 12" xfId="25365" xr:uid="{00000000-0005-0000-0000-000016630000}"/>
    <cellStyle name="Total 8 9 2 12 2" xfId="25366" xr:uid="{00000000-0005-0000-0000-000017630000}"/>
    <cellStyle name="Total 8 9 2 13" xfId="25367" xr:uid="{00000000-0005-0000-0000-000018630000}"/>
    <cellStyle name="Total 8 9 2 13 2" xfId="25368" xr:uid="{00000000-0005-0000-0000-000019630000}"/>
    <cellStyle name="Total 8 9 2 14" xfId="25369" xr:uid="{00000000-0005-0000-0000-00001A630000}"/>
    <cellStyle name="Total 8 9 2 14 2" xfId="25370" xr:uid="{00000000-0005-0000-0000-00001B630000}"/>
    <cellStyle name="Total 8 9 2 15" xfId="25371" xr:uid="{00000000-0005-0000-0000-00001C630000}"/>
    <cellStyle name="Total 8 9 2 15 2" xfId="25372" xr:uid="{00000000-0005-0000-0000-00001D630000}"/>
    <cellStyle name="Total 8 9 2 16" xfId="25373" xr:uid="{00000000-0005-0000-0000-00001E630000}"/>
    <cellStyle name="Total 8 9 2 16 2" xfId="25374" xr:uid="{00000000-0005-0000-0000-00001F630000}"/>
    <cellStyle name="Total 8 9 2 17" xfId="25375" xr:uid="{00000000-0005-0000-0000-000020630000}"/>
    <cellStyle name="Total 8 9 2 17 2" xfId="25376" xr:uid="{00000000-0005-0000-0000-000021630000}"/>
    <cellStyle name="Total 8 9 2 18" xfId="25377" xr:uid="{00000000-0005-0000-0000-000022630000}"/>
    <cellStyle name="Total 8 9 2 2" xfId="25378" xr:uid="{00000000-0005-0000-0000-000023630000}"/>
    <cellStyle name="Total 8 9 2 2 2" xfId="25379" xr:uid="{00000000-0005-0000-0000-000024630000}"/>
    <cellStyle name="Total 8 9 2 3" xfId="25380" xr:uid="{00000000-0005-0000-0000-000025630000}"/>
    <cellStyle name="Total 8 9 2 3 2" xfId="25381" xr:uid="{00000000-0005-0000-0000-000026630000}"/>
    <cellStyle name="Total 8 9 2 4" xfId="25382" xr:uid="{00000000-0005-0000-0000-000027630000}"/>
    <cellStyle name="Total 8 9 2 4 2" xfId="25383" xr:uid="{00000000-0005-0000-0000-000028630000}"/>
    <cellStyle name="Total 8 9 2 5" xfId="25384" xr:uid="{00000000-0005-0000-0000-000029630000}"/>
    <cellStyle name="Total 8 9 2 5 2" xfId="25385" xr:uid="{00000000-0005-0000-0000-00002A630000}"/>
    <cellStyle name="Total 8 9 2 6" xfId="25386" xr:uid="{00000000-0005-0000-0000-00002B630000}"/>
    <cellStyle name="Total 8 9 2 6 2" xfId="25387" xr:uid="{00000000-0005-0000-0000-00002C630000}"/>
    <cellStyle name="Total 8 9 2 7" xfId="25388" xr:uid="{00000000-0005-0000-0000-00002D630000}"/>
    <cellStyle name="Total 8 9 2 7 2" xfId="25389" xr:uid="{00000000-0005-0000-0000-00002E630000}"/>
    <cellStyle name="Total 8 9 2 8" xfId="25390" xr:uid="{00000000-0005-0000-0000-00002F630000}"/>
    <cellStyle name="Total 8 9 2 8 2" xfId="25391" xr:uid="{00000000-0005-0000-0000-000030630000}"/>
    <cellStyle name="Total 8 9 2 9" xfId="25392" xr:uid="{00000000-0005-0000-0000-000031630000}"/>
    <cellStyle name="Total 8 9 2 9 2" xfId="25393" xr:uid="{00000000-0005-0000-0000-000032630000}"/>
    <cellStyle name="Total 8 9 3" xfId="25394" xr:uid="{00000000-0005-0000-0000-000033630000}"/>
    <cellStyle name="Total 8 9 3 10" xfId="25395" xr:uid="{00000000-0005-0000-0000-000034630000}"/>
    <cellStyle name="Total 8 9 3 10 2" xfId="25396" xr:uid="{00000000-0005-0000-0000-000035630000}"/>
    <cellStyle name="Total 8 9 3 11" xfId="25397" xr:uid="{00000000-0005-0000-0000-000036630000}"/>
    <cellStyle name="Total 8 9 3 11 2" xfId="25398" xr:uid="{00000000-0005-0000-0000-000037630000}"/>
    <cellStyle name="Total 8 9 3 12" xfId="25399" xr:uid="{00000000-0005-0000-0000-000038630000}"/>
    <cellStyle name="Total 8 9 3 12 2" xfId="25400" xr:uid="{00000000-0005-0000-0000-000039630000}"/>
    <cellStyle name="Total 8 9 3 13" xfId="25401" xr:uid="{00000000-0005-0000-0000-00003A630000}"/>
    <cellStyle name="Total 8 9 3 13 2" xfId="25402" xr:uid="{00000000-0005-0000-0000-00003B630000}"/>
    <cellStyle name="Total 8 9 3 14" xfId="25403" xr:uid="{00000000-0005-0000-0000-00003C630000}"/>
    <cellStyle name="Total 8 9 3 14 2" xfId="25404" xr:uid="{00000000-0005-0000-0000-00003D630000}"/>
    <cellStyle name="Total 8 9 3 15" xfId="25405" xr:uid="{00000000-0005-0000-0000-00003E630000}"/>
    <cellStyle name="Total 8 9 3 15 2" xfId="25406" xr:uid="{00000000-0005-0000-0000-00003F630000}"/>
    <cellStyle name="Total 8 9 3 16" xfId="25407" xr:uid="{00000000-0005-0000-0000-000040630000}"/>
    <cellStyle name="Total 8 9 3 2" xfId="25408" xr:uid="{00000000-0005-0000-0000-000041630000}"/>
    <cellStyle name="Total 8 9 3 2 2" xfId="25409" xr:uid="{00000000-0005-0000-0000-000042630000}"/>
    <cellStyle name="Total 8 9 3 3" xfId="25410" xr:uid="{00000000-0005-0000-0000-000043630000}"/>
    <cellStyle name="Total 8 9 3 3 2" xfId="25411" xr:uid="{00000000-0005-0000-0000-000044630000}"/>
    <cellStyle name="Total 8 9 3 4" xfId="25412" xr:uid="{00000000-0005-0000-0000-000045630000}"/>
    <cellStyle name="Total 8 9 3 4 2" xfId="25413" xr:uid="{00000000-0005-0000-0000-000046630000}"/>
    <cellStyle name="Total 8 9 3 5" xfId="25414" xr:uid="{00000000-0005-0000-0000-000047630000}"/>
    <cellStyle name="Total 8 9 3 5 2" xfId="25415" xr:uid="{00000000-0005-0000-0000-000048630000}"/>
    <cellStyle name="Total 8 9 3 6" xfId="25416" xr:uid="{00000000-0005-0000-0000-000049630000}"/>
    <cellStyle name="Total 8 9 3 6 2" xfId="25417" xr:uid="{00000000-0005-0000-0000-00004A630000}"/>
    <cellStyle name="Total 8 9 3 7" xfId="25418" xr:uid="{00000000-0005-0000-0000-00004B630000}"/>
    <cellStyle name="Total 8 9 3 7 2" xfId="25419" xr:uid="{00000000-0005-0000-0000-00004C630000}"/>
    <cellStyle name="Total 8 9 3 8" xfId="25420" xr:uid="{00000000-0005-0000-0000-00004D630000}"/>
    <cellStyle name="Total 8 9 3 8 2" xfId="25421" xr:uid="{00000000-0005-0000-0000-00004E630000}"/>
    <cellStyle name="Total 8 9 3 9" xfId="25422" xr:uid="{00000000-0005-0000-0000-00004F630000}"/>
    <cellStyle name="Total 8 9 3 9 2" xfId="25423" xr:uid="{00000000-0005-0000-0000-000050630000}"/>
    <cellStyle name="Total 8 9 4" xfId="25424" xr:uid="{00000000-0005-0000-0000-000051630000}"/>
    <cellStyle name="Total 8 9 4 10" xfId="25425" xr:uid="{00000000-0005-0000-0000-000052630000}"/>
    <cellStyle name="Total 8 9 4 10 2" xfId="25426" xr:uid="{00000000-0005-0000-0000-000053630000}"/>
    <cellStyle name="Total 8 9 4 11" xfId="25427" xr:uid="{00000000-0005-0000-0000-000054630000}"/>
    <cellStyle name="Total 8 9 4 11 2" xfId="25428" xr:uid="{00000000-0005-0000-0000-000055630000}"/>
    <cellStyle name="Total 8 9 4 12" xfId="25429" xr:uid="{00000000-0005-0000-0000-000056630000}"/>
    <cellStyle name="Total 8 9 4 12 2" xfId="25430" xr:uid="{00000000-0005-0000-0000-000057630000}"/>
    <cellStyle name="Total 8 9 4 13" xfId="25431" xr:uid="{00000000-0005-0000-0000-000058630000}"/>
    <cellStyle name="Total 8 9 4 13 2" xfId="25432" xr:uid="{00000000-0005-0000-0000-000059630000}"/>
    <cellStyle name="Total 8 9 4 14" xfId="25433" xr:uid="{00000000-0005-0000-0000-00005A630000}"/>
    <cellStyle name="Total 8 9 4 14 2" xfId="25434" xr:uid="{00000000-0005-0000-0000-00005B630000}"/>
    <cellStyle name="Total 8 9 4 15" xfId="25435" xr:uid="{00000000-0005-0000-0000-00005C630000}"/>
    <cellStyle name="Total 8 9 4 15 2" xfId="25436" xr:uid="{00000000-0005-0000-0000-00005D630000}"/>
    <cellStyle name="Total 8 9 4 16" xfId="25437" xr:uid="{00000000-0005-0000-0000-00005E630000}"/>
    <cellStyle name="Total 8 9 4 2" xfId="25438" xr:uid="{00000000-0005-0000-0000-00005F630000}"/>
    <cellStyle name="Total 8 9 4 2 2" xfId="25439" xr:uid="{00000000-0005-0000-0000-000060630000}"/>
    <cellStyle name="Total 8 9 4 3" xfId="25440" xr:uid="{00000000-0005-0000-0000-000061630000}"/>
    <cellStyle name="Total 8 9 4 3 2" xfId="25441" xr:uid="{00000000-0005-0000-0000-000062630000}"/>
    <cellStyle name="Total 8 9 4 4" xfId="25442" xr:uid="{00000000-0005-0000-0000-000063630000}"/>
    <cellStyle name="Total 8 9 4 4 2" xfId="25443" xr:uid="{00000000-0005-0000-0000-000064630000}"/>
    <cellStyle name="Total 8 9 4 5" xfId="25444" xr:uid="{00000000-0005-0000-0000-000065630000}"/>
    <cellStyle name="Total 8 9 4 5 2" xfId="25445" xr:uid="{00000000-0005-0000-0000-000066630000}"/>
    <cellStyle name="Total 8 9 4 6" xfId="25446" xr:uid="{00000000-0005-0000-0000-000067630000}"/>
    <cellStyle name="Total 8 9 4 6 2" xfId="25447" xr:uid="{00000000-0005-0000-0000-000068630000}"/>
    <cellStyle name="Total 8 9 4 7" xfId="25448" xr:uid="{00000000-0005-0000-0000-000069630000}"/>
    <cellStyle name="Total 8 9 4 7 2" xfId="25449" xr:uid="{00000000-0005-0000-0000-00006A630000}"/>
    <cellStyle name="Total 8 9 4 8" xfId="25450" xr:uid="{00000000-0005-0000-0000-00006B630000}"/>
    <cellStyle name="Total 8 9 4 8 2" xfId="25451" xr:uid="{00000000-0005-0000-0000-00006C630000}"/>
    <cellStyle name="Total 8 9 4 9" xfId="25452" xr:uid="{00000000-0005-0000-0000-00006D630000}"/>
    <cellStyle name="Total 8 9 4 9 2" xfId="25453" xr:uid="{00000000-0005-0000-0000-00006E630000}"/>
    <cellStyle name="Total 8 9 5" xfId="25454" xr:uid="{00000000-0005-0000-0000-00006F630000}"/>
    <cellStyle name="Total 8 9 5 10" xfId="25455" xr:uid="{00000000-0005-0000-0000-000070630000}"/>
    <cellStyle name="Total 8 9 5 10 2" xfId="25456" xr:uid="{00000000-0005-0000-0000-000071630000}"/>
    <cellStyle name="Total 8 9 5 11" xfId="25457" xr:uid="{00000000-0005-0000-0000-000072630000}"/>
    <cellStyle name="Total 8 9 5 11 2" xfId="25458" xr:uid="{00000000-0005-0000-0000-000073630000}"/>
    <cellStyle name="Total 8 9 5 12" xfId="25459" xr:uid="{00000000-0005-0000-0000-000074630000}"/>
    <cellStyle name="Total 8 9 5 12 2" xfId="25460" xr:uid="{00000000-0005-0000-0000-000075630000}"/>
    <cellStyle name="Total 8 9 5 13" xfId="25461" xr:uid="{00000000-0005-0000-0000-000076630000}"/>
    <cellStyle name="Total 8 9 5 13 2" xfId="25462" xr:uid="{00000000-0005-0000-0000-000077630000}"/>
    <cellStyle name="Total 8 9 5 14" xfId="25463" xr:uid="{00000000-0005-0000-0000-000078630000}"/>
    <cellStyle name="Total 8 9 5 2" xfId="25464" xr:uid="{00000000-0005-0000-0000-000079630000}"/>
    <cellStyle name="Total 8 9 5 2 2" xfId="25465" xr:uid="{00000000-0005-0000-0000-00007A630000}"/>
    <cellStyle name="Total 8 9 5 3" xfId="25466" xr:uid="{00000000-0005-0000-0000-00007B630000}"/>
    <cellStyle name="Total 8 9 5 3 2" xfId="25467" xr:uid="{00000000-0005-0000-0000-00007C630000}"/>
    <cellStyle name="Total 8 9 5 4" xfId="25468" xr:uid="{00000000-0005-0000-0000-00007D630000}"/>
    <cellStyle name="Total 8 9 5 4 2" xfId="25469" xr:uid="{00000000-0005-0000-0000-00007E630000}"/>
    <cellStyle name="Total 8 9 5 5" xfId="25470" xr:uid="{00000000-0005-0000-0000-00007F630000}"/>
    <cellStyle name="Total 8 9 5 5 2" xfId="25471" xr:uid="{00000000-0005-0000-0000-000080630000}"/>
    <cellStyle name="Total 8 9 5 6" xfId="25472" xr:uid="{00000000-0005-0000-0000-000081630000}"/>
    <cellStyle name="Total 8 9 5 6 2" xfId="25473" xr:uid="{00000000-0005-0000-0000-000082630000}"/>
    <cellStyle name="Total 8 9 5 7" xfId="25474" xr:uid="{00000000-0005-0000-0000-000083630000}"/>
    <cellStyle name="Total 8 9 5 7 2" xfId="25475" xr:uid="{00000000-0005-0000-0000-000084630000}"/>
    <cellStyle name="Total 8 9 5 8" xfId="25476" xr:uid="{00000000-0005-0000-0000-000085630000}"/>
    <cellStyle name="Total 8 9 5 8 2" xfId="25477" xr:uid="{00000000-0005-0000-0000-000086630000}"/>
    <cellStyle name="Total 8 9 5 9" xfId="25478" xr:uid="{00000000-0005-0000-0000-000087630000}"/>
    <cellStyle name="Total 8 9 5 9 2" xfId="25479" xr:uid="{00000000-0005-0000-0000-000088630000}"/>
    <cellStyle name="Total 8 9 6" xfId="25480" xr:uid="{00000000-0005-0000-0000-000089630000}"/>
    <cellStyle name="Total 8 9 6 2" xfId="25481" xr:uid="{00000000-0005-0000-0000-00008A630000}"/>
    <cellStyle name="Total 8 9 7" xfId="25482" xr:uid="{00000000-0005-0000-0000-00008B630000}"/>
    <cellStyle name="Total 8 9 7 2" xfId="25483" xr:uid="{00000000-0005-0000-0000-00008C630000}"/>
    <cellStyle name="Total 8 9 8" xfId="25484" xr:uid="{00000000-0005-0000-0000-00008D630000}"/>
    <cellStyle name="Total 8 9 8 2" xfId="25485" xr:uid="{00000000-0005-0000-0000-00008E630000}"/>
    <cellStyle name="Total 8 9 9" xfId="25486" xr:uid="{00000000-0005-0000-0000-00008F630000}"/>
    <cellStyle name="Total 8 9 9 2" xfId="25487" xr:uid="{00000000-0005-0000-0000-000090630000}"/>
    <cellStyle name="Total 9" xfId="25488" xr:uid="{00000000-0005-0000-0000-000091630000}"/>
    <cellStyle name="Total 9 10" xfId="25489" xr:uid="{00000000-0005-0000-0000-000092630000}"/>
    <cellStyle name="Total 9 10 10" xfId="25490" xr:uid="{00000000-0005-0000-0000-000093630000}"/>
    <cellStyle name="Total 9 10 10 2" xfId="25491" xr:uid="{00000000-0005-0000-0000-000094630000}"/>
    <cellStyle name="Total 9 10 11" xfId="25492" xr:uid="{00000000-0005-0000-0000-000095630000}"/>
    <cellStyle name="Total 9 10 11 2" xfId="25493" xr:uid="{00000000-0005-0000-0000-000096630000}"/>
    <cellStyle name="Total 9 10 12" xfId="25494" xr:uid="{00000000-0005-0000-0000-000097630000}"/>
    <cellStyle name="Total 9 10 12 2" xfId="25495" xr:uid="{00000000-0005-0000-0000-000098630000}"/>
    <cellStyle name="Total 9 10 13" xfId="25496" xr:uid="{00000000-0005-0000-0000-000099630000}"/>
    <cellStyle name="Total 9 10 13 2" xfId="25497" xr:uid="{00000000-0005-0000-0000-00009A630000}"/>
    <cellStyle name="Total 9 10 14" xfId="25498" xr:uid="{00000000-0005-0000-0000-00009B630000}"/>
    <cellStyle name="Total 9 10 14 2" xfId="25499" xr:uid="{00000000-0005-0000-0000-00009C630000}"/>
    <cellStyle name="Total 9 10 15" xfId="25500" xr:uid="{00000000-0005-0000-0000-00009D630000}"/>
    <cellStyle name="Total 9 10 15 2" xfId="25501" xr:uid="{00000000-0005-0000-0000-00009E630000}"/>
    <cellStyle name="Total 9 10 16" xfId="25502" xr:uid="{00000000-0005-0000-0000-00009F630000}"/>
    <cellStyle name="Total 9 10 16 2" xfId="25503" xr:uid="{00000000-0005-0000-0000-0000A0630000}"/>
    <cellStyle name="Total 9 10 17" xfId="25504" xr:uid="{00000000-0005-0000-0000-0000A1630000}"/>
    <cellStyle name="Total 9 10 17 2" xfId="25505" xr:uid="{00000000-0005-0000-0000-0000A2630000}"/>
    <cellStyle name="Total 9 10 18" xfId="25506" xr:uid="{00000000-0005-0000-0000-0000A3630000}"/>
    <cellStyle name="Total 9 10 2" xfId="25507" xr:uid="{00000000-0005-0000-0000-0000A4630000}"/>
    <cellStyle name="Total 9 10 2 2" xfId="25508" xr:uid="{00000000-0005-0000-0000-0000A5630000}"/>
    <cellStyle name="Total 9 10 3" xfId="25509" xr:uid="{00000000-0005-0000-0000-0000A6630000}"/>
    <cellStyle name="Total 9 10 3 2" xfId="25510" xr:uid="{00000000-0005-0000-0000-0000A7630000}"/>
    <cellStyle name="Total 9 10 4" xfId="25511" xr:uid="{00000000-0005-0000-0000-0000A8630000}"/>
    <cellStyle name="Total 9 10 4 2" xfId="25512" xr:uid="{00000000-0005-0000-0000-0000A9630000}"/>
    <cellStyle name="Total 9 10 5" xfId="25513" xr:uid="{00000000-0005-0000-0000-0000AA630000}"/>
    <cellStyle name="Total 9 10 5 2" xfId="25514" xr:uid="{00000000-0005-0000-0000-0000AB630000}"/>
    <cellStyle name="Total 9 10 6" xfId="25515" xr:uid="{00000000-0005-0000-0000-0000AC630000}"/>
    <cellStyle name="Total 9 10 6 2" xfId="25516" xr:uid="{00000000-0005-0000-0000-0000AD630000}"/>
    <cellStyle name="Total 9 10 7" xfId="25517" xr:uid="{00000000-0005-0000-0000-0000AE630000}"/>
    <cellStyle name="Total 9 10 7 2" xfId="25518" xr:uid="{00000000-0005-0000-0000-0000AF630000}"/>
    <cellStyle name="Total 9 10 8" xfId="25519" xr:uid="{00000000-0005-0000-0000-0000B0630000}"/>
    <cellStyle name="Total 9 10 8 2" xfId="25520" xr:uid="{00000000-0005-0000-0000-0000B1630000}"/>
    <cellStyle name="Total 9 10 9" xfId="25521" xr:uid="{00000000-0005-0000-0000-0000B2630000}"/>
    <cellStyle name="Total 9 10 9 2" xfId="25522" xr:uid="{00000000-0005-0000-0000-0000B3630000}"/>
    <cellStyle name="Total 9 11" xfId="25523" xr:uid="{00000000-0005-0000-0000-0000B4630000}"/>
    <cellStyle name="Total 9 11 10" xfId="25524" xr:uid="{00000000-0005-0000-0000-0000B5630000}"/>
    <cellStyle name="Total 9 11 10 2" xfId="25525" xr:uid="{00000000-0005-0000-0000-0000B6630000}"/>
    <cellStyle name="Total 9 11 11" xfId="25526" xr:uid="{00000000-0005-0000-0000-0000B7630000}"/>
    <cellStyle name="Total 9 11 11 2" xfId="25527" xr:uid="{00000000-0005-0000-0000-0000B8630000}"/>
    <cellStyle name="Total 9 11 12" xfId="25528" xr:uid="{00000000-0005-0000-0000-0000B9630000}"/>
    <cellStyle name="Total 9 11 12 2" xfId="25529" xr:uid="{00000000-0005-0000-0000-0000BA630000}"/>
    <cellStyle name="Total 9 11 13" xfId="25530" xr:uid="{00000000-0005-0000-0000-0000BB630000}"/>
    <cellStyle name="Total 9 11 13 2" xfId="25531" xr:uid="{00000000-0005-0000-0000-0000BC630000}"/>
    <cellStyle name="Total 9 11 14" xfId="25532" xr:uid="{00000000-0005-0000-0000-0000BD630000}"/>
    <cellStyle name="Total 9 11 14 2" xfId="25533" xr:uid="{00000000-0005-0000-0000-0000BE630000}"/>
    <cellStyle name="Total 9 11 15" xfId="25534" xr:uid="{00000000-0005-0000-0000-0000BF630000}"/>
    <cellStyle name="Total 9 11 15 2" xfId="25535" xr:uid="{00000000-0005-0000-0000-0000C0630000}"/>
    <cellStyle name="Total 9 11 16" xfId="25536" xr:uid="{00000000-0005-0000-0000-0000C1630000}"/>
    <cellStyle name="Total 9 11 16 2" xfId="25537" xr:uid="{00000000-0005-0000-0000-0000C2630000}"/>
    <cellStyle name="Total 9 11 17" xfId="25538" xr:uid="{00000000-0005-0000-0000-0000C3630000}"/>
    <cellStyle name="Total 9 11 17 2" xfId="25539" xr:uid="{00000000-0005-0000-0000-0000C4630000}"/>
    <cellStyle name="Total 9 11 18" xfId="25540" xr:uid="{00000000-0005-0000-0000-0000C5630000}"/>
    <cellStyle name="Total 9 11 2" xfId="25541" xr:uid="{00000000-0005-0000-0000-0000C6630000}"/>
    <cellStyle name="Total 9 11 2 2" xfId="25542" xr:uid="{00000000-0005-0000-0000-0000C7630000}"/>
    <cellStyle name="Total 9 11 3" xfId="25543" xr:uid="{00000000-0005-0000-0000-0000C8630000}"/>
    <cellStyle name="Total 9 11 3 2" xfId="25544" xr:uid="{00000000-0005-0000-0000-0000C9630000}"/>
    <cellStyle name="Total 9 11 4" xfId="25545" xr:uid="{00000000-0005-0000-0000-0000CA630000}"/>
    <cellStyle name="Total 9 11 4 2" xfId="25546" xr:uid="{00000000-0005-0000-0000-0000CB630000}"/>
    <cellStyle name="Total 9 11 5" xfId="25547" xr:uid="{00000000-0005-0000-0000-0000CC630000}"/>
    <cellStyle name="Total 9 11 5 2" xfId="25548" xr:uid="{00000000-0005-0000-0000-0000CD630000}"/>
    <cellStyle name="Total 9 11 6" xfId="25549" xr:uid="{00000000-0005-0000-0000-0000CE630000}"/>
    <cellStyle name="Total 9 11 6 2" xfId="25550" xr:uid="{00000000-0005-0000-0000-0000CF630000}"/>
    <cellStyle name="Total 9 11 7" xfId="25551" xr:uid="{00000000-0005-0000-0000-0000D0630000}"/>
    <cellStyle name="Total 9 11 7 2" xfId="25552" xr:uid="{00000000-0005-0000-0000-0000D1630000}"/>
    <cellStyle name="Total 9 11 8" xfId="25553" xr:uid="{00000000-0005-0000-0000-0000D2630000}"/>
    <cellStyle name="Total 9 11 8 2" xfId="25554" xr:uid="{00000000-0005-0000-0000-0000D3630000}"/>
    <cellStyle name="Total 9 11 9" xfId="25555" xr:uid="{00000000-0005-0000-0000-0000D4630000}"/>
    <cellStyle name="Total 9 11 9 2" xfId="25556" xr:uid="{00000000-0005-0000-0000-0000D5630000}"/>
    <cellStyle name="Total 9 12" xfId="25557" xr:uid="{00000000-0005-0000-0000-0000D6630000}"/>
    <cellStyle name="Total 9 12 10" xfId="25558" xr:uid="{00000000-0005-0000-0000-0000D7630000}"/>
    <cellStyle name="Total 9 12 10 2" xfId="25559" xr:uid="{00000000-0005-0000-0000-0000D8630000}"/>
    <cellStyle name="Total 9 12 11" xfId="25560" xr:uid="{00000000-0005-0000-0000-0000D9630000}"/>
    <cellStyle name="Total 9 12 11 2" xfId="25561" xr:uid="{00000000-0005-0000-0000-0000DA630000}"/>
    <cellStyle name="Total 9 12 12" xfId="25562" xr:uid="{00000000-0005-0000-0000-0000DB630000}"/>
    <cellStyle name="Total 9 12 12 2" xfId="25563" xr:uid="{00000000-0005-0000-0000-0000DC630000}"/>
    <cellStyle name="Total 9 12 13" xfId="25564" xr:uid="{00000000-0005-0000-0000-0000DD630000}"/>
    <cellStyle name="Total 9 12 13 2" xfId="25565" xr:uid="{00000000-0005-0000-0000-0000DE630000}"/>
    <cellStyle name="Total 9 12 14" xfId="25566" xr:uid="{00000000-0005-0000-0000-0000DF630000}"/>
    <cellStyle name="Total 9 12 14 2" xfId="25567" xr:uid="{00000000-0005-0000-0000-0000E0630000}"/>
    <cellStyle name="Total 9 12 15" xfId="25568" xr:uid="{00000000-0005-0000-0000-0000E1630000}"/>
    <cellStyle name="Total 9 12 15 2" xfId="25569" xr:uid="{00000000-0005-0000-0000-0000E2630000}"/>
    <cellStyle name="Total 9 12 16" xfId="25570" xr:uid="{00000000-0005-0000-0000-0000E3630000}"/>
    <cellStyle name="Total 9 12 2" xfId="25571" xr:uid="{00000000-0005-0000-0000-0000E4630000}"/>
    <cellStyle name="Total 9 12 2 2" xfId="25572" xr:uid="{00000000-0005-0000-0000-0000E5630000}"/>
    <cellStyle name="Total 9 12 3" xfId="25573" xr:uid="{00000000-0005-0000-0000-0000E6630000}"/>
    <cellStyle name="Total 9 12 3 2" xfId="25574" xr:uid="{00000000-0005-0000-0000-0000E7630000}"/>
    <cellStyle name="Total 9 12 4" xfId="25575" xr:uid="{00000000-0005-0000-0000-0000E8630000}"/>
    <cellStyle name="Total 9 12 4 2" xfId="25576" xr:uid="{00000000-0005-0000-0000-0000E9630000}"/>
    <cellStyle name="Total 9 12 5" xfId="25577" xr:uid="{00000000-0005-0000-0000-0000EA630000}"/>
    <cellStyle name="Total 9 12 5 2" xfId="25578" xr:uid="{00000000-0005-0000-0000-0000EB630000}"/>
    <cellStyle name="Total 9 12 6" xfId="25579" xr:uid="{00000000-0005-0000-0000-0000EC630000}"/>
    <cellStyle name="Total 9 12 6 2" xfId="25580" xr:uid="{00000000-0005-0000-0000-0000ED630000}"/>
    <cellStyle name="Total 9 12 7" xfId="25581" xr:uid="{00000000-0005-0000-0000-0000EE630000}"/>
    <cellStyle name="Total 9 12 7 2" xfId="25582" xr:uid="{00000000-0005-0000-0000-0000EF630000}"/>
    <cellStyle name="Total 9 12 8" xfId="25583" xr:uid="{00000000-0005-0000-0000-0000F0630000}"/>
    <cellStyle name="Total 9 12 8 2" xfId="25584" xr:uid="{00000000-0005-0000-0000-0000F1630000}"/>
    <cellStyle name="Total 9 12 9" xfId="25585" xr:uid="{00000000-0005-0000-0000-0000F2630000}"/>
    <cellStyle name="Total 9 12 9 2" xfId="25586" xr:uid="{00000000-0005-0000-0000-0000F3630000}"/>
    <cellStyle name="Total 9 13" xfId="25587" xr:uid="{00000000-0005-0000-0000-0000F4630000}"/>
    <cellStyle name="Total 9 13 10" xfId="25588" xr:uid="{00000000-0005-0000-0000-0000F5630000}"/>
    <cellStyle name="Total 9 13 10 2" xfId="25589" xr:uid="{00000000-0005-0000-0000-0000F6630000}"/>
    <cellStyle name="Total 9 13 11" xfId="25590" xr:uid="{00000000-0005-0000-0000-0000F7630000}"/>
    <cellStyle name="Total 9 13 11 2" xfId="25591" xr:uid="{00000000-0005-0000-0000-0000F8630000}"/>
    <cellStyle name="Total 9 13 12" xfId="25592" xr:uid="{00000000-0005-0000-0000-0000F9630000}"/>
    <cellStyle name="Total 9 13 12 2" xfId="25593" xr:uid="{00000000-0005-0000-0000-0000FA630000}"/>
    <cellStyle name="Total 9 13 13" xfId="25594" xr:uid="{00000000-0005-0000-0000-0000FB630000}"/>
    <cellStyle name="Total 9 13 13 2" xfId="25595" xr:uid="{00000000-0005-0000-0000-0000FC630000}"/>
    <cellStyle name="Total 9 13 14" xfId="25596" xr:uid="{00000000-0005-0000-0000-0000FD630000}"/>
    <cellStyle name="Total 9 13 14 2" xfId="25597" xr:uid="{00000000-0005-0000-0000-0000FE630000}"/>
    <cellStyle name="Total 9 13 15" xfId="25598" xr:uid="{00000000-0005-0000-0000-0000FF630000}"/>
    <cellStyle name="Total 9 13 15 2" xfId="25599" xr:uid="{00000000-0005-0000-0000-000000640000}"/>
    <cellStyle name="Total 9 13 16" xfId="25600" xr:uid="{00000000-0005-0000-0000-000001640000}"/>
    <cellStyle name="Total 9 13 2" xfId="25601" xr:uid="{00000000-0005-0000-0000-000002640000}"/>
    <cellStyle name="Total 9 13 2 2" xfId="25602" xr:uid="{00000000-0005-0000-0000-000003640000}"/>
    <cellStyle name="Total 9 13 3" xfId="25603" xr:uid="{00000000-0005-0000-0000-000004640000}"/>
    <cellStyle name="Total 9 13 3 2" xfId="25604" xr:uid="{00000000-0005-0000-0000-000005640000}"/>
    <cellStyle name="Total 9 13 4" xfId="25605" xr:uid="{00000000-0005-0000-0000-000006640000}"/>
    <cellStyle name="Total 9 13 4 2" xfId="25606" xr:uid="{00000000-0005-0000-0000-000007640000}"/>
    <cellStyle name="Total 9 13 5" xfId="25607" xr:uid="{00000000-0005-0000-0000-000008640000}"/>
    <cellStyle name="Total 9 13 5 2" xfId="25608" xr:uid="{00000000-0005-0000-0000-000009640000}"/>
    <cellStyle name="Total 9 13 6" xfId="25609" xr:uid="{00000000-0005-0000-0000-00000A640000}"/>
    <cellStyle name="Total 9 13 6 2" xfId="25610" xr:uid="{00000000-0005-0000-0000-00000B640000}"/>
    <cellStyle name="Total 9 13 7" xfId="25611" xr:uid="{00000000-0005-0000-0000-00000C640000}"/>
    <cellStyle name="Total 9 13 7 2" xfId="25612" xr:uid="{00000000-0005-0000-0000-00000D640000}"/>
    <cellStyle name="Total 9 13 8" xfId="25613" xr:uid="{00000000-0005-0000-0000-00000E640000}"/>
    <cellStyle name="Total 9 13 8 2" xfId="25614" xr:uid="{00000000-0005-0000-0000-00000F640000}"/>
    <cellStyle name="Total 9 13 9" xfId="25615" xr:uid="{00000000-0005-0000-0000-000010640000}"/>
    <cellStyle name="Total 9 13 9 2" xfId="25616" xr:uid="{00000000-0005-0000-0000-000011640000}"/>
    <cellStyle name="Total 9 14" xfId="25617" xr:uid="{00000000-0005-0000-0000-000012640000}"/>
    <cellStyle name="Total 9 14 10" xfId="25618" xr:uid="{00000000-0005-0000-0000-000013640000}"/>
    <cellStyle name="Total 9 14 10 2" xfId="25619" xr:uid="{00000000-0005-0000-0000-000014640000}"/>
    <cellStyle name="Total 9 14 11" xfId="25620" xr:uid="{00000000-0005-0000-0000-000015640000}"/>
    <cellStyle name="Total 9 14 11 2" xfId="25621" xr:uid="{00000000-0005-0000-0000-000016640000}"/>
    <cellStyle name="Total 9 14 12" xfId="25622" xr:uid="{00000000-0005-0000-0000-000017640000}"/>
    <cellStyle name="Total 9 14 12 2" xfId="25623" xr:uid="{00000000-0005-0000-0000-000018640000}"/>
    <cellStyle name="Total 9 14 13" xfId="25624" xr:uid="{00000000-0005-0000-0000-000019640000}"/>
    <cellStyle name="Total 9 14 13 2" xfId="25625" xr:uid="{00000000-0005-0000-0000-00001A640000}"/>
    <cellStyle name="Total 9 14 14" xfId="25626" xr:uid="{00000000-0005-0000-0000-00001B640000}"/>
    <cellStyle name="Total 9 14 14 2" xfId="25627" xr:uid="{00000000-0005-0000-0000-00001C640000}"/>
    <cellStyle name="Total 9 14 15" xfId="25628" xr:uid="{00000000-0005-0000-0000-00001D640000}"/>
    <cellStyle name="Total 9 14 2" xfId="25629" xr:uid="{00000000-0005-0000-0000-00001E640000}"/>
    <cellStyle name="Total 9 14 2 2" xfId="25630" xr:uid="{00000000-0005-0000-0000-00001F640000}"/>
    <cellStyle name="Total 9 14 3" xfId="25631" xr:uid="{00000000-0005-0000-0000-000020640000}"/>
    <cellStyle name="Total 9 14 3 2" xfId="25632" xr:uid="{00000000-0005-0000-0000-000021640000}"/>
    <cellStyle name="Total 9 14 4" xfId="25633" xr:uid="{00000000-0005-0000-0000-000022640000}"/>
    <cellStyle name="Total 9 14 4 2" xfId="25634" xr:uid="{00000000-0005-0000-0000-000023640000}"/>
    <cellStyle name="Total 9 14 5" xfId="25635" xr:uid="{00000000-0005-0000-0000-000024640000}"/>
    <cellStyle name="Total 9 14 5 2" xfId="25636" xr:uid="{00000000-0005-0000-0000-000025640000}"/>
    <cellStyle name="Total 9 14 6" xfId="25637" xr:uid="{00000000-0005-0000-0000-000026640000}"/>
    <cellStyle name="Total 9 14 6 2" xfId="25638" xr:uid="{00000000-0005-0000-0000-000027640000}"/>
    <cellStyle name="Total 9 14 7" xfId="25639" xr:uid="{00000000-0005-0000-0000-000028640000}"/>
    <cellStyle name="Total 9 14 7 2" xfId="25640" xr:uid="{00000000-0005-0000-0000-000029640000}"/>
    <cellStyle name="Total 9 14 8" xfId="25641" xr:uid="{00000000-0005-0000-0000-00002A640000}"/>
    <cellStyle name="Total 9 14 8 2" xfId="25642" xr:uid="{00000000-0005-0000-0000-00002B640000}"/>
    <cellStyle name="Total 9 14 9" xfId="25643" xr:uid="{00000000-0005-0000-0000-00002C640000}"/>
    <cellStyle name="Total 9 14 9 2" xfId="25644" xr:uid="{00000000-0005-0000-0000-00002D640000}"/>
    <cellStyle name="Total 9 15" xfId="25645" xr:uid="{00000000-0005-0000-0000-00002E640000}"/>
    <cellStyle name="Total 9 15 2" xfId="25646" xr:uid="{00000000-0005-0000-0000-00002F640000}"/>
    <cellStyle name="Total 9 16" xfId="25647" xr:uid="{00000000-0005-0000-0000-000030640000}"/>
    <cellStyle name="Total 9 16 2" xfId="25648" xr:uid="{00000000-0005-0000-0000-000031640000}"/>
    <cellStyle name="Total 9 17" xfId="25649" xr:uid="{00000000-0005-0000-0000-000032640000}"/>
    <cellStyle name="Total 9 17 2" xfId="25650" xr:uid="{00000000-0005-0000-0000-000033640000}"/>
    <cellStyle name="Total 9 18" xfId="25651" xr:uid="{00000000-0005-0000-0000-000034640000}"/>
    <cellStyle name="Total 9 18 2" xfId="25652" xr:uid="{00000000-0005-0000-0000-000035640000}"/>
    <cellStyle name="Total 9 19" xfId="25653" xr:uid="{00000000-0005-0000-0000-000036640000}"/>
    <cellStyle name="Total 9 19 2" xfId="25654" xr:uid="{00000000-0005-0000-0000-000037640000}"/>
    <cellStyle name="Total 9 2" xfId="25655" xr:uid="{00000000-0005-0000-0000-000038640000}"/>
    <cellStyle name="Total 9 2 10" xfId="25656" xr:uid="{00000000-0005-0000-0000-000039640000}"/>
    <cellStyle name="Total 9 2 10 10" xfId="25657" xr:uid="{00000000-0005-0000-0000-00003A640000}"/>
    <cellStyle name="Total 9 2 10 10 2" xfId="25658" xr:uid="{00000000-0005-0000-0000-00003B640000}"/>
    <cellStyle name="Total 9 2 10 11" xfId="25659" xr:uid="{00000000-0005-0000-0000-00003C640000}"/>
    <cellStyle name="Total 9 2 10 11 2" xfId="25660" xr:uid="{00000000-0005-0000-0000-00003D640000}"/>
    <cellStyle name="Total 9 2 10 12" xfId="25661" xr:uid="{00000000-0005-0000-0000-00003E640000}"/>
    <cellStyle name="Total 9 2 10 12 2" xfId="25662" xr:uid="{00000000-0005-0000-0000-00003F640000}"/>
    <cellStyle name="Total 9 2 10 13" xfId="25663" xr:uid="{00000000-0005-0000-0000-000040640000}"/>
    <cellStyle name="Total 9 2 10 13 2" xfId="25664" xr:uid="{00000000-0005-0000-0000-000041640000}"/>
    <cellStyle name="Total 9 2 10 14" xfId="25665" xr:uid="{00000000-0005-0000-0000-000042640000}"/>
    <cellStyle name="Total 9 2 10 14 2" xfId="25666" xr:uid="{00000000-0005-0000-0000-000043640000}"/>
    <cellStyle name="Total 9 2 10 15" xfId="25667" xr:uid="{00000000-0005-0000-0000-000044640000}"/>
    <cellStyle name="Total 9 2 10 15 2" xfId="25668" xr:uid="{00000000-0005-0000-0000-000045640000}"/>
    <cellStyle name="Total 9 2 10 16" xfId="25669" xr:uid="{00000000-0005-0000-0000-000046640000}"/>
    <cellStyle name="Total 9 2 10 16 2" xfId="25670" xr:uid="{00000000-0005-0000-0000-000047640000}"/>
    <cellStyle name="Total 9 2 10 17" xfId="25671" xr:uid="{00000000-0005-0000-0000-000048640000}"/>
    <cellStyle name="Total 9 2 10 17 2" xfId="25672" xr:uid="{00000000-0005-0000-0000-000049640000}"/>
    <cellStyle name="Total 9 2 10 18" xfId="25673" xr:uid="{00000000-0005-0000-0000-00004A640000}"/>
    <cellStyle name="Total 9 2 10 2" xfId="25674" xr:uid="{00000000-0005-0000-0000-00004B640000}"/>
    <cellStyle name="Total 9 2 10 2 2" xfId="25675" xr:uid="{00000000-0005-0000-0000-00004C640000}"/>
    <cellStyle name="Total 9 2 10 3" xfId="25676" xr:uid="{00000000-0005-0000-0000-00004D640000}"/>
    <cellStyle name="Total 9 2 10 3 2" xfId="25677" xr:uid="{00000000-0005-0000-0000-00004E640000}"/>
    <cellStyle name="Total 9 2 10 4" xfId="25678" xr:uid="{00000000-0005-0000-0000-00004F640000}"/>
    <cellStyle name="Total 9 2 10 4 2" xfId="25679" xr:uid="{00000000-0005-0000-0000-000050640000}"/>
    <cellStyle name="Total 9 2 10 5" xfId="25680" xr:uid="{00000000-0005-0000-0000-000051640000}"/>
    <cellStyle name="Total 9 2 10 5 2" xfId="25681" xr:uid="{00000000-0005-0000-0000-000052640000}"/>
    <cellStyle name="Total 9 2 10 6" xfId="25682" xr:uid="{00000000-0005-0000-0000-000053640000}"/>
    <cellStyle name="Total 9 2 10 6 2" xfId="25683" xr:uid="{00000000-0005-0000-0000-000054640000}"/>
    <cellStyle name="Total 9 2 10 7" xfId="25684" xr:uid="{00000000-0005-0000-0000-000055640000}"/>
    <cellStyle name="Total 9 2 10 7 2" xfId="25685" xr:uid="{00000000-0005-0000-0000-000056640000}"/>
    <cellStyle name="Total 9 2 10 8" xfId="25686" xr:uid="{00000000-0005-0000-0000-000057640000}"/>
    <cellStyle name="Total 9 2 10 8 2" xfId="25687" xr:uid="{00000000-0005-0000-0000-000058640000}"/>
    <cellStyle name="Total 9 2 10 9" xfId="25688" xr:uid="{00000000-0005-0000-0000-000059640000}"/>
    <cellStyle name="Total 9 2 10 9 2" xfId="25689" xr:uid="{00000000-0005-0000-0000-00005A640000}"/>
    <cellStyle name="Total 9 2 11" xfId="25690" xr:uid="{00000000-0005-0000-0000-00005B640000}"/>
    <cellStyle name="Total 9 2 11 10" xfId="25691" xr:uid="{00000000-0005-0000-0000-00005C640000}"/>
    <cellStyle name="Total 9 2 11 10 2" xfId="25692" xr:uid="{00000000-0005-0000-0000-00005D640000}"/>
    <cellStyle name="Total 9 2 11 11" xfId="25693" xr:uid="{00000000-0005-0000-0000-00005E640000}"/>
    <cellStyle name="Total 9 2 11 11 2" xfId="25694" xr:uid="{00000000-0005-0000-0000-00005F640000}"/>
    <cellStyle name="Total 9 2 11 12" xfId="25695" xr:uid="{00000000-0005-0000-0000-000060640000}"/>
    <cellStyle name="Total 9 2 11 12 2" xfId="25696" xr:uid="{00000000-0005-0000-0000-000061640000}"/>
    <cellStyle name="Total 9 2 11 13" xfId="25697" xr:uid="{00000000-0005-0000-0000-000062640000}"/>
    <cellStyle name="Total 9 2 11 13 2" xfId="25698" xr:uid="{00000000-0005-0000-0000-000063640000}"/>
    <cellStyle name="Total 9 2 11 14" xfId="25699" xr:uid="{00000000-0005-0000-0000-000064640000}"/>
    <cellStyle name="Total 9 2 11 14 2" xfId="25700" xr:uid="{00000000-0005-0000-0000-000065640000}"/>
    <cellStyle name="Total 9 2 11 15" xfId="25701" xr:uid="{00000000-0005-0000-0000-000066640000}"/>
    <cellStyle name="Total 9 2 11 15 2" xfId="25702" xr:uid="{00000000-0005-0000-0000-000067640000}"/>
    <cellStyle name="Total 9 2 11 16" xfId="25703" xr:uid="{00000000-0005-0000-0000-000068640000}"/>
    <cellStyle name="Total 9 2 11 2" xfId="25704" xr:uid="{00000000-0005-0000-0000-000069640000}"/>
    <cellStyle name="Total 9 2 11 2 2" xfId="25705" xr:uid="{00000000-0005-0000-0000-00006A640000}"/>
    <cellStyle name="Total 9 2 11 3" xfId="25706" xr:uid="{00000000-0005-0000-0000-00006B640000}"/>
    <cellStyle name="Total 9 2 11 3 2" xfId="25707" xr:uid="{00000000-0005-0000-0000-00006C640000}"/>
    <cellStyle name="Total 9 2 11 4" xfId="25708" xr:uid="{00000000-0005-0000-0000-00006D640000}"/>
    <cellStyle name="Total 9 2 11 4 2" xfId="25709" xr:uid="{00000000-0005-0000-0000-00006E640000}"/>
    <cellStyle name="Total 9 2 11 5" xfId="25710" xr:uid="{00000000-0005-0000-0000-00006F640000}"/>
    <cellStyle name="Total 9 2 11 5 2" xfId="25711" xr:uid="{00000000-0005-0000-0000-000070640000}"/>
    <cellStyle name="Total 9 2 11 6" xfId="25712" xr:uid="{00000000-0005-0000-0000-000071640000}"/>
    <cellStyle name="Total 9 2 11 6 2" xfId="25713" xr:uid="{00000000-0005-0000-0000-000072640000}"/>
    <cellStyle name="Total 9 2 11 7" xfId="25714" xr:uid="{00000000-0005-0000-0000-000073640000}"/>
    <cellStyle name="Total 9 2 11 7 2" xfId="25715" xr:uid="{00000000-0005-0000-0000-000074640000}"/>
    <cellStyle name="Total 9 2 11 8" xfId="25716" xr:uid="{00000000-0005-0000-0000-000075640000}"/>
    <cellStyle name="Total 9 2 11 8 2" xfId="25717" xr:uid="{00000000-0005-0000-0000-000076640000}"/>
    <cellStyle name="Total 9 2 11 9" xfId="25718" xr:uid="{00000000-0005-0000-0000-000077640000}"/>
    <cellStyle name="Total 9 2 11 9 2" xfId="25719" xr:uid="{00000000-0005-0000-0000-000078640000}"/>
    <cellStyle name="Total 9 2 12" xfId="25720" xr:uid="{00000000-0005-0000-0000-000079640000}"/>
    <cellStyle name="Total 9 2 12 10" xfId="25721" xr:uid="{00000000-0005-0000-0000-00007A640000}"/>
    <cellStyle name="Total 9 2 12 10 2" xfId="25722" xr:uid="{00000000-0005-0000-0000-00007B640000}"/>
    <cellStyle name="Total 9 2 12 11" xfId="25723" xr:uid="{00000000-0005-0000-0000-00007C640000}"/>
    <cellStyle name="Total 9 2 12 11 2" xfId="25724" xr:uid="{00000000-0005-0000-0000-00007D640000}"/>
    <cellStyle name="Total 9 2 12 12" xfId="25725" xr:uid="{00000000-0005-0000-0000-00007E640000}"/>
    <cellStyle name="Total 9 2 12 12 2" xfId="25726" xr:uid="{00000000-0005-0000-0000-00007F640000}"/>
    <cellStyle name="Total 9 2 12 13" xfId="25727" xr:uid="{00000000-0005-0000-0000-000080640000}"/>
    <cellStyle name="Total 9 2 12 13 2" xfId="25728" xr:uid="{00000000-0005-0000-0000-000081640000}"/>
    <cellStyle name="Total 9 2 12 14" xfId="25729" xr:uid="{00000000-0005-0000-0000-000082640000}"/>
    <cellStyle name="Total 9 2 12 14 2" xfId="25730" xr:uid="{00000000-0005-0000-0000-000083640000}"/>
    <cellStyle name="Total 9 2 12 15" xfId="25731" xr:uid="{00000000-0005-0000-0000-000084640000}"/>
    <cellStyle name="Total 9 2 12 15 2" xfId="25732" xr:uid="{00000000-0005-0000-0000-000085640000}"/>
    <cellStyle name="Total 9 2 12 16" xfId="25733" xr:uid="{00000000-0005-0000-0000-000086640000}"/>
    <cellStyle name="Total 9 2 12 2" xfId="25734" xr:uid="{00000000-0005-0000-0000-000087640000}"/>
    <cellStyle name="Total 9 2 12 2 2" xfId="25735" xr:uid="{00000000-0005-0000-0000-000088640000}"/>
    <cellStyle name="Total 9 2 12 3" xfId="25736" xr:uid="{00000000-0005-0000-0000-000089640000}"/>
    <cellStyle name="Total 9 2 12 3 2" xfId="25737" xr:uid="{00000000-0005-0000-0000-00008A640000}"/>
    <cellStyle name="Total 9 2 12 4" xfId="25738" xr:uid="{00000000-0005-0000-0000-00008B640000}"/>
    <cellStyle name="Total 9 2 12 4 2" xfId="25739" xr:uid="{00000000-0005-0000-0000-00008C640000}"/>
    <cellStyle name="Total 9 2 12 5" xfId="25740" xr:uid="{00000000-0005-0000-0000-00008D640000}"/>
    <cellStyle name="Total 9 2 12 5 2" xfId="25741" xr:uid="{00000000-0005-0000-0000-00008E640000}"/>
    <cellStyle name="Total 9 2 12 6" xfId="25742" xr:uid="{00000000-0005-0000-0000-00008F640000}"/>
    <cellStyle name="Total 9 2 12 6 2" xfId="25743" xr:uid="{00000000-0005-0000-0000-000090640000}"/>
    <cellStyle name="Total 9 2 12 7" xfId="25744" xr:uid="{00000000-0005-0000-0000-000091640000}"/>
    <cellStyle name="Total 9 2 12 7 2" xfId="25745" xr:uid="{00000000-0005-0000-0000-000092640000}"/>
    <cellStyle name="Total 9 2 12 8" xfId="25746" xr:uid="{00000000-0005-0000-0000-000093640000}"/>
    <cellStyle name="Total 9 2 12 8 2" xfId="25747" xr:uid="{00000000-0005-0000-0000-000094640000}"/>
    <cellStyle name="Total 9 2 12 9" xfId="25748" xr:uid="{00000000-0005-0000-0000-000095640000}"/>
    <cellStyle name="Total 9 2 12 9 2" xfId="25749" xr:uid="{00000000-0005-0000-0000-000096640000}"/>
    <cellStyle name="Total 9 2 13" xfId="25750" xr:uid="{00000000-0005-0000-0000-000097640000}"/>
    <cellStyle name="Total 9 2 13 10" xfId="25751" xr:uid="{00000000-0005-0000-0000-000098640000}"/>
    <cellStyle name="Total 9 2 13 10 2" xfId="25752" xr:uid="{00000000-0005-0000-0000-000099640000}"/>
    <cellStyle name="Total 9 2 13 11" xfId="25753" xr:uid="{00000000-0005-0000-0000-00009A640000}"/>
    <cellStyle name="Total 9 2 13 11 2" xfId="25754" xr:uid="{00000000-0005-0000-0000-00009B640000}"/>
    <cellStyle name="Total 9 2 13 12" xfId="25755" xr:uid="{00000000-0005-0000-0000-00009C640000}"/>
    <cellStyle name="Total 9 2 13 12 2" xfId="25756" xr:uid="{00000000-0005-0000-0000-00009D640000}"/>
    <cellStyle name="Total 9 2 13 13" xfId="25757" xr:uid="{00000000-0005-0000-0000-00009E640000}"/>
    <cellStyle name="Total 9 2 13 13 2" xfId="25758" xr:uid="{00000000-0005-0000-0000-00009F640000}"/>
    <cellStyle name="Total 9 2 13 14" xfId="25759" xr:uid="{00000000-0005-0000-0000-0000A0640000}"/>
    <cellStyle name="Total 9 2 13 14 2" xfId="25760" xr:uid="{00000000-0005-0000-0000-0000A1640000}"/>
    <cellStyle name="Total 9 2 13 15" xfId="25761" xr:uid="{00000000-0005-0000-0000-0000A2640000}"/>
    <cellStyle name="Total 9 2 13 2" xfId="25762" xr:uid="{00000000-0005-0000-0000-0000A3640000}"/>
    <cellStyle name="Total 9 2 13 2 2" xfId="25763" xr:uid="{00000000-0005-0000-0000-0000A4640000}"/>
    <cellStyle name="Total 9 2 13 3" xfId="25764" xr:uid="{00000000-0005-0000-0000-0000A5640000}"/>
    <cellStyle name="Total 9 2 13 3 2" xfId="25765" xr:uid="{00000000-0005-0000-0000-0000A6640000}"/>
    <cellStyle name="Total 9 2 13 4" xfId="25766" xr:uid="{00000000-0005-0000-0000-0000A7640000}"/>
    <cellStyle name="Total 9 2 13 4 2" xfId="25767" xr:uid="{00000000-0005-0000-0000-0000A8640000}"/>
    <cellStyle name="Total 9 2 13 5" xfId="25768" xr:uid="{00000000-0005-0000-0000-0000A9640000}"/>
    <cellStyle name="Total 9 2 13 5 2" xfId="25769" xr:uid="{00000000-0005-0000-0000-0000AA640000}"/>
    <cellStyle name="Total 9 2 13 6" xfId="25770" xr:uid="{00000000-0005-0000-0000-0000AB640000}"/>
    <cellStyle name="Total 9 2 13 6 2" xfId="25771" xr:uid="{00000000-0005-0000-0000-0000AC640000}"/>
    <cellStyle name="Total 9 2 13 7" xfId="25772" xr:uid="{00000000-0005-0000-0000-0000AD640000}"/>
    <cellStyle name="Total 9 2 13 7 2" xfId="25773" xr:uid="{00000000-0005-0000-0000-0000AE640000}"/>
    <cellStyle name="Total 9 2 13 8" xfId="25774" xr:uid="{00000000-0005-0000-0000-0000AF640000}"/>
    <cellStyle name="Total 9 2 13 8 2" xfId="25775" xr:uid="{00000000-0005-0000-0000-0000B0640000}"/>
    <cellStyle name="Total 9 2 13 9" xfId="25776" xr:uid="{00000000-0005-0000-0000-0000B1640000}"/>
    <cellStyle name="Total 9 2 13 9 2" xfId="25777" xr:uid="{00000000-0005-0000-0000-0000B2640000}"/>
    <cellStyle name="Total 9 2 14" xfId="25778" xr:uid="{00000000-0005-0000-0000-0000B3640000}"/>
    <cellStyle name="Total 9 2 14 2" xfId="25779" xr:uid="{00000000-0005-0000-0000-0000B4640000}"/>
    <cellStyle name="Total 9 2 15" xfId="25780" xr:uid="{00000000-0005-0000-0000-0000B5640000}"/>
    <cellStyle name="Total 9 2 15 2" xfId="25781" xr:uid="{00000000-0005-0000-0000-0000B6640000}"/>
    <cellStyle name="Total 9 2 16" xfId="25782" xr:uid="{00000000-0005-0000-0000-0000B7640000}"/>
    <cellStyle name="Total 9 2 16 2" xfId="25783" xr:uid="{00000000-0005-0000-0000-0000B8640000}"/>
    <cellStyle name="Total 9 2 17" xfId="25784" xr:uid="{00000000-0005-0000-0000-0000B9640000}"/>
    <cellStyle name="Total 9 2 17 2" xfId="25785" xr:uid="{00000000-0005-0000-0000-0000BA640000}"/>
    <cellStyle name="Total 9 2 18" xfId="25786" xr:uid="{00000000-0005-0000-0000-0000BB640000}"/>
    <cellStyle name="Total 9 2 18 2" xfId="25787" xr:uid="{00000000-0005-0000-0000-0000BC640000}"/>
    <cellStyle name="Total 9 2 19" xfId="25788" xr:uid="{00000000-0005-0000-0000-0000BD640000}"/>
    <cellStyle name="Total 9 2 19 2" xfId="25789" xr:uid="{00000000-0005-0000-0000-0000BE640000}"/>
    <cellStyle name="Total 9 2 2" xfId="25790" xr:uid="{00000000-0005-0000-0000-0000BF640000}"/>
    <cellStyle name="Total 9 2 2 10" xfId="25791" xr:uid="{00000000-0005-0000-0000-0000C0640000}"/>
    <cellStyle name="Total 9 2 2 10 2" xfId="25792" xr:uid="{00000000-0005-0000-0000-0000C1640000}"/>
    <cellStyle name="Total 9 2 2 11" xfId="25793" xr:uid="{00000000-0005-0000-0000-0000C2640000}"/>
    <cellStyle name="Total 9 2 2 11 2" xfId="25794" xr:uid="{00000000-0005-0000-0000-0000C3640000}"/>
    <cellStyle name="Total 9 2 2 12" xfId="25795" xr:uid="{00000000-0005-0000-0000-0000C4640000}"/>
    <cellStyle name="Total 9 2 2 12 2" xfId="25796" xr:uid="{00000000-0005-0000-0000-0000C5640000}"/>
    <cellStyle name="Total 9 2 2 13" xfId="25797" xr:uid="{00000000-0005-0000-0000-0000C6640000}"/>
    <cellStyle name="Total 9 2 2 13 2" xfId="25798" xr:uid="{00000000-0005-0000-0000-0000C7640000}"/>
    <cellStyle name="Total 9 2 2 14" xfId="25799" xr:uid="{00000000-0005-0000-0000-0000C8640000}"/>
    <cellStyle name="Total 9 2 2 14 2" xfId="25800" xr:uid="{00000000-0005-0000-0000-0000C9640000}"/>
    <cellStyle name="Total 9 2 2 15" xfId="25801" xr:uid="{00000000-0005-0000-0000-0000CA640000}"/>
    <cellStyle name="Total 9 2 2 15 2" xfId="25802" xr:uid="{00000000-0005-0000-0000-0000CB640000}"/>
    <cellStyle name="Total 9 2 2 16" xfId="25803" xr:uid="{00000000-0005-0000-0000-0000CC640000}"/>
    <cellStyle name="Total 9 2 2 16 2" xfId="25804" xr:uid="{00000000-0005-0000-0000-0000CD640000}"/>
    <cellStyle name="Total 9 2 2 17" xfId="25805" xr:uid="{00000000-0005-0000-0000-0000CE640000}"/>
    <cellStyle name="Total 9 2 2 17 2" xfId="25806" xr:uid="{00000000-0005-0000-0000-0000CF640000}"/>
    <cellStyle name="Total 9 2 2 18" xfId="25807" xr:uid="{00000000-0005-0000-0000-0000D0640000}"/>
    <cellStyle name="Total 9 2 2 18 2" xfId="25808" xr:uid="{00000000-0005-0000-0000-0000D1640000}"/>
    <cellStyle name="Total 9 2 2 19" xfId="25809" xr:uid="{00000000-0005-0000-0000-0000D2640000}"/>
    <cellStyle name="Total 9 2 2 19 2" xfId="25810" xr:uid="{00000000-0005-0000-0000-0000D3640000}"/>
    <cellStyle name="Total 9 2 2 2" xfId="25811" xr:uid="{00000000-0005-0000-0000-0000D4640000}"/>
    <cellStyle name="Total 9 2 2 2 10" xfId="25812" xr:uid="{00000000-0005-0000-0000-0000D5640000}"/>
    <cellStyle name="Total 9 2 2 2 10 2" xfId="25813" xr:uid="{00000000-0005-0000-0000-0000D6640000}"/>
    <cellStyle name="Total 9 2 2 2 11" xfId="25814" xr:uid="{00000000-0005-0000-0000-0000D7640000}"/>
    <cellStyle name="Total 9 2 2 2 11 2" xfId="25815" xr:uid="{00000000-0005-0000-0000-0000D8640000}"/>
    <cellStyle name="Total 9 2 2 2 12" xfId="25816" xr:uid="{00000000-0005-0000-0000-0000D9640000}"/>
    <cellStyle name="Total 9 2 2 2 12 2" xfId="25817" xr:uid="{00000000-0005-0000-0000-0000DA640000}"/>
    <cellStyle name="Total 9 2 2 2 13" xfId="25818" xr:uid="{00000000-0005-0000-0000-0000DB640000}"/>
    <cellStyle name="Total 9 2 2 2 13 2" xfId="25819" xr:uid="{00000000-0005-0000-0000-0000DC640000}"/>
    <cellStyle name="Total 9 2 2 2 14" xfId="25820" xr:uid="{00000000-0005-0000-0000-0000DD640000}"/>
    <cellStyle name="Total 9 2 2 2 14 2" xfId="25821" xr:uid="{00000000-0005-0000-0000-0000DE640000}"/>
    <cellStyle name="Total 9 2 2 2 15" xfId="25822" xr:uid="{00000000-0005-0000-0000-0000DF640000}"/>
    <cellStyle name="Total 9 2 2 2 15 2" xfId="25823" xr:uid="{00000000-0005-0000-0000-0000E0640000}"/>
    <cellStyle name="Total 9 2 2 2 16" xfId="25824" xr:uid="{00000000-0005-0000-0000-0000E1640000}"/>
    <cellStyle name="Total 9 2 2 2 16 2" xfId="25825" xr:uid="{00000000-0005-0000-0000-0000E2640000}"/>
    <cellStyle name="Total 9 2 2 2 17" xfId="25826" xr:uid="{00000000-0005-0000-0000-0000E3640000}"/>
    <cellStyle name="Total 9 2 2 2 17 2" xfId="25827" xr:uid="{00000000-0005-0000-0000-0000E4640000}"/>
    <cellStyle name="Total 9 2 2 2 18" xfId="25828" xr:uid="{00000000-0005-0000-0000-0000E5640000}"/>
    <cellStyle name="Total 9 2 2 2 18 2" xfId="25829" xr:uid="{00000000-0005-0000-0000-0000E6640000}"/>
    <cellStyle name="Total 9 2 2 2 19" xfId="25830" xr:uid="{00000000-0005-0000-0000-0000E7640000}"/>
    <cellStyle name="Total 9 2 2 2 2" xfId="25831" xr:uid="{00000000-0005-0000-0000-0000E8640000}"/>
    <cellStyle name="Total 9 2 2 2 2 2" xfId="25832" xr:uid="{00000000-0005-0000-0000-0000E9640000}"/>
    <cellStyle name="Total 9 2 2 2 3" xfId="25833" xr:uid="{00000000-0005-0000-0000-0000EA640000}"/>
    <cellStyle name="Total 9 2 2 2 3 2" xfId="25834" xr:uid="{00000000-0005-0000-0000-0000EB640000}"/>
    <cellStyle name="Total 9 2 2 2 4" xfId="25835" xr:uid="{00000000-0005-0000-0000-0000EC640000}"/>
    <cellStyle name="Total 9 2 2 2 4 2" xfId="25836" xr:uid="{00000000-0005-0000-0000-0000ED640000}"/>
    <cellStyle name="Total 9 2 2 2 5" xfId="25837" xr:uid="{00000000-0005-0000-0000-0000EE640000}"/>
    <cellStyle name="Total 9 2 2 2 5 2" xfId="25838" xr:uid="{00000000-0005-0000-0000-0000EF640000}"/>
    <cellStyle name="Total 9 2 2 2 6" xfId="25839" xr:uid="{00000000-0005-0000-0000-0000F0640000}"/>
    <cellStyle name="Total 9 2 2 2 6 2" xfId="25840" xr:uid="{00000000-0005-0000-0000-0000F1640000}"/>
    <cellStyle name="Total 9 2 2 2 7" xfId="25841" xr:uid="{00000000-0005-0000-0000-0000F2640000}"/>
    <cellStyle name="Total 9 2 2 2 7 2" xfId="25842" xr:uid="{00000000-0005-0000-0000-0000F3640000}"/>
    <cellStyle name="Total 9 2 2 2 8" xfId="25843" xr:uid="{00000000-0005-0000-0000-0000F4640000}"/>
    <cellStyle name="Total 9 2 2 2 8 2" xfId="25844" xr:uid="{00000000-0005-0000-0000-0000F5640000}"/>
    <cellStyle name="Total 9 2 2 2 9" xfId="25845" xr:uid="{00000000-0005-0000-0000-0000F6640000}"/>
    <cellStyle name="Total 9 2 2 2 9 2" xfId="25846" xr:uid="{00000000-0005-0000-0000-0000F7640000}"/>
    <cellStyle name="Total 9 2 2 20" xfId="25847" xr:uid="{00000000-0005-0000-0000-0000F8640000}"/>
    <cellStyle name="Total 9 2 2 3" xfId="25848" xr:uid="{00000000-0005-0000-0000-0000F9640000}"/>
    <cellStyle name="Total 9 2 2 3 10" xfId="25849" xr:uid="{00000000-0005-0000-0000-0000FA640000}"/>
    <cellStyle name="Total 9 2 2 3 10 2" xfId="25850" xr:uid="{00000000-0005-0000-0000-0000FB640000}"/>
    <cellStyle name="Total 9 2 2 3 11" xfId="25851" xr:uid="{00000000-0005-0000-0000-0000FC640000}"/>
    <cellStyle name="Total 9 2 2 3 11 2" xfId="25852" xr:uid="{00000000-0005-0000-0000-0000FD640000}"/>
    <cellStyle name="Total 9 2 2 3 12" xfId="25853" xr:uid="{00000000-0005-0000-0000-0000FE640000}"/>
    <cellStyle name="Total 9 2 2 3 12 2" xfId="25854" xr:uid="{00000000-0005-0000-0000-0000FF640000}"/>
    <cellStyle name="Total 9 2 2 3 13" xfId="25855" xr:uid="{00000000-0005-0000-0000-000000650000}"/>
    <cellStyle name="Total 9 2 2 3 13 2" xfId="25856" xr:uid="{00000000-0005-0000-0000-000001650000}"/>
    <cellStyle name="Total 9 2 2 3 14" xfId="25857" xr:uid="{00000000-0005-0000-0000-000002650000}"/>
    <cellStyle name="Total 9 2 2 3 14 2" xfId="25858" xr:uid="{00000000-0005-0000-0000-000003650000}"/>
    <cellStyle name="Total 9 2 2 3 15" xfId="25859" xr:uid="{00000000-0005-0000-0000-000004650000}"/>
    <cellStyle name="Total 9 2 2 3 15 2" xfId="25860" xr:uid="{00000000-0005-0000-0000-000005650000}"/>
    <cellStyle name="Total 9 2 2 3 16" xfId="25861" xr:uid="{00000000-0005-0000-0000-000006650000}"/>
    <cellStyle name="Total 9 2 2 3 16 2" xfId="25862" xr:uid="{00000000-0005-0000-0000-000007650000}"/>
    <cellStyle name="Total 9 2 2 3 17" xfId="25863" xr:uid="{00000000-0005-0000-0000-000008650000}"/>
    <cellStyle name="Total 9 2 2 3 17 2" xfId="25864" xr:uid="{00000000-0005-0000-0000-000009650000}"/>
    <cellStyle name="Total 9 2 2 3 18" xfId="25865" xr:uid="{00000000-0005-0000-0000-00000A650000}"/>
    <cellStyle name="Total 9 2 2 3 18 2" xfId="25866" xr:uid="{00000000-0005-0000-0000-00000B650000}"/>
    <cellStyle name="Total 9 2 2 3 19" xfId="25867" xr:uid="{00000000-0005-0000-0000-00000C650000}"/>
    <cellStyle name="Total 9 2 2 3 2" xfId="25868" xr:uid="{00000000-0005-0000-0000-00000D650000}"/>
    <cellStyle name="Total 9 2 2 3 2 2" xfId="25869" xr:uid="{00000000-0005-0000-0000-00000E650000}"/>
    <cellStyle name="Total 9 2 2 3 3" xfId="25870" xr:uid="{00000000-0005-0000-0000-00000F650000}"/>
    <cellStyle name="Total 9 2 2 3 3 2" xfId="25871" xr:uid="{00000000-0005-0000-0000-000010650000}"/>
    <cellStyle name="Total 9 2 2 3 4" xfId="25872" xr:uid="{00000000-0005-0000-0000-000011650000}"/>
    <cellStyle name="Total 9 2 2 3 4 2" xfId="25873" xr:uid="{00000000-0005-0000-0000-000012650000}"/>
    <cellStyle name="Total 9 2 2 3 5" xfId="25874" xr:uid="{00000000-0005-0000-0000-000013650000}"/>
    <cellStyle name="Total 9 2 2 3 5 2" xfId="25875" xr:uid="{00000000-0005-0000-0000-000014650000}"/>
    <cellStyle name="Total 9 2 2 3 6" xfId="25876" xr:uid="{00000000-0005-0000-0000-000015650000}"/>
    <cellStyle name="Total 9 2 2 3 6 2" xfId="25877" xr:uid="{00000000-0005-0000-0000-000016650000}"/>
    <cellStyle name="Total 9 2 2 3 7" xfId="25878" xr:uid="{00000000-0005-0000-0000-000017650000}"/>
    <cellStyle name="Total 9 2 2 3 7 2" xfId="25879" xr:uid="{00000000-0005-0000-0000-000018650000}"/>
    <cellStyle name="Total 9 2 2 3 8" xfId="25880" xr:uid="{00000000-0005-0000-0000-000019650000}"/>
    <cellStyle name="Total 9 2 2 3 8 2" xfId="25881" xr:uid="{00000000-0005-0000-0000-00001A650000}"/>
    <cellStyle name="Total 9 2 2 3 9" xfId="25882" xr:uid="{00000000-0005-0000-0000-00001B650000}"/>
    <cellStyle name="Total 9 2 2 3 9 2" xfId="25883" xr:uid="{00000000-0005-0000-0000-00001C650000}"/>
    <cellStyle name="Total 9 2 2 4" xfId="25884" xr:uid="{00000000-0005-0000-0000-00001D650000}"/>
    <cellStyle name="Total 9 2 2 4 10" xfId="25885" xr:uid="{00000000-0005-0000-0000-00001E650000}"/>
    <cellStyle name="Total 9 2 2 4 10 2" xfId="25886" xr:uid="{00000000-0005-0000-0000-00001F650000}"/>
    <cellStyle name="Total 9 2 2 4 11" xfId="25887" xr:uid="{00000000-0005-0000-0000-000020650000}"/>
    <cellStyle name="Total 9 2 2 4 11 2" xfId="25888" xr:uid="{00000000-0005-0000-0000-000021650000}"/>
    <cellStyle name="Total 9 2 2 4 12" xfId="25889" xr:uid="{00000000-0005-0000-0000-000022650000}"/>
    <cellStyle name="Total 9 2 2 4 12 2" xfId="25890" xr:uid="{00000000-0005-0000-0000-000023650000}"/>
    <cellStyle name="Total 9 2 2 4 13" xfId="25891" xr:uid="{00000000-0005-0000-0000-000024650000}"/>
    <cellStyle name="Total 9 2 2 4 13 2" xfId="25892" xr:uid="{00000000-0005-0000-0000-000025650000}"/>
    <cellStyle name="Total 9 2 2 4 14" xfId="25893" xr:uid="{00000000-0005-0000-0000-000026650000}"/>
    <cellStyle name="Total 9 2 2 4 14 2" xfId="25894" xr:uid="{00000000-0005-0000-0000-000027650000}"/>
    <cellStyle name="Total 9 2 2 4 15" xfId="25895" xr:uid="{00000000-0005-0000-0000-000028650000}"/>
    <cellStyle name="Total 9 2 2 4 15 2" xfId="25896" xr:uid="{00000000-0005-0000-0000-000029650000}"/>
    <cellStyle name="Total 9 2 2 4 16" xfId="25897" xr:uid="{00000000-0005-0000-0000-00002A650000}"/>
    <cellStyle name="Total 9 2 2 4 2" xfId="25898" xr:uid="{00000000-0005-0000-0000-00002B650000}"/>
    <cellStyle name="Total 9 2 2 4 2 2" xfId="25899" xr:uid="{00000000-0005-0000-0000-00002C650000}"/>
    <cellStyle name="Total 9 2 2 4 3" xfId="25900" xr:uid="{00000000-0005-0000-0000-00002D650000}"/>
    <cellStyle name="Total 9 2 2 4 3 2" xfId="25901" xr:uid="{00000000-0005-0000-0000-00002E650000}"/>
    <cellStyle name="Total 9 2 2 4 4" xfId="25902" xr:uid="{00000000-0005-0000-0000-00002F650000}"/>
    <cellStyle name="Total 9 2 2 4 4 2" xfId="25903" xr:uid="{00000000-0005-0000-0000-000030650000}"/>
    <cellStyle name="Total 9 2 2 4 5" xfId="25904" xr:uid="{00000000-0005-0000-0000-000031650000}"/>
    <cellStyle name="Total 9 2 2 4 5 2" xfId="25905" xr:uid="{00000000-0005-0000-0000-000032650000}"/>
    <cellStyle name="Total 9 2 2 4 6" xfId="25906" xr:uid="{00000000-0005-0000-0000-000033650000}"/>
    <cellStyle name="Total 9 2 2 4 6 2" xfId="25907" xr:uid="{00000000-0005-0000-0000-000034650000}"/>
    <cellStyle name="Total 9 2 2 4 7" xfId="25908" xr:uid="{00000000-0005-0000-0000-000035650000}"/>
    <cellStyle name="Total 9 2 2 4 7 2" xfId="25909" xr:uid="{00000000-0005-0000-0000-000036650000}"/>
    <cellStyle name="Total 9 2 2 4 8" xfId="25910" xr:uid="{00000000-0005-0000-0000-000037650000}"/>
    <cellStyle name="Total 9 2 2 4 8 2" xfId="25911" xr:uid="{00000000-0005-0000-0000-000038650000}"/>
    <cellStyle name="Total 9 2 2 4 9" xfId="25912" xr:uid="{00000000-0005-0000-0000-000039650000}"/>
    <cellStyle name="Total 9 2 2 4 9 2" xfId="25913" xr:uid="{00000000-0005-0000-0000-00003A650000}"/>
    <cellStyle name="Total 9 2 2 5" xfId="25914" xr:uid="{00000000-0005-0000-0000-00003B650000}"/>
    <cellStyle name="Total 9 2 2 5 10" xfId="25915" xr:uid="{00000000-0005-0000-0000-00003C650000}"/>
    <cellStyle name="Total 9 2 2 5 10 2" xfId="25916" xr:uid="{00000000-0005-0000-0000-00003D650000}"/>
    <cellStyle name="Total 9 2 2 5 11" xfId="25917" xr:uid="{00000000-0005-0000-0000-00003E650000}"/>
    <cellStyle name="Total 9 2 2 5 11 2" xfId="25918" xr:uid="{00000000-0005-0000-0000-00003F650000}"/>
    <cellStyle name="Total 9 2 2 5 12" xfId="25919" xr:uid="{00000000-0005-0000-0000-000040650000}"/>
    <cellStyle name="Total 9 2 2 5 12 2" xfId="25920" xr:uid="{00000000-0005-0000-0000-000041650000}"/>
    <cellStyle name="Total 9 2 2 5 13" xfId="25921" xr:uid="{00000000-0005-0000-0000-000042650000}"/>
    <cellStyle name="Total 9 2 2 5 13 2" xfId="25922" xr:uid="{00000000-0005-0000-0000-000043650000}"/>
    <cellStyle name="Total 9 2 2 5 14" xfId="25923" xr:uid="{00000000-0005-0000-0000-000044650000}"/>
    <cellStyle name="Total 9 2 2 5 14 2" xfId="25924" xr:uid="{00000000-0005-0000-0000-000045650000}"/>
    <cellStyle name="Total 9 2 2 5 15" xfId="25925" xr:uid="{00000000-0005-0000-0000-000046650000}"/>
    <cellStyle name="Total 9 2 2 5 15 2" xfId="25926" xr:uid="{00000000-0005-0000-0000-000047650000}"/>
    <cellStyle name="Total 9 2 2 5 16" xfId="25927" xr:uid="{00000000-0005-0000-0000-000048650000}"/>
    <cellStyle name="Total 9 2 2 5 2" xfId="25928" xr:uid="{00000000-0005-0000-0000-000049650000}"/>
    <cellStyle name="Total 9 2 2 5 2 2" xfId="25929" xr:uid="{00000000-0005-0000-0000-00004A650000}"/>
    <cellStyle name="Total 9 2 2 5 3" xfId="25930" xr:uid="{00000000-0005-0000-0000-00004B650000}"/>
    <cellStyle name="Total 9 2 2 5 3 2" xfId="25931" xr:uid="{00000000-0005-0000-0000-00004C650000}"/>
    <cellStyle name="Total 9 2 2 5 4" xfId="25932" xr:uid="{00000000-0005-0000-0000-00004D650000}"/>
    <cellStyle name="Total 9 2 2 5 4 2" xfId="25933" xr:uid="{00000000-0005-0000-0000-00004E650000}"/>
    <cellStyle name="Total 9 2 2 5 5" xfId="25934" xr:uid="{00000000-0005-0000-0000-00004F650000}"/>
    <cellStyle name="Total 9 2 2 5 5 2" xfId="25935" xr:uid="{00000000-0005-0000-0000-000050650000}"/>
    <cellStyle name="Total 9 2 2 5 6" xfId="25936" xr:uid="{00000000-0005-0000-0000-000051650000}"/>
    <cellStyle name="Total 9 2 2 5 6 2" xfId="25937" xr:uid="{00000000-0005-0000-0000-000052650000}"/>
    <cellStyle name="Total 9 2 2 5 7" xfId="25938" xr:uid="{00000000-0005-0000-0000-000053650000}"/>
    <cellStyle name="Total 9 2 2 5 7 2" xfId="25939" xr:uid="{00000000-0005-0000-0000-000054650000}"/>
    <cellStyle name="Total 9 2 2 5 8" xfId="25940" xr:uid="{00000000-0005-0000-0000-000055650000}"/>
    <cellStyle name="Total 9 2 2 5 8 2" xfId="25941" xr:uid="{00000000-0005-0000-0000-000056650000}"/>
    <cellStyle name="Total 9 2 2 5 9" xfId="25942" xr:uid="{00000000-0005-0000-0000-000057650000}"/>
    <cellStyle name="Total 9 2 2 5 9 2" xfId="25943" xr:uid="{00000000-0005-0000-0000-000058650000}"/>
    <cellStyle name="Total 9 2 2 6" xfId="25944" xr:uid="{00000000-0005-0000-0000-000059650000}"/>
    <cellStyle name="Total 9 2 2 6 10" xfId="25945" xr:uid="{00000000-0005-0000-0000-00005A650000}"/>
    <cellStyle name="Total 9 2 2 6 10 2" xfId="25946" xr:uid="{00000000-0005-0000-0000-00005B650000}"/>
    <cellStyle name="Total 9 2 2 6 11" xfId="25947" xr:uid="{00000000-0005-0000-0000-00005C650000}"/>
    <cellStyle name="Total 9 2 2 6 11 2" xfId="25948" xr:uid="{00000000-0005-0000-0000-00005D650000}"/>
    <cellStyle name="Total 9 2 2 6 12" xfId="25949" xr:uid="{00000000-0005-0000-0000-00005E650000}"/>
    <cellStyle name="Total 9 2 2 6 12 2" xfId="25950" xr:uid="{00000000-0005-0000-0000-00005F650000}"/>
    <cellStyle name="Total 9 2 2 6 13" xfId="25951" xr:uid="{00000000-0005-0000-0000-000060650000}"/>
    <cellStyle name="Total 9 2 2 6 13 2" xfId="25952" xr:uid="{00000000-0005-0000-0000-000061650000}"/>
    <cellStyle name="Total 9 2 2 6 14" xfId="25953" xr:uid="{00000000-0005-0000-0000-000062650000}"/>
    <cellStyle name="Total 9 2 2 6 14 2" xfId="25954" xr:uid="{00000000-0005-0000-0000-000063650000}"/>
    <cellStyle name="Total 9 2 2 6 15" xfId="25955" xr:uid="{00000000-0005-0000-0000-000064650000}"/>
    <cellStyle name="Total 9 2 2 6 2" xfId="25956" xr:uid="{00000000-0005-0000-0000-000065650000}"/>
    <cellStyle name="Total 9 2 2 6 2 2" xfId="25957" xr:uid="{00000000-0005-0000-0000-000066650000}"/>
    <cellStyle name="Total 9 2 2 6 3" xfId="25958" xr:uid="{00000000-0005-0000-0000-000067650000}"/>
    <cellStyle name="Total 9 2 2 6 3 2" xfId="25959" xr:uid="{00000000-0005-0000-0000-000068650000}"/>
    <cellStyle name="Total 9 2 2 6 4" xfId="25960" xr:uid="{00000000-0005-0000-0000-000069650000}"/>
    <cellStyle name="Total 9 2 2 6 4 2" xfId="25961" xr:uid="{00000000-0005-0000-0000-00006A650000}"/>
    <cellStyle name="Total 9 2 2 6 5" xfId="25962" xr:uid="{00000000-0005-0000-0000-00006B650000}"/>
    <cellStyle name="Total 9 2 2 6 5 2" xfId="25963" xr:uid="{00000000-0005-0000-0000-00006C650000}"/>
    <cellStyle name="Total 9 2 2 6 6" xfId="25964" xr:uid="{00000000-0005-0000-0000-00006D650000}"/>
    <cellStyle name="Total 9 2 2 6 6 2" xfId="25965" xr:uid="{00000000-0005-0000-0000-00006E650000}"/>
    <cellStyle name="Total 9 2 2 6 7" xfId="25966" xr:uid="{00000000-0005-0000-0000-00006F650000}"/>
    <cellStyle name="Total 9 2 2 6 7 2" xfId="25967" xr:uid="{00000000-0005-0000-0000-000070650000}"/>
    <cellStyle name="Total 9 2 2 6 8" xfId="25968" xr:uid="{00000000-0005-0000-0000-000071650000}"/>
    <cellStyle name="Total 9 2 2 6 8 2" xfId="25969" xr:uid="{00000000-0005-0000-0000-000072650000}"/>
    <cellStyle name="Total 9 2 2 6 9" xfId="25970" xr:uid="{00000000-0005-0000-0000-000073650000}"/>
    <cellStyle name="Total 9 2 2 6 9 2" xfId="25971" xr:uid="{00000000-0005-0000-0000-000074650000}"/>
    <cellStyle name="Total 9 2 2 7" xfId="25972" xr:uid="{00000000-0005-0000-0000-000075650000}"/>
    <cellStyle name="Total 9 2 2 7 2" xfId="25973" xr:uid="{00000000-0005-0000-0000-000076650000}"/>
    <cellStyle name="Total 9 2 2 8" xfId="25974" xr:uid="{00000000-0005-0000-0000-000077650000}"/>
    <cellStyle name="Total 9 2 2 8 2" xfId="25975" xr:uid="{00000000-0005-0000-0000-000078650000}"/>
    <cellStyle name="Total 9 2 2 9" xfId="25976" xr:uid="{00000000-0005-0000-0000-000079650000}"/>
    <cellStyle name="Total 9 2 2 9 2" xfId="25977" xr:uid="{00000000-0005-0000-0000-00007A650000}"/>
    <cellStyle name="Total 9 2 20" xfId="25978" xr:uid="{00000000-0005-0000-0000-00007B650000}"/>
    <cellStyle name="Total 9 2 20 2" xfId="25979" xr:uid="{00000000-0005-0000-0000-00007C650000}"/>
    <cellStyle name="Total 9 2 21" xfId="25980" xr:uid="{00000000-0005-0000-0000-00007D650000}"/>
    <cellStyle name="Total 9 2 21 2" xfId="25981" xr:uid="{00000000-0005-0000-0000-00007E650000}"/>
    <cellStyle name="Total 9 2 22" xfId="25982" xr:uid="{00000000-0005-0000-0000-00007F650000}"/>
    <cellStyle name="Total 9 2 22 2" xfId="25983" xr:uid="{00000000-0005-0000-0000-000080650000}"/>
    <cellStyle name="Total 9 2 23" xfId="25984" xr:uid="{00000000-0005-0000-0000-000081650000}"/>
    <cellStyle name="Total 9 2 23 2" xfId="25985" xr:uid="{00000000-0005-0000-0000-000082650000}"/>
    <cellStyle name="Total 9 2 24" xfId="25986" xr:uid="{00000000-0005-0000-0000-000083650000}"/>
    <cellStyle name="Total 9 2 24 2" xfId="25987" xr:uid="{00000000-0005-0000-0000-000084650000}"/>
    <cellStyle name="Total 9 2 25" xfId="25988" xr:uid="{00000000-0005-0000-0000-000085650000}"/>
    <cellStyle name="Total 9 2 25 2" xfId="25989" xr:uid="{00000000-0005-0000-0000-000086650000}"/>
    <cellStyle name="Total 9 2 26" xfId="25990" xr:uid="{00000000-0005-0000-0000-000087650000}"/>
    <cellStyle name="Total 9 2 26 2" xfId="25991" xr:uid="{00000000-0005-0000-0000-000088650000}"/>
    <cellStyle name="Total 9 2 27" xfId="25992" xr:uid="{00000000-0005-0000-0000-000089650000}"/>
    <cellStyle name="Total 9 2 3" xfId="25993" xr:uid="{00000000-0005-0000-0000-00008A650000}"/>
    <cellStyle name="Total 9 2 3 10" xfId="25994" xr:uid="{00000000-0005-0000-0000-00008B650000}"/>
    <cellStyle name="Total 9 2 3 10 2" xfId="25995" xr:uid="{00000000-0005-0000-0000-00008C650000}"/>
    <cellStyle name="Total 9 2 3 11" xfId="25996" xr:uid="{00000000-0005-0000-0000-00008D650000}"/>
    <cellStyle name="Total 9 2 3 11 2" xfId="25997" xr:uid="{00000000-0005-0000-0000-00008E650000}"/>
    <cellStyle name="Total 9 2 3 12" xfId="25998" xr:uid="{00000000-0005-0000-0000-00008F650000}"/>
    <cellStyle name="Total 9 2 3 12 2" xfId="25999" xr:uid="{00000000-0005-0000-0000-000090650000}"/>
    <cellStyle name="Total 9 2 3 13" xfId="26000" xr:uid="{00000000-0005-0000-0000-000091650000}"/>
    <cellStyle name="Total 9 2 3 13 2" xfId="26001" xr:uid="{00000000-0005-0000-0000-000092650000}"/>
    <cellStyle name="Total 9 2 3 14" xfId="26002" xr:uid="{00000000-0005-0000-0000-000093650000}"/>
    <cellStyle name="Total 9 2 3 14 2" xfId="26003" xr:uid="{00000000-0005-0000-0000-000094650000}"/>
    <cellStyle name="Total 9 2 3 15" xfId="26004" xr:uid="{00000000-0005-0000-0000-000095650000}"/>
    <cellStyle name="Total 9 2 3 15 2" xfId="26005" xr:uid="{00000000-0005-0000-0000-000096650000}"/>
    <cellStyle name="Total 9 2 3 16" xfId="26006" xr:uid="{00000000-0005-0000-0000-000097650000}"/>
    <cellStyle name="Total 9 2 3 16 2" xfId="26007" xr:uid="{00000000-0005-0000-0000-000098650000}"/>
    <cellStyle name="Total 9 2 3 17" xfId="26008" xr:uid="{00000000-0005-0000-0000-000099650000}"/>
    <cellStyle name="Total 9 2 3 17 2" xfId="26009" xr:uid="{00000000-0005-0000-0000-00009A650000}"/>
    <cellStyle name="Total 9 2 3 18" xfId="26010" xr:uid="{00000000-0005-0000-0000-00009B650000}"/>
    <cellStyle name="Total 9 2 3 18 2" xfId="26011" xr:uid="{00000000-0005-0000-0000-00009C650000}"/>
    <cellStyle name="Total 9 2 3 19" xfId="26012" xr:uid="{00000000-0005-0000-0000-00009D650000}"/>
    <cellStyle name="Total 9 2 3 19 2" xfId="26013" xr:uid="{00000000-0005-0000-0000-00009E650000}"/>
    <cellStyle name="Total 9 2 3 2" xfId="26014" xr:uid="{00000000-0005-0000-0000-00009F650000}"/>
    <cellStyle name="Total 9 2 3 2 10" xfId="26015" xr:uid="{00000000-0005-0000-0000-0000A0650000}"/>
    <cellStyle name="Total 9 2 3 2 10 2" xfId="26016" xr:uid="{00000000-0005-0000-0000-0000A1650000}"/>
    <cellStyle name="Total 9 2 3 2 11" xfId="26017" xr:uid="{00000000-0005-0000-0000-0000A2650000}"/>
    <cellStyle name="Total 9 2 3 2 11 2" xfId="26018" xr:uid="{00000000-0005-0000-0000-0000A3650000}"/>
    <cellStyle name="Total 9 2 3 2 12" xfId="26019" xr:uid="{00000000-0005-0000-0000-0000A4650000}"/>
    <cellStyle name="Total 9 2 3 2 12 2" xfId="26020" xr:uid="{00000000-0005-0000-0000-0000A5650000}"/>
    <cellStyle name="Total 9 2 3 2 13" xfId="26021" xr:uid="{00000000-0005-0000-0000-0000A6650000}"/>
    <cellStyle name="Total 9 2 3 2 13 2" xfId="26022" xr:uid="{00000000-0005-0000-0000-0000A7650000}"/>
    <cellStyle name="Total 9 2 3 2 14" xfId="26023" xr:uid="{00000000-0005-0000-0000-0000A8650000}"/>
    <cellStyle name="Total 9 2 3 2 14 2" xfId="26024" xr:uid="{00000000-0005-0000-0000-0000A9650000}"/>
    <cellStyle name="Total 9 2 3 2 15" xfId="26025" xr:uid="{00000000-0005-0000-0000-0000AA650000}"/>
    <cellStyle name="Total 9 2 3 2 15 2" xfId="26026" xr:uid="{00000000-0005-0000-0000-0000AB650000}"/>
    <cellStyle name="Total 9 2 3 2 16" xfId="26027" xr:uid="{00000000-0005-0000-0000-0000AC650000}"/>
    <cellStyle name="Total 9 2 3 2 16 2" xfId="26028" xr:uid="{00000000-0005-0000-0000-0000AD650000}"/>
    <cellStyle name="Total 9 2 3 2 17" xfId="26029" xr:uid="{00000000-0005-0000-0000-0000AE650000}"/>
    <cellStyle name="Total 9 2 3 2 17 2" xfId="26030" xr:uid="{00000000-0005-0000-0000-0000AF650000}"/>
    <cellStyle name="Total 9 2 3 2 18" xfId="26031" xr:uid="{00000000-0005-0000-0000-0000B0650000}"/>
    <cellStyle name="Total 9 2 3 2 18 2" xfId="26032" xr:uid="{00000000-0005-0000-0000-0000B1650000}"/>
    <cellStyle name="Total 9 2 3 2 19" xfId="26033" xr:uid="{00000000-0005-0000-0000-0000B2650000}"/>
    <cellStyle name="Total 9 2 3 2 2" xfId="26034" xr:uid="{00000000-0005-0000-0000-0000B3650000}"/>
    <cellStyle name="Total 9 2 3 2 2 2" xfId="26035" xr:uid="{00000000-0005-0000-0000-0000B4650000}"/>
    <cellStyle name="Total 9 2 3 2 3" xfId="26036" xr:uid="{00000000-0005-0000-0000-0000B5650000}"/>
    <cellStyle name="Total 9 2 3 2 3 2" xfId="26037" xr:uid="{00000000-0005-0000-0000-0000B6650000}"/>
    <cellStyle name="Total 9 2 3 2 4" xfId="26038" xr:uid="{00000000-0005-0000-0000-0000B7650000}"/>
    <cellStyle name="Total 9 2 3 2 4 2" xfId="26039" xr:uid="{00000000-0005-0000-0000-0000B8650000}"/>
    <cellStyle name="Total 9 2 3 2 5" xfId="26040" xr:uid="{00000000-0005-0000-0000-0000B9650000}"/>
    <cellStyle name="Total 9 2 3 2 5 2" xfId="26041" xr:uid="{00000000-0005-0000-0000-0000BA650000}"/>
    <cellStyle name="Total 9 2 3 2 6" xfId="26042" xr:uid="{00000000-0005-0000-0000-0000BB650000}"/>
    <cellStyle name="Total 9 2 3 2 6 2" xfId="26043" xr:uid="{00000000-0005-0000-0000-0000BC650000}"/>
    <cellStyle name="Total 9 2 3 2 7" xfId="26044" xr:uid="{00000000-0005-0000-0000-0000BD650000}"/>
    <cellStyle name="Total 9 2 3 2 7 2" xfId="26045" xr:uid="{00000000-0005-0000-0000-0000BE650000}"/>
    <cellStyle name="Total 9 2 3 2 8" xfId="26046" xr:uid="{00000000-0005-0000-0000-0000BF650000}"/>
    <cellStyle name="Total 9 2 3 2 8 2" xfId="26047" xr:uid="{00000000-0005-0000-0000-0000C0650000}"/>
    <cellStyle name="Total 9 2 3 2 9" xfId="26048" xr:uid="{00000000-0005-0000-0000-0000C1650000}"/>
    <cellStyle name="Total 9 2 3 2 9 2" xfId="26049" xr:uid="{00000000-0005-0000-0000-0000C2650000}"/>
    <cellStyle name="Total 9 2 3 20" xfId="26050" xr:uid="{00000000-0005-0000-0000-0000C3650000}"/>
    <cellStyle name="Total 9 2 3 3" xfId="26051" xr:uid="{00000000-0005-0000-0000-0000C4650000}"/>
    <cellStyle name="Total 9 2 3 3 10" xfId="26052" xr:uid="{00000000-0005-0000-0000-0000C5650000}"/>
    <cellStyle name="Total 9 2 3 3 10 2" xfId="26053" xr:uid="{00000000-0005-0000-0000-0000C6650000}"/>
    <cellStyle name="Total 9 2 3 3 11" xfId="26054" xr:uid="{00000000-0005-0000-0000-0000C7650000}"/>
    <cellStyle name="Total 9 2 3 3 11 2" xfId="26055" xr:uid="{00000000-0005-0000-0000-0000C8650000}"/>
    <cellStyle name="Total 9 2 3 3 12" xfId="26056" xr:uid="{00000000-0005-0000-0000-0000C9650000}"/>
    <cellStyle name="Total 9 2 3 3 12 2" xfId="26057" xr:uid="{00000000-0005-0000-0000-0000CA650000}"/>
    <cellStyle name="Total 9 2 3 3 13" xfId="26058" xr:uid="{00000000-0005-0000-0000-0000CB650000}"/>
    <cellStyle name="Total 9 2 3 3 13 2" xfId="26059" xr:uid="{00000000-0005-0000-0000-0000CC650000}"/>
    <cellStyle name="Total 9 2 3 3 14" xfId="26060" xr:uid="{00000000-0005-0000-0000-0000CD650000}"/>
    <cellStyle name="Total 9 2 3 3 14 2" xfId="26061" xr:uid="{00000000-0005-0000-0000-0000CE650000}"/>
    <cellStyle name="Total 9 2 3 3 15" xfId="26062" xr:uid="{00000000-0005-0000-0000-0000CF650000}"/>
    <cellStyle name="Total 9 2 3 3 15 2" xfId="26063" xr:uid="{00000000-0005-0000-0000-0000D0650000}"/>
    <cellStyle name="Total 9 2 3 3 16" xfId="26064" xr:uid="{00000000-0005-0000-0000-0000D1650000}"/>
    <cellStyle name="Total 9 2 3 3 16 2" xfId="26065" xr:uid="{00000000-0005-0000-0000-0000D2650000}"/>
    <cellStyle name="Total 9 2 3 3 17" xfId="26066" xr:uid="{00000000-0005-0000-0000-0000D3650000}"/>
    <cellStyle name="Total 9 2 3 3 17 2" xfId="26067" xr:uid="{00000000-0005-0000-0000-0000D4650000}"/>
    <cellStyle name="Total 9 2 3 3 18" xfId="26068" xr:uid="{00000000-0005-0000-0000-0000D5650000}"/>
    <cellStyle name="Total 9 2 3 3 18 2" xfId="26069" xr:uid="{00000000-0005-0000-0000-0000D6650000}"/>
    <cellStyle name="Total 9 2 3 3 19" xfId="26070" xr:uid="{00000000-0005-0000-0000-0000D7650000}"/>
    <cellStyle name="Total 9 2 3 3 2" xfId="26071" xr:uid="{00000000-0005-0000-0000-0000D8650000}"/>
    <cellStyle name="Total 9 2 3 3 2 2" xfId="26072" xr:uid="{00000000-0005-0000-0000-0000D9650000}"/>
    <cellStyle name="Total 9 2 3 3 3" xfId="26073" xr:uid="{00000000-0005-0000-0000-0000DA650000}"/>
    <cellStyle name="Total 9 2 3 3 3 2" xfId="26074" xr:uid="{00000000-0005-0000-0000-0000DB650000}"/>
    <cellStyle name="Total 9 2 3 3 4" xfId="26075" xr:uid="{00000000-0005-0000-0000-0000DC650000}"/>
    <cellStyle name="Total 9 2 3 3 4 2" xfId="26076" xr:uid="{00000000-0005-0000-0000-0000DD650000}"/>
    <cellStyle name="Total 9 2 3 3 5" xfId="26077" xr:uid="{00000000-0005-0000-0000-0000DE650000}"/>
    <cellStyle name="Total 9 2 3 3 5 2" xfId="26078" xr:uid="{00000000-0005-0000-0000-0000DF650000}"/>
    <cellStyle name="Total 9 2 3 3 6" xfId="26079" xr:uid="{00000000-0005-0000-0000-0000E0650000}"/>
    <cellStyle name="Total 9 2 3 3 6 2" xfId="26080" xr:uid="{00000000-0005-0000-0000-0000E1650000}"/>
    <cellStyle name="Total 9 2 3 3 7" xfId="26081" xr:uid="{00000000-0005-0000-0000-0000E2650000}"/>
    <cellStyle name="Total 9 2 3 3 7 2" xfId="26082" xr:uid="{00000000-0005-0000-0000-0000E3650000}"/>
    <cellStyle name="Total 9 2 3 3 8" xfId="26083" xr:uid="{00000000-0005-0000-0000-0000E4650000}"/>
    <cellStyle name="Total 9 2 3 3 8 2" xfId="26084" xr:uid="{00000000-0005-0000-0000-0000E5650000}"/>
    <cellStyle name="Total 9 2 3 3 9" xfId="26085" xr:uid="{00000000-0005-0000-0000-0000E6650000}"/>
    <cellStyle name="Total 9 2 3 3 9 2" xfId="26086" xr:uid="{00000000-0005-0000-0000-0000E7650000}"/>
    <cellStyle name="Total 9 2 3 4" xfId="26087" xr:uid="{00000000-0005-0000-0000-0000E8650000}"/>
    <cellStyle name="Total 9 2 3 4 10" xfId="26088" xr:uid="{00000000-0005-0000-0000-0000E9650000}"/>
    <cellStyle name="Total 9 2 3 4 10 2" xfId="26089" xr:uid="{00000000-0005-0000-0000-0000EA650000}"/>
    <cellStyle name="Total 9 2 3 4 11" xfId="26090" xr:uid="{00000000-0005-0000-0000-0000EB650000}"/>
    <cellStyle name="Total 9 2 3 4 11 2" xfId="26091" xr:uid="{00000000-0005-0000-0000-0000EC650000}"/>
    <cellStyle name="Total 9 2 3 4 12" xfId="26092" xr:uid="{00000000-0005-0000-0000-0000ED650000}"/>
    <cellStyle name="Total 9 2 3 4 12 2" xfId="26093" xr:uid="{00000000-0005-0000-0000-0000EE650000}"/>
    <cellStyle name="Total 9 2 3 4 13" xfId="26094" xr:uid="{00000000-0005-0000-0000-0000EF650000}"/>
    <cellStyle name="Total 9 2 3 4 13 2" xfId="26095" xr:uid="{00000000-0005-0000-0000-0000F0650000}"/>
    <cellStyle name="Total 9 2 3 4 14" xfId="26096" xr:uid="{00000000-0005-0000-0000-0000F1650000}"/>
    <cellStyle name="Total 9 2 3 4 14 2" xfId="26097" xr:uid="{00000000-0005-0000-0000-0000F2650000}"/>
    <cellStyle name="Total 9 2 3 4 15" xfId="26098" xr:uid="{00000000-0005-0000-0000-0000F3650000}"/>
    <cellStyle name="Total 9 2 3 4 15 2" xfId="26099" xr:uid="{00000000-0005-0000-0000-0000F4650000}"/>
    <cellStyle name="Total 9 2 3 4 16" xfId="26100" xr:uid="{00000000-0005-0000-0000-0000F5650000}"/>
    <cellStyle name="Total 9 2 3 4 2" xfId="26101" xr:uid="{00000000-0005-0000-0000-0000F6650000}"/>
    <cellStyle name="Total 9 2 3 4 2 2" xfId="26102" xr:uid="{00000000-0005-0000-0000-0000F7650000}"/>
    <cellStyle name="Total 9 2 3 4 3" xfId="26103" xr:uid="{00000000-0005-0000-0000-0000F8650000}"/>
    <cellStyle name="Total 9 2 3 4 3 2" xfId="26104" xr:uid="{00000000-0005-0000-0000-0000F9650000}"/>
    <cellStyle name="Total 9 2 3 4 4" xfId="26105" xr:uid="{00000000-0005-0000-0000-0000FA650000}"/>
    <cellStyle name="Total 9 2 3 4 4 2" xfId="26106" xr:uid="{00000000-0005-0000-0000-0000FB650000}"/>
    <cellStyle name="Total 9 2 3 4 5" xfId="26107" xr:uid="{00000000-0005-0000-0000-0000FC650000}"/>
    <cellStyle name="Total 9 2 3 4 5 2" xfId="26108" xr:uid="{00000000-0005-0000-0000-0000FD650000}"/>
    <cellStyle name="Total 9 2 3 4 6" xfId="26109" xr:uid="{00000000-0005-0000-0000-0000FE650000}"/>
    <cellStyle name="Total 9 2 3 4 6 2" xfId="26110" xr:uid="{00000000-0005-0000-0000-0000FF650000}"/>
    <cellStyle name="Total 9 2 3 4 7" xfId="26111" xr:uid="{00000000-0005-0000-0000-000000660000}"/>
    <cellStyle name="Total 9 2 3 4 7 2" xfId="26112" xr:uid="{00000000-0005-0000-0000-000001660000}"/>
    <cellStyle name="Total 9 2 3 4 8" xfId="26113" xr:uid="{00000000-0005-0000-0000-000002660000}"/>
    <cellStyle name="Total 9 2 3 4 8 2" xfId="26114" xr:uid="{00000000-0005-0000-0000-000003660000}"/>
    <cellStyle name="Total 9 2 3 4 9" xfId="26115" xr:uid="{00000000-0005-0000-0000-000004660000}"/>
    <cellStyle name="Total 9 2 3 4 9 2" xfId="26116" xr:uid="{00000000-0005-0000-0000-000005660000}"/>
    <cellStyle name="Total 9 2 3 5" xfId="26117" xr:uid="{00000000-0005-0000-0000-000006660000}"/>
    <cellStyle name="Total 9 2 3 5 10" xfId="26118" xr:uid="{00000000-0005-0000-0000-000007660000}"/>
    <cellStyle name="Total 9 2 3 5 10 2" xfId="26119" xr:uid="{00000000-0005-0000-0000-000008660000}"/>
    <cellStyle name="Total 9 2 3 5 11" xfId="26120" xr:uid="{00000000-0005-0000-0000-000009660000}"/>
    <cellStyle name="Total 9 2 3 5 11 2" xfId="26121" xr:uid="{00000000-0005-0000-0000-00000A660000}"/>
    <cellStyle name="Total 9 2 3 5 12" xfId="26122" xr:uid="{00000000-0005-0000-0000-00000B660000}"/>
    <cellStyle name="Total 9 2 3 5 12 2" xfId="26123" xr:uid="{00000000-0005-0000-0000-00000C660000}"/>
    <cellStyle name="Total 9 2 3 5 13" xfId="26124" xr:uid="{00000000-0005-0000-0000-00000D660000}"/>
    <cellStyle name="Total 9 2 3 5 13 2" xfId="26125" xr:uid="{00000000-0005-0000-0000-00000E660000}"/>
    <cellStyle name="Total 9 2 3 5 14" xfId="26126" xr:uid="{00000000-0005-0000-0000-00000F660000}"/>
    <cellStyle name="Total 9 2 3 5 14 2" xfId="26127" xr:uid="{00000000-0005-0000-0000-000010660000}"/>
    <cellStyle name="Total 9 2 3 5 15" xfId="26128" xr:uid="{00000000-0005-0000-0000-000011660000}"/>
    <cellStyle name="Total 9 2 3 5 15 2" xfId="26129" xr:uid="{00000000-0005-0000-0000-000012660000}"/>
    <cellStyle name="Total 9 2 3 5 16" xfId="26130" xr:uid="{00000000-0005-0000-0000-000013660000}"/>
    <cellStyle name="Total 9 2 3 5 2" xfId="26131" xr:uid="{00000000-0005-0000-0000-000014660000}"/>
    <cellStyle name="Total 9 2 3 5 2 2" xfId="26132" xr:uid="{00000000-0005-0000-0000-000015660000}"/>
    <cellStyle name="Total 9 2 3 5 3" xfId="26133" xr:uid="{00000000-0005-0000-0000-000016660000}"/>
    <cellStyle name="Total 9 2 3 5 3 2" xfId="26134" xr:uid="{00000000-0005-0000-0000-000017660000}"/>
    <cellStyle name="Total 9 2 3 5 4" xfId="26135" xr:uid="{00000000-0005-0000-0000-000018660000}"/>
    <cellStyle name="Total 9 2 3 5 4 2" xfId="26136" xr:uid="{00000000-0005-0000-0000-000019660000}"/>
    <cellStyle name="Total 9 2 3 5 5" xfId="26137" xr:uid="{00000000-0005-0000-0000-00001A660000}"/>
    <cellStyle name="Total 9 2 3 5 5 2" xfId="26138" xr:uid="{00000000-0005-0000-0000-00001B660000}"/>
    <cellStyle name="Total 9 2 3 5 6" xfId="26139" xr:uid="{00000000-0005-0000-0000-00001C660000}"/>
    <cellStyle name="Total 9 2 3 5 6 2" xfId="26140" xr:uid="{00000000-0005-0000-0000-00001D660000}"/>
    <cellStyle name="Total 9 2 3 5 7" xfId="26141" xr:uid="{00000000-0005-0000-0000-00001E660000}"/>
    <cellStyle name="Total 9 2 3 5 7 2" xfId="26142" xr:uid="{00000000-0005-0000-0000-00001F660000}"/>
    <cellStyle name="Total 9 2 3 5 8" xfId="26143" xr:uid="{00000000-0005-0000-0000-000020660000}"/>
    <cellStyle name="Total 9 2 3 5 8 2" xfId="26144" xr:uid="{00000000-0005-0000-0000-000021660000}"/>
    <cellStyle name="Total 9 2 3 5 9" xfId="26145" xr:uid="{00000000-0005-0000-0000-000022660000}"/>
    <cellStyle name="Total 9 2 3 5 9 2" xfId="26146" xr:uid="{00000000-0005-0000-0000-000023660000}"/>
    <cellStyle name="Total 9 2 3 6" xfId="26147" xr:uid="{00000000-0005-0000-0000-000024660000}"/>
    <cellStyle name="Total 9 2 3 6 10" xfId="26148" xr:uid="{00000000-0005-0000-0000-000025660000}"/>
    <cellStyle name="Total 9 2 3 6 10 2" xfId="26149" xr:uid="{00000000-0005-0000-0000-000026660000}"/>
    <cellStyle name="Total 9 2 3 6 11" xfId="26150" xr:uid="{00000000-0005-0000-0000-000027660000}"/>
    <cellStyle name="Total 9 2 3 6 11 2" xfId="26151" xr:uid="{00000000-0005-0000-0000-000028660000}"/>
    <cellStyle name="Total 9 2 3 6 12" xfId="26152" xr:uid="{00000000-0005-0000-0000-000029660000}"/>
    <cellStyle name="Total 9 2 3 6 12 2" xfId="26153" xr:uid="{00000000-0005-0000-0000-00002A660000}"/>
    <cellStyle name="Total 9 2 3 6 13" xfId="26154" xr:uid="{00000000-0005-0000-0000-00002B660000}"/>
    <cellStyle name="Total 9 2 3 6 13 2" xfId="26155" xr:uid="{00000000-0005-0000-0000-00002C660000}"/>
    <cellStyle name="Total 9 2 3 6 14" xfId="26156" xr:uid="{00000000-0005-0000-0000-00002D660000}"/>
    <cellStyle name="Total 9 2 3 6 14 2" xfId="26157" xr:uid="{00000000-0005-0000-0000-00002E660000}"/>
    <cellStyle name="Total 9 2 3 6 15" xfId="26158" xr:uid="{00000000-0005-0000-0000-00002F660000}"/>
    <cellStyle name="Total 9 2 3 6 2" xfId="26159" xr:uid="{00000000-0005-0000-0000-000030660000}"/>
    <cellStyle name="Total 9 2 3 6 2 2" xfId="26160" xr:uid="{00000000-0005-0000-0000-000031660000}"/>
    <cellStyle name="Total 9 2 3 6 3" xfId="26161" xr:uid="{00000000-0005-0000-0000-000032660000}"/>
    <cellStyle name="Total 9 2 3 6 3 2" xfId="26162" xr:uid="{00000000-0005-0000-0000-000033660000}"/>
    <cellStyle name="Total 9 2 3 6 4" xfId="26163" xr:uid="{00000000-0005-0000-0000-000034660000}"/>
    <cellStyle name="Total 9 2 3 6 4 2" xfId="26164" xr:uid="{00000000-0005-0000-0000-000035660000}"/>
    <cellStyle name="Total 9 2 3 6 5" xfId="26165" xr:uid="{00000000-0005-0000-0000-000036660000}"/>
    <cellStyle name="Total 9 2 3 6 5 2" xfId="26166" xr:uid="{00000000-0005-0000-0000-000037660000}"/>
    <cellStyle name="Total 9 2 3 6 6" xfId="26167" xr:uid="{00000000-0005-0000-0000-000038660000}"/>
    <cellStyle name="Total 9 2 3 6 6 2" xfId="26168" xr:uid="{00000000-0005-0000-0000-000039660000}"/>
    <cellStyle name="Total 9 2 3 6 7" xfId="26169" xr:uid="{00000000-0005-0000-0000-00003A660000}"/>
    <cellStyle name="Total 9 2 3 6 7 2" xfId="26170" xr:uid="{00000000-0005-0000-0000-00003B660000}"/>
    <cellStyle name="Total 9 2 3 6 8" xfId="26171" xr:uid="{00000000-0005-0000-0000-00003C660000}"/>
    <cellStyle name="Total 9 2 3 6 8 2" xfId="26172" xr:uid="{00000000-0005-0000-0000-00003D660000}"/>
    <cellStyle name="Total 9 2 3 6 9" xfId="26173" xr:uid="{00000000-0005-0000-0000-00003E660000}"/>
    <cellStyle name="Total 9 2 3 6 9 2" xfId="26174" xr:uid="{00000000-0005-0000-0000-00003F660000}"/>
    <cellStyle name="Total 9 2 3 7" xfId="26175" xr:uid="{00000000-0005-0000-0000-000040660000}"/>
    <cellStyle name="Total 9 2 3 7 2" xfId="26176" xr:uid="{00000000-0005-0000-0000-000041660000}"/>
    <cellStyle name="Total 9 2 3 8" xfId="26177" xr:uid="{00000000-0005-0000-0000-000042660000}"/>
    <cellStyle name="Total 9 2 3 8 2" xfId="26178" xr:uid="{00000000-0005-0000-0000-000043660000}"/>
    <cellStyle name="Total 9 2 3 9" xfId="26179" xr:uid="{00000000-0005-0000-0000-000044660000}"/>
    <cellStyle name="Total 9 2 3 9 2" xfId="26180" xr:uid="{00000000-0005-0000-0000-000045660000}"/>
    <cellStyle name="Total 9 2 4" xfId="26181" xr:uid="{00000000-0005-0000-0000-000046660000}"/>
    <cellStyle name="Total 9 2 4 10" xfId="26182" xr:uid="{00000000-0005-0000-0000-000047660000}"/>
    <cellStyle name="Total 9 2 4 10 2" xfId="26183" xr:uid="{00000000-0005-0000-0000-000048660000}"/>
    <cellStyle name="Total 9 2 4 11" xfId="26184" xr:uid="{00000000-0005-0000-0000-000049660000}"/>
    <cellStyle name="Total 9 2 4 11 2" xfId="26185" xr:uid="{00000000-0005-0000-0000-00004A660000}"/>
    <cellStyle name="Total 9 2 4 12" xfId="26186" xr:uid="{00000000-0005-0000-0000-00004B660000}"/>
    <cellStyle name="Total 9 2 4 12 2" xfId="26187" xr:uid="{00000000-0005-0000-0000-00004C660000}"/>
    <cellStyle name="Total 9 2 4 13" xfId="26188" xr:uid="{00000000-0005-0000-0000-00004D660000}"/>
    <cellStyle name="Total 9 2 4 13 2" xfId="26189" xr:uid="{00000000-0005-0000-0000-00004E660000}"/>
    <cellStyle name="Total 9 2 4 14" xfId="26190" xr:uid="{00000000-0005-0000-0000-00004F660000}"/>
    <cellStyle name="Total 9 2 4 14 2" xfId="26191" xr:uid="{00000000-0005-0000-0000-000050660000}"/>
    <cellStyle name="Total 9 2 4 15" xfId="26192" xr:uid="{00000000-0005-0000-0000-000051660000}"/>
    <cellStyle name="Total 9 2 4 15 2" xfId="26193" xr:uid="{00000000-0005-0000-0000-000052660000}"/>
    <cellStyle name="Total 9 2 4 16" xfId="26194" xr:uid="{00000000-0005-0000-0000-000053660000}"/>
    <cellStyle name="Total 9 2 4 16 2" xfId="26195" xr:uid="{00000000-0005-0000-0000-000054660000}"/>
    <cellStyle name="Total 9 2 4 17" xfId="26196" xr:uid="{00000000-0005-0000-0000-000055660000}"/>
    <cellStyle name="Total 9 2 4 17 2" xfId="26197" xr:uid="{00000000-0005-0000-0000-000056660000}"/>
    <cellStyle name="Total 9 2 4 18" xfId="26198" xr:uid="{00000000-0005-0000-0000-000057660000}"/>
    <cellStyle name="Total 9 2 4 18 2" xfId="26199" xr:uid="{00000000-0005-0000-0000-000058660000}"/>
    <cellStyle name="Total 9 2 4 19" xfId="26200" xr:uid="{00000000-0005-0000-0000-000059660000}"/>
    <cellStyle name="Total 9 2 4 19 2" xfId="26201" xr:uid="{00000000-0005-0000-0000-00005A660000}"/>
    <cellStyle name="Total 9 2 4 2" xfId="26202" xr:uid="{00000000-0005-0000-0000-00005B660000}"/>
    <cellStyle name="Total 9 2 4 2 10" xfId="26203" xr:uid="{00000000-0005-0000-0000-00005C660000}"/>
    <cellStyle name="Total 9 2 4 2 10 2" xfId="26204" xr:uid="{00000000-0005-0000-0000-00005D660000}"/>
    <cellStyle name="Total 9 2 4 2 11" xfId="26205" xr:uid="{00000000-0005-0000-0000-00005E660000}"/>
    <cellStyle name="Total 9 2 4 2 11 2" xfId="26206" xr:uid="{00000000-0005-0000-0000-00005F660000}"/>
    <cellStyle name="Total 9 2 4 2 12" xfId="26207" xr:uid="{00000000-0005-0000-0000-000060660000}"/>
    <cellStyle name="Total 9 2 4 2 12 2" xfId="26208" xr:uid="{00000000-0005-0000-0000-000061660000}"/>
    <cellStyle name="Total 9 2 4 2 13" xfId="26209" xr:uid="{00000000-0005-0000-0000-000062660000}"/>
    <cellStyle name="Total 9 2 4 2 13 2" xfId="26210" xr:uid="{00000000-0005-0000-0000-000063660000}"/>
    <cellStyle name="Total 9 2 4 2 14" xfId="26211" xr:uid="{00000000-0005-0000-0000-000064660000}"/>
    <cellStyle name="Total 9 2 4 2 14 2" xfId="26212" xr:uid="{00000000-0005-0000-0000-000065660000}"/>
    <cellStyle name="Total 9 2 4 2 15" xfId="26213" xr:uid="{00000000-0005-0000-0000-000066660000}"/>
    <cellStyle name="Total 9 2 4 2 15 2" xfId="26214" xr:uid="{00000000-0005-0000-0000-000067660000}"/>
    <cellStyle name="Total 9 2 4 2 16" xfId="26215" xr:uid="{00000000-0005-0000-0000-000068660000}"/>
    <cellStyle name="Total 9 2 4 2 16 2" xfId="26216" xr:uid="{00000000-0005-0000-0000-000069660000}"/>
    <cellStyle name="Total 9 2 4 2 17" xfId="26217" xr:uid="{00000000-0005-0000-0000-00006A660000}"/>
    <cellStyle name="Total 9 2 4 2 17 2" xfId="26218" xr:uid="{00000000-0005-0000-0000-00006B660000}"/>
    <cellStyle name="Total 9 2 4 2 18" xfId="26219" xr:uid="{00000000-0005-0000-0000-00006C660000}"/>
    <cellStyle name="Total 9 2 4 2 18 2" xfId="26220" xr:uid="{00000000-0005-0000-0000-00006D660000}"/>
    <cellStyle name="Total 9 2 4 2 19" xfId="26221" xr:uid="{00000000-0005-0000-0000-00006E660000}"/>
    <cellStyle name="Total 9 2 4 2 2" xfId="26222" xr:uid="{00000000-0005-0000-0000-00006F660000}"/>
    <cellStyle name="Total 9 2 4 2 2 2" xfId="26223" xr:uid="{00000000-0005-0000-0000-000070660000}"/>
    <cellStyle name="Total 9 2 4 2 3" xfId="26224" xr:uid="{00000000-0005-0000-0000-000071660000}"/>
    <cellStyle name="Total 9 2 4 2 3 2" xfId="26225" xr:uid="{00000000-0005-0000-0000-000072660000}"/>
    <cellStyle name="Total 9 2 4 2 4" xfId="26226" xr:uid="{00000000-0005-0000-0000-000073660000}"/>
    <cellStyle name="Total 9 2 4 2 4 2" xfId="26227" xr:uid="{00000000-0005-0000-0000-000074660000}"/>
    <cellStyle name="Total 9 2 4 2 5" xfId="26228" xr:uid="{00000000-0005-0000-0000-000075660000}"/>
    <cellStyle name="Total 9 2 4 2 5 2" xfId="26229" xr:uid="{00000000-0005-0000-0000-000076660000}"/>
    <cellStyle name="Total 9 2 4 2 6" xfId="26230" xr:uid="{00000000-0005-0000-0000-000077660000}"/>
    <cellStyle name="Total 9 2 4 2 6 2" xfId="26231" xr:uid="{00000000-0005-0000-0000-000078660000}"/>
    <cellStyle name="Total 9 2 4 2 7" xfId="26232" xr:uid="{00000000-0005-0000-0000-000079660000}"/>
    <cellStyle name="Total 9 2 4 2 7 2" xfId="26233" xr:uid="{00000000-0005-0000-0000-00007A660000}"/>
    <cellStyle name="Total 9 2 4 2 8" xfId="26234" xr:uid="{00000000-0005-0000-0000-00007B660000}"/>
    <cellStyle name="Total 9 2 4 2 8 2" xfId="26235" xr:uid="{00000000-0005-0000-0000-00007C660000}"/>
    <cellStyle name="Total 9 2 4 2 9" xfId="26236" xr:uid="{00000000-0005-0000-0000-00007D660000}"/>
    <cellStyle name="Total 9 2 4 2 9 2" xfId="26237" xr:uid="{00000000-0005-0000-0000-00007E660000}"/>
    <cellStyle name="Total 9 2 4 20" xfId="26238" xr:uid="{00000000-0005-0000-0000-00007F660000}"/>
    <cellStyle name="Total 9 2 4 3" xfId="26239" xr:uid="{00000000-0005-0000-0000-000080660000}"/>
    <cellStyle name="Total 9 2 4 3 10" xfId="26240" xr:uid="{00000000-0005-0000-0000-000081660000}"/>
    <cellStyle name="Total 9 2 4 3 10 2" xfId="26241" xr:uid="{00000000-0005-0000-0000-000082660000}"/>
    <cellStyle name="Total 9 2 4 3 11" xfId="26242" xr:uid="{00000000-0005-0000-0000-000083660000}"/>
    <cellStyle name="Total 9 2 4 3 11 2" xfId="26243" xr:uid="{00000000-0005-0000-0000-000084660000}"/>
    <cellStyle name="Total 9 2 4 3 12" xfId="26244" xr:uid="{00000000-0005-0000-0000-000085660000}"/>
    <cellStyle name="Total 9 2 4 3 12 2" xfId="26245" xr:uid="{00000000-0005-0000-0000-000086660000}"/>
    <cellStyle name="Total 9 2 4 3 13" xfId="26246" xr:uid="{00000000-0005-0000-0000-000087660000}"/>
    <cellStyle name="Total 9 2 4 3 13 2" xfId="26247" xr:uid="{00000000-0005-0000-0000-000088660000}"/>
    <cellStyle name="Total 9 2 4 3 14" xfId="26248" xr:uid="{00000000-0005-0000-0000-000089660000}"/>
    <cellStyle name="Total 9 2 4 3 14 2" xfId="26249" xr:uid="{00000000-0005-0000-0000-00008A660000}"/>
    <cellStyle name="Total 9 2 4 3 15" xfId="26250" xr:uid="{00000000-0005-0000-0000-00008B660000}"/>
    <cellStyle name="Total 9 2 4 3 15 2" xfId="26251" xr:uid="{00000000-0005-0000-0000-00008C660000}"/>
    <cellStyle name="Total 9 2 4 3 16" xfId="26252" xr:uid="{00000000-0005-0000-0000-00008D660000}"/>
    <cellStyle name="Total 9 2 4 3 16 2" xfId="26253" xr:uid="{00000000-0005-0000-0000-00008E660000}"/>
    <cellStyle name="Total 9 2 4 3 17" xfId="26254" xr:uid="{00000000-0005-0000-0000-00008F660000}"/>
    <cellStyle name="Total 9 2 4 3 17 2" xfId="26255" xr:uid="{00000000-0005-0000-0000-000090660000}"/>
    <cellStyle name="Total 9 2 4 3 18" xfId="26256" xr:uid="{00000000-0005-0000-0000-000091660000}"/>
    <cellStyle name="Total 9 2 4 3 2" xfId="26257" xr:uid="{00000000-0005-0000-0000-000092660000}"/>
    <cellStyle name="Total 9 2 4 3 2 2" xfId="26258" xr:uid="{00000000-0005-0000-0000-000093660000}"/>
    <cellStyle name="Total 9 2 4 3 3" xfId="26259" xr:uid="{00000000-0005-0000-0000-000094660000}"/>
    <cellStyle name="Total 9 2 4 3 3 2" xfId="26260" xr:uid="{00000000-0005-0000-0000-000095660000}"/>
    <cellStyle name="Total 9 2 4 3 4" xfId="26261" xr:uid="{00000000-0005-0000-0000-000096660000}"/>
    <cellStyle name="Total 9 2 4 3 4 2" xfId="26262" xr:uid="{00000000-0005-0000-0000-000097660000}"/>
    <cellStyle name="Total 9 2 4 3 5" xfId="26263" xr:uid="{00000000-0005-0000-0000-000098660000}"/>
    <cellStyle name="Total 9 2 4 3 5 2" xfId="26264" xr:uid="{00000000-0005-0000-0000-000099660000}"/>
    <cellStyle name="Total 9 2 4 3 6" xfId="26265" xr:uid="{00000000-0005-0000-0000-00009A660000}"/>
    <cellStyle name="Total 9 2 4 3 6 2" xfId="26266" xr:uid="{00000000-0005-0000-0000-00009B660000}"/>
    <cellStyle name="Total 9 2 4 3 7" xfId="26267" xr:uid="{00000000-0005-0000-0000-00009C660000}"/>
    <cellStyle name="Total 9 2 4 3 7 2" xfId="26268" xr:uid="{00000000-0005-0000-0000-00009D660000}"/>
    <cellStyle name="Total 9 2 4 3 8" xfId="26269" xr:uid="{00000000-0005-0000-0000-00009E660000}"/>
    <cellStyle name="Total 9 2 4 3 8 2" xfId="26270" xr:uid="{00000000-0005-0000-0000-00009F660000}"/>
    <cellStyle name="Total 9 2 4 3 9" xfId="26271" xr:uid="{00000000-0005-0000-0000-0000A0660000}"/>
    <cellStyle name="Total 9 2 4 3 9 2" xfId="26272" xr:uid="{00000000-0005-0000-0000-0000A1660000}"/>
    <cellStyle name="Total 9 2 4 4" xfId="26273" xr:uid="{00000000-0005-0000-0000-0000A2660000}"/>
    <cellStyle name="Total 9 2 4 4 10" xfId="26274" xr:uid="{00000000-0005-0000-0000-0000A3660000}"/>
    <cellStyle name="Total 9 2 4 4 10 2" xfId="26275" xr:uid="{00000000-0005-0000-0000-0000A4660000}"/>
    <cellStyle name="Total 9 2 4 4 11" xfId="26276" xr:uid="{00000000-0005-0000-0000-0000A5660000}"/>
    <cellStyle name="Total 9 2 4 4 11 2" xfId="26277" xr:uid="{00000000-0005-0000-0000-0000A6660000}"/>
    <cellStyle name="Total 9 2 4 4 12" xfId="26278" xr:uid="{00000000-0005-0000-0000-0000A7660000}"/>
    <cellStyle name="Total 9 2 4 4 12 2" xfId="26279" xr:uid="{00000000-0005-0000-0000-0000A8660000}"/>
    <cellStyle name="Total 9 2 4 4 13" xfId="26280" xr:uid="{00000000-0005-0000-0000-0000A9660000}"/>
    <cellStyle name="Total 9 2 4 4 13 2" xfId="26281" xr:uid="{00000000-0005-0000-0000-0000AA660000}"/>
    <cellStyle name="Total 9 2 4 4 14" xfId="26282" xr:uid="{00000000-0005-0000-0000-0000AB660000}"/>
    <cellStyle name="Total 9 2 4 4 14 2" xfId="26283" xr:uid="{00000000-0005-0000-0000-0000AC660000}"/>
    <cellStyle name="Total 9 2 4 4 15" xfId="26284" xr:uid="{00000000-0005-0000-0000-0000AD660000}"/>
    <cellStyle name="Total 9 2 4 4 15 2" xfId="26285" xr:uid="{00000000-0005-0000-0000-0000AE660000}"/>
    <cellStyle name="Total 9 2 4 4 16" xfId="26286" xr:uid="{00000000-0005-0000-0000-0000AF660000}"/>
    <cellStyle name="Total 9 2 4 4 2" xfId="26287" xr:uid="{00000000-0005-0000-0000-0000B0660000}"/>
    <cellStyle name="Total 9 2 4 4 2 2" xfId="26288" xr:uid="{00000000-0005-0000-0000-0000B1660000}"/>
    <cellStyle name="Total 9 2 4 4 3" xfId="26289" xr:uid="{00000000-0005-0000-0000-0000B2660000}"/>
    <cellStyle name="Total 9 2 4 4 3 2" xfId="26290" xr:uid="{00000000-0005-0000-0000-0000B3660000}"/>
    <cellStyle name="Total 9 2 4 4 4" xfId="26291" xr:uid="{00000000-0005-0000-0000-0000B4660000}"/>
    <cellStyle name="Total 9 2 4 4 4 2" xfId="26292" xr:uid="{00000000-0005-0000-0000-0000B5660000}"/>
    <cellStyle name="Total 9 2 4 4 5" xfId="26293" xr:uid="{00000000-0005-0000-0000-0000B6660000}"/>
    <cellStyle name="Total 9 2 4 4 5 2" xfId="26294" xr:uid="{00000000-0005-0000-0000-0000B7660000}"/>
    <cellStyle name="Total 9 2 4 4 6" xfId="26295" xr:uid="{00000000-0005-0000-0000-0000B8660000}"/>
    <cellStyle name="Total 9 2 4 4 6 2" xfId="26296" xr:uid="{00000000-0005-0000-0000-0000B9660000}"/>
    <cellStyle name="Total 9 2 4 4 7" xfId="26297" xr:uid="{00000000-0005-0000-0000-0000BA660000}"/>
    <cellStyle name="Total 9 2 4 4 7 2" xfId="26298" xr:uid="{00000000-0005-0000-0000-0000BB660000}"/>
    <cellStyle name="Total 9 2 4 4 8" xfId="26299" xr:uid="{00000000-0005-0000-0000-0000BC660000}"/>
    <cellStyle name="Total 9 2 4 4 8 2" xfId="26300" xr:uid="{00000000-0005-0000-0000-0000BD660000}"/>
    <cellStyle name="Total 9 2 4 4 9" xfId="26301" xr:uid="{00000000-0005-0000-0000-0000BE660000}"/>
    <cellStyle name="Total 9 2 4 4 9 2" xfId="26302" xr:uid="{00000000-0005-0000-0000-0000BF660000}"/>
    <cellStyle name="Total 9 2 4 5" xfId="26303" xr:uid="{00000000-0005-0000-0000-0000C0660000}"/>
    <cellStyle name="Total 9 2 4 5 10" xfId="26304" xr:uid="{00000000-0005-0000-0000-0000C1660000}"/>
    <cellStyle name="Total 9 2 4 5 10 2" xfId="26305" xr:uid="{00000000-0005-0000-0000-0000C2660000}"/>
    <cellStyle name="Total 9 2 4 5 11" xfId="26306" xr:uid="{00000000-0005-0000-0000-0000C3660000}"/>
    <cellStyle name="Total 9 2 4 5 11 2" xfId="26307" xr:uid="{00000000-0005-0000-0000-0000C4660000}"/>
    <cellStyle name="Total 9 2 4 5 12" xfId="26308" xr:uid="{00000000-0005-0000-0000-0000C5660000}"/>
    <cellStyle name="Total 9 2 4 5 12 2" xfId="26309" xr:uid="{00000000-0005-0000-0000-0000C6660000}"/>
    <cellStyle name="Total 9 2 4 5 13" xfId="26310" xr:uid="{00000000-0005-0000-0000-0000C7660000}"/>
    <cellStyle name="Total 9 2 4 5 13 2" xfId="26311" xr:uid="{00000000-0005-0000-0000-0000C8660000}"/>
    <cellStyle name="Total 9 2 4 5 14" xfId="26312" xr:uid="{00000000-0005-0000-0000-0000C9660000}"/>
    <cellStyle name="Total 9 2 4 5 14 2" xfId="26313" xr:uid="{00000000-0005-0000-0000-0000CA660000}"/>
    <cellStyle name="Total 9 2 4 5 15" xfId="26314" xr:uid="{00000000-0005-0000-0000-0000CB660000}"/>
    <cellStyle name="Total 9 2 4 5 15 2" xfId="26315" xr:uid="{00000000-0005-0000-0000-0000CC660000}"/>
    <cellStyle name="Total 9 2 4 5 16" xfId="26316" xr:uid="{00000000-0005-0000-0000-0000CD660000}"/>
    <cellStyle name="Total 9 2 4 5 2" xfId="26317" xr:uid="{00000000-0005-0000-0000-0000CE660000}"/>
    <cellStyle name="Total 9 2 4 5 2 2" xfId="26318" xr:uid="{00000000-0005-0000-0000-0000CF660000}"/>
    <cellStyle name="Total 9 2 4 5 3" xfId="26319" xr:uid="{00000000-0005-0000-0000-0000D0660000}"/>
    <cellStyle name="Total 9 2 4 5 3 2" xfId="26320" xr:uid="{00000000-0005-0000-0000-0000D1660000}"/>
    <cellStyle name="Total 9 2 4 5 4" xfId="26321" xr:uid="{00000000-0005-0000-0000-0000D2660000}"/>
    <cellStyle name="Total 9 2 4 5 4 2" xfId="26322" xr:uid="{00000000-0005-0000-0000-0000D3660000}"/>
    <cellStyle name="Total 9 2 4 5 5" xfId="26323" xr:uid="{00000000-0005-0000-0000-0000D4660000}"/>
    <cellStyle name="Total 9 2 4 5 5 2" xfId="26324" xr:uid="{00000000-0005-0000-0000-0000D5660000}"/>
    <cellStyle name="Total 9 2 4 5 6" xfId="26325" xr:uid="{00000000-0005-0000-0000-0000D6660000}"/>
    <cellStyle name="Total 9 2 4 5 6 2" xfId="26326" xr:uid="{00000000-0005-0000-0000-0000D7660000}"/>
    <cellStyle name="Total 9 2 4 5 7" xfId="26327" xr:uid="{00000000-0005-0000-0000-0000D8660000}"/>
    <cellStyle name="Total 9 2 4 5 7 2" xfId="26328" xr:uid="{00000000-0005-0000-0000-0000D9660000}"/>
    <cellStyle name="Total 9 2 4 5 8" xfId="26329" xr:uid="{00000000-0005-0000-0000-0000DA660000}"/>
    <cellStyle name="Total 9 2 4 5 8 2" xfId="26330" xr:uid="{00000000-0005-0000-0000-0000DB660000}"/>
    <cellStyle name="Total 9 2 4 5 9" xfId="26331" xr:uid="{00000000-0005-0000-0000-0000DC660000}"/>
    <cellStyle name="Total 9 2 4 5 9 2" xfId="26332" xr:uid="{00000000-0005-0000-0000-0000DD660000}"/>
    <cellStyle name="Total 9 2 4 6" xfId="26333" xr:uid="{00000000-0005-0000-0000-0000DE660000}"/>
    <cellStyle name="Total 9 2 4 6 10" xfId="26334" xr:uid="{00000000-0005-0000-0000-0000DF660000}"/>
    <cellStyle name="Total 9 2 4 6 10 2" xfId="26335" xr:uid="{00000000-0005-0000-0000-0000E0660000}"/>
    <cellStyle name="Total 9 2 4 6 11" xfId="26336" xr:uid="{00000000-0005-0000-0000-0000E1660000}"/>
    <cellStyle name="Total 9 2 4 6 11 2" xfId="26337" xr:uid="{00000000-0005-0000-0000-0000E2660000}"/>
    <cellStyle name="Total 9 2 4 6 12" xfId="26338" xr:uid="{00000000-0005-0000-0000-0000E3660000}"/>
    <cellStyle name="Total 9 2 4 6 12 2" xfId="26339" xr:uid="{00000000-0005-0000-0000-0000E4660000}"/>
    <cellStyle name="Total 9 2 4 6 13" xfId="26340" xr:uid="{00000000-0005-0000-0000-0000E5660000}"/>
    <cellStyle name="Total 9 2 4 6 13 2" xfId="26341" xr:uid="{00000000-0005-0000-0000-0000E6660000}"/>
    <cellStyle name="Total 9 2 4 6 14" xfId="26342" xr:uid="{00000000-0005-0000-0000-0000E7660000}"/>
    <cellStyle name="Total 9 2 4 6 14 2" xfId="26343" xr:uid="{00000000-0005-0000-0000-0000E8660000}"/>
    <cellStyle name="Total 9 2 4 6 15" xfId="26344" xr:uid="{00000000-0005-0000-0000-0000E9660000}"/>
    <cellStyle name="Total 9 2 4 6 2" xfId="26345" xr:uid="{00000000-0005-0000-0000-0000EA660000}"/>
    <cellStyle name="Total 9 2 4 6 2 2" xfId="26346" xr:uid="{00000000-0005-0000-0000-0000EB660000}"/>
    <cellStyle name="Total 9 2 4 6 3" xfId="26347" xr:uid="{00000000-0005-0000-0000-0000EC660000}"/>
    <cellStyle name="Total 9 2 4 6 3 2" xfId="26348" xr:uid="{00000000-0005-0000-0000-0000ED660000}"/>
    <cellStyle name="Total 9 2 4 6 4" xfId="26349" xr:uid="{00000000-0005-0000-0000-0000EE660000}"/>
    <cellStyle name="Total 9 2 4 6 4 2" xfId="26350" xr:uid="{00000000-0005-0000-0000-0000EF660000}"/>
    <cellStyle name="Total 9 2 4 6 5" xfId="26351" xr:uid="{00000000-0005-0000-0000-0000F0660000}"/>
    <cellStyle name="Total 9 2 4 6 5 2" xfId="26352" xr:uid="{00000000-0005-0000-0000-0000F1660000}"/>
    <cellStyle name="Total 9 2 4 6 6" xfId="26353" xr:uid="{00000000-0005-0000-0000-0000F2660000}"/>
    <cellStyle name="Total 9 2 4 6 6 2" xfId="26354" xr:uid="{00000000-0005-0000-0000-0000F3660000}"/>
    <cellStyle name="Total 9 2 4 6 7" xfId="26355" xr:uid="{00000000-0005-0000-0000-0000F4660000}"/>
    <cellStyle name="Total 9 2 4 6 7 2" xfId="26356" xr:uid="{00000000-0005-0000-0000-0000F5660000}"/>
    <cellStyle name="Total 9 2 4 6 8" xfId="26357" xr:uid="{00000000-0005-0000-0000-0000F6660000}"/>
    <cellStyle name="Total 9 2 4 6 8 2" xfId="26358" xr:uid="{00000000-0005-0000-0000-0000F7660000}"/>
    <cellStyle name="Total 9 2 4 6 9" xfId="26359" xr:uid="{00000000-0005-0000-0000-0000F8660000}"/>
    <cellStyle name="Total 9 2 4 6 9 2" xfId="26360" xr:uid="{00000000-0005-0000-0000-0000F9660000}"/>
    <cellStyle name="Total 9 2 4 7" xfId="26361" xr:uid="{00000000-0005-0000-0000-0000FA660000}"/>
    <cellStyle name="Total 9 2 4 7 2" xfId="26362" xr:uid="{00000000-0005-0000-0000-0000FB660000}"/>
    <cellStyle name="Total 9 2 4 8" xfId="26363" xr:uid="{00000000-0005-0000-0000-0000FC660000}"/>
    <cellStyle name="Total 9 2 4 8 2" xfId="26364" xr:uid="{00000000-0005-0000-0000-0000FD660000}"/>
    <cellStyle name="Total 9 2 4 9" xfId="26365" xr:uid="{00000000-0005-0000-0000-0000FE660000}"/>
    <cellStyle name="Total 9 2 4 9 2" xfId="26366" xr:uid="{00000000-0005-0000-0000-0000FF660000}"/>
    <cellStyle name="Total 9 2 5" xfId="26367" xr:uid="{00000000-0005-0000-0000-000000670000}"/>
    <cellStyle name="Total 9 2 5 10" xfId="26368" xr:uid="{00000000-0005-0000-0000-000001670000}"/>
    <cellStyle name="Total 9 2 5 10 2" xfId="26369" xr:uid="{00000000-0005-0000-0000-000002670000}"/>
    <cellStyle name="Total 9 2 5 11" xfId="26370" xr:uid="{00000000-0005-0000-0000-000003670000}"/>
    <cellStyle name="Total 9 2 5 11 2" xfId="26371" xr:uid="{00000000-0005-0000-0000-000004670000}"/>
    <cellStyle name="Total 9 2 5 12" xfId="26372" xr:uid="{00000000-0005-0000-0000-000005670000}"/>
    <cellStyle name="Total 9 2 5 12 2" xfId="26373" xr:uid="{00000000-0005-0000-0000-000006670000}"/>
    <cellStyle name="Total 9 2 5 13" xfId="26374" xr:uid="{00000000-0005-0000-0000-000007670000}"/>
    <cellStyle name="Total 9 2 5 13 2" xfId="26375" xr:uid="{00000000-0005-0000-0000-000008670000}"/>
    <cellStyle name="Total 9 2 5 14" xfId="26376" xr:uid="{00000000-0005-0000-0000-000009670000}"/>
    <cellStyle name="Total 9 2 5 14 2" xfId="26377" xr:uid="{00000000-0005-0000-0000-00000A670000}"/>
    <cellStyle name="Total 9 2 5 15" xfId="26378" xr:uid="{00000000-0005-0000-0000-00000B670000}"/>
    <cellStyle name="Total 9 2 5 15 2" xfId="26379" xr:uid="{00000000-0005-0000-0000-00000C670000}"/>
    <cellStyle name="Total 9 2 5 16" xfId="26380" xr:uid="{00000000-0005-0000-0000-00000D670000}"/>
    <cellStyle name="Total 9 2 5 16 2" xfId="26381" xr:uid="{00000000-0005-0000-0000-00000E670000}"/>
    <cellStyle name="Total 9 2 5 17" xfId="26382" xr:uid="{00000000-0005-0000-0000-00000F670000}"/>
    <cellStyle name="Total 9 2 5 17 2" xfId="26383" xr:uid="{00000000-0005-0000-0000-000010670000}"/>
    <cellStyle name="Total 9 2 5 18" xfId="26384" xr:uid="{00000000-0005-0000-0000-000011670000}"/>
    <cellStyle name="Total 9 2 5 18 2" xfId="26385" xr:uid="{00000000-0005-0000-0000-000012670000}"/>
    <cellStyle name="Total 9 2 5 19" xfId="26386" xr:uid="{00000000-0005-0000-0000-000013670000}"/>
    <cellStyle name="Total 9 2 5 2" xfId="26387" xr:uid="{00000000-0005-0000-0000-000014670000}"/>
    <cellStyle name="Total 9 2 5 2 10" xfId="26388" xr:uid="{00000000-0005-0000-0000-000015670000}"/>
    <cellStyle name="Total 9 2 5 2 10 2" xfId="26389" xr:uid="{00000000-0005-0000-0000-000016670000}"/>
    <cellStyle name="Total 9 2 5 2 11" xfId="26390" xr:uid="{00000000-0005-0000-0000-000017670000}"/>
    <cellStyle name="Total 9 2 5 2 11 2" xfId="26391" xr:uid="{00000000-0005-0000-0000-000018670000}"/>
    <cellStyle name="Total 9 2 5 2 12" xfId="26392" xr:uid="{00000000-0005-0000-0000-000019670000}"/>
    <cellStyle name="Total 9 2 5 2 12 2" xfId="26393" xr:uid="{00000000-0005-0000-0000-00001A670000}"/>
    <cellStyle name="Total 9 2 5 2 13" xfId="26394" xr:uid="{00000000-0005-0000-0000-00001B670000}"/>
    <cellStyle name="Total 9 2 5 2 13 2" xfId="26395" xr:uid="{00000000-0005-0000-0000-00001C670000}"/>
    <cellStyle name="Total 9 2 5 2 14" xfId="26396" xr:uid="{00000000-0005-0000-0000-00001D670000}"/>
    <cellStyle name="Total 9 2 5 2 14 2" xfId="26397" xr:uid="{00000000-0005-0000-0000-00001E670000}"/>
    <cellStyle name="Total 9 2 5 2 15" xfId="26398" xr:uid="{00000000-0005-0000-0000-00001F670000}"/>
    <cellStyle name="Total 9 2 5 2 15 2" xfId="26399" xr:uid="{00000000-0005-0000-0000-000020670000}"/>
    <cellStyle name="Total 9 2 5 2 16" xfId="26400" xr:uid="{00000000-0005-0000-0000-000021670000}"/>
    <cellStyle name="Total 9 2 5 2 16 2" xfId="26401" xr:uid="{00000000-0005-0000-0000-000022670000}"/>
    <cellStyle name="Total 9 2 5 2 17" xfId="26402" xr:uid="{00000000-0005-0000-0000-000023670000}"/>
    <cellStyle name="Total 9 2 5 2 17 2" xfId="26403" xr:uid="{00000000-0005-0000-0000-000024670000}"/>
    <cellStyle name="Total 9 2 5 2 18" xfId="26404" xr:uid="{00000000-0005-0000-0000-000025670000}"/>
    <cellStyle name="Total 9 2 5 2 2" xfId="26405" xr:uid="{00000000-0005-0000-0000-000026670000}"/>
    <cellStyle name="Total 9 2 5 2 2 2" xfId="26406" xr:uid="{00000000-0005-0000-0000-000027670000}"/>
    <cellStyle name="Total 9 2 5 2 3" xfId="26407" xr:uid="{00000000-0005-0000-0000-000028670000}"/>
    <cellStyle name="Total 9 2 5 2 3 2" xfId="26408" xr:uid="{00000000-0005-0000-0000-000029670000}"/>
    <cellStyle name="Total 9 2 5 2 4" xfId="26409" xr:uid="{00000000-0005-0000-0000-00002A670000}"/>
    <cellStyle name="Total 9 2 5 2 4 2" xfId="26410" xr:uid="{00000000-0005-0000-0000-00002B670000}"/>
    <cellStyle name="Total 9 2 5 2 5" xfId="26411" xr:uid="{00000000-0005-0000-0000-00002C670000}"/>
    <cellStyle name="Total 9 2 5 2 5 2" xfId="26412" xr:uid="{00000000-0005-0000-0000-00002D670000}"/>
    <cellStyle name="Total 9 2 5 2 6" xfId="26413" xr:uid="{00000000-0005-0000-0000-00002E670000}"/>
    <cellStyle name="Total 9 2 5 2 6 2" xfId="26414" xr:uid="{00000000-0005-0000-0000-00002F670000}"/>
    <cellStyle name="Total 9 2 5 2 7" xfId="26415" xr:uid="{00000000-0005-0000-0000-000030670000}"/>
    <cellStyle name="Total 9 2 5 2 7 2" xfId="26416" xr:uid="{00000000-0005-0000-0000-000031670000}"/>
    <cellStyle name="Total 9 2 5 2 8" xfId="26417" xr:uid="{00000000-0005-0000-0000-000032670000}"/>
    <cellStyle name="Total 9 2 5 2 8 2" xfId="26418" xr:uid="{00000000-0005-0000-0000-000033670000}"/>
    <cellStyle name="Total 9 2 5 2 9" xfId="26419" xr:uid="{00000000-0005-0000-0000-000034670000}"/>
    <cellStyle name="Total 9 2 5 2 9 2" xfId="26420" xr:uid="{00000000-0005-0000-0000-000035670000}"/>
    <cellStyle name="Total 9 2 5 3" xfId="26421" xr:uid="{00000000-0005-0000-0000-000036670000}"/>
    <cellStyle name="Total 9 2 5 3 10" xfId="26422" xr:uid="{00000000-0005-0000-0000-000037670000}"/>
    <cellStyle name="Total 9 2 5 3 10 2" xfId="26423" xr:uid="{00000000-0005-0000-0000-000038670000}"/>
    <cellStyle name="Total 9 2 5 3 11" xfId="26424" xr:uid="{00000000-0005-0000-0000-000039670000}"/>
    <cellStyle name="Total 9 2 5 3 11 2" xfId="26425" xr:uid="{00000000-0005-0000-0000-00003A670000}"/>
    <cellStyle name="Total 9 2 5 3 12" xfId="26426" xr:uid="{00000000-0005-0000-0000-00003B670000}"/>
    <cellStyle name="Total 9 2 5 3 12 2" xfId="26427" xr:uid="{00000000-0005-0000-0000-00003C670000}"/>
    <cellStyle name="Total 9 2 5 3 13" xfId="26428" xr:uid="{00000000-0005-0000-0000-00003D670000}"/>
    <cellStyle name="Total 9 2 5 3 13 2" xfId="26429" xr:uid="{00000000-0005-0000-0000-00003E670000}"/>
    <cellStyle name="Total 9 2 5 3 14" xfId="26430" xr:uid="{00000000-0005-0000-0000-00003F670000}"/>
    <cellStyle name="Total 9 2 5 3 14 2" xfId="26431" xr:uid="{00000000-0005-0000-0000-000040670000}"/>
    <cellStyle name="Total 9 2 5 3 15" xfId="26432" xr:uid="{00000000-0005-0000-0000-000041670000}"/>
    <cellStyle name="Total 9 2 5 3 15 2" xfId="26433" xr:uid="{00000000-0005-0000-0000-000042670000}"/>
    <cellStyle name="Total 9 2 5 3 16" xfId="26434" xr:uid="{00000000-0005-0000-0000-000043670000}"/>
    <cellStyle name="Total 9 2 5 3 2" xfId="26435" xr:uid="{00000000-0005-0000-0000-000044670000}"/>
    <cellStyle name="Total 9 2 5 3 2 2" xfId="26436" xr:uid="{00000000-0005-0000-0000-000045670000}"/>
    <cellStyle name="Total 9 2 5 3 3" xfId="26437" xr:uid="{00000000-0005-0000-0000-000046670000}"/>
    <cellStyle name="Total 9 2 5 3 3 2" xfId="26438" xr:uid="{00000000-0005-0000-0000-000047670000}"/>
    <cellStyle name="Total 9 2 5 3 4" xfId="26439" xr:uid="{00000000-0005-0000-0000-000048670000}"/>
    <cellStyle name="Total 9 2 5 3 4 2" xfId="26440" xr:uid="{00000000-0005-0000-0000-000049670000}"/>
    <cellStyle name="Total 9 2 5 3 5" xfId="26441" xr:uid="{00000000-0005-0000-0000-00004A670000}"/>
    <cellStyle name="Total 9 2 5 3 5 2" xfId="26442" xr:uid="{00000000-0005-0000-0000-00004B670000}"/>
    <cellStyle name="Total 9 2 5 3 6" xfId="26443" xr:uid="{00000000-0005-0000-0000-00004C670000}"/>
    <cellStyle name="Total 9 2 5 3 6 2" xfId="26444" xr:uid="{00000000-0005-0000-0000-00004D670000}"/>
    <cellStyle name="Total 9 2 5 3 7" xfId="26445" xr:uid="{00000000-0005-0000-0000-00004E670000}"/>
    <cellStyle name="Total 9 2 5 3 7 2" xfId="26446" xr:uid="{00000000-0005-0000-0000-00004F670000}"/>
    <cellStyle name="Total 9 2 5 3 8" xfId="26447" xr:uid="{00000000-0005-0000-0000-000050670000}"/>
    <cellStyle name="Total 9 2 5 3 8 2" xfId="26448" xr:uid="{00000000-0005-0000-0000-000051670000}"/>
    <cellStyle name="Total 9 2 5 3 9" xfId="26449" xr:uid="{00000000-0005-0000-0000-000052670000}"/>
    <cellStyle name="Total 9 2 5 3 9 2" xfId="26450" xr:uid="{00000000-0005-0000-0000-000053670000}"/>
    <cellStyle name="Total 9 2 5 4" xfId="26451" xr:uid="{00000000-0005-0000-0000-000054670000}"/>
    <cellStyle name="Total 9 2 5 4 10" xfId="26452" xr:uid="{00000000-0005-0000-0000-000055670000}"/>
    <cellStyle name="Total 9 2 5 4 10 2" xfId="26453" xr:uid="{00000000-0005-0000-0000-000056670000}"/>
    <cellStyle name="Total 9 2 5 4 11" xfId="26454" xr:uid="{00000000-0005-0000-0000-000057670000}"/>
    <cellStyle name="Total 9 2 5 4 11 2" xfId="26455" xr:uid="{00000000-0005-0000-0000-000058670000}"/>
    <cellStyle name="Total 9 2 5 4 12" xfId="26456" xr:uid="{00000000-0005-0000-0000-000059670000}"/>
    <cellStyle name="Total 9 2 5 4 12 2" xfId="26457" xr:uid="{00000000-0005-0000-0000-00005A670000}"/>
    <cellStyle name="Total 9 2 5 4 13" xfId="26458" xr:uid="{00000000-0005-0000-0000-00005B670000}"/>
    <cellStyle name="Total 9 2 5 4 13 2" xfId="26459" xr:uid="{00000000-0005-0000-0000-00005C670000}"/>
    <cellStyle name="Total 9 2 5 4 14" xfId="26460" xr:uid="{00000000-0005-0000-0000-00005D670000}"/>
    <cellStyle name="Total 9 2 5 4 14 2" xfId="26461" xr:uid="{00000000-0005-0000-0000-00005E670000}"/>
    <cellStyle name="Total 9 2 5 4 15" xfId="26462" xr:uid="{00000000-0005-0000-0000-00005F670000}"/>
    <cellStyle name="Total 9 2 5 4 15 2" xfId="26463" xr:uid="{00000000-0005-0000-0000-000060670000}"/>
    <cellStyle name="Total 9 2 5 4 16" xfId="26464" xr:uid="{00000000-0005-0000-0000-000061670000}"/>
    <cellStyle name="Total 9 2 5 4 2" xfId="26465" xr:uid="{00000000-0005-0000-0000-000062670000}"/>
    <cellStyle name="Total 9 2 5 4 2 2" xfId="26466" xr:uid="{00000000-0005-0000-0000-000063670000}"/>
    <cellStyle name="Total 9 2 5 4 3" xfId="26467" xr:uid="{00000000-0005-0000-0000-000064670000}"/>
    <cellStyle name="Total 9 2 5 4 3 2" xfId="26468" xr:uid="{00000000-0005-0000-0000-000065670000}"/>
    <cellStyle name="Total 9 2 5 4 4" xfId="26469" xr:uid="{00000000-0005-0000-0000-000066670000}"/>
    <cellStyle name="Total 9 2 5 4 4 2" xfId="26470" xr:uid="{00000000-0005-0000-0000-000067670000}"/>
    <cellStyle name="Total 9 2 5 4 5" xfId="26471" xr:uid="{00000000-0005-0000-0000-000068670000}"/>
    <cellStyle name="Total 9 2 5 4 5 2" xfId="26472" xr:uid="{00000000-0005-0000-0000-000069670000}"/>
    <cellStyle name="Total 9 2 5 4 6" xfId="26473" xr:uid="{00000000-0005-0000-0000-00006A670000}"/>
    <cellStyle name="Total 9 2 5 4 6 2" xfId="26474" xr:uid="{00000000-0005-0000-0000-00006B670000}"/>
    <cellStyle name="Total 9 2 5 4 7" xfId="26475" xr:uid="{00000000-0005-0000-0000-00006C670000}"/>
    <cellStyle name="Total 9 2 5 4 7 2" xfId="26476" xr:uid="{00000000-0005-0000-0000-00006D670000}"/>
    <cellStyle name="Total 9 2 5 4 8" xfId="26477" xr:uid="{00000000-0005-0000-0000-00006E670000}"/>
    <cellStyle name="Total 9 2 5 4 8 2" xfId="26478" xr:uid="{00000000-0005-0000-0000-00006F670000}"/>
    <cellStyle name="Total 9 2 5 4 9" xfId="26479" xr:uid="{00000000-0005-0000-0000-000070670000}"/>
    <cellStyle name="Total 9 2 5 4 9 2" xfId="26480" xr:uid="{00000000-0005-0000-0000-000071670000}"/>
    <cellStyle name="Total 9 2 5 5" xfId="26481" xr:uid="{00000000-0005-0000-0000-000072670000}"/>
    <cellStyle name="Total 9 2 5 5 10" xfId="26482" xr:uid="{00000000-0005-0000-0000-000073670000}"/>
    <cellStyle name="Total 9 2 5 5 10 2" xfId="26483" xr:uid="{00000000-0005-0000-0000-000074670000}"/>
    <cellStyle name="Total 9 2 5 5 11" xfId="26484" xr:uid="{00000000-0005-0000-0000-000075670000}"/>
    <cellStyle name="Total 9 2 5 5 11 2" xfId="26485" xr:uid="{00000000-0005-0000-0000-000076670000}"/>
    <cellStyle name="Total 9 2 5 5 12" xfId="26486" xr:uid="{00000000-0005-0000-0000-000077670000}"/>
    <cellStyle name="Total 9 2 5 5 12 2" xfId="26487" xr:uid="{00000000-0005-0000-0000-000078670000}"/>
    <cellStyle name="Total 9 2 5 5 13" xfId="26488" xr:uid="{00000000-0005-0000-0000-000079670000}"/>
    <cellStyle name="Total 9 2 5 5 13 2" xfId="26489" xr:uid="{00000000-0005-0000-0000-00007A670000}"/>
    <cellStyle name="Total 9 2 5 5 14" xfId="26490" xr:uid="{00000000-0005-0000-0000-00007B670000}"/>
    <cellStyle name="Total 9 2 5 5 14 2" xfId="26491" xr:uid="{00000000-0005-0000-0000-00007C670000}"/>
    <cellStyle name="Total 9 2 5 5 15" xfId="26492" xr:uid="{00000000-0005-0000-0000-00007D670000}"/>
    <cellStyle name="Total 9 2 5 5 2" xfId="26493" xr:uid="{00000000-0005-0000-0000-00007E670000}"/>
    <cellStyle name="Total 9 2 5 5 2 2" xfId="26494" xr:uid="{00000000-0005-0000-0000-00007F670000}"/>
    <cellStyle name="Total 9 2 5 5 3" xfId="26495" xr:uid="{00000000-0005-0000-0000-000080670000}"/>
    <cellStyle name="Total 9 2 5 5 3 2" xfId="26496" xr:uid="{00000000-0005-0000-0000-000081670000}"/>
    <cellStyle name="Total 9 2 5 5 4" xfId="26497" xr:uid="{00000000-0005-0000-0000-000082670000}"/>
    <cellStyle name="Total 9 2 5 5 4 2" xfId="26498" xr:uid="{00000000-0005-0000-0000-000083670000}"/>
    <cellStyle name="Total 9 2 5 5 5" xfId="26499" xr:uid="{00000000-0005-0000-0000-000084670000}"/>
    <cellStyle name="Total 9 2 5 5 5 2" xfId="26500" xr:uid="{00000000-0005-0000-0000-000085670000}"/>
    <cellStyle name="Total 9 2 5 5 6" xfId="26501" xr:uid="{00000000-0005-0000-0000-000086670000}"/>
    <cellStyle name="Total 9 2 5 5 6 2" xfId="26502" xr:uid="{00000000-0005-0000-0000-000087670000}"/>
    <cellStyle name="Total 9 2 5 5 7" xfId="26503" xr:uid="{00000000-0005-0000-0000-000088670000}"/>
    <cellStyle name="Total 9 2 5 5 7 2" xfId="26504" xr:uid="{00000000-0005-0000-0000-000089670000}"/>
    <cellStyle name="Total 9 2 5 5 8" xfId="26505" xr:uid="{00000000-0005-0000-0000-00008A670000}"/>
    <cellStyle name="Total 9 2 5 5 8 2" xfId="26506" xr:uid="{00000000-0005-0000-0000-00008B670000}"/>
    <cellStyle name="Total 9 2 5 5 9" xfId="26507" xr:uid="{00000000-0005-0000-0000-00008C670000}"/>
    <cellStyle name="Total 9 2 5 5 9 2" xfId="26508" xr:uid="{00000000-0005-0000-0000-00008D670000}"/>
    <cellStyle name="Total 9 2 5 6" xfId="26509" xr:uid="{00000000-0005-0000-0000-00008E670000}"/>
    <cellStyle name="Total 9 2 5 6 2" xfId="26510" xr:uid="{00000000-0005-0000-0000-00008F670000}"/>
    <cellStyle name="Total 9 2 5 7" xfId="26511" xr:uid="{00000000-0005-0000-0000-000090670000}"/>
    <cellStyle name="Total 9 2 5 7 2" xfId="26512" xr:uid="{00000000-0005-0000-0000-000091670000}"/>
    <cellStyle name="Total 9 2 5 8" xfId="26513" xr:uid="{00000000-0005-0000-0000-000092670000}"/>
    <cellStyle name="Total 9 2 5 8 2" xfId="26514" xr:uid="{00000000-0005-0000-0000-000093670000}"/>
    <cellStyle name="Total 9 2 5 9" xfId="26515" xr:uid="{00000000-0005-0000-0000-000094670000}"/>
    <cellStyle name="Total 9 2 5 9 2" xfId="26516" xr:uid="{00000000-0005-0000-0000-000095670000}"/>
    <cellStyle name="Total 9 2 6" xfId="26517" xr:uid="{00000000-0005-0000-0000-000096670000}"/>
    <cellStyle name="Total 9 2 6 10" xfId="26518" xr:uid="{00000000-0005-0000-0000-000097670000}"/>
    <cellStyle name="Total 9 2 6 10 2" xfId="26519" xr:uid="{00000000-0005-0000-0000-000098670000}"/>
    <cellStyle name="Total 9 2 6 11" xfId="26520" xr:uid="{00000000-0005-0000-0000-000099670000}"/>
    <cellStyle name="Total 9 2 6 11 2" xfId="26521" xr:uid="{00000000-0005-0000-0000-00009A670000}"/>
    <cellStyle name="Total 9 2 6 12" xfId="26522" xr:uid="{00000000-0005-0000-0000-00009B670000}"/>
    <cellStyle name="Total 9 2 6 12 2" xfId="26523" xr:uid="{00000000-0005-0000-0000-00009C670000}"/>
    <cellStyle name="Total 9 2 6 13" xfId="26524" xr:uid="{00000000-0005-0000-0000-00009D670000}"/>
    <cellStyle name="Total 9 2 6 13 2" xfId="26525" xr:uid="{00000000-0005-0000-0000-00009E670000}"/>
    <cellStyle name="Total 9 2 6 14" xfId="26526" xr:uid="{00000000-0005-0000-0000-00009F670000}"/>
    <cellStyle name="Total 9 2 6 14 2" xfId="26527" xr:uid="{00000000-0005-0000-0000-0000A0670000}"/>
    <cellStyle name="Total 9 2 6 15" xfId="26528" xr:uid="{00000000-0005-0000-0000-0000A1670000}"/>
    <cellStyle name="Total 9 2 6 15 2" xfId="26529" xr:uid="{00000000-0005-0000-0000-0000A2670000}"/>
    <cellStyle name="Total 9 2 6 16" xfId="26530" xr:uid="{00000000-0005-0000-0000-0000A3670000}"/>
    <cellStyle name="Total 9 2 6 16 2" xfId="26531" xr:uid="{00000000-0005-0000-0000-0000A4670000}"/>
    <cellStyle name="Total 9 2 6 17" xfId="26532" xr:uid="{00000000-0005-0000-0000-0000A5670000}"/>
    <cellStyle name="Total 9 2 6 17 2" xfId="26533" xr:uid="{00000000-0005-0000-0000-0000A6670000}"/>
    <cellStyle name="Total 9 2 6 18" xfId="26534" xr:uid="{00000000-0005-0000-0000-0000A7670000}"/>
    <cellStyle name="Total 9 2 6 18 2" xfId="26535" xr:uid="{00000000-0005-0000-0000-0000A8670000}"/>
    <cellStyle name="Total 9 2 6 19" xfId="26536" xr:uid="{00000000-0005-0000-0000-0000A9670000}"/>
    <cellStyle name="Total 9 2 6 2" xfId="26537" xr:uid="{00000000-0005-0000-0000-0000AA670000}"/>
    <cellStyle name="Total 9 2 6 2 10" xfId="26538" xr:uid="{00000000-0005-0000-0000-0000AB670000}"/>
    <cellStyle name="Total 9 2 6 2 10 2" xfId="26539" xr:uid="{00000000-0005-0000-0000-0000AC670000}"/>
    <cellStyle name="Total 9 2 6 2 11" xfId="26540" xr:uid="{00000000-0005-0000-0000-0000AD670000}"/>
    <cellStyle name="Total 9 2 6 2 11 2" xfId="26541" xr:uid="{00000000-0005-0000-0000-0000AE670000}"/>
    <cellStyle name="Total 9 2 6 2 12" xfId="26542" xr:uid="{00000000-0005-0000-0000-0000AF670000}"/>
    <cellStyle name="Total 9 2 6 2 12 2" xfId="26543" xr:uid="{00000000-0005-0000-0000-0000B0670000}"/>
    <cellStyle name="Total 9 2 6 2 13" xfId="26544" xr:uid="{00000000-0005-0000-0000-0000B1670000}"/>
    <cellStyle name="Total 9 2 6 2 13 2" xfId="26545" xr:uid="{00000000-0005-0000-0000-0000B2670000}"/>
    <cellStyle name="Total 9 2 6 2 14" xfId="26546" xr:uid="{00000000-0005-0000-0000-0000B3670000}"/>
    <cellStyle name="Total 9 2 6 2 14 2" xfId="26547" xr:uid="{00000000-0005-0000-0000-0000B4670000}"/>
    <cellStyle name="Total 9 2 6 2 15" xfId="26548" xr:uid="{00000000-0005-0000-0000-0000B5670000}"/>
    <cellStyle name="Total 9 2 6 2 15 2" xfId="26549" xr:uid="{00000000-0005-0000-0000-0000B6670000}"/>
    <cellStyle name="Total 9 2 6 2 16" xfId="26550" xr:uid="{00000000-0005-0000-0000-0000B7670000}"/>
    <cellStyle name="Total 9 2 6 2 16 2" xfId="26551" xr:uid="{00000000-0005-0000-0000-0000B8670000}"/>
    <cellStyle name="Total 9 2 6 2 17" xfId="26552" xr:uid="{00000000-0005-0000-0000-0000B9670000}"/>
    <cellStyle name="Total 9 2 6 2 17 2" xfId="26553" xr:uid="{00000000-0005-0000-0000-0000BA670000}"/>
    <cellStyle name="Total 9 2 6 2 18" xfId="26554" xr:uid="{00000000-0005-0000-0000-0000BB670000}"/>
    <cellStyle name="Total 9 2 6 2 2" xfId="26555" xr:uid="{00000000-0005-0000-0000-0000BC670000}"/>
    <cellStyle name="Total 9 2 6 2 2 2" xfId="26556" xr:uid="{00000000-0005-0000-0000-0000BD670000}"/>
    <cellStyle name="Total 9 2 6 2 3" xfId="26557" xr:uid="{00000000-0005-0000-0000-0000BE670000}"/>
    <cellStyle name="Total 9 2 6 2 3 2" xfId="26558" xr:uid="{00000000-0005-0000-0000-0000BF670000}"/>
    <cellStyle name="Total 9 2 6 2 4" xfId="26559" xr:uid="{00000000-0005-0000-0000-0000C0670000}"/>
    <cellStyle name="Total 9 2 6 2 4 2" xfId="26560" xr:uid="{00000000-0005-0000-0000-0000C1670000}"/>
    <cellStyle name="Total 9 2 6 2 5" xfId="26561" xr:uid="{00000000-0005-0000-0000-0000C2670000}"/>
    <cellStyle name="Total 9 2 6 2 5 2" xfId="26562" xr:uid="{00000000-0005-0000-0000-0000C3670000}"/>
    <cellStyle name="Total 9 2 6 2 6" xfId="26563" xr:uid="{00000000-0005-0000-0000-0000C4670000}"/>
    <cellStyle name="Total 9 2 6 2 6 2" xfId="26564" xr:uid="{00000000-0005-0000-0000-0000C5670000}"/>
    <cellStyle name="Total 9 2 6 2 7" xfId="26565" xr:uid="{00000000-0005-0000-0000-0000C6670000}"/>
    <cellStyle name="Total 9 2 6 2 7 2" xfId="26566" xr:uid="{00000000-0005-0000-0000-0000C7670000}"/>
    <cellStyle name="Total 9 2 6 2 8" xfId="26567" xr:uid="{00000000-0005-0000-0000-0000C8670000}"/>
    <cellStyle name="Total 9 2 6 2 8 2" xfId="26568" xr:uid="{00000000-0005-0000-0000-0000C9670000}"/>
    <cellStyle name="Total 9 2 6 2 9" xfId="26569" xr:uid="{00000000-0005-0000-0000-0000CA670000}"/>
    <cellStyle name="Total 9 2 6 2 9 2" xfId="26570" xr:uid="{00000000-0005-0000-0000-0000CB670000}"/>
    <cellStyle name="Total 9 2 6 3" xfId="26571" xr:uid="{00000000-0005-0000-0000-0000CC670000}"/>
    <cellStyle name="Total 9 2 6 3 10" xfId="26572" xr:uid="{00000000-0005-0000-0000-0000CD670000}"/>
    <cellStyle name="Total 9 2 6 3 10 2" xfId="26573" xr:uid="{00000000-0005-0000-0000-0000CE670000}"/>
    <cellStyle name="Total 9 2 6 3 11" xfId="26574" xr:uid="{00000000-0005-0000-0000-0000CF670000}"/>
    <cellStyle name="Total 9 2 6 3 11 2" xfId="26575" xr:uid="{00000000-0005-0000-0000-0000D0670000}"/>
    <cellStyle name="Total 9 2 6 3 12" xfId="26576" xr:uid="{00000000-0005-0000-0000-0000D1670000}"/>
    <cellStyle name="Total 9 2 6 3 12 2" xfId="26577" xr:uid="{00000000-0005-0000-0000-0000D2670000}"/>
    <cellStyle name="Total 9 2 6 3 13" xfId="26578" xr:uid="{00000000-0005-0000-0000-0000D3670000}"/>
    <cellStyle name="Total 9 2 6 3 13 2" xfId="26579" xr:uid="{00000000-0005-0000-0000-0000D4670000}"/>
    <cellStyle name="Total 9 2 6 3 14" xfId="26580" xr:uid="{00000000-0005-0000-0000-0000D5670000}"/>
    <cellStyle name="Total 9 2 6 3 14 2" xfId="26581" xr:uid="{00000000-0005-0000-0000-0000D6670000}"/>
    <cellStyle name="Total 9 2 6 3 15" xfId="26582" xr:uid="{00000000-0005-0000-0000-0000D7670000}"/>
    <cellStyle name="Total 9 2 6 3 15 2" xfId="26583" xr:uid="{00000000-0005-0000-0000-0000D8670000}"/>
    <cellStyle name="Total 9 2 6 3 16" xfId="26584" xr:uid="{00000000-0005-0000-0000-0000D9670000}"/>
    <cellStyle name="Total 9 2 6 3 2" xfId="26585" xr:uid="{00000000-0005-0000-0000-0000DA670000}"/>
    <cellStyle name="Total 9 2 6 3 2 2" xfId="26586" xr:uid="{00000000-0005-0000-0000-0000DB670000}"/>
    <cellStyle name="Total 9 2 6 3 3" xfId="26587" xr:uid="{00000000-0005-0000-0000-0000DC670000}"/>
    <cellStyle name="Total 9 2 6 3 3 2" xfId="26588" xr:uid="{00000000-0005-0000-0000-0000DD670000}"/>
    <cellStyle name="Total 9 2 6 3 4" xfId="26589" xr:uid="{00000000-0005-0000-0000-0000DE670000}"/>
    <cellStyle name="Total 9 2 6 3 4 2" xfId="26590" xr:uid="{00000000-0005-0000-0000-0000DF670000}"/>
    <cellStyle name="Total 9 2 6 3 5" xfId="26591" xr:uid="{00000000-0005-0000-0000-0000E0670000}"/>
    <cellStyle name="Total 9 2 6 3 5 2" xfId="26592" xr:uid="{00000000-0005-0000-0000-0000E1670000}"/>
    <cellStyle name="Total 9 2 6 3 6" xfId="26593" xr:uid="{00000000-0005-0000-0000-0000E2670000}"/>
    <cellStyle name="Total 9 2 6 3 6 2" xfId="26594" xr:uid="{00000000-0005-0000-0000-0000E3670000}"/>
    <cellStyle name="Total 9 2 6 3 7" xfId="26595" xr:uid="{00000000-0005-0000-0000-0000E4670000}"/>
    <cellStyle name="Total 9 2 6 3 7 2" xfId="26596" xr:uid="{00000000-0005-0000-0000-0000E5670000}"/>
    <cellStyle name="Total 9 2 6 3 8" xfId="26597" xr:uid="{00000000-0005-0000-0000-0000E6670000}"/>
    <cellStyle name="Total 9 2 6 3 8 2" xfId="26598" xr:uid="{00000000-0005-0000-0000-0000E7670000}"/>
    <cellStyle name="Total 9 2 6 3 9" xfId="26599" xr:uid="{00000000-0005-0000-0000-0000E8670000}"/>
    <cellStyle name="Total 9 2 6 3 9 2" xfId="26600" xr:uid="{00000000-0005-0000-0000-0000E9670000}"/>
    <cellStyle name="Total 9 2 6 4" xfId="26601" xr:uid="{00000000-0005-0000-0000-0000EA670000}"/>
    <cellStyle name="Total 9 2 6 4 10" xfId="26602" xr:uid="{00000000-0005-0000-0000-0000EB670000}"/>
    <cellStyle name="Total 9 2 6 4 10 2" xfId="26603" xr:uid="{00000000-0005-0000-0000-0000EC670000}"/>
    <cellStyle name="Total 9 2 6 4 11" xfId="26604" xr:uid="{00000000-0005-0000-0000-0000ED670000}"/>
    <cellStyle name="Total 9 2 6 4 11 2" xfId="26605" xr:uid="{00000000-0005-0000-0000-0000EE670000}"/>
    <cellStyle name="Total 9 2 6 4 12" xfId="26606" xr:uid="{00000000-0005-0000-0000-0000EF670000}"/>
    <cellStyle name="Total 9 2 6 4 12 2" xfId="26607" xr:uid="{00000000-0005-0000-0000-0000F0670000}"/>
    <cellStyle name="Total 9 2 6 4 13" xfId="26608" xr:uid="{00000000-0005-0000-0000-0000F1670000}"/>
    <cellStyle name="Total 9 2 6 4 13 2" xfId="26609" xr:uid="{00000000-0005-0000-0000-0000F2670000}"/>
    <cellStyle name="Total 9 2 6 4 14" xfId="26610" xr:uid="{00000000-0005-0000-0000-0000F3670000}"/>
    <cellStyle name="Total 9 2 6 4 14 2" xfId="26611" xr:uid="{00000000-0005-0000-0000-0000F4670000}"/>
    <cellStyle name="Total 9 2 6 4 15" xfId="26612" xr:uid="{00000000-0005-0000-0000-0000F5670000}"/>
    <cellStyle name="Total 9 2 6 4 15 2" xfId="26613" xr:uid="{00000000-0005-0000-0000-0000F6670000}"/>
    <cellStyle name="Total 9 2 6 4 16" xfId="26614" xr:uid="{00000000-0005-0000-0000-0000F7670000}"/>
    <cellStyle name="Total 9 2 6 4 2" xfId="26615" xr:uid="{00000000-0005-0000-0000-0000F8670000}"/>
    <cellStyle name="Total 9 2 6 4 2 2" xfId="26616" xr:uid="{00000000-0005-0000-0000-0000F9670000}"/>
    <cellStyle name="Total 9 2 6 4 3" xfId="26617" xr:uid="{00000000-0005-0000-0000-0000FA670000}"/>
    <cellStyle name="Total 9 2 6 4 3 2" xfId="26618" xr:uid="{00000000-0005-0000-0000-0000FB670000}"/>
    <cellStyle name="Total 9 2 6 4 4" xfId="26619" xr:uid="{00000000-0005-0000-0000-0000FC670000}"/>
    <cellStyle name="Total 9 2 6 4 4 2" xfId="26620" xr:uid="{00000000-0005-0000-0000-0000FD670000}"/>
    <cellStyle name="Total 9 2 6 4 5" xfId="26621" xr:uid="{00000000-0005-0000-0000-0000FE670000}"/>
    <cellStyle name="Total 9 2 6 4 5 2" xfId="26622" xr:uid="{00000000-0005-0000-0000-0000FF670000}"/>
    <cellStyle name="Total 9 2 6 4 6" xfId="26623" xr:uid="{00000000-0005-0000-0000-000000680000}"/>
    <cellStyle name="Total 9 2 6 4 6 2" xfId="26624" xr:uid="{00000000-0005-0000-0000-000001680000}"/>
    <cellStyle name="Total 9 2 6 4 7" xfId="26625" xr:uid="{00000000-0005-0000-0000-000002680000}"/>
    <cellStyle name="Total 9 2 6 4 7 2" xfId="26626" xr:uid="{00000000-0005-0000-0000-000003680000}"/>
    <cellStyle name="Total 9 2 6 4 8" xfId="26627" xr:uid="{00000000-0005-0000-0000-000004680000}"/>
    <cellStyle name="Total 9 2 6 4 8 2" xfId="26628" xr:uid="{00000000-0005-0000-0000-000005680000}"/>
    <cellStyle name="Total 9 2 6 4 9" xfId="26629" xr:uid="{00000000-0005-0000-0000-000006680000}"/>
    <cellStyle name="Total 9 2 6 4 9 2" xfId="26630" xr:uid="{00000000-0005-0000-0000-000007680000}"/>
    <cellStyle name="Total 9 2 6 5" xfId="26631" xr:uid="{00000000-0005-0000-0000-000008680000}"/>
    <cellStyle name="Total 9 2 6 5 10" xfId="26632" xr:uid="{00000000-0005-0000-0000-000009680000}"/>
    <cellStyle name="Total 9 2 6 5 10 2" xfId="26633" xr:uid="{00000000-0005-0000-0000-00000A680000}"/>
    <cellStyle name="Total 9 2 6 5 11" xfId="26634" xr:uid="{00000000-0005-0000-0000-00000B680000}"/>
    <cellStyle name="Total 9 2 6 5 11 2" xfId="26635" xr:uid="{00000000-0005-0000-0000-00000C680000}"/>
    <cellStyle name="Total 9 2 6 5 12" xfId="26636" xr:uid="{00000000-0005-0000-0000-00000D680000}"/>
    <cellStyle name="Total 9 2 6 5 12 2" xfId="26637" xr:uid="{00000000-0005-0000-0000-00000E680000}"/>
    <cellStyle name="Total 9 2 6 5 13" xfId="26638" xr:uid="{00000000-0005-0000-0000-00000F680000}"/>
    <cellStyle name="Total 9 2 6 5 13 2" xfId="26639" xr:uid="{00000000-0005-0000-0000-000010680000}"/>
    <cellStyle name="Total 9 2 6 5 14" xfId="26640" xr:uid="{00000000-0005-0000-0000-000011680000}"/>
    <cellStyle name="Total 9 2 6 5 14 2" xfId="26641" xr:uid="{00000000-0005-0000-0000-000012680000}"/>
    <cellStyle name="Total 9 2 6 5 15" xfId="26642" xr:uid="{00000000-0005-0000-0000-000013680000}"/>
    <cellStyle name="Total 9 2 6 5 2" xfId="26643" xr:uid="{00000000-0005-0000-0000-000014680000}"/>
    <cellStyle name="Total 9 2 6 5 2 2" xfId="26644" xr:uid="{00000000-0005-0000-0000-000015680000}"/>
    <cellStyle name="Total 9 2 6 5 3" xfId="26645" xr:uid="{00000000-0005-0000-0000-000016680000}"/>
    <cellStyle name="Total 9 2 6 5 3 2" xfId="26646" xr:uid="{00000000-0005-0000-0000-000017680000}"/>
    <cellStyle name="Total 9 2 6 5 4" xfId="26647" xr:uid="{00000000-0005-0000-0000-000018680000}"/>
    <cellStyle name="Total 9 2 6 5 4 2" xfId="26648" xr:uid="{00000000-0005-0000-0000-000019680000}"/>
    <cellStyle name="Total 9 2 6 5 5" xfId="26649" xr:uid="{00000000-0005-0000-0000-00001A680000}"/>
    <cellStyle name="Total 9 2 6 5 5 2" xfId="26650" xr:uid="{00000000-0005-0000-0000-00001B680000}"/>
    <cellStyle name="Total 9 2 6 5 6" xfId="26651" xr:uid="{00000000-0005-0000-0000-00001C680000}"/>
    <cellStyle name="Total 9 2 6 5 6 2" xfId="26652" xr:uid="{00000000-0005-0000-0000-00001D680000}"/>
    <cellStyle name="Total 9 2 6 5 7" xfId="26653" xr:uid="{00000000-0005-0000-0000-00001E680000}"/>
    <cellStyle name="Total 9 2 6 5 7 2" xfId="26654" xr:uid="{00000000-0005-0000-0000-00001F680000}"/>
    <cellStyle name="Total 9 2 6 5 8" xfId="26655" xr:uid="{00000000-0005-0000-0000-000020680000}"/>
    <cellStyle name="Total 9 2 6 5 8 2" xfId="26656" xr:uid="{00000000-0005-0000-0000-000021680000}"/>
    <cellStyle name="Total 9 2 6 5 9" xfId="26657" xr:uid="{00000000-0005-0000-0000-000022680000}"/>
    <cellStyle name="Total 9 2 6 5 9 2" xfId="26658" xr:uid="{00000000-0005-0000-0000-000023680000}"/>
    <cellStyle name="Total 9 2 6 6" xfId="26659" xr:uid="{00000000-0005-0000-0000-000024680000}"/>
    <cellStyle name="Total 9 2 6 6 2" xfId="26660" xr:uid="{00000000-0005-0000-0000-000025680000}"/>
    <cellStyle name="Total 9 2 6 7" xfId="26661" xr:uid="{00000000-0005-0000-0000-000026680000}"/>
    <cellStyle name="Total 9 2 6 7 2" xfId="26662" xr:uid="{00000000-0005-0000-0000-000027680000}"/>
    <cellStyle name="Total 9 2 6 8" xfId="26663" xr:uid="{00000000-0005-0000-0000-000028680000}"/>
    <cellStyle name="Total 9 2 6 8 2" xfId="26664" xr:uid="{00000000-0005-0000-0000-000029680000}"/>
    <cellStyle name="Total 9 2 6 9" xfId="26665" xr:uid="{00000000-0005-0000-0000-00002A680000}"/>
    <cellStyle name="Total 9 2 6 9 2" xfId="26666" xr:uid="{00000000-0005-0000-0000-00002B680000}"/>
    <cellStyle name="Total 9 2 7" xfId="26667" xr:uid="{00000000-0005-0000-0000-00002C680000}"/>
    <cellStyle name="Total 9 2 7 10" xfId="26668" xr:uid="{00000000-0005-0000-0000-00002D680000}"/>
    <cellStyle name="Total 9 2 7 10 2" xfId="26669" xr:uid="{00000000-0005-0000-0000-00002E680000}"/>
    <cellStyle name="Total 9 2 7 11" xfId="26670" xr:uid="{00000000-0005-0000-0000-00002F680000}"/>
    <cellStyle name="Total 9 2 7 11 2" xfId="26671" xr:uid="{00000000-0005-0000-0000-000030680000}"/>
    <cellStyle name="Total 9 2 7 12" xfId="26672" xr:uid="{00000000-0005-0000-0000-000031680000}"/>
    <cellStyle name="Total 9 2 7 12 2" xfId="26673" xr:uid="{00000000-0005-0000-0000-000032680000}"/>
    <cellStyle name="Total 9 2 7 13" xfId="26674" xr:uid="{00000000-0005-0000-0000-000033680000}"/>
    <cellStyle name="Total 9 2 7 13 2" xfId="26675" xr:uid="{00000000-0005-0000-0000-000034680000}"/>
    <cellStyle name="Total 9 2 7 14" xfId="26676" xr:uid="{00000000-0005-0000-0000-000035680000}"/>
    <cellStyle name="Total 9 2 7 14 2" xfId="26677" xr:uid="{00000000-0005-0000-0000-000036680000}"/>
    <cellStyle name="Total 9 2 7 15" xfId="26678" xr:uid="{00000000-0005-0000-0000-000037680000}"/>
    <cellStyle name="Total 9 2 7 15 2" xfId="26679" xr:uid="{00000000-0005-0000-0000-000038680000}"/>
    <cellStyle name="Total 9 2 7 16" xfId="26680" xr:uid="{00000000-0005-0000-0000-000039680000}"/>
    <cellStyle name="Total 9 2 7 16 2" xfId="26681" xr:uid="{00000000-0005-0000-0000-00003A680000}"/>
    <cellStyle name="Total 9 2 7 17" xfId="26682" xr:uid="{00000000-0005-0000-0000-00003B680000}"/>
    <cellStyle name="Total 9 2 7 17 2" xfId="26683" xr:uid="{00000000-0005-0000-0000-00003C680000}"/>
    <cellStyle name="Total 9 2 7 18" xfId="26684" xr:uid="{00000000-0005-0000-0000-00003D680000}"/>
    <cellStyle name="Total 9 2 7 2" xfId="26685" xr:uid="{00000000-0005-0000-0000-00003E680000}"/>
    <cellStyle name="Total 9 2 7 2 10" xfId="26686" xr:uid="{00000000-0005-0000-0000-00003F680000}"/>
    <cellStyle name="Total 9 2 7 2 10 2" xfId="26687" xr:uid="{00000000-0005-0000-0000-000040680000}"/>
    <cellStyle name="Total 9 2 7 2 11" xfId="26688" xr:uid="{00000000-0005-0000-0000-000041680000}"/>
    <cellStyle name="Total 9 2 7 2 11 2" xfId="26689" xr:uid="{00000000-0005-0000-0000-000042680000}"/>
    <cellStyle name="Total 9 2 7 2 12" xfId="26690" xr:uid="{00000000-0005-0000-0000-000043680000}"/>
    <cellStyle name="Total 9 2 7 2 12 2" xfId="26691" xr:uid="{00000000-0005-0000-0000-000044680000}"/>
    <cellStyle name="Total 9 2 7 2 13" xfId="26692" xr:uid="{00000000-0005-0000-0000-000045680000}"/>
    <cellStyle name="Total 9 2 7 2 13 2" xfId="26693" xr:uid="{00000000-0005-0000-0000-000046680000}"/>
    <cellStyle name="Total 9 2 7 2 14" xfId="26694" xr:uid="{00000000-0005-0000-0000-000047680000}"/>
    <cellStyle name="Total 9 2 7 2 14 2" xfId="26695" xr:uid="{00000000-0005-0000-0000-000048680000}"/>
    <cellStyle name="Total 9 2 7 2 15" xfId="26696" xr:uid="{00000000-0005-0000-0000-000049680000}"/>
    <cellStyle name="Total 9 2 7 2 15 2" xfId="26697" xr:uid="{00000000-0005-0000-0000-00004A680000}"/>
    <cellStyle name="Total 9 2 7 2 16" xfId="26698" xr:uid="{00000000-0005-0000-0000-00004B680000}"/>
    <cellStyle name="Total 9 2 7 2 16 2" xfId="26699" xr:uid="{00000000-0005-0000-0000-00004C680000}"/>
    <cellStyle name="Total 9 2 7 2 17" xfId="26700" xr:uid="{00000000-0005-0000-0000-00004D680000}"/>
    <cellStyle name="Total 9 2 7 2 17 2" xfId="26701" xr:uid="{00000000-0005-0000-0000-00004E680000}"/>
    <cellStyle name="Total 9 2 7 2 18" xfId="26702" xr:uid="{00000000-0005-0000-0000-00004F680000}"/>
    <cellStyle name="Total 9 2 7 2 2" xfId="26703" xr:uid="{00000000-0005-0000-0000-000050680000}"/>
    <cellStyle name="Total 9 2 7 2 2 2" xfId="26704" xr:uid="{00000000-0005-0000-0000-000051680000}"/>
    <cellStyle name="Total 9 2 7 2 3" xfId="26705" xr:uid="{00000000-0005-0000-0000-000052680000}"/>
    <cellStyle name="Total 9 2 7 2 3 2" xfId="26706" xr:uid="{00000000-0005-0000-0000-000053680000}"/>
    <cellStyle name="Total 9 2 7 2 4" xfId="26707" xr:uid="{00000000-0005-0000-0000-000054680000}"/>
    <cellStyle name="Total 9 2 7 2 4 2" xfId="26708" xr:uid="{00000000-0005-0000-0000-000055680000}"/>
    <cellStyle name="Total 9 2 7 2 5" xfId="26709" xr:uid="{00000000-0005-0000-0000-000056680000}"/>
    <cellStyle name="Total 9 2 7 2 5 2" xfId="26710" xr:uid="{00000000-0005-0000-0000-000057680000}"/>
    <cellStyle name="Total 9 2 7 2 6" xfId="26711" xr:uid="{00000000-0005-0000-0000-000058680000}"/>
    <cellStyle name="Total 9 2 7 2 6 2" xfId="26712" xr:uid="{00000000-0005-0000-0000-000059680000}"/>
    <cellStyle name="Total 9 2 7 2 7" xfId="26713" xr:uid="{00000000-0005-0000-0000-00005A680000}"/>
    <cellStyle name="Total 9 2 7 2 7 2" xfId="26714" xr:uid="{00000000-0005-0000-0000-00005B680000}"/>
    <cellStyle name="Total 9 2 7 2 8" xfId="26715" xr:uid="{00000000-0005-0000-0000-00005C680000}"/>
    <cellStyle name="Total 9 2 7 2 8 2" xfId="26716" xr:uid="{00000000-0005-0000-0000-00005D680000}"/>
    <cellStyle name="Total 9 2 7 2 9" xfId="26717" xr:uid="{00000000-0005-0000-0000-00005E680000}"/>
    <cellStyle name="Total 9 2 7 2 9 2" xfId="26718" xr:uid="{00000000-0005-0000-0000-00005F680000}"/>
    <cellStyle name="Total 9 2 7 3" xfId="26719" xr:uid="{00000000-0005-0000-0000-000060680000}"/>
    <cellStyle name="Total 9 2 7 3 10" xfId="26720" xr:uid="{00000000-0005-0000-0000-000061680000}"/>
    <cellStyle name="Total 9 2 7 3 10 2" xfId="26721" xr:uid="{00000000-0005-0000-0000-000062680000}"/>
    <cellStyle name="Total 9 2 7 3 11" xfId="26722" xr:uid="{00000000-0005-0000-0000-000063680000}"/>
    <cellStyle name="Total 9 2 7 3 11 2" xfId="26723" xr:uid="{00000000-0005-0000-0000-000064680000}"/>
    <cellStyle name="Total 9 2 7 3 12" xfId="26724" xr:uid="{00000000-0005-0000-0000-000065680000}"/>
    <cellStyle name="Total 9 2 7 3 12 2" xfId="26725" xr:uid="{00000000-0005-0000-0000-000066680000}"/>
    <cellStyle name="Total 9 2 7 3 13" xfId="26726" xr:uid="{00000000-0005-0000-0000-000067680000}"/>
    <cellStyle name="Total 9 2 7 3 13 2" xfId="26727" xr:uid="{00000000-0005-0000-0000-000068680000}"/>
    <cellStyle name="Total 9 2 7 3 14" xfId="26728" xr:uid="{00000000-0005-0000-0000-000069680000}"/>
    <cellStyle name="Total 9 2 7 3 14 2" xfId="26729" xr:uid="{00000000-0005-0000-0000-00006A680000}"/>
    <cellStyle name="Total 9 2 7 3 15" xfId="26730" xr:uid="{00000000-0005-0000-0000-00006B680000}"/>
    <cellStyle name="Total 9 2 7 3 15 2" xfId="26731" xr:uid="{00000000-0005-0000-0000-00006C680000}"/>
    <cellStyle name="Total 9 2 7 3 16" xfId="26732" xr:uid="{00000000-0005-0000-0000-00006D680000}"/>
    <cellStyle name="Total 9 2 7 3 2" xfId="26733" xr:uid="{00000000-0005-0000-0000-00006E680000}"/>
    <cellStyle name="Total 9 2 7 3 2 2" xfId="26734" xr:uid="{00000000-0005-0000-0000-00006F680000}"/>
    <cellStyle name="Total 9 2 7 3 3" xfId="26735" xr:uid="{00000000-0005-0000-0000-000070680000}"/>
    <cellStyle name="Total 9 2 7 3 3 2" xfId="26736" xr:uid="{00000000-0005-0000-0000-000071680000}"/>
    <cellStyle name="Total 9 2 7 3 4" xfId="26737" xr:uid="{00000000-0005-0000-0000-000072680000}"/>
    <cellStyle name="Total 9 2 7 3 4 2" xfId="26738" xr:uid="{00000000-0005-0000-0000-000073680000}"/>
    <cellStyle name="Total 9 2 7 3 5" xfId="26739" xr:uid="{00000000-0005-0000-0000-000074680000}"/>
    <cellStyle name="Total 9 2 7 3 5 2" xfId="26740" xr:uid="{00000000-0005-0000-0000-000075680000}"/>
    <cellStyle name="Total 9 2 7 3 6" xfId="26741" xr:uid="{00000000-0005-0000-0000-000076680000}"/>
    <cellStyle name="Total 9 2 7 3 6 2" xfId="26742" xr:uid="{00000000-0005-0000-0000-000077680000}"/>
    <cellStyle name="Total 9 2 7 3 7" xfId="26743" xr:uid="{00000000-0005-0000-0000-000078680000}"/>
    <cellStyle name="Total 9 2 7 3 7 2" xfId="26744" xr:uid="{00000000-0005-0000-0000-000079680000}"/>
    <cellStyle name="Total 9 2 7 3 8" xfId="26745" xr:uid="{00000000-0005-0000-0000-00007A680000}"/>
    <cellStyle name="Total 9 2 7 3 8 2" xfId="26746" xr:uid="{00000000-0005-0000-0000-00007B680000}"/>
    <cellStyle name="Total 9 2 7 3 9" xfId="26747" xr:uid="{00000000-0005-0000-0000-00007C680000}"/>
    <cellStyle name="Total 9 2 7 3 9 2" xfId="26748" xr:uid="{00000000-0005-0000-0000-00007D680000}"/>
    <cellStyle name="Total 9 2 7 4" xfId="26749" xr:uid="{00000000-0005-0000-0000-00007E680000}"/>
    <cellStyle name="Total 9 2 7 4 10" xfId="26750" xr:uid="{00000000-0005-0000-0000-00007F680000}"/>
    <cellStyle name="Total 9 2 7 4 10 2" xfId="26751" xr:uid="{00000000-0005-0000-0000-000080680000}"/>
    <cellStyle name="Total 9 2 7 4 11" xfId="26752" xr:uid="{00000000-0005-0000-0000-000081680000}"/>
    <cellStyle name="Total 9 2 7 4 11 2" xfId="26753" xr:uid="{00000000-0005-0000-0000-000082680000}"/>
    <cellStyle name="Total 9 2 7 4 12" xfId="26754" xr:uid="{00000000-0005-0000-0000-000083680000}"/>
    <cellStyle name="Total 9 2 7 4 12 2" xfId="26755" xr:uid="{00000000-0005-0000-0000-000084680000}"/>
    <cellStyle name="Total 9 2 7 4 13" xfId="26756" xr:uid="{00000000-0005-0000-0000-000085680000}"/>
    <cellStyle name="Total 9 2 7 4 13 2" xfId="26757" xr:uid="{00000000-0005-0000-0000-000086680000}"/>
    <cellStyle name="Total 9 2 7 4 14" xfId="26758" xr:uid="{00000000-0005-0000-0000-000087680000}"/>
    <cellStyle name="Total 9 2 7 4 14 2" xfId="26759" xr:uid="{00000000-0005-0000-0000-000088680000}"/>
    <cellStyle name="Total 9 2 7 4 15" xfId="26760" xr:uid="{00000000-0005-0000-0000-000089680000}"/>
    <cellStyle name="Total 9 2 7 4 15 2" xfId="26761" xr:uid="{00000000-0005-0000-0000-00008A680000}"/>
    <cellStyle name="Total 9 2 7 4 16" xfId="26762" xr:uid="{00000000-0005-0000-0000-00008B680000}"/>
    <cellStyle name="Total 9 2 7 4 2" xfId="26763" xr:uid="{00000000-0005-0000-0000-00008C680000}"/>
    <cellStyle name="Total 9 2 7 4 2 2" xfId="26764" xr:uid="{00000000-0005-0000-0000-00008D680000}"/>
    <cellStyle name="Total 9 2 7 4 3" xfId="26765" xr:uid="{00000000-0005-0000-0000-00008E680000}"/>
    <cellStyle name="Total 9 2 7 4 3 2" xfId="26766" xr:uid="{00000000-0005-0000-0000-00008F680000}"/>
    <cellStyle name="Total 9 2 7 4 4" xfId="26767" xr:uid="{00000000-0005-0000-0000-000090680000}"/>
    <cellStyle name="Total 9 2 7 4 4 2" xfId="26768" xr:uid="{00000000-0005-0000-0000-000091680000}"/>
    <cellStyle name="Total 9 2 7 4 5" xfId="26769" xr:uid="{00000000-0005-0000-0000-000092680000}"/>
    <cellStyle name="Total 9 2 7 4 5 2" xfId="26770" xr:uid="{00000000-0005-0000-0000-000093680000}"/>
    <cellStyle name="Total 9 2 7 4 6" xfId="26771" xr:uid="{00000000-0005-0000-0000-000094680000}"/>
    <cellStyle name="Total 9 2 7 4 6 2" xfId="26772" xr:uid="{00000000-0005-0000-0000-000095680000}"/>
    <cellStyle name="Total 9 2 7 4 7" xfId="26773" xr:uid="{00000000-0005-0000-0000-000096680000}"/>
    <cellStyle name="Total 9 2 7 4 7 2" xfId="26774" xr:uid="{00000000-0005-0000-0000-000097680000}"/>
    <cellStyle name="Total 9 2 7 4 8" xfId="26775" xr:uid="{00000000-0005-0000-0000-000098680000}"/>
    <cellStyle name="Total 9 2 7 4 8 2" xfId="26776" xr:uid="{00000000-0005-0000-0000-000099680000}"/>
    <cellStyle name="Total 9 2 7 4 9" xfId="26777" xr:uid="{00000000-0005-0000-0000-00009A680000}"/>
    <cellStyle name="Total 9 2 7 4 9 2" xfId="26778" xr:uid="{00000000-0005-0000-0000-00009B680000}"/>
    <cellStyle name="Total 9 2 7 5" xfId="26779" xr:uid="{00000000-0005-0000-0000-00009C680000}"/>
    <cellStyle name="Total 9 2 7 5 10" xfId="26780" xr:uid="{00000000-0005-0000-0000-00009D680000}"/>
    <cellStyle name="Total 9 2 7 5 10 2" xfId="26781" xr:uid="{00000000-0005-0000-0000-00009E680000}"/>
    <cellStyle name="Total 9 2 7 5 11" xfId="26782" xr:uid="{00000000-0005-0000-0000-00009F680000}"/>
    <cellStyle name="Total 9 2 7 5 11 2" xfId="26783" xr:uid="{00000000-0005-0000-0000-0000A0680000}"/>
    <cellStyle name="Total 9 2 7 5 12" xfId="26784" xr:uid="{00000000-0005-0000-0000-0000A1680000}"/>
    <cellStyle name="Total 9 2 7 5 12 2" xfId="26785" xr:uid="{00000000-0005-0000-0000-0000A2680000}"/>
    <cellStyle name="Total 9 2 7 5 13" xfId="26786" xr:uid="{00000000-0005-0000-0000-0000A3680000}"/>
    <cellStyle name="Total 9 2 7 5 13 2" xfId="26787" xr:uid="{00000000-0005-0000-0000-0000A4680000}"/>
    <cellStyle name="Total 9 2 7 5 14" xfId="26788" xr:uid="{00000000-0005-0000-0000-0000A5680000}"/>
    <cellStyle name="Total 9 2 7 5 2" xfId="26789" xr:uid="{00000000-0005-0000-0000-0000A6680000}"/>
    <cellStyle name="Total 9 2 7 5 2 2" xfId="26790" xr:uid="{00000000-0005-0000-0000-0000A7680000}"/>
    <cellStyle name="Total 9 2 7 5 3" xfId="26791" xr:uid="{00000000-0005-0000-0000-0000A8680000}"/>
    <cellStyle name="Total 9 2 7 5 3 2" xfId="26792" xr:uid="{00000000-0005-0000-0000-0000A9680000}"/>
    <cellStyle name="Total 9 2 7 5 4" xfId="26793" xr:uid="{00000000-0005-0000-0000-0000AA680000}"/>
    <cellStyle name="Total 9 2 7 5 4 2" xfId="26794" xr:uid="{00000000-0005-0000-0000-0000AB680000}"/>
    <cellStyle name="Total 9 2 7 5 5" xfId="26795" xr:uid="{00000000-0005-0000-0000-0000AC680000}"/>
    <cellStyle name="Total 9 2 7 5 5 2" xfId="26796" xr:uid="{00000000-0005-0000-0000-0000AD680000}"/>
    <cellStyle name="Total 9 2 7 5 6" xfId="26797" xr:uid="{00000000-0005-0000-0000-0000AE680000}"/>
    <cellStyle name="Total 9 2 7 5 6 2" xfId="26798" xr:uid="{00000000-0005-0000-0000-0000AF680000}"/>
    <cellStyle name="Total 9 2 7 5 7" xfId="26799" xr:uid="{00000000-0005-0000-0000-0000B0680000}"/>
    <cellStyle name="Total 9 2 7 5 7 2" xfId="26800" xr:uid="{00000000-0005-0000-0000-0000B1680000}"/>
    <cellStyle name="Total 9 2 7 5 8" xfId="26801" xr:uid="{00000000-0005-0000-0000-0000B2680000}"/>
    <cellStyle name="Total 9 2 7 5 8 2" xfId="26802" xr:uid="{00000000-0005-0000-0000-0000B3680000}"/>
    <cellStyle name="Total 9 2 7 5 9" xfId="26803" xr:uid="{00000000-0005-0000-0000-0000B4680000}"/>
    <cellStyle name="Total 9 2 7 5 9 2" xfId="26804" xr:uid="{00000000-0005-0000-0000-0000B5680000}"/>
    <cellStyle name="Total 9 2 7 6" xfId="26805" xr:uid="{00000000-0005-0000-0000-0000B6680000}"/>
    <cellStyle name="Total 9 2 7 6 2" xfId="26806" xr:uid="{00000000-0005-0000-0000-0000B7680000}"/>
    <cellStyle name="Total 9 2 7 7" xfId="26807" xr:uid="{00000000-0005-0000-0000-0000B8680000}"/>
    <cellStyle name="Total 9 2 7 7 2" xfId="26808" xr:uid="{00000000-0005-0000-0000-0000B9680000}"/>
    <cellStyle name="Total 9 2 7 8" xfId="26809" xr:uid="{00000000-0005-0000-0000-0000BA680000}"/>
    <cellStyle name="Total 9 2 7 8 2" xfId="26810" xr:uid="{00000000-0005-0000-0000-0000BB680000}"/>
    <cellStyle name="Total 9 2 7 9" xfId="26811" xr:uid="{00000000-0005-0000-0000-0000BC680000}"/>
    <cellStyle name="Total 9 2 7 9 2" xfId="26812" xr:uid="{00000000-0005-0000-0000-0000BD680000}"/>
    <cellStyle name="Total 9 2 8" xfId="26813" xr:uid="{00000000-0005-0000-0000-0000BE680000}"/>
    <cellStyle name="Total 9 2 8 10" xfId="26814" xr:uid="{00000000-0005-0000-0000-0000BF680000}"/>
    <cellStyle name="Total 9 2 8 10 2" xfId="26815" xr:uid="{00000000-0005-0000-0000-0000C0680000}"/>
    <cellStyle name="Total 9 2 8 11" xfId="26816" xr:uid="{00000000-0005-0000-0000-0000C1680000}"/>
    <cellStyle name="Total 9 2 8 11 2" xfId="26817" xr:uid="{00000000-0005-0000-0000-0000C2680000}"/>
    <cellStyle name="Total 9 2 8 12" xfId="26818" xr:uid="{00000000-0005-0000-0000-0000C3680000}"/>
    <cellStyle name="Total 9 2 8 12 2" xfId="26819" xr:uid="{00000000-0005-0000-0000-0000C4680000}"/>
    <cellStyle name="Total 9 2 8 13" xfId="26820" xr:uid="{00000000-0005-0000-0000-0000C5680000}"/>
    <cellStyle name="Total 9 2 8 13 2" xfId="26821" xr:uid="{00000000-0005-0000-0000-0000C6680000}"/>
    <cellStyle name="Total 9 2 8 14" xfId="26822" xr:uid="{00000000-0005-0000-0000-0000C7680000}"/>
    <cellStyle name="Total 9 2 8 14 2" xfId="26823" xr:uid="{00000000-0005-0000-0000-0000C8680000}"/>
    <cellStyle name="Total 9 2 8 15" xfId="26824" xr:uid="{00000000-0005-0000-0000-0000C9680000}"/>
    <cellStyle name="Total 9 2 8 15 2" xfId="26825" xr:uid="{00000000-0005-0000-0000-0000CA680000}"/>
    <cellStyle name="Total 9 2 8 16" xfId="26826" xr:uid="{00000000-0005-0000-0000-0000CB680000}"/>
    <cellStyle name="Total 9 2 8 16 2" xfId="26827" xr:uid="{00000000-0005-0000-0000-0000CC680000}"/>
    <cellStyle name="Total 9 2 8 17" xfId="26828" xr:uid="{00000000-0005-0000-0000-0000CD680000}"/>
    <cellStyle name="Total 9 2 8 17 2" xfId="26829" xr:uid="{00000000-0005-0000-0000-0000CE680000}"/>
    <cellStyle name="Total 9 2 8 18" xfId="26830" xr:uid="{00000000-0005-0000-0000-0000CF680000}"/>
    <cellStyle name="Total 9 2 8 2" xfId="26831" xr:uid="{00000000-0005-0000-0000-0000D0680000}"/>
    <cellStyle name="Total 9 2 8 2 10" xfId="26832" xr:uid="{00000000-0005-0000-0000-0000D1680000}"/>
    <cellStyle name="Total 9 2 8 2 10 2" xfId="26833" xr:uid="{00000000-0005-0000-0000-0000D2680000}"/>
    <cellStyle name="Total 9 2 8 2 11" xfId="26834" xr:uid="{00000000-0005-0000-0000-0000D3680000}"/>
    <cellStyle name="Total 9 2 8 2 11 2" xfId="26835" xr:uid="{00000000-0005-0000-0000-0000D4680000}"/>
    <cellStyle name="Total 9 2 8 2 12" xfId="26836" xr:uid="{00000000-0005-0000-0000-0000D5680000}"/>
    <cellStyle name="Total 9 2 8 2 12 2" xfId="26837" xr:uid="{00000000-0005-0000-0000-0000D6680000}"/>
    <cellStyle name="Total 9 2 8 2 13" xfId="26838" xr:uid="{00000000-0005-0000-0000-0000D7680000}"/>
    <cellStyle name="Total 9 2 8 2 13 2" xfId="26839" xr:uid="{00000000-0005-0000-0000-0000D8680000}"/>
    <cellStyle name="Total 9 2 8 2 14" xfId="26840" xr:uid="{00000000-0005-0000-0000-0000D9680000}"/>
    <cellStyle name="Total 9 2 8 2 14 2" xfId="26841" xr:uid="{00000000-0005-0000-0000-0000DA680000}"/>
    <cellStyle name="Total 9 2 8 2 15" xfId="26842" xr:uid="{00000000-0005-0000-0000-0000DB680000}"/>
    <cellStyle name="Total 9 2 8 2 15 2" xfId="26843" xr:uid="{00000000-0005-0000-0000-0000DC680000}"/>
    <cellStyle name="Total 9 2 8 2 16" xfId="26844" xr:uid="{00000000-0005-0000-0000-0000DD680000}"/>
    <cellStyle name="Total 9 2 8 2 16 2" xfId="26845" xr:uid="{00000000-0005-0000-0000-0000DE680000}"/>
    <cellStyle name="Total 9 2 8 2 17" xfId="26846" xr:uid="{00000000-0005-0000-0000-0000DF680000}"/>
    <cellStyle name="Total 9 2 8 2 17 2" xfId="26847" xr:uid="{00000000-0005-0000-0000-0000E0680000}"/>
    <cellStyle name="Total 9 2 8 2 18" xfId="26848" xr:uid="{00000000-0005-0000-0000-0000E1680000}"/>
    <cellStyle name="Total 9 2 8 2 2" xfId="26849" xr:uid="{00000000-0005-0000-0000-0000E2680000}"/>
    <cellStyle name="Total 9 2 8 2 2 2" xfId="26850" xr:uid="{00000000-0005-0000-0000-0000E3680000}"/>
    <cellStyle name="Total 9 2 8 2 3" xfId="26851" xr:uid="{00000000-0005-0000-0000-0000E4680000}"/>
    <cellStyle name="Total 9 2 8 2 3 2" xfId="26852" xr:uid="{00000000-0005-0000-0000-0000E5680000}"/>
    <cellStyle name="Total 9 2 8 2 4" xfId="26853" xr:uid="{00000000-0005-0000-0000-0000E6680000}"/>
    <cellStyle name="Total 9 2 8 2 4 2" xfId="26854" xr:uid="{00000000-0005-0000-0000-0000E7680000}"/>
    <cellStyle name="Total 9 2 8 2 5" xfId="26855" xr:uid="{00000000-0005-0000-0000-0000E8680000}"/>
    <cellStyle name="Total 9 2 8 2 5 2" xfId="26856" xr:uid="{00000000-0005-0000-0000-0000E9680000}"/>
    <cellStyle name="Total 9 2 8 2 6" xfId="26857" xr:uid="{00000000-0005-0000-0000-0000EA680000}"/>
    <cellStyle name="Total 9 2 8 2 6 2" xfId="26858" xr:uid="{00000000-0005-0000-0000-0000EB680000}"/>
    <cellStyle name="Total 9 2 8 2 7" xfId="26859" xr:uid="{00000000-0005-0000-0000-0000EC680000}"/>
    <cellStyle name="Total 9 2 8 2 7 2" xfId="26860" xr:uid="{00000000-0005-0000-0000-0000ED680000}"/>
    <cellStyle name="Total 9 2 8 2 8" xfId="26861" xr:uid="{00000000-0005-0000-0000-0000EE680000}"/>
    <cellStyle name="Total 9 2 8 2 8 2" xfId="26862" xr:uid="{00000000-0005-0000-0000-0000EF680000}"/>
    <cellStyle name="Total 9 2 8 2 9" xfId="26863" xr:uid="{00000000-0005-0000-0000-0000F0680000}"/>
    <cellStyle name="Total 9 2 8 2 9 2" xfId="26864" xr:uid="{00000000-0005-0000-0000-0000F1680000}"/>
    <cellStyle name="Total 9 2 8 3" xfId="26865" xr:uid="{00000000-0005-0000-0000-0000F2680000}"/>
    <cellStyle name="Total 9 2 8 3 10" xfId="26866" xr:uid="{00000000-0005-0000-0000-0000F3680000}"/>
    <cellStyle name="Total 9 2 8 3 10 2" xfId="26867" xr:uid="{00000000-0005-0000-0000-0000F4680000}"/>
    <cellStyle name="Total 9 2 8 3 11" xfId="26868" xr:uid="{00000000-0005-0000-0000-0000F5680000}"/>
    <cellStyle name="Total 9 2 8 3 11 2" xfId="26869" xr:uid="{00000000-0005-0000-0000-0000F6680000}"/>
    <cellStyle name="Total 9 2 8 3 12" xfId="26870" xr:uid="{00000000-0005-0000-0000-0000F7680000}"/>
    <cellStyle name="Total 9 2 8 3 12 2" xfId="26871" xr:uid="{00000000-0005-0000-0000-0000F8680000}"/>
    <cellStyle name="Total 9 2 8 3 13" xfId="26872" xr:uid="{00000000-0005-0000-0000-0000F9680000}"/>
    <cellStyle name="Total 9 2 8 3 13 2" xfId="26873" xr:uid="{00000000-0005-0000-0000-0000FA680000}"/>
    <cellStyle name="Total 9 2 8 3 14" xfId="26874" xr:uid="{00000000-0005-0000-0000-0000FB680000}"/>
    <cellStyle name="Total 9 2 8 3 14 2" xfId="26875" xr:uid="{00000000-0005-0000-0000-0000FC680000}"/>
    <cellStyle name="Total 9 2 8 3 15" xfId="26876" xr:uid="{00000000-0005-0000-0000-0000FD680000}"/>
    <cellStyle name="Total 9 2 8 3 15 2" xfId="26877" xr:uid="{00000000-0005-0000-0000-0000FE680000}"/>
    <cellStyle name="Total 9 2 8 3 16" xfId="26878" xr:uid="{00000000-0005-0000-0000-0000FF680000}"/>
    <cellStyle name="Total 9 2 8 3 2" xfId="26879" xr:uid="{00000000-0005-0000-0000-000000690000}"/>
    <cellStyle name="Total 9 2 8 3 2 2" xfId="26880" xr:uid="{00000000-0005-0000-0000-000001690000}"/>
    <cellStyle name="Total 9 2 8 3 3" xfId="26881" xr:uid="{00000000-0005-0000-0000-000002690000}"/>
    <cellStyle name="Total 9 2 8 3 3 2" xfId="26882" xr:uid="{00000000-0005-0000-0000-000003690000}"/>
    <cellStyle name="Total 9 2 8 3 4" xfId="26883" xr:uid="{00000000-0005-0000-0000-000004690000}"/>
    <cellStyle name="Total 9 2 8 3 4 2" xfId="26884" xr:uid="{00000000-0005-0000-0000-000005690000}"/>
    <cellStyle name="Total 9 2 8 3 5" xfId="26885" xr:uid="{00000000-0005-0000-0000-000006690000}"/>
    <cellStyle name="Total 9 2 8 3 5 2" xfId="26886" xr:uid="{00000000-0005-0000-0000-000007690000}"/>
    <cellStyle name="Total 9 2 8 3 6" xfId="26887" xr:uid="{00000000-0005-0000-0000-000008690000}"/>
    <cellStyle name="Total 9 2 8 3 6 2" xfId="26888" xr:uid="{00000000-0005-0000-0000-000009690000}"/>
    <cellStyle name="Total 9 2 8 3 7" xfId="26889" xr:uid="{00000000-0005-0000-0000-00000A690000}"/>
    <cellStyle name="Total 9 2 8 3 7 2" xfId="26890" xr:uid="{00000000-0005-0000-0000-00000B690000}"/>
    <cellStyle name="Total 9 2 8 3 8" xfId="26891" xr:uid="{00000000-0005-0000-0000-00000C690000}"/>
    <cellStyle name="Total 9 2 8 3 8 2" xfId="26892" xr:uid="{00000000-0005-0000-0000-00000D690000}"/>
    <cellStyle name="Total 9 2 8 3 9" xfId="26893" xr:uid="{00000000-0005-0000-0000-00000E690000}"/>
    <cellStyle name="Total 9 2 8 3 9 2" xfId="26894" xr:uid="{00000000-0005-0000-0000-00000F690000}"/>
    <cellStyle name="Total 9 2 8 4" xfId="26895" xr:uid="{00000000-0005-0000-0000-000010690000}"/>
    <cellStyle name="Total 9 2 8 4 10" xfId="26896" xr:uid="{00000000-0005-0000-0000-000011690000}"/>
    <cellStyle name="Total 9 2 8 4 10 2" xfId="26897" xr:uid="{00000000-0005-0000-0000-000012690000}"/>
    <cellStyle name="Total 9 2 8 4 11" xfId="26898" xr:uid="{00000000-0005-0000-0000-000013690000}"/>
    <cellStyle name="Total 9 2 8 4 11 2" xfId="26899" xr:uid="{00000000-0005-0000-0000-000014690000}"/>
    <cellStyle name="Total 9 2 8 4 12" xfId="26900" xr:uid="{00000000-0005-0000-0000-000015690000}"/>
    <cellStyle name="Total 9 2 8 4 12 2" xfId="26901" xr:uid="{00000000-0005-0000-0000-000016690000}"/>
    <cellStyle name="Total 9 2 8 4 13" xfId="26902" xr:uid="{00000000-0005-0000-0000-000017690000}"/>
    <cellStyle name="Total 9 2 8 4 13 2" xfId="26903" xr:uid="{00000000-0005-0000-0000-000018690000}"/>
    <cellStyle name="Total 9 2 8 4 14" xfId="26904" xr:uid="{00000000-0005-0000-0000-000019690000}"/>
    <cellStyle name="Total 9 2 8 4 14 2" xfId="26905" xr:uid="{00000000-0005-0000-0000-00001A690000}"/>
    <cellStyle name="Total 9 2 8 4 15" xfId="26906" xr:uid="{00000000-0005-0000-0000-00001B690000}"/>
    <cellStyle name="Total 9 2 8 4 15 2" xfId="26907" xr:uid="{00000000-0005-0000-0000-00001C690000}"/>
    <cellStyle name="Total 9 2 8 4 16" xfId="26908" xr:uid="{00000000-0005-0000-0000-00001D690000}"/>
    <cellStyle name="Total 9 2 8 4 2" xfId="26909" xr:uid="{00000000-0005-0000-0000-00001E690000}"/>
    <cellStyle name="Total 9 2 8 4 2 2" xfId="26910" xr:uid="{00000000-0005-0000-0000-00001F690000}"/>
    <cellStyle name="Total 9 2 8 4 3" xfId="26911" xr:uid="{00000000-0005-0000-0000-000020690000}"/>
    <cellStyle name="Total 9 2 8 4 3 2" xfId="26912" xr:uid="{00000000-0005-0000-0000-000021690000}"/>
    <cellStyle name="Total 9 2 8 4 4" xfId="26913" xr:uid="{00000000-0005-0000-0000-000022690000}"/>
    <cellStyle name="Total 9 2 8 4 4 2" xfId="26914" xr:uid="{00000000-0005-0000-0000-000023690000}"/>
    <cellStyle name="Total 9 2 8 4 5" xfId="26915" xr:uid="{00000000-0005-0000-0000-000024690000}"/>
    <cellStyle name="Total 9 2 8 4 5 2" xfId="26916" xr:uid="{00000000-0005-0000-0000-000025690000}"/>
    <cellStyle name="Total 9 2 8 4 6" xfId="26917" xr:uid="{00000000-0005-0000-0000-000026690000}"/>
    <cellStyle name="Total 9 2 8 4 6 2" xfId="26918" xr:uid="{00000000-0005-0000-0000-000027690000}"/>
    <cellStyle name="Total 9 2 8 4 7" xfId="26919" xr:uid="{00000000-0005-0000-0000-000028690000}"/>
    <cellStyle name="Total 9 2 8 4 7 2" xfId="26920" xr:uid="{00000000-0005-0000-0000-000029690000}"/>
    <cellStyle name="Total 9 2 8 4 8" xfId="26921" xr:uid="{00000000-0005-0000-0000-00002A690000}"/>
    <cellStyle name="Total 9 2 8 4 8 2" xfId="26922" xr:uid="{00000000-0005-0000-0000-00002B690000}"/>
    <cellStyle name="Total 9 2 8 4 9" xfId="26923" xr:uid="{00000000-0005-0000-0000-00002C690000}"/>
    <cellStyle name="Total 9 2 8 4 9 2" xfId="26924" xr:uid="{00000000-0005-0000-0000-00002D690000}"/>
    <cellStyle name="Total 9 2 8 5" xfId="26925" xr:uid="{00000000-0005-0000-0000-00002E690000}"/>
    <cellStyle name="Total 9 2 8 5 10" xfId="26926" xr:uid="{00000000-0005-0000-0000-00002F690000}"/>
    <cellStyle name="Total 9 2 8 5 10 2" xfId="26927" xr:uid="{00000000-0005-0000-0000-000030690000}"/>
    <cellStyle name="Total 9 2 8 5 11" xfId="26928" xr:uid="{00000000-0005-0000-0000-000031690000}"/>
    <cellStyle name="Total 9 2 8 5 11 2" xfId="26929" xr:uid="{00000000-0005-0000-0000-000032690000}"/>
    <cellStyle name="Total 9 2 8 5 12" xfId="26930" xr:uid="{00000000-0005-0000-0000-000033690000}"/>
    <cellStyle name="Total 9 2 8 5 12 2" xfId="26931" xr:uid="{00000000-0005-0000-0000-000034690000}"/>
    <cellStyle name="Total 9 2 8 5 13" xfId="26932" xr:uid="{00000000-0005-0000-0000-000035690000}"/>
    <cellStyle name="Total 9 2 8 5 13 2" xfId="26933" xr:uid="{00000000-0005-0000-0000-000036690000}"/>
    <cellStyle name="Total 9 2 8 5 14" xfId="26934" xr:uid="{00000000-0005-0000-0000-000037690000}"/>
    <cellStyle name="Total 9 2 8 5 2" xfId="26935" xr:uid="{00000000-0005-0000-0000-000038690000}"/>
    <cellStyle name="Total 9 2 8 5 2 2" xfId="26936" xr:uid="{00000000-0005-0000-0000-000039690000}"/>
    <cellStyle name="Total 9 2 8 5 3" xfId="26937" xr:uid="{00000000-0005-0000-0000-00003A690000}"/>
    <cellStyle name="Total 9 2 8 5 3 2" xfId="26938" xr:uid="{00000000-0005-0000-0000-00003B690000}"/>
    <cellStyle name="Total 9 2 8 5 4" xfId="26939" xr:uid="{00000000-0005-0000-0000-00003C690000}"/>
    <cellStyle name="Total 9 2 8 5 4 2" xfId="26940" xr:uid="{00000000-0005-0000-0000-00003D690000}"/>
    <cellStyle name="Total 9 2 8 5 5" xfId="26941" xr:uid="{00000000-0005-0000-0000-00003E690000}"/>
    <cellStyle name="Total 9 2 8 5 5 2" xfId="26942" xr:uid="{00000000-0005-0000-0000-00003F690000}"/>
    <cellStyle name="Total 9 2 8 5 6" xfId="26943" xr:uid="{00000000-0005-0000-0000-000040690000}"/>
    <cellStyle name="Total 9 2 8 5 6 2" xfId="26944" xr:uid="{00000000-0005-0000-0000-000041690000}"/>
    <cellStyle name="Total 9 2 8 5 7" xfId="26945" xr:uid="{00000000-0005-0000-0000-000042690000}"/>
    <cellStyle name="Total 9 2 8 5 7 2" xfId="26946" xr:uid="{00000000-0005-0000-0000-000043690000}"/>
    <cellStyle name="Total 9 2 8 5 8" xfId="26947" xr:uid="{00000000-0005-0000-0000-000044690000}"/>
    <cellStyle name="Total 9 2 8 5 8 2" xfId="26948" xr:uid="{00000000-0005-0000-0000-000045690000}"/>
    <cellStyle name="Total 9 2 8 5 9" xfId="26949" xr:uid="{00000000-0005-0000-0000-000046690000}"/>
    <cellStyle name="Total 9 2 8 5 9 2" xfId="26950" xr:uid="{00000000-0005-0000-0000-000047690000}"/>
    <cellStyle name="Total 9 2 8 6" xfId="26951" xr:uid="{00000000-0005-0000-0000-000048690000}"/>
    <cellStyle name="Total 9 2 8 6 2" xfId="26952" xr:uid="{00000000-0005-0000-0000-000049690000}"/>
    <cellStyle name="Total 9 2 8 7" xfId="26953" xr:uid="{00000000-0005-0000-0000-00004A690000}"/>
    <cellStyle name="Total 9 2 8 7 2" xfId="26954" xr:uid="{00000000-0005-0000-0000-00004B690000}"/>
    <cellStyle name="Total 9 2 8 8" xfId="26955" xr:uid="{00000000-0005-0000-0000-00004C690000}"/>
    <cellStyle name="Total 9 2 8 8 2" xfId="26956" xr:uid="{00000000-0005-0000-0000-00004D690000}"/>
    <cellStyle name="Total 9 2 8 9" xfId="26957" xr:uid="{00000000-0005-0000-0000-00004E690000}"/>
    <cellStyle name="Total 9 2 8 9 2" xfId="26958" xr:uid="{00000000-0005-0000-0000-00004F690000}"/>
    <cellStyle name="Total 9 2 9" xfId="26959" xr:uid="{00000000-0005-0000-0000-000050690000}"/>
    <cellStyle name="Total 9 2 9 10" xfId="26960" xr:uid="{00000000-0005-0000-0000-000051690000}"/>
    <cellStyle name="Total 9 2 9 10 2" xfId="26961" xr:uid="{00000000-0005-0000-0000-000052690000}"/>
    <cellStyle name="Total 9 2 9 11" xfId="26962" xr:uid="{00000000-0005-0000-0000-000053690000}"/>
    <cellStyle name="Total 9 2 9 11 2" xfId="26963" xr:uid="{00000000-0005-0000-0000-000054690000}"/>
    <cellStyle name="Total 9 2 9 12" xfId="26964" xr:uid="{00000000-0005-0000-0000-000055690000}"/>
    <cellStyle name="Total 9 2 9 12 2" xfId="26965" xr:uid="{00000000-0005-0000-0000-000056690000}"/>
    <cellStyle name="Total 9 2 9 13" xfId="26966" xr:uid="{00000000-0005-0000-0000-000057690000}"/>
    <cellStyle name="Total 9 2 9 13 2" xfId="26967" xr:uid="{00000000-0005-0000-0000-000058690000}"/>
    <cellStyle name="Total 9 2 9 14" xfId="26968" xr:uid="{00000000-0005-0000-0000-000059690000}"/>
    <cellStyle name="Total 9 2 9 14 2" xfId="26969" xr:uid="{00000000-0005-0000-0000-00005A690000}"/>
    <cellStyle name="Total 9 2 9 15" xfId="26970" xr:uid="{00000000-0005-0000-0000-00005B690000}"/>
    <cellStyle name="Total 9 2 9 15 2" xfId="26971" xr:uid="{00000000-0005-0000-0000-00005C690000}"/>
    <cellStyle name="Total 9 2 9 16" xfId="26972" xr:uid="{00000000-0005-0000-0000-00005D690000}"/>
    <cellStyle name="Total 9 2 9 16 2" xfId="26973" xr:uid="{00000000-0005-0000-0000-00005E690000}"/>
    <cellStyle name="Total 9 2 9 17" xfId="26974" xr:uid="{00000000-0005-0000-0000-00005F690000}"/>
    <cellStyle name="Total 9 2 9 17 2" xfId="26975" xr:uid="{00000000-0005-0000-0000-000060690000}"/>
    <cellStyle name="Total 9 2 9 18" xfId="26976" xr:uid="{00000000-0005-0000-0000-000061690000}"/>
    <cellStyle name="Total 9 2 9 2" xfId="26977" xr:uid="{00000000-0005-0000-0000-000062690000}"/>
    <cellStyle name="Total 9 2 9 2 2" xfId="26978" xr:uid="{00000000-0005-0000-0000-000063690000}"/>
    <cellStyle name="Total 9 2 9 3" xfId="26979" xr:uid="{00000000-0005-0000-0000-000064690000}"/>
    <cellStyle name="Total 9 2 9 3 2" xfId="26980" xr:uid="{00000000-0005-0000-0000-000065690000}"/>
    <cellStyle name="Total 9 2 9 4" xfId="26981" xr:uid="{00000000-0005-0000-0000-000066690000}"/>
    <cellStyle name="Total 9 2 9 4 2" xfId="26982" xr:uid="{00000000-0005-0000-0000-000067690000}"/>
    <cellStyle name="Total 9 2 9 5" xfId="26983" xr:uid="{00000000-0005-0000-0000-000068690000}"/>
    <cellStyle name="Total 9 2 9 5 2" xfId="26984" xr:uid="{00000000-0005-0000-0000-000069690000}"/>
    <cellStyle name="Total 9 2 9 6" xfId="26985" xr:uid="{00000000-0005-0000-0000-00006A690000}"/>
    <cellStyle name="Total 9 2 9 6 2" xfId="26986" xr:uid="{00000000-0005-0000-0000-00006B690000}"/>
    <cellStyle name="Total 9 2 9 7" xfId="26987" xr:uid="{00000000-0005-0000-0000-00006C690000}"/>
    <cellStyle name="Total 9 2 9 7 2" xfId="26988" xr:uid="{00000000-0005-0000-0000-00006D690000}"/>
    <cellStyle name="Total 9 2 9 8" xfId="26989" xr:uid="{00000000-0005-0000-0000-00006E690000}"/>
    <cellStyle name="Total 9 2 9 8 2" xfId="26990" xr:uid="{00000000-0005-0000-0000-00006F690000}"/>
    <cellStyle name="Total 9 2 9 9" xfId="26991" xr:uid="{00000000-0005-0000-0000-000070690000}"/>
    <cellStyle name="Total 9 2 9 9 2" xfId="26992" xr:uid="{00000000-0005-0000-0000-000071690000}"/>
    <cellStyle name="Total 9 20" xfId="26993" xr:uid="{00000000-0005-0000-0000-000072690000}"/>
    <cellStyle name="Total 9 20 2" xfId="26994" xr:uid="{00000000-0005-0000-0000-000073690000}"/>
    <cellStyle name="Total 9 21" xfId="26995" xr:uid="{00000000-0005-0000-0000-000074690000}"/>
    <cellStyle name="Total 9 21 2" xfId="26996" xr:uid="{00000000-0005-0000-0000-000075690000}"/>
    <cellStyle name="Total 9 22" xfId="26997" xr:uid="{00000000-0005-0000-0000-000076690000}"/>
    <cellStyle name="Total 9 22 2" xfId="26998" xr:uid="{00000000-0005-0000-0000-000077690000}"/>
    <cellStyle name="Total 9 23" xfId="26999" xr:uid="{00000000-0005-0000-0000-000078690000}"/>
    <cellStyle name="Total 9 23 2" xfId="27000" xr:uid="{00000000-0005-0000-0000-000079690000}"/>
    <cellStyle name="Total 9 24" xfId="27001" xr:uid="{00000000-0005-0000-0000-00007A690000}"/>
    <cellStyle name="Total 9 24 2" xfId="27002" xr:uid="{00000000-0005-0000-0000-00007B690000}"/>
    <cellStyle name="Total 9 25" xfId="27003" xr:uid="{00000000-0005-0000-0000-00007C690000}"/>
    <cellStyle name="Total 9 25 2" xfId="27004" xr:uid="{00000000-0005-0000-0000-00007D690000}"/>
    <cellStyle name="Total 9 26" xfId="27005" xr:uid="{00000000-0005-0000-0000-00007E690000}"/>
    <cellStyle name="Total 9 26 2" xfId="27006" xr:uid="{00000000-0005-0000-0000-00007F690000}"/>
    <cellStyle name="Total 9 27" xfId="27007" xr:uid="{00000000-0005-0000-0000-000080690000}"/>
    <cellStyle name="Total 9 27 2" xfId="27008" xr:uid="{00000000-0005-0000-0000-000081690000}"/>
    <cellStyle name="Total 9 28" xfId="27009" xr:uid="{00000000-0005-0000-0000-000082690000}"/>
    <cellStyle name="Total 9 3" xfId="27010" xr:uid="{00000000-0005-0000-0000-000083690000}"/>
    <cellStyle name="Total 9 3 10" xfId="27011" xr:uid="{00000000-0005-0000-0000-000084690000}"/>
    <cellStyle name="Total 9 3 10 2" xfId="27012" xr:uid="{00000000-0005-0000-0000-000085690000}"/>
    <cellStyle name="Total 9 3 11" xfId="27013" xr:uid="{00000000-0005-0000-0000-000086690000}"/>
    <cellStyle name="Total 9 3 11 2" xfId="27014" xr:uid="{00000000-0005-0000-0000-000087690000}"/>
    <cellStyle name="Total 9 3 12" xfId="27015" xr:uid="{00000000-0005-0000-0000-000088690000}"/>
    <cellStyle name="Total 9 3 12 2" xfId="27016" xr:uid="{00000000-0005-0000-0000-000089690000}"/>
    <cellStyle name="Total 9 3 13" xfId="27017" xr:uid="{00000000-0005-0000-0000-00008A690000}"/>
    <cellStyle name="Total 9 3 13 2" xfId="27018" xr:uid="{00000000-0005-0000-0000-00008B690000}"/>
    <cellStyle name="Total 9 3 14" xfId="27019" xr:uid="{00000000-0005-0000-0000-00008C690000}"/>
    <cellStyle name="Total 9 3 14 2" xfId="27020" xr:uid="{00000000-0005-0000-0000-00008D690000}"/>
    <cellStyle name="Total 9 3 15" xfId="27021" xr:uid="{00000000-0005-0000-0000-00008E690000}"/>
    <cellStyle name="Total 9 3 15 2" xfId="27022" xr:uid="{00000000-0005-0000-0000-00008F690000}"/>
    <cellStyle name="Total 9 3 16" xfId="27023" xr:uid="{00000000-0005-0000-0000-000090690000}"/>
    <cellStyle name="Total 9 3 16 2" xfId="27024" xr:uid="{00000000-0005-0000-0000-000091690000}"/>
    <cellStyle name="Total 9 3 17" xfId="27025" xr:uid="{00000000-0005-0000-0000-000092690000}"/>
    <cellStyle name="Total 9 3 17 2" xfId="27026" xr:uid="{00000000-0005-0000-0000-000093690000}"/>
    <cellStyle name="Total 9 3 18" xfId="27027" xr:uid="{00000000-0005-0000-0000-000094690000}"/>
    <cellStyle name="Total 9 3 18 2" xfId="27028" xr:uid="{00000000-0005-0000-0000-000095690000}"/>
    <cellStyle name="Total 9 3 19" xfId="27029" xr:uid="{00000000-0005-0000-0000-000096690000}"/>
    <cellStyle name="Total 9 3 19 2" xfId="27030" xr:uid="{00000000-0005-0000-0000-000097690000}"/>
    <cellStyle name="Total 9 3 2" xfId="27031" xr:uid="{00000000-0005-0000-0000-000098690000}"/>
    <cellStyle name="Total 9 3 2 10" xfId="27032" xr:uid="{00000000-0005-0000-0000-000099690000}"/>
    <cellStyle name="Total 9 3 2 10 2" xfId="27033" xr:uid="{00000000-0005-0000-0000-00009A690000}"/>
    <cellStyle name="Total 9 3 2 11" xfId="27034" xr:uid="{00000000-0005-0000-0000-00009B690000}"/>
    <cellStyle name="Total 9 3 2 11 2" xfId="27035" xr:uid="{00000000-0005-0000-0000-00009C690000}"/>
    <cellStyle name="Total 9 3 2 12" xfId="27036" xr:uid="{00000000-0005-0000-0000-00009D690000}"/>
    <cellStyle name="Total 9 3 2 12 2" xfId="27037" xr:uid="{00000000-0005-0000-0000-00009E690000}"/>
    <cellStyle name="Total 9 3 2 13" xfId="27038" xr:uid="{00000000-0005-0000-0000-00009F690000}"/>
    <cellStyle name="Total 9 3 2 13 2" xfId="27039" xr:uid="{00000000-0005-0000-0000-0000A0690000}"/>
    <cellStyle name="Total 9 3 2 14" xfId="27040" xr:uid="{00000000-0005-0000-0000-0000A1690000}"/>
    <cellStyle name="Total 9 3 2 14 2" xfId="27041" xr:uid="{00000000-0005-0000-0000-0000A2690000}"/>
    <cellStyle name="Total 9 3 2 15" xfId="27042" xr:uid="{00000000-0005-0000-0000-0000A3690000}"/>
    <cellStyle name="Total 9 3 2 15 2" xfId="27043" xr:uid="{00000000-0005-0000-0000-0000A4690000}"/>
    <cellStyle name="Total 9 3 2 16" xfId="27044" xr:uid="{00000000-0005-0000-0000-0000A5690000}"/>
    <cellStyle name="Total 9 3 2 16 2" xfId="27045" xr:uid="{00000000-0005-0000-0000-0000A6690000}"/>
    <cellStyle name="Total 9 3 2 17" xfId="27046" xr:uid="{00000000-0005-0000-0000-0000A7690000}"/>
    <cellStyle name="Total 9 3 2 17 2" xfId="27047" xr:uid="{00000000-0005-0000-0000-0000A8690000}"/>
    <cellStyle name="Total 9 3 2 18" xfId="27048" xr:uid="{00000000-0005-0000-0000-0000A9690000}"/>
    <cellStyle name="Total 9 3 2 18 2" xfId="27049" xr:uid="{00000000-0005-0000-0000-0000AA690000}"/>
    <cellStyle name="Total 9 3 2 19" xfId="27050" xr:uid="{00000000-0005-0000-0000-0000AB690000}"/>
    <cellStyle name="Total 9 3 2 2" xfId="27051" xr:uid="{00000000-0005-0000-0000-0000AC690000}"/>
    <cellStyle name="Total 9 3 2 2 2" xfId="27052" xr:uid="{00000000-0005-0000-0000-0000AD690000}"/>
    <cellStyle name="Total 9 3 2 3" xfId="27053" xr:uid="{00000000-0005-0000-0000-0000AE690000}"/>
    <cellStyle name="Total 9 3 2 3 2" xfId="27054" xr:uid="{00000000-0005-0000-0000-0000AF690000}"/>
    <cellStyle name="Total 9 3 2 4" xfId="27055" xr:uid="{00000000-0005-0000-0000-0000B0690000}"/>
    <cellStyle name="Total 9 3 2 4 2" xfId="27056" xr:uid="{00000000-0005-0000-0000-0000B1690000}"/>
    <cellStyle name="Total 9 3 2 5" xfId="27057" xr:uid="{00000000-0005-0000-0000-0000B2690000}"/>
    <cellStyle name="Total 9 3 2 5 2" xfId="27058" xr:uid="{00000000-0005-0000-0000-0000B3690000}"/>
    <cellStyle name="Total 9 3 2 6" xfId="27059" xr:uid="{00000000-0005-0000-0000-0000B4690000}"/>
    <cellStyle name="Total 9 3 2 6 2" xfId="27060" xr:uid="{00000000-0005-0000-0000-0000B5690000}"/>
    <cellStyle name="Total 9 3 2 7" xfId="27061" xr:uid="{00000000-0005-0000-0000-0000B6690000}"/>
    <cellStyle name="Total 9 3 2 7 2" xfId="27062" xr:uid="{00000000-0005-0000-0000-0000B7690000}"/>
    <cellStyle name="Total 9 3 2 8" xfId="27063" xr:uid="{00000000-0005-0000-0000-0000B8690000}"/>
    <cellStyle name="Total 9 3 2 8 2" xfId="27064" xr:uid="{00000000-0005-0000-0000-0000B9690000}"/>
    <cellStyle name="Total 9 3 2 9" xfId="27065" xr:uid="{00000000-0005-0000-0000-0000BA690000}"/>
    <cellStyle name="Total 9 3 2 9 2" xfId="27066" xr:uid="{00000000-0005-0000-0000-0000BB690000}"/>
    <cellStyle name="Total 9 3 20" xfId="27067" xr:uid="{00000000-0005-0000-0000-0000BC690000}"/>
    <cellStyle name="Total 9 3 3" xfId="27068" xr:uid="{00000000-0005-0000-0000-0000BD690000}"/>
    <cellStyle name="Total 9 3 3 10" xfId="27069" xr:uid="{00000000-0005-0000-0000-0000BE690000}"/>
    <cellStyle name="Total 9 3 3 10 2" xfId="27070" xr:uid="{00000000-0005-0000-0000-0000BF690000}"/>
    <cellStyle name="Total 9 3 3 11" xfId="27071" xr:uid="{00000000-0005-0000-0000-0000C0690000}"/>
    <cellStyle name="Total 9 3 3 11 2" xfId="27072" xr:uid="{00000000-0005-0000-0000-0000C1690000}"/>
    <cellStyle name="Total 9 3 3 12" xfId="27073" xr:uid="{00000000-0005-0000-0000-0000C2690000}"/>
    <cellStyle name="Total 9 3 3 12 2" xfId="27074" xr:uid="{00000000-0005-0000-0000-0000C3690000}"/>
    <cellStyle name="Total 9 3 3 13" xfId="27075" xr:uid="{00000000-0005-0000-0000-0000C4690000}"/>
    <cellStyle name="Total 9 3 3 13 2" xfId="27076" xr:uid="{00000000-0005-0000-0000-0000C5690000}"/>
    <cellStyle name="Total 9 3 3 14" xfId="27077" xr:uid="{00000000-0005-0000-0000-0000C6690000}"/>
    <cellStyle name="Total 9 3 3 14 2" xfId="27078" xr:uid="{00000000-0005-0000-0000-0000C7690000}"/>
    <cellStyle name="Total 9 3 3 15" xfId="27079" xr:uid="{00000000-0005-0000-0000-0000C8690000}"/>
    <cellStyle name="Total 9 3 3 15 2" xfId="27080" xr:uid="{00000000-0005-0000-0000-0000C9690000}"/>
    <cellStyle name="Total 9 3 3 16" xfId="27081" xr:uid="{00000000-0005-0000-0000-0000CA690000}"/>
    <cellStyle name="Total 9 3 3 16 2" xfId="27082" xr:uid="{00000000-0005-0000-0000-0000CB690000}"/>
    <cellStyle name="Total 9 3 3 17" xfId="27083" xr:uid="{00000000-0005-0000-0000-0000CC690000}"/>
    <cellStyle name="Total 9 3 3 17 2" xfId="27084" xr:uid="{00000000-0005-0000-0000-0000CD690000}"/>
    <cellStyle name="Total 9 3 3 18" xfId="27085" xr:uid="{00000000-0005-0000-0000-0000CE690000}"/>
    <cellStyle name="Total 9 3 3 18 2" xfId="27086" xr:uid="{00000000-0005-0000-0000-0000CF690000}"/>
    <cellStyle name="Total 9 3 3 19" xfId="27087" xr:uid="{00000000-0005-0000-0000-0000D0690000}"/>
    <cellStyle name="Total 9 3 3 2" xfId="27088" xr:uid="{00000000-0005-0000-0000-0000D1690000}"/>
    <cellStyle name="Total 9 3 3 2 2" xfId="27089" xr:uid="{00000000-0005-0000-0000-0000D2690000}"/>
    <cellStyle name="Total 9 3 3 3" xfId="27090" xr:uid="{00000000-0005-0000-0000-0000D3690000}"/>
    <cellStyle name="Total 9 3 3 3 2" xfId="27091" xr:uid="{00000000-0005-0000-0000-0000D4690000}"/>
    <cellStyle name="Total 9 3 3 4" xfId="27092" xr:uid="{00000000-0005-0000-0000-0000D5690000}"/>
    <cellStyle name="Total 9 3 3 4 2" xfId="27093" xr:uid="{00000000-0005-0000-0000-0000D6690000}"/>
    <cellStyle name="Total 9 3 3 5" xfId="27094" xr:uid="{00000000-0005-0000-0000-0000D7690000}"/>
    <cellStyle name="Total 9 3 3 5 2" xfId="27095" xr:uid="{00000000-0005-0000-0000-0000D8690000}"/>
    <cellStyle name="Total 9 3 3 6" xfId="27096" xr:uid="{00000000-0005-0000-0000-0000D9690000}"/>
    <cellStyle name="Total 9 3 3 6 2" xfId="27097" xr:uid="{00000000-0005-0000-0000-0000DA690000}"/>
    <cellStyle name="Total 9 3 3 7" xfId="27098" xr:uid="{00000000-0005-0000-0000-0000DB690000}"/>
    <cellStyle name="Total 9 3 3 7 2" xfId="27099" xr:uid="{00000000-0005-0000-0000-0000DC690000}"/>
    <cellStyle name="Total 9 3 3 8" xfId="27100" xr:uid="{00000000-0005-0000-0000-0000DD690000}"/>
    <cellStyle name="Total 9 3 3 8 2" xfId="27101" xr:uid="{00000000-0005-0000-0000-0000DE690000}"/>
    <cellStyle name="Total 9 3 3 9" xfId="27102" xr:uid="{00000000-0005-0000-0000-0000DF690000}"/>
    <cellStyle name="Total 9 3 3 9 2" xfId="27103" xr:uid="{00000000-0005-0000-0000-0000E0690000}"/>
    <cellStyle name="Total 9 3 4" xfId="27104" xr:uid="{00000000-0005-0000-0000-0000E1690000}"/>
    <cellStyle name="Total 9 3 4 10" xfId="27105" xr:uid="{00000000-0005-0000-0000-0000E2690000}"/>
    <cellStyle name="Total 9 3 4 10 2" xfId="27106" xr:uid="{00000000-0005-0000-0000-0000E3690000}"/>
    <cellStyle name="Total 9 3 4 11" xfId="27107" xr:uid="{00000000-0005-0000-0000-0000E4690000}"/>
    <cellStyle name="Total 9 3 4 11 2" xfId="27108" xr:uid="{00000000-0005-0000-0000-0000E5690000}"/>
    <cellStyle name="Total 9 3 4 12" xfId="27109" xr:uid="{00000000-0005-0000-0000-0000E6690000}"/>
    <cellStyle name="Total 9 3 4 12 2" xfId="27110" xr:uid="{00000000-0005-0000-0000-0000E7690000}"/>
    <cellStyle name="Total 9 3 4 13" xfId="27111" xr:uid="{00000000-0005-0000-0000-0000E8690000}"/>
    <cellStyle name="Total 9 3 4 13 2" xfId="27112" xr:uid="{00000000-0005-0000-0000-0000E9690000}"/>
    <cellStyle name="Total 9 3 4 14" xfId="27113" xr:uid="{00000000-0005-0000-0000-0000EA690000}"/>
    <cellStyle name="Total 9 3 4 14 2" xfId="27114" xr:uid="{00000000-0005-0000-0000-0000EB690000}"/>
    <cellStyle name="Total 9 3 4 15" xfId="27115" xr:uid="{00000000-0005-0000-0000-0000EC690000}"/>
    <cellStyle name="Total 9 3 4 15 2" xfId="27116" xr:uid="{00000000-0005-0000-0000-0000ED690000}"/>
    <cellStyle name="Total 9 3 4 16" xfId="27117" xr:uid="{00000000-0005-0000-0000-0000EE690000}"/>
    <cellStyle name="Total 9 3 4 2" xfId="27118" xr:uid="{00000000-0005-0000-0000-0000EF690000}"/>
    <cellStyle name="Total 9 3 4 2 2" xfId="27119" xr:uid="{00000000-0005-0000-0000-0000F0690000}"/>
    <cellStyle name="Total 9 3 4 3" xfId="27120" xr:uid="{00000000-0005-0000-0000-0000F1690000}"/>
    <cellStyle name="Total 9 3 4 3 2" xfId="27121" xr:uid="{00000000-0005-0000-0000-0000F2690000}"/>
    <cellStyle name="Total 9 3 4 4" xfId="27122" xr:uid="{00000000-0005-0000-0000-0000F3690000}"/>
    <cellStyle name="Total 9 3 4 4 2" xfId="27123" xr:uid="{00000000-0005-0000-0000-0000F4690000}"/>
    <cellStyle name="Total 9 3 4 5" xfId="27124" xr:uid="{00000000-0005-0000-0000-0000F5690000}"/>
    <cellStyle name="Total 9 3 4 5 2" xfId="27125" xr:uid="{00000000-0005-0000-0000-0000F6690000}"/>
    <cellStyle name="Total 9 3 4 6" xfId="27126" xr:uid="{00000000-0005-0000-0000-0000F7690000}"/>
    <cellStyle name="Total 9 3 4 6 2" xfId="27127" xr:uid="{00000000-0005-0000-0000-0000F8690000}"/>
    <cellStyle name="Total 9 3 4 7" xfId="27128" xr:uid="{00000000-0005-0000-0000-0000F9690000}"/>
    <cellStyle name="Total 9 3 4 7 2" xfId="27129" xr:uid="{00000000-0005-0000-0000-0000FA690000}"/>
    <cellStyle name="Total 9 3 4 8" xfId="27130" xr:uid="{00000000-0005-0000-0000-0000FB690000}"/>
    <cellStyle name="Total 9 3 4 8 2" xfId="27131" xr:uid="{00000000-0005-0000-0000-0000FC690000}"/>
    <cellStyle name="Total 9 3 4 9" xfId="27132" xr:uid="{00000000-0005-0000-0000-0000FD690000}"/>
    <cellStyle name="Total 9 3 4 9 2" xfId="27133" xr:uid="{00000000-0005-0000-0000-0000FE690000}"/>
    <cellStyle name="Total 9 3 5" xfId="27134" xr:uid="{00000000-0005-0000-0000-0000FF690000}"/>
    <cellStyle name="Total 9 3 5 10" xfId="27135" xr:uid="{00000000-0005-0000-0000-0000006A0000}"/>
    <cellStyle name="Total 9 3 5 10 2" xfId="27136" xr:uid="{00000000-0005-0000-0000-0000016A0000}"/>
    <cellStyle name="Total 9 3 5 11" xfId="27137" xr:uid="{00000000-0005-0000-0000-0000026A0000}"/>
    <cellStyle name="Total 9 3 5 11 2" xfId="27138" xr:uid="{00000000-0005-0000-0000-0000036A0000}"/>
    <cellStyle name="Total 9 3 5 12" xfId="27139" xr:uid="{00000000-0005-0000-0000-0000046A0000}"/>
    <cellStyle name="Total 9 3 5 12 2" xfId="27140" xr:uid="{00000000-0005-0000-0000-0000056A0000}"/>
    <cellStyle name="Total 9 3 5 13" xfId="27141" xr:uid="{00000000-0005-0000-0000-0000066A0000}"/>
    <cellStyle name="Total 9 3 5 13 2" xfId="27142" xr:uid="{00000000-0005-0000-0000-0000076A0000}"/>
    <cellStyle name="Total 9 3 5 14" xfId="27143" xr:uid="{00000000-0005-0000-0000-0000086A0000}"/>
    <cellStyle name="Total 9 3 5 14 2" xfId="27144" xr:uid="{00000000-0005-0000-0000-0000096A0000}"/>
    <cellStyle name="Total 9 3 5 15" xfId="27145" xr:uid="{00000000-0005-0000-0000-00000A6A0000}"/>
    <cellStyle name="Total 9 3 5 15 2" xfId="27146" xr:uid="{00000000-0005-0000-0000-00000B6A0000}"/>
    <cellStyle name="Total 9 3 5 16" xfId="27147" xr:uid="{00000000-0005-0000-0000-00000C6A0000}"/>
    <cellStyle name="Total 9 3 5 2" xfId="27148" xr:uid="{00000000-0005-0000-0000-00000D6A0000}"/>
    <cellStyle name="Total 9 3 5 2 2" xfId="27149" xr:uid="{00000000-0005-0000-0000-00000E6A0000}"/>
    <cellStyle name="Total 9 3 5 3" xfId="27150" xr:uid="{00000000-0005-0000-0000-00000F6A0000}"/>
    <cellStyle name="Total 9 3 5 3 2" xfId="27151" xr:uid="{00000000-0005-0000-0000-0000106A0000}"/>
    <cellStyle name="Total 9 3 5 4" xfId="27152" xr:uid="{00000000-0005-0000-0000-0000116A0000}"/>
    <cellStyle name="Total 9 3 5 4 2" xfId="27153" xr:uid="{00000000-0005-0000-0000-0000126A0000}"/>
    <cellStyle name="Total 9 3 5 5" xfId="27154" xr:uid="{00000000-0005-0000-0000-0000136A0000}"/>
    <cellStyle name="Total 9 3 5 5 2" xfId="27155" xr:uid="{00000000-0005-0000-0000-0000146A0000}"/>
    <cellStyle name="Total 9 3 5 6" xfId="27156" xr:uid="{00000000-0005-0000-0000-0000156A0000}"/>
    <cellStyle name="Total 9 3 5 6 2" xfId="27157" xr:uid="{00000000-0005-0000-0000-0000166A0000}"/>
    <cellStyle name="Total 9 3 5 7" xfId="27158" xr:uid="{00000000-0005-0000-0000-0000176A0000}"/>
    <cellStyle name="Total 9 3 5 7 2" xfId="27159" xr:uid="{00000000-0005-0000-0000-0000186A0000}"/>
    <cellStyle name="Total 9 3 5 8" xfId="27160" xr:uid="{00000000-0005-0000-0000-0000196A0000}"/>
    <cellStyle name="Total 9 3 5 8 2" xfId="27161" xr:uid="{00000000-0005-0000-0000-00001A6A0000}"/>
    <cellStyle name="Total 9 3 5 9" xfId="27162" xr:uid="{00000000-0005-0000-0000-00001B6A0000}"/>
    <cellStyle name="Total 9 3 5 9 2" xfId="27163" xr:uid="{00000000-0005-0000-0000-00001C6A0000}"/>
    <cellStyle name="Total 9 3 6" xfId="27164" xr:uid="{00000000-0005-0000-0000-00001D6A0000}"/>
    <cellStyle name="Total 9 3 6 10" xfId="27165" xr:uid="{00000000-0005-0000-0000-00001E6A0000}"/>
    <cellStyle name="Total 9 3 6 10 2" xfId="27166" xr:uid="{00000000-0005-0000-0000-00001F6A0000}"/>
    <cellStyle name="Total 9 3 6 11" xfId="27167" xr:uid="{00000000-0005-0000-0000-0000206A0000}"/>
    <cellStyle name="Total 9 3 6 11 2" xfId="27168" xr:uid="{00000000-0005-0000-0000-0000216A0000}"/>
    <cellStyle name="Total 9 3 6 12" xfId="27169" xr:uid="{00000000-0005-0000-0000-0000226A0000}"/>
    <cellStyle name="Total 9 3 6 12 2" xfId="27170" xr:uid="{00000000-0005-0000-0000-0000236A0000}"/>
    <cellStyle name="Total 9 3 6 13" xfId="27171" xr:uid="{00000000-0005-0000-0000-0000246A0000}"/>
    <cellStyle name="Total 9 3 6 13 2" xfId="27172" xr:uid="{00000000-0005-0000-0000-0000256A0000}"/>
    <cellStyle name="Total 9 3 6 14" xfId="27173" xr:uid="{00000000-0005-0000-0000-0000266A0000}"/>
    <cellStyle name="Total 9 3 6 14 2" xfId="27174" xr:uid="{00000000-0005-0000-0000-0000276A0000}"/>
    <cellStyle name="Total 9 3 6 15" xfId="27175" xr:uid="{00000000-0005-0000-0000-0000286A0000}"/>
    <cellStyle name="Total 9 3 6 2" xfId="27176" xr:uid="{00000000-0005-0000-0000-0000296A0000}"/>
    <cellStyle name="Total 9 3 6 2 2" xfId="27177" xr:uid="{00000000-0005-0000-0000-00002A6A0000}"/>
    <cellStyle name="Total 9 3 6 3" xfId="27178" xr:uid="{00000000-0005-0000-0000-00002B6A0000}"/>
    <cellStyle name="Total 9 3 6 3 2" xfId="27179" xr:uid="{00000000-0005-0000-0000-00002C6A0000}"/>
    <cellStyle name="Total 9 3 6 4" xfId="27180" xr:uid="{00000000-0005-0000-0000-00002D6A0000}"/>
    <cellStyle name="Total 9 3 6 4 2" xfId="27181" xr:uid="{00000000-0005-0000-0000-00002E6A0000}"/>
    <cellStyle name="Total 9 3 6 5" xfId="27182" xr:uid="{00000000-0005-0000-0000-00002F6A0000}"/>
    <cellStyle name="Total 9 3 6 5 2" xfId="27183" xr:uid="{00000000-0005-0000-0000-0000306A0000}"/>
    <cellStyle name="Total 9 3 6 6" xfId="27184" xr:uid="{00000000-0005-0000-0000-0000316A0000}"/>
    <cellStyle name="Total 9 3 6 6 2" xfId="27185" xr:uid="{00000000-0005-0000-0000-0000326A0000}"/>
    <cellStyle name="Total 9 3 6 7" xfId="27186" xr:uid="{00000000-0005-0000-0000-0000336A0000}"/>
    <cellStyle name="Total 9 3 6 7 2" xfId="27187" xr:uid="{00000000-0005-0000-0000-0000346A0000}"/>
    <cellStyle name="Total 9 3 6 8" xfId="27188" xr:uid="{00000000-0005-0000-0000-0000356A0000}"/>
    <cellStyle name="Total 9 3 6 8 2" xfId="27189" xr:uid="{00000000-0005-0000-0000-0000366A0000}"/>
    <cellStyle name="Total 9 3 6 9" xfId="27190" xr:uid="{00000000-0005-0000-0000-0000376A0000}"/>
    <cellStyle name="Total 9 3 6 9 2" xfId="27191" xr:uid="{00000000-0005-0000-0000-0000386A0000}"/>
    <cellStyle name="Total 9 3 7" xfId="27192" xr:uid="{00000000-0005-0000-0000-0000396A0000}"/>
    <cellStyle name="Total 9 3 7 2" xfId="27193" xr:uid="{00000000-0005-0000-0000-00003A6A0000}"/>
    <cellStyle name="Total 9 3 8" xfId="27194" xr:uid="{00000000-0005-0000-0000-00003B6A0000}"/>
    <cellStyle name="Total 9 3 8 2" xfId="27195" xr:uid="{00000000-0005-0000-0000-00003C6A0000}"/>
    <cellStyle name="Total 9 3 9" xfId="27196" xr:uid="{00000000-0005-0000-0000-00003D6A0000}"/>
    <cellStyle name="Total 9 3 9 2" xfId="27197" xr:uid="{00000000-0005-0000-0000-00003E6A0000}"/>
    <cellStyle name="Total 9 4" xfId="27198" xr:uid="{00000000-0005-0000-0000-00003F6A0000}"/>
    <cellStyle name="Total 9 4 10" xfId="27199" xr:uid="{00000000-0005-0000-0000-0000406A0000}"/>
    <cellStyle name="Total 9 4 10 2" xfId="27200" xr:uid="{00000000-0005-0000-0000-0000416A0000}"/>
    <cellStyle name="Total 9 4 11" xfId="27201" xr:uid="{00000000-0005-0000-0000-0000426A0000}"/>
    <cellStyle name="Total 9 4 11 2" xfId="27202" xr:uid="{00000000-0005-0000-0000-0000436A0000}"/>
    <cellStyle name="Total 9 4 12" xfId="27203" xr:uid="{00000000-0005-0000-0000-0000446A0000}"/>
    <cellStyle name="Total 9 4 12 2" xfId="27204" xr:uid="{00000000-0005-0000-0000-0000456A0000}"/>
    <cellStyle name="Total 9 4 13" xfId="27205" xr:uid="{00000000-0005-0000-0000-0000466A0000}"/>
    <cellStyle name="Total 9 4 13 2" xfId="27206" xr:uid="{00000000-0005-0000-0000-0000476A0000}"/>
    <cellStyle name="Total 9 4 14" xfId="27207" xr:uid="{00000000-0005-0000-0000-0000486A0000}"/>
    <cellStyle name="Total 9 4 14 2" xfId="27208" xr:uid="{00000000-0005-0000-0000-0000496A0000}"/>
    <cellStyle name="Total 9 4 15" xfId="27209" xr:uid="{00000000-0005-0000-0000-00004A6A0000}"/>
    <cellStyle name="Total 9 4 15 2" xfId="27210" xr:uid="{00000000-0005-0000-0000-00004B6A0000}"/>
    <cellStyle name="Total 9 4 16" xfId="27211" xr:uid="{00000000-0005-0000-0000-00004C6A0000}"/>
    <cellStyle name="Total 9 4 16 2" xfId="27212" xr:uid="{00000000-0005-0000-0000-00004D6A0000}"/>
    <cellStyle name="Total 9 4 17" xfId="27213" xr:uid="{00000000-0005-0000-0000-00004E6A0000}"/>
    <cellStyle name="Total 9 4 17 2" xfId="27214" xr:uid="{00000000-0005-0000-0000-00004F6A0000}"/>
    <cellStyle name="Total 9 4 18" xfId="27215" xr:uid="{00000000-0005-0000-0000-0000506A0000}"/>
    <cellStyle name="Total 9 4 18 2" xfId="27216" xr:uid="{00000000-0005-0000-0000-0000516A0000}"/>
    <cellStyle name="Total 9 4 19" xfId="27217" xr:uid="{00000000-0005-0000-0000-0000526A0000}"/>
    <cellStyle name="Total 9 4 19 2" xfId="27218" xr:uid="{00000000-0005-0000-0000-0000536A0000}"/>
    <cellStyle name="Total 9 4 2" xfId="27219" xr:uid="{00000000-0005-0000-0000-0000546A0000}"/>
    <cellStyle name="Total 9 4 2 10" xfId="27220" xr:uid="{00000000-0005-0000-0000-0000556A0000}"/>
    <cellStyle name="Total 9 4 2 10 2" xfId="27221" xr:uid="{00000000-0005-0000-0000-0000566A0000}"/>
    <cellStyle name="Total 9 4 2 11" xfId="27222" xr:uid="{00000000-0005-0000-0000-0000576A0000}"/>
    <cellStyle name="Total 9 4 2 11 2" xfId="27223" xr:uid="{00000000-0005-0000-0000-0000586A0000}"/>
    <cellStyle name="Total 9 4 2 12" xfId="27224" xr:uid="{00000000-0005-0000-0000-0000596A0000}"/>
    <cellStyle name="Total 9 4 2 12 2" xfId="27225" xr:uid="{00000000-0005-0000-0000-00005A6A0000}"/>
    <cellStyle name="Total 9 4 2 13" xfId="27226" xr:uid="{00000000-0005-0000-0000-00005B6A0000}"/>
    <cellStyle name="Total 9 4 2 13 2" xfId="27227" xr:uid="{00000000-0005-0000-0000-00005C6A0000}"/>
    <cellStyle name="Total 9 4 2 14" xfId="27228" xr:uid="{00000000-0005-0000-0000-00005D6A0000}"/>
    <cellStyle name="Total 9 4 2 14 2" xfId="27229" xr:uid="{00000000-0005-0000-0000-00005E6A0000}"/>
    <cellStyle name="Total 9 4 2 15" xfId="27230" xr:uid="{00000000-0005-0000-0000-00005F6A0000}"/>
    <cellStyle name="Total 9 4 2 15 2" xfId="27231" xr:uid="{00000000-0005-0000-0000-0000606A0000}"/>
    <cellStyle name="Total 9 4 2 16" xfId="27232" xr:uid="{00000000-0005-0000-0000-0000616A0000}"/>
    <cellStyle name="Total 9 4 2 16 2" xfId="27233" xr:uid="{00000000-0005-0000-0000-0000626A0000}"/>
    <cellStyle name="Total 9 4 2 17" xfId="27234" xr:uid="{00000000-0005-0000-0000-0000636A0000}"/>
    <cellStyle name="Total 9 4 2 17 2" xfId="27235" xr:uid="{00000000-0005-0000-0000-0000646A0000}"/>
    <cellStyle name="Total 9 4 2 18" xfId="27236" xr:uid="{00000000-0005-0000-0000-0000656A0000}"/>
    <cellStyle name="Total 9 4 2 18 2" xfId="27237" xr:uid="{00000000-0005-0000-0000-0000666A0000}"/>
    <cellStyle name="Total 9 4 2 19" xfId="27238" xr:uid="{00000000-0005-0000-0000-0000676A0000}"/>
    <cellStyle name="Total 9 4 2 2" xfId="27239" xr:uid="{00000000-0005-0000-0000-0000686A0000}"/>
    <cellStyle name="Total 9 4 2 2 2" xfId="27240" xr:uid="{00000000-0005-0000-0000-0000696A0000}"/>
    <cellStyle name="Total 9 4 2 3" xfId="27241" xr:uid="{00000000-0005-0000-0000-00006A6A0000}"/>
    <cellStyle name="Total 9 4 2 3 2" xfId="27242" xr:uid="{00000000-0005-0000-0000-00006B6A0000}"/>
    <cellStyle name="Total 9 4 2 4" xfId="27243" xr:uid="{00000000-0005-0000-0000-00006C6A0000}"/>
    <cellStyle name="Total 9 4 2 4 2" xfId="27244" xr:uid="{00000000-0005-0000-0000-00006D6A0000}"/>
    <cellStyle name="Total 9 4 2 5" xfId="27245" xr:uid="{00000000-0005-0000-0000-00006E6A0000}"/>
    <cellStyle name="Total 9 4 2 5 2" xfId="27246" xr:uid="{00000000-0005-0000-0000-00006F6A0000}"/>
    <cellStyle name="Total 9 4 2 6" xfId="27247" xr:uid="{00000000-0005-0000-0000-0000706A0000}"/>
    <cellStyle name="Total 9 4 2 6 2" xfId="27248" xr:uid="{00000000-0005-0000-0000-0000716A0000}"/>
    <cellStyle name="Total 9 4 2 7" xfId="27249" xr:uid="{00000000-0005-0000-0000-0000726A0000}"/>
    <cellStyle name="Total 9 4 2 7 2" xfId="27250" xr:uid="{00000000-0005-0000-0000-0000736A0000}"/>
    <cellStyle name="Total 9 4 2 8" xfId="27251" xr:uid="{00000000-0005-0000-0000-0000746A0000}"/>
    <cellStyle name="Total 9 4 2 8 2" xfId="27252" xr:uid="{00000000-0005-0000-0000-0000756A0000}"/>
    <cellStyle name="Total 9 4 2 9" xfId="27253" xr:uid="{00000000-0005-0000-0000-0000766A0000}"/>
    <cellStyle name="Total 9 4 2 9 2" xfId="27254" xr:uid="{00000000-0005-0000-0000-0000776A0000}"/>
    <cellStyle name="Total 9 4 20" xfId="27255" xr:uid="{00000000-0005-0000-0000-0000786A0000}"/>
    <cellStyle name="Total 9 4 3" xfId="27256" xr:uid="{00000000-0005-0000-0000-0000796A0000}"/>
    <cellStyle name="Total 9 4 3 10" xfId="27257" xr:uid="{00000000-0005-0000-0000-00007A6A0000}"/>
    <cellStyle name="Total 9 4 3 10 2" xfId="27258" xr:uid="{00000000-0005-0000-0000-00007B6A0000}"/>
    <cellStyle name="Total 9 4 3 11" xfId="27259" xr:uid="{00000000-0005-0000-0000-00007C6A0000}"/>
    <cellStyle name="Total 9 4 3 11 2" xfId="27260" xr:uid="{00000000-0005-0000-0000-00007D6A0000}"/>
    <cellStyle name="Total 9 4 3 12" xfId="27261" xr:uid="{00000000-0005-0000-0000-00007E6A0000}"/>
    <cellStyle name="Total 9 4 3 12 2" xfId="27262" xr:uid="{00000000-0005-0000-0000-00007F6A0000}"/>
    <cellStyle name="Total 9 4 3 13" xfId="27263" xr:uid="{00000000-0005-0000-0000-0000806A0000}"/>
    <cellStyle name="Total 9 4 3 13 2" xfId="27264" xr:uid="{00000000-0005-0000-0000-0000816A0000}"/>
    <cellStyle name="Total 9 4 3 14" xfId="27265" xr:uid="{00000000-0005-0000-0000-0000826A0000}"/>
    <cellStyle name="Total 9 4 3 14 2" xfId="27266" xr:uid="{00000000-0005-0000-0000-0000836A0000}"/>
    <cellStyle name="Total 9 4 3 15" xfId="27267" xr:uid="{00000000-0005-0000-0000-0000846A0000}"/>
    <cellStyle name="Total 9 4 3 15 2" xfId="27268" xr:uid="{00000000-0005-0000-0000-0000856A0000}"/>
    <cellStyle name="Total 9 4 3 16" xfId="27269" xr:uid="{00000000-0005-0000-0000-0000866A0000}"/>
    <cellStyle name="Total 9 4 3 16 2" xfId="27270" xr:uid="{00000000-0005-0000-0000-0000876A0000}"/>
    <cellStyle name="Total 9 4 3 17" xfId="27271" xr:uid="{00000000-0005-0000-0000-0000886A0000}"/>
    <cellStyle name="Total 9 4 3 17 2" xfId="27272" xr:uid="{00000000-0005-0000-0000-0000896A0000}"/>
    <cellStyle name="Total 9 4 3 18" xfId="27273" xr:uid="{00000000-0005-0000-0000-00008A6A0000}"/>
    <cellStyle name="Total 9 4 3 18 2" xfId="27274" xr:uid="{00000000-0005-0000-0000-00008B6A0000}"/>
    <cellStyle name="Total 9 4 3 19" xfId="27275" xr:uid="{00000000-0005-0000-0000-00008C6A0000}"/>
    <cellStyle name="Total 9 4 3 2" xfId="27276" xr:uid="{00000000-0005-0000-0000-00008D6A0000}"/>
    <cellStyle name="Total 9 4 3 2 2" xfId="27277" xr:uid="{00000000-0005-0000-0000-00008E6A0000}"/>
    <cellStyle name="Total 9 4 3 3" xfId="27278" xr:uid="{00000000-0005-0000-0000-00008F6A0000}"/>
    <cellStyle name="Total 9 4 3 3 2" xfId="27279" xr:uid="{00000000-0005-0000-0000-0000906A0000}"/>
    <cellStyle name="Total 9 4 3 4" xfId="27280" xr:uid="{00000000-0005-0000-0000-0000916A0000}"/>
    <cellStyle name="Total 9 4 3 4 2" xfId="27281" xr:uid="{00000000-0005-0000-0000-0000926A0000}"/>
    <cellStyle name="Total 9 4 3 5" xfId="27282" xr:uid="{00000000-0005-0000-0000-0000936A0000}"/>
    <cellStyle name="Total 9 4 3 5 2" xfId="27283" xr:uid="{00000000-0005-0000-0000-0000946A0000}"/>
    <cellStyle name="Total 9 4 3 6" xfId="27284" xr:uid="{00000000-0005-0000-0000-0000956A0000}"/>
    <cellStyle name="Total 9 4 3 6 2" xfId="27285" xr:uid="{00000000-0005-0000-0000-0000966A0000}"/>
    <cellStyle name="Total 9 4 3 7" xfId="27286" xr:uid="{00000000-0005-0000-0000-0000976A0000}"/>
    <cellStyle name="Total 9 4 3 7 2" xfId="27287" xr:uid="{00000000-0005-0000-0000-0000986A0000}"/>
    <cellStyle name="Total 9 4 3 8" xfId="27288" xr:uid="{00000000-0005-0000-0000-0000996A0000}"/>
    <cellStyle name="Total 9 4 3 8 2" xfId="27289" xr:uid="{00000000-0005-0000-0000-00009A6A0000}"/>
    <cellStyle name="Total 9 4 3 9" xfId="27290" xr:uid="{00000000-0005-0000-0000-00009B6A0000}"/>
    <cellStyle name="Total 9 4 3 9 2" xfId="27291" xr:uid="{00000000-0005-0000-0000-00009C6A0000}"/>
    <cellStyle name="Total 9 4 4" xfId="27292" xr:uid="{00000000-0005-0000-0000-00009D6A0000}"/>
    <cellStyle name="Total 9 4 4 10" xfId="27293" xr:uid="{00000000-0005-0000-0000-00009E6A0000}"/>
    <cellStyle name="Total 9 4 4 10 2" xfId="27294" xr:uid="{00000000-0005-0000-0000-00009F6A0000}"/>
    <cellStyle name="Total 9 4 4 11" xfId="27295" xr:uid="{00000000-0005-0000-0000-0000A06A0000}"/>
    <cellStyle name="Total 9 4 4 11 2" xfId="27296" xr:uid="{00000000-0005-0000-0000-0000A16A0000}"/>
    <cellStyle name="Total 9 4 4 12" xfId="27297" xr:uid="{00000000-0005-0000-0000-0000A26A0000}"/>
    <cellStyle name="Total 9 4 4 12 2" xfId="27298" xr:uid="{00000000-0005-0000-0000-0000A36A0000}"/>
    <cellStyle name="Total 9 4 4 13" xfId="27299" xr:uid="{00000000-0005-0000-0000-0000A46A0000}"/>
    <cellStyle name="Total 9 4 4 13 2" xfId="27300" xr:uid="{00000000-0005-0000-0000-0000A56A0000}"/>
    <cellStyle name="Total 9 4 4 14" xfId="27301" xr:uid="{00000000-0005-0000-0000-0000A66A0000}"/>
    <cellStyle name="Total 9 4 4 14 2" xfId="27302" xr:uid="{00000000-0005-0000-0000-0000A76A0000}"/>
    <cellStyle name="Total 9 4 4 15" xfId="27303" xr:uid="{00000000-0005-0000-0000-0000A86A0000}"/>
    <cellStyle name="Total 9 4 4 15 2" xfId="27304" xr:uid="{00000000-0005-0000-0000-0000A96A0000}"/>
    <cellStyle name="Total 9 4 4 16" xfId="27305" xr:uid="{00000000-0005-0000-0000-0000AA6A0000}"/>
    <cellStyle name="Total 9 4 4 2" xfId="27306" xr:uid="{00000000-0005-0000-0000-0000AB6A0000}"/>
    <cellStyle name="Total 9 4 4 2 2" xfId="27307" xr:uid="{00000000-0005-0000-0000-0000AC6A0000}"/>
    <cellStyle name="Total 9 4 4 3" xfId="27308" xr:uid="{00000000-0005-0000-0000-0000AD6A0000}"/>
    <cellStyle name="Total 9 4 4 3 2" xfId="27309" xr:uid="{00000000-0005-0000-0000-0000AE6A0000}"/>
    <cellStyle name="Total 9 4 4 4" xfId="27310" xr:uid="{00000000-0005-0000-0000-0000AF6A0000}"/>
    <cellStyle name="Total 9 4 4 4 2" xfId="27311" xr:uid="{00000000-0005-0000-0000-0000B06A0000}"/>
    <cellStyle name="Total 9 4 4 5" xfId="27312" xr:uid="{00000000-0005-0000-0000-0000B16A0000}"/>
    <cellStyle name="Total 9 4 4 5 2" xfId="27313" xr:uid="{00000000-0005-0000-0000-0000B26A0000}"/>
    <cellStyle name="Total 9 4 4 6" xfId="27314" xr:uid="{00000000-0005-0000-0000-0000B36A0000}"/>
    <cellStyle name="Total 9 4 4 6 2" xfId="27315" xr:uid="{00000000-0005-0000-0000-0000B46A0000}"/>
    <cellStyle name="Total 9 4 4 7" xfId="27316" xr:uid="{00000000-0005-0000-0000-0000B56A0000}"/>
    <cellStyle name="Total 9 4 4 7 2" xfId="27317" xr:uid="{00000000-0005-0000-0000-0000B66A0000}"/>
    <cellStyle name="Total 9 4 4 8" xfId="27318" xr:uid="{00000000-0005-0000-0000-0000B76A0000}"/>
    <cellStyle name="Total 9 4 4 8 2" xfId="27319" xr:uid="{00000000-0005-0000-0000-0000B86A0000}"/>
    <cellStyle name="Total 9 4 4 9" xfId="27320" xr:uid="{00000000-0005-0000-0000-0000B96A0000}"/>
    <cellStyle name="Total 9 4 4 9 2" xfId="27321" xr:uid="{00000000-0005-0000-0000-0000BA6A0000}"/>
    <cellStyle name="Total 9 4 5" xfId="27322" xr:uid="{00000000-0005-0000-0000-0000BB6A0000}"/>
    <cellStyle name="Total 9 4 5 10" xfId="27323" xr:uid="{00000000-0005-0000-0000-0000BC6A0000}"/>
    <cellStyle name="Total 9 4 5 10 2" xfId="27324" xr:uid="{00000000-0005-0000-0000-0000BD6A0000}"/>
    <cellStyle name="Total 9 4 5 11" xfId="27325" xr:uid="{00000000-0005-0000-0000-0000BE6A0000}"/>
    <cellStyle name="Total 9 4 5 11 2" xfId="27326" xr:uid="{00000000-0005-0000-0000-0000BF6A0000}"/>
    <cellStyle name="Total 9 4 5 12" xfId="27327" xr:uid="{00000000-0005-0000-0000-0000C06A0000}"/>
    <cellStyle name="Total 9 4 5 12 2" xfId="27328" xr:uid="{00000000-0005-0000-0000-0000C16A0000}"/>
    <cellStyle name="Total 9 4 5 13" xfId="27329" xr:uid="{00000000-0005-0000-0000-0000C26A0000}"/>
    <cellStyle name="Total 9 4 5 13 2" xfId="27330" xr:uid="{00000000-0005-0000-0000-0000C36A0000}"/>
    <cellStyle name="Total 9 4 5 14" xfId="27331" xr:uid="{00000000-0005-0000-0000-0000C46A0000}"/>
    <cellStyle name="Total 9 4 5 14 2" xfId="27332" xr:uid="{00000000-0005-0000-0000-0000C56A0000}"/>
    <cellStyle name="Total 9 4 5 15" xfId="27333" xr:uid="{00000000-0005-0000-0000-0000C66A0000}"/>
    <cellStyle name="Total 9 4 5 15 2" xfId="27334" xr:uid="{00000000-0005-0000-0000-0000C76A0000}"/>
    <cellStyle name="Total 9 4 5 16" xfId="27335" xr:uid="{00000000-0005-0000-0000-0000C86A0000}"/>
    <cellStyle name="Total 9 4 5 2" xfId="27336" xr:uid="{00000000-0005-0000-0000-0000C96A0000}"/>
    <cellStyle name="Total 9 4 5 2 2" xfId="27337" xr:uid="{00000000-0005-0000-0000-0000CA6A0000}"/>
    <cellStyle name="Total 9 4 5 3" xfId="27338" xr:uid="{00000000-0005-0000-0000-0000CB6A0000}"/>
    <cellStyle name="Total 9 4 5 3 2" xfId="27339" xr:uid="{00000000-0005-0000-0000-0000CC6A0000}"/>
    <cellStyle name="Total 9 4 5 4" xfId="27340" xr:uid="{00000000-0005-0000-0000-0000CD6A0000}"/>
    <cellStyle name="Total 9 4 5 4 2" xfId="27341" xr:uid="{00000000-0005-0000-0000-0000CE6A0000}"/>
    <cellStyle name="Total 9 4 5 5" xfId="27342" xr:uid="{00000000-0005-0000-0000-0000CF6A0000}"/>
    <cellStyle name="Total 9 4 5 5 2" xfId="27343" xr:uid="{00000000-0005-0000-0000-0000D06A0000}"/>
    <cellStyle name="Total 9 4 5 6" xfId="27344" xr:uid="{00000000-0005-0000-0000-0000D16A0000}"/>
    <cellStyle name="Total 9 4 5 6 2" xfId="27345" xr:uid="{00000000-0005-0000-0000-0000D26A0000}"/>
    <cellStyle name="Total 9 4 5 7" xfId="27346" xr:uid="{00000000-0005-0000-0000-0000D36A0000}"/>
    <cellStyle name="Total 9 4 5 7 2" xfId="27347" xr:uid="{00000000-0005-0000-0000-0000D46A0000}"/>
    <cellStyle name="Total 9 4 5 8" xfId="27348" xr:uid="{00000000-0005-0000-0000-0000D56A0000}"/>
    <cellStyle name="Total 9 4 5 8 2" xfId="27349" xr:uid="{00000000-0005-0000-0000-0000D66A0000}"/>
    <cellStyle name="Total 9 4 5 9" xfId="27350" xr:uid="{00000000-0005-0000-0000-0000D76A0000}"/>
    <cellStyle name="Total 9 4 5 9 2" xfId="27351" xr:uid="{00000000-0005-0000-0000-0000D86A0000}"/>
    <cellStyle name="Total 9 4 6" xfId="27352" xr:uid="{00000000-0005-0000-0000-0000D96A0000}"/>
    <cellStyle name="Total 9 4 6 10" xfId="27353" xr:uid="{00000000-0005-0000-0000-0000DA6A0000}"/>
    <cellStyle name="Total 9 4 6 10 2" xfId="27354" xr:uid="{00000000-0005-0000-0000-0000DB6A0000}"/>
    <cellStyle name="Total 9 4 6 11" xfId="27355" xr:uid="{00000000-0005-0000-0000-0000DC6A0000}"/>
    <cellStyle name="Total 9 4 6 11 2" xfId="27356" xr:uid="{00000000-0005-0000-0000-0000DD6A0000}"/>
    <cellStyle name="Total 9 4 6 12" xfId="27357" xr:uid="{00000000-0005-0000-0000-0000DE6A0000}"/>
    <cellStyle name="Total 9 4 6 12 2" xfId="27358" xr:uid="{00000000-0005-0000-0000-0000DF6A0000}"/>
    <cellStyle name="Total 9 4 6 13" xfId="27359" xr:uid="{00000000-0005-0000-0000-0000E06A0000}"/>
    <cellStyle name="Total 9 4 6 13 2" xfId="27360" xr:uid="{00000000-0005-0000-0000-0000E16A0000}"/>
    <cellStyle name="Total 9 4 6 14" xfId="27361" xr:uid="{00000000-0005-0000-0000-0000E26A0000}"/>
    <cellStyle name="Total 9 4 6 14 2" xfId="27362" xr:uid="{00000000-0005-0000-0000-0000E36A0000}"/>
    <cellStyle name="Total 9 4 6 15" xfId="27363" xr:uid="{00000000-0005-0000-0000-0000E46A0000}"/>
    <cellStyle name="Total 9 4 6 2" xfId="27364" xr:uid="{00000000-0005-0000-0000-0000E56A0000}"/>
    <cellStyle name="Total 9 4 6 2 2" xfId="27365" xr:uid="{00000000-0005-0000-0000-0000E66A0000}"/>
    <cellStyle name="Total 9 4 6 3" xfId="27366" xr:uid="{00000000-0005-0000-0000-0000E76A0000}"/>
    <cellStyle name="Total 9 4 6 3 2" xfId="27367" xr:uid="{00000000-0005-0000-0000-0000E86A0000}"/>
    <cellStyle name="Total 9 4 6 4" xfId="27368" xr:uid="{00000000-0005-0000-0000-0000E96A0000}"/>
    <cellStyle name="Total 9 4 6 4 2" xfId="27369" xr:uid="{00000000-0005-0000-0000-0000EA6A0000}"/>
    <cellStyle name="Total 9 4 6 5" xfId="27370" xr:uid="{00000000-0005-0000-0000-0000EB6A0000}"/>
    <cellStyle name="Total 9 4 6 5 2" xfId="27371" xr:uid="{00000000-0005-0000-0000-0000EC6A0000}"/>
    <cellStyle name="Total 9 4 6 6" xfId="27372" xr:uid="{00000000-0005-0000-0000-0000ED6A0000}"/>
    <cellStyle name="Total 9 4 6 6 2" xfId="27373" xr:uid="{00000000-0005-0000-0000-0000EE6A0000}"/>
    <cellStyle name="Total 9 4 6 7" xfId="27374" xr:uid="{00000000-0005-0000-0000-0000EF6A0000}"/>
    <cellStyle name="Total 9 4 6 7 2" xfId="27375" xr:uid="{00000000-0005-0000-0000-0000F06A0000}"/>
    <cellStyle name="Total 9 4 6 8" xfId="27376" xr:uid="{00000000-0005-0000-0000-0000F16A0000}"/>
    <cellStyle name="Total 9 4 6 8 2" xfId="27377" xr:uid="{00000000-0005-0000-0000-0000F26A0000}"/>
    <cellStyle name="Total 9 4 6 9" xfId="27378" xr:uid="{00000000-0005-0000-0000-0000F36A0000}"/>
    <cellStyle name="Total 9 4 6 9 2" xfId="27379" xr:uid="{00000000-0005-0000-0000-0000F46A0000}"/>
    <cellStyle name="Total 9 4 7" xfId="27380" xr:uid="{00000000-0005-0000-0000-0000F56A0000}"/>
    <cellStyle name="Total 9 4 7 2" xfId="27381" xr:uid="{00000000-0005-0000-0000-0000F66A0000}"/>
    <cellStyle name="Total 9 4 8" xfId="27382" xr:uid="{00000000-0005-0000-0000-0000F76A0000}"/>
    <cellStyle name="Total 9 4 8 2" xfId="27383" xr:uid="{00000000-0005-0000-0000-0000F86A0000}"/>
    <cellStyle name="Total 9 4 9" xfId="27384" xr:uid="{00000000-0005-0000-0000-0000F96A0000}"/>
    <cellStyle name="Total 9 4 9 2" xfId="27385" xr:uid="{00000000-0005-0000-0000-0000FA6A0000}"/>
    <cellStyle name="Total 9 5" xfId="27386" xr:uid="{00000000-0005-0000-0000-0000FB6A0000}"/>
    <cellStyle name="Total 9 5 10" xfId="27387" xr:uid="{00000000-0005-0000-0000-0000FC6A0000}"/>
    <cellStyle name="Total 9 5 10 2" xfId="27388" xr:uid="{00000000-0005-0000-0000-0000FD6A0000}"/>
    <cellStyle name="Total 9 5 11" xfId="27389" xr:uid="{00000000-0005-0000-0000-0000FE6A0000}"/>
    <cellStyle name="Total 9 5 11 2" xfId="27390" xr:uid="{00000000-0005-0000-0000-0000FF6A0000}"/>
    <cellStyle name="Total 9 5 12" xfId="27391" xr:uid="{00000000-0005-0000-0000-0000006B0000}"/>
    <cellStyle name="Total 9 5 12 2" xfId="27392" xr:uid="{00000000-0005-0000-0000-0000016B0000}"/>
    <cellStyle name="Total 9 5 13" xfId="27393" xr:uid="{00000000-0005-0000-0000-0000026B0000}"/>
    <cellStyle name="Total 9 5 13 2" xfId="27394" xr:uid="{00000000-0005-0000-0000-0000036B0000}"/>
    <cellStyle name="Total 9 5 14" xfId="27395" xr:uid="{00000000-0005-0000-0000-0000046B0000}"/>
    <cellStyle name="Total 9 5 14 2" xfId="27396" xr:uid="{00000000-0005-0000-0000-0000056B0000}"/>
    <cellStyle name="Total 9 5 15" xfId="27397" xr:uid="{00000000-0005-0000-0000-0000066B0000}"/>
    <cellStyle name="Total 9 5 15 2" xfId="27398" xr:uid="{00000000-0005-0000-0000-0000076B0000}"/>
    <cellStyle name="Total 9 5 16" xfId="27399" xr:uid="{00000000-0005-0000-0000-0000086B0000}"/>
    <cellStyle name="Total 9 5 16 2" xfId="27400" xr:uid="{00000000-0005-0000-0000-0000096B0000}"/>
    <cellStyle name="Total 9 5 17" xfId="27401" xr:uid="{00000000-0005-0000-0000-00000A6B0000}"/>
    <cellStyle name="Total 9 5 17 2" xfId="27402" xr:uid="{00000000-0005-0000-0000-00000B6B0000}"/>
    <cellStyle name="Total 9 5 18" xfId="27403" xr:uid="{00000000-0005-0000-0000-00000C6B0000}"/>
    <cellStyle name="Total 9 5 18 2" xfId="27404" xr:uid="{00000000-0005-0000-0000-00000D6B0000}"/>
    <cellStyle name="Total 9 5 19" xfId="27405" xr:uid="{00000000-0005-0000-0000-00000E6B0000}"/>
    <cellStyle name="Total 9 5 19 2" xfId="27406" xr:uid="{00000000-0005-0000-0000-00000F6B0000}"/>
    <cellStyle name="Total 9 5 2" xfId="27407" xr:uid="{00000000-0005-0000-0000-0000106B0000}"/>
    <cellStyle name="Total 9 5 2 10" xfId="27408" xr:uid="{00000000-0005-0000-0000-0000116B0000}"/>
    <cellStyle name="Total 9 5 2 10 2" xfId="27409" xr:uid="{00000000-0005-0000-0000-0000126B0000}"/>
    <cellStyle name="Total 9 5 2 11" xfId="27410" xr:uid="{00000000-0005-0000-0000-0000136B0000}"/>
    <cellStyle name="Total 9 5 2 11 2" xfId="27411" xr:uid="{00000000-0005-0000-0000-0000146B0000}"/>
    <cellStyle name="Total 9 5 2 12" xfId="27412" xr:uid="{00000000-0005-0000-0000-0000156B0000}"/>
    <cellStyle name="Total 9 5 2 12 2" xfId="27413" xr:uid="{00000000-0005-0000-0000-0000166B0000}"/>
    <cellStyle name="Total 9 5 2 13" xfId="27414" xr:uid="{00000000-0005-0000-0000-0000176B0000}"/>
    <cellStyle name="Total 9 5 2 13 2" xfId="27415" xr:uid="{00000000-0005-0000-0000-0000186B0000}"/>
    <cellStyle name="Total 9 5 2 14" xfId="27416" xr:uid="{00000000-0005-0000-0000-0000196B0000}"/>
    <cellStyle name="Total 9 5 2 14 2" xfId="27417" xr:uid="{00000000-0005-0000-0000-00001A6B0000}"/>
    <cellStyle name="Total 9 5 2 15" xfId="27418" xr:uid="{00000000-0005-0000-0000-00001B6B0000}"/>
    <cellStyle name="Total 9 5 2 15 2" xfId="27419" xr:uid="{00000000-0005-0000-0000-00001C6B0000}"/>
    <cellStyle name="Total 9 5 2 16" xfId="27420" xr:uid="{00000000-0005-0000-0000-00001D6B0000}"/>
    <cellStyle name="Total 9 5 2 16 2" xfId="27421" xr:uid="{00000000-0005-0000-0000-00001E6B0000}"/>
    <cellStyle name="Total 9 5 2 17" xfId="27422" xr:uid="{00000000-0005-0000-0000-00001F6B0000}"/>
    <cellStyle name="Total 9 5 2 17 2" xfId="27423" xr:uid="{00000000-0005-0000-0000-0000206B0000}"/>
    <cellStyle name="Total 9 5 2 18" xfId="27424" xr:uid="{00000000-0005-0000-0000-0000216B0000}"/>
    <cellStyle name="Total 9 5 2 18 2" xfId="27425" xr:uid="{00000000-0005-0000-0000-0000226B0000}"/>
    <cellStyle name="Total 9 5 2 19" xfId="27426" xr:uid="{00000000-0005-0000-0000-0000236B0000}"/>
    <cellStyle name="Total 9 5 2 2" xfId="27427" xr:uid="{00000000-0005-0000-0000-0000246B0000}"/>
    <cellStyle name="Total 9 5 2 2 2" xfId="27428" xr:uid="{00000000-0005-0000-0000-0000256B0000}"/>
    <cellStyle name="Total 9 5 2 3" xfId="27429" xr:uid="{00000000-0005-0000-0000-0000266B0000}"/>
    <cellStyle name="Total 9 5 2 3 2" xfId="27430" xr:uid="{00000000-0005-0000-0000-0000276B0000}"/>
    <cellStyle name="Total 9 5 2 4" xfId="27431" xr:uid="{00000000-0005-0000-0000-0000286B0000}"/>
    <cellStyle name="Total 9 5 2 4 2" xfId="27432" xr:uid="{00000000-0005-0000-0000-0000296B0000}"/>
    <cellStyle name="Total 9 5 2 5" xfId="27433" xr:uid="{00000000-0005-0000-0000-00002A6B0000}"/>
    <cellStyle name="Total 9 5 2 5 2" xfId="27434" xr:uid="{00000000-0005-0000-0000-00002B6B0000}"/>
    <cellStyle name="Total 9 5 2 6" xfId="27435" xr:uid="{00000000-0005-0000-0000-00002C6B0000}"/>
    <cellStyle name="Total 9 5 2 6 2" xfId="27436" xr:uid="{00000000-0005-0000-0000-00002D6B0000}"/>
    <cellStyle name="Total 9 5 2 7" xfId="27437" xr:uid="{00000000-0005-0000-0000-00002E6B0000}"/>
    <cellStyle name="Total 9 5 2 7 2" xfId="27438" xr:uid="{00000000-0005-0000-0000-00002F6B0000}"/>
    <cellStyle name="Total 9 5 2 8" xfId="27439" xr:uid="{00000000-0005-0000-0000-0000306B0000}"/>
    <cellStyle name="Total 9 5 2 8 2" xfId="27440" xr:uid="{00000000-0005-0000-0000-0000316B0000}"/>
    <cellStyle name="Total 9 5 2 9" xfId="27441" xr:uid="{00000000-0005-0000-0000-0000326B0000}"/>
    <cellStyle name="Total 9 5 2 9 2" xfId="27442" xr:uid="{00000000-0005-0000-0000-0000336B0000}"/>
    <cellStyle name="Total 9 5 20" xfId="27443" xr:uid="{00000000-0005-0000-0000-0000346B0000}"/>
    <cellStyle name="Total 9 5 3" xfId="27444" xr:uid="{00000000-0005-0000-0000-0000356B0000}"/>
    <cellStyle name="Total 9 5 3 10" xfId="27445" xr:uid="{00000000-0005-0000-0000-0000366B0000}"/>
    <cellStyle name="Total 9 5 3 10 2" xfId="27446" xr:uid="{00000000-0005-0000-0000-0000376B0000}"/>
    <cellStyle name="Total 9 5 3 11" xfId="27447" xr:uid="{00000000-0005-0000-0000-0000386B0000}"/>
    <cellStyle name="Total 9 5 3 11 2" xfId="27448" xr:uid="{00000000-0005-0000-0000-0000396B0000}"/>
    <cellStyle name="Total 9 5 3 12" xfId="27449" xr:uid="{00000000-0005-0000-0000-00003A6B0000}"/>
    <cellStyle name="Total 9 5 3 12 2" xfId="27450" xr:uid="{00000000-0005-0000-0000-00003B6B0000}"/>
    <cellStyle name="Total 9 5 3 13" xfId="27451" xr:uid="{00000000-0005-0000-0000-00003C6B0000}"/>
    <cellStyle name="Total 9 5 3 13 2" xfId="27452" xr:uid="{00000000-0005-0000-0000-00003D6B0000}"/>
    <cellStyle name="Total 9 5 3 14" xfId="27453" xr:uid="{00000000-0005-0000-0000-00003E6B0000}"/>
    <cellStyle name="Total 9 5 3 14 2" xfId="27454" xr:uid="{00000000-0005-0000-0000-00003F6B0000}"/>
    <cellStyle name="Total 9 5 3 15" xfId="27455" xr:uid="{00000000-0005-0000-0000-0000406B0000}"/>
    <cellStyle name="Total 9 5 3 15 2" xfId="27456" xr:uid="{00000000-0005-0000-0000-0000416B0000}"/>
    <cellStyle name="Total 9 5 3 16" xfId="27457" xr:uid="{00000000-0005-0000-0000-0000426B0000}"/>
    <cellStyle name="Total 9 5 3 16 2" xfId="27458" xr:uid="{00000000-0005-0000-0000-0000436B0000}"/>
    <cellStyle name="Total 9 5 3 17" xfId="27459" xr:uid="{00000000-0005-0000-0000-0000446B0000}"/>
    <cellStyle name="Total 9 5 3 17 2" xfId="27460" xr:uid="{00000000-0005-0000-0000-0000456B0000}"/>
    <cellStyle name="Total 9 5 3 18" xfId="27461" xr:uid="{00000000-0005-0000-0000-0000466B0000}"/>
    <cellStyle name="Total 9 5 3 2" xfId="27462" xr:uid="{00000000-0005-0000-0000-0000476B0000}"/>
    <cellStyle name="Total 9 5 3 2 2" xfId="27463" xr:uid="{00000000-0005-0000-0000-0000486B0000}"/>
    <cellStyle name="Total 9 5 3 3" xfId="27464" xr:uid="{00000000-0005-0000-0000-0000496B0000}"/>
    <cellStyle name="Total 9 5 3 3 2" xfId="27465" xr:uid="{00000000-0005-0000-0000-00004A6B0000}"/>
    <cellStyle name="Total 9 5 3 4" xfId="27466" xr:uid="{00000000-0005-0000-0000-00004B6B0000}"/>
    <cellStyle name="Total 9 5 3 4 2" xfId="27467" xr:uid="{00000000-0005-0000-0000-00004C6B0000}"/>
    <cellStyle name="Total 9 5 3 5" xfId="27468" xr:uid="{00000000-0005-0000-0000-00004D6B0000}"/>
    <cellStyle name="Total 9 5 3 5 2" xfId="27469" xr:uid="{00000000-0005-0000-0000-00004E6B0000}"/>
    <cellStyle name="Total 9 5 3 6" xfId="27470" xr:uid="{00000000-0005-0000-0000-00004F6B0000}"/>
    <cellStyle name="Total 9 5 3 6 2" xfId="27471" xr:uid="{00000000-0005-0000-0000-0000506B0000}"/>
    <cellStyle name="Total 9 5 3 7" xfId="27472" xr:uid="{00000000-0005-0000-0000-0000516B0000}"/>
    <cellStyle name="Total 9 5 3 7 2" xfId="27473" xr:uid="{00000000-0005-0000-0000-0000526B0000}"/>
    <cellStyle name="Total 9 5 3 8" xfId="27474" xr:uid="{00000000-0005-0000-0000-0000536B0000}"/>
    <cellStyle name="Total 9 5 3 8 2" xfId="27475" xr:uid="{00000000-0005-0000-0000-0000546B0000}"/>
    <cellStyle name="Total 9 5 3 9" xfId="27476" xr:uid="{00000000-0005-0000-0000-0000556B0000}"/>
    <cellStyle name="Total 9 5 3 9 2" xfId="27477" xr:uid="{00000000-0005-0000-0000-0000566B0000}"/>
    <cellStyle name="Total 9 5 4" xfId="27478" xr:uid="{00000000-0005-0000-0000-0000576B0000}"/>
    <cellStyle name="Total 9 5 4 10" xfId="27479" xr:uid="{00000000-0005-0000-0000-0000586B0000}"/>
    <cellStyle name="Total 9 5 4 10 2" xfId="27480" xr:uid="{00000000-0005-0000-0000-0000596B0000}"/>
    <cellStyle name="Total 9 5 4 11" xfId="27481" xr:uid="{00000000-0005-0000-0000-00005A6B0000}"/>
    <cellStyle name="Total 9 5 4 11 2" xfId="27482" xr:uid="{00000000-0005-0000-0000-00005B6B0000}"/>
    <cellStyle name="Total 9 5 4 12" xfId="27483" xr:uid="{00000000-0005-0000-0000-00005C6B0000}"/>
    <cellStyle name="Total 9 5 4 12 2" xfId="27484" xr:uid="{00000000-0005-0000-0000-00005D6B0000}"/>
    <cellStyle name="Total 9 5 4 13" xfId="27485" xr:uid="{00000000-0005-0000-0000-00005E6B0000}"/>
    <cellStyle name="Total 9 5 4 13 2" xfId="27486" xr:uid="{00000000-0005-0000-0000-00005F6B0000}"/>
    <cellStyle name="Total 9 5 4 14" xfId="27487" xr:uid="{00000000-0005-0000-0000-0000606B0000}"/>
    <cellStyle name="Total 9 5 4 14 2" xfId="27488" xr:uid="{00000000-0005-0000-0000-0000616B0000}"/>
    <cellStyle name="Total 9 5 4 15" xfId="27489" xr:uid="{00000000-0005-0000-0000-0000626B0000}"/>
    <cellStyle name="Total 9 5 4 15 2" xfId="27490" xr:uid="{00000000-0005-0000-0000-0000636B0000}"/>
    <cellStyle name="Total 9 5 4 16" xfId="27491" xr:uid="{00000000-0005-0000-0000-0000646B0000}"/>
    <cellStyle name="Total 9 5 4 2" xfId="27492" xr:uid="{00000000-0005-0000-0000-0000656B0000}"/>
    <cellStyle name="Total 9 5 4 2 2" xfId="27493" xr:uid="{00000000-0005-0000-0000-0000666B0000}"/>
    <cellStyle name="Total 9 5 4 3" xfId="27494" xr:uid="{00000000-0005-0000-0000-0000676B0000}"/>
    <cellStyle name="Total 9 5 4 3 2" xfId="27495" xr:uid="{00000000-0005-0000-0000-0000686B0000}"/>
    <cellStyle name="Total 9 5 4 4" xfId="27496" xr:uid="{00000000-0005-0000-0000-0000696B0000}"/>
    <cellStyle name="Total 9 5 4 4 2" xfId="27497" xr:uid="{00000000-0005-0000-0000-00006A6B0000}"/>
    <cellStyle name="Total 9 5 4 5" xfId="27498" xr:uid="{00000000-0005-0000-0000-00006B6B0000}"/>
    <cellStyle name="Total 9 5 4 5 2" xfId="27499" xr:uid="{00000000-0005-0000-0000-00006C6B0000}"/>
    <cellStyle name="Total 9 5 4 6" xfId="27500" xr:uid="{00000000-0005-0000-0000-00006D6B0000}"/>
    <cellStyle name="Total 9 5 4 6 2" xfId="27501" xr:uid="{00000000-0005-0000-0000-00006E6B0000}"/>
    <cellStyle name="Total 9 5 4 7" xfId="27502" xr:uid="{00000000-0005-0000-0000-00006F6B0000}"/>
    <cellStyle name="Total 9 5 4 7 2" xfId="27503" xr:uid="{00000000-0005-0000-0000-0000706B0000}"/>
    <cellStyle name="Total 9 5 4 8" xfId="27504" xr:uid="{00000000-0005-0000-0000-0000716B0000}"/>
    <cellStyle name="Total 9 5 4 8 2" xfId="27505" xr:uid="{00000000-0005-0000-0000-0000726B0000}"/>
    <cellStyle name="Total 9 5 4 9" xfId="27506" xr:uid="{00000000-0005-0000-0000-0000736B0000}"/>
    <cellStyle name="Total 9 5 4 9 2" xfId="27507" xr:uid="{00000000-0005-0000-0000-0000746B0000}"/>
    <cellStyle name="Total 9 5 5" xfId="27508" xr:uid="{00000000-0005-0000-0000-0000756B0000}"/>
    <cellStyle name="Total 9 5 5 10" xfId="27509" xr:uid="{00000000-0005-0000-0000-0000766B0000}"/>
    <cellStyle name="Total 9 5 5 10 2" xfId="27510" xr:uid="{00000000-0005-0000-0000-0000776B0000}"/>
    <cellStyle name="Total 9 5 5 11" xfId="27511" xr:uid="{00000000-0005-0000-0000-0000786B0000}"/>
    <cellStyle name="Total 9 5 5 11 2" xfId="27512" xr:uid="{00000000-0005-0000-0000-0000796B0000}"/>
    <cellStyle name="Total 9 5 5 12" xfId="27513" xr:uid="{00000000-0005-0000-0000-00007A6B0000}"/>
    <cellStyle name="Total 9 5 5 12 2" xfId="27514" xr:uid="{00000000-0005-0000-0000-00007B6B0000}"/>
    <cellStyle name="Total 9 5 5 13" xfId="27515" xr:uid="{00000000-0005-0000-0000-00007C6B0000}"/>
    <cellStyle name="Total 9 5 5 13 2" xfId="27516" xr:uid="{00000000-0005-0000-0000-00007D6B0000}"/>
    <cellStyle name="Total 9 5 5 14" xfId="27517" xr:uid="{00000000-0005-0000-0000-00007E6B0000}"/>
    <cellStyle name="Total 9 5 5 14 2" xfId="27518" xr:uid="{00000000-0005-0000-0000-00007F6B0000}"/>
    <cellStyle name="Total 9 5 5 15" xfId="27519" xr:uid="{00000000-0005-0000-0000-0000806B0000}"/>
    <cellStyle name="Total 9 5 5 15 2" xfId="27520" xr:uid="{00000000-0005-0000-0000-0000816B0000}"/>
    <cellStyle name="Total 9 5 5 16" xfId="27521" xr:uid="{00000000-0005-0000-0000-0000826B0000}"/>
    <cellStyle name="Total 9 5 5 2" xfId="27522" xr:uid="{00000000-0005-0000-0000-0000836B0000}"/>
    <cellStyle name="Total 9 5 5 2 2" xfId="27523" xr:uid="{00000000-0005-0000-0000-0000846B0000}"/>
    <cellStyle name="Total 9 5 5 3" xfId="27524" xr:uid="{00000000-0005-0000-0000-0000856B0000}"/>
    <cellStyle name="Total 9 5 5 3 2" xfId="27525" xr:uid="{00000000-0005-0000-0000-0000866B0000}"/>
    <cellStyle name="Total 9 5 5 4" xfId="27526" xr:uid="{00000000-0005-0000-0000-0000876B0000}"/>
    <cellStyle name="Total 9 5 5 4 2" xfId="27527" xr:uid="{00000000-0005-0000-0000-0000886B0000}"/>
    <cellStyle name="Total 9 5 5 5" xfId="27528" xr:uid="{00000000-0005-0000-0000-0000896B0000}"/>
    <cellStyle name="Total 9 5 5 5 2" xfId="27529" xr:uid="{00000000-0005-0000-0000-00008A6B0000}"/>
    <cellStyle name="Total 9 5 5 6" xfId="27530" xr:uid="{00000000-0005-0000-0000-00008B6B0000}"/>
    <cellStyle name="Total 9 5 5 6 2" xfId="27531" xr:uid="{00000000-0005-0000-0000-00008C6B0000}"/>
    <cellStyle name="Total 9 5 5 7" xfId="27532" xr:uid="{00000000-0005-0000-0000-00008D6B0000}"/>
    <cellStyle name="Total 9 5 5 7 2" xfId="27533" xr:uid="{00000000-0005-0000-0000-00008E6B0000}"/>
    <cellStyle name="Total 9 5 5 8" xfId="27534" xr:uid="{00000000-0005-0000-0000-00008F6B0000}"/>
    <cellStyle name="Total 9 5 5 8 2" xfId="27535" xr:uid="{00000000-0005-0000-0000-0000906B0000}"/>
    <cellStyle name="Total 9 5 5 9" xfId="27536" xr:uid="{00000000-0005-0000-0000-0000916B0000}"/>
    <cellStyle name="Total 9 5 5 9 2" xfId="27537" xr:uid="{00000000-0005-0000-0000-0000926B0000}"/>
    <cellStyle name="Total 9 5 6" xfId="27538" xr:uid="{00000000-0005-0000-0000-0000936B0000}"/>
    <cellStyle name="Total 9 5 6 10" xfId="27539" xr:uid="{00000000-0005-0000-0000-0000946B0000}"/>
    <cellStyle name="Total 9 5 6 10 2" xfId="27540" xr:uid="{00000000-0005-0000-0000-0000956B0000}"/>
    <cellStyle name="Total 9 5 6 11" xfId="27541" xr:uid="{00000000-0005-0000-0000-0000966B0000}"/>
    <cellStyle name="Total 9 5 6 11 2" xfId="27542" xr:uid="{00000000-0005-0000-0000-0000976B0000}"/>
    <cellStyle name="Total 9 5 6 12" xfId="27543" xr:uid="{00000000-0005-0000-0000-0000986B0000}"/>
    <cellStyle name="Total 9 5 6 12 2" xfId="27544" xr:uid="{00000000-0005-0000-0000-0000996B0000}"/>
    <cellStyle name="Total 9 5 6 13" xfId="27545" xr:uid="{00000000-0005-0000-0000-00009A6B0000}"/>
    <cellStyle name="Total 9 5 6 13 2" xfId="27546" xr:uid="{00000000-0005-0000-0000-00009B6B0000}"/>
    <cellStyle name="Total 9 5 6 14" xfId="27547" xr:uid="{00000000-0005-0000-0000-00009C6B0000}"/>
    <cellStyle name="Total 9 5 6 14 2" xfId="27548" xr:uid="{00000000-0005-0000-0000-00009D6B0000}"/>
    <cellStyle name="Total 9 5 6 15" xfId="27549" xr:uid="{00000000-0005-0000-0000-00009E6B0000}"/>
    <cellStyle name="Total 9 5 6 2" xfId="27550" xr:uid="{00000000-0005-0000-0000-00009F6B0000}"/>
    <cellStyle name="Total 9 5 6 2 2" xfId="27551" xr:uid="{00000000-0005-0000-0000-0000A06B0000}"/>
    <cellStyle name="Total 9 5 6 3" xfId="27552" xr:uid="{00000000-0005-0000-0000-0000A16B0000}"/>
    <cellStyle name="Total 9 5 6 3 2" xfId="27553" xr:uid="{00000000-0005-0000-0000-0000A26B0000}"/>
    <cellStyle name="Total 9 5 6 4" xfId="27554" xr:uid="{00000000-0005-0000-0000-0000A36B0000}"/>
    <cellStyle name="Total 9 5 6 4 2" xfId="27555" xr:uid="{00000000-0005-0000-0000-0000A46B0000}"/>
    <cellStyle name="Total 9 5 6 5" xfId="27556" xr:uid="{00000000-0005-0000-0000-0000A56B0000}"/>
    <cellStyle name="Total 9 5 6 5 2" xfId="27557" xr:uid="{00000000-0005-0000-0000-0000A66B0000}"/>
    <cellStyle name="Total 9 5 6 6" xfId="27558" xr:uid="{00000000-0005-0000-0000-0000A76B0000}"/>
    <cellStyle name="Total 9 5 6 6 2" xfId="27559" xr:uid="{00000000-0005-0000-0000-0000A86B0000}"/>
    <cellStyle name="Total 9 5 6 7" xfId="27560" xr:uid="{00000000-0005-0000-0000-0000A96B0000}"/>
    <cellStyle name="Total 9 5 6 7 2" xfId="27561" xr:uid="{00000000-0005-0000-0000-0000AA6B0000}"/>
    <cellStyle name="Total 9 5 6 8" xfId="27562" xr:uid="{00000000-0005-0000-0000-0000AB6B0000}"/>
    <cellStyle name="Total 9 5 6 8 2" xfId="27563" xr:uid="{00000000-0005-0000-0000-0000AC6B0000}"/>
    <cellStyle name="Total 9 5 6 9" xfId="27564" xr:uid="{00000000-0005-0000-0000-0000AD6B0000}"/>
    <cellStyle name="Total 9 5 6 9 2" xfId="27565" xr:uid="{00000000-0005-0000-0000-0000AE6B0000}"/>
    <cellStyle name="Total 9 5 7" xfId="27566" xr:uid="{00000000-0005-0000-0000-0000AF6B0000}"/>
    <cellStyle name="Total 9 5 7 2" xfId="27567" xr:uid="{00000000-0005-0000-0000-0000B06B0000}"/>
    <cellStyle name="Total 9 5 8" xfId="27568" xr:uid="{00000000-0005-0000-0000-0000B16B0000}"/>
    <cellStyle name="Total 9 5 8 2" xfId="27569" xr:uid="{00000000-0005-0000-0000-0000B26B0000}"/>
    <cellStyle name="Total 9 5 9" xfId="27570" xr:uid="{00000000-0005-0000-0000-0000B36B0000}"/>
    <cellStyle name="Total 9 5 9 2" xfId="27571" xr:uid="{00000000-0005-0000-0000-0000B46B0000}"/>
    <cellStyle name="Total 9 6" xfId="27572" xr:uid="{00000000-0005-0000-0000-0000B56B0000}"/>
    <cellStyle name="Total 9 6 10" xfId="27573" xr:uid="{00000000-0005-0000-0000-0000B66B0000}"/>
    <cellStyle name="Total 9 6 10 2" xfId="27574" xr:uid="{00000000-0005-0000-0000-0000B76B0000}"/>
    <cellStyle name="Total 9 6 11" xfId="27575" xr:uid="{00000000-0005-0000-0000-0000B86B0000}"/>
    <cellStyle name="Total 9 6 11 2" xfId="27576" xr:uid="{00000000-0005-0000-0000-0000B96B0000}"/>
    <cellStyle name="Total 9 6 12" xfId="27577" xr:uid="{00000000-0005-0000-0000-0000BA6B0000}"/>
    <cellStyle name="Total 9 6 12 2" xfId="27578" xr:uid="{00000000-0005-0000-0000-0000BB6B0000}"/>
    <cellStyle name="Total 9 6 13" xfId="27579" xr:uid="{00000000-0005-0000-0000-0000BC6B0000}"/>
    <cellStyle name="Total 9 6 13 2" xfId="27580" xr:uid="{00000000-0005-0000-0000-0000BD6B0000}"/>
    <cellStyle name="Total 9 6 14" xfId="27581" xr:uid="{00000000-0005-0000-0000-0000BE6B0000}"/>
    <cellStyle name="Total 9 6 14 2" xfId="27582" xr:uid="{00000000-0005-0000-0000-0000BF6B0000}"/>
    <cellStyle name="Total 9 6 15" xfId="27583" xr:uid="{00000000-0005-0000-0000-0000C06B0000}"/>
    <cellStyle name="Total 9 6 15 2" xfId="27584" xr:uid="{00000000-0005-0000-0000-0000C16B0000}"/>
    <cellStyle name="Total 9 6 16" xfId="27585" xr:uid="{00000000-0005-0000-0000-0000C26B0000}"/>
    <cellStyle name="Total 9 6 16 2" xfId="27586" xr:uid="{00000000-0005-0000-0000-0000C36B0000}"/>
    <cellStyle name="Total 9 6 17" xfId="27587" xr:uid="{00000000-0005-0000-0000-0000C46B0000}"/>
    <cellStyle name="Total 9 6 17 2" xfId="27588" xr:uid="{00000000-0005-0000-0000-0000C56B0000}"/>
    <cellStyle name="Total 9 6 18" xfId="27589" xr:uid="{00000000-0005-0000-0000-0000C66B0000}"/>
    <cellStyle name="Total 9 6 18 2" xfId="27590" xr:uid="{00000000-0005-0000-0000-0000C76B0000}"/>
    <cellStyle name="Total 9 6 19" xfId="27591" xr:uid="{00000000-0005-0000-0000-0000C86B0000}"/>
    <cellStyle name="Total 9 6 2" xfId="27592" xr:uid="{00000000-0005-0000-0000-0000C96B0000}"/>
    <cellStyle name="Total 9 6 2 10" xfId="27593" xr:uid="{00000000-0005-0000-0000-0000CA6B0000}"/>
    <cellStyle name="Total 9 6 2 10 2" xfId="27594" xr:uid="{00000000-0005-0000-0000-0000CB6B0000}"/>
    <cellStyle name="Total 9 6 2 11" xfId="27595" xr:uid="{00000000-0005-0000-0000-0000CC6B0000}"/>
    <cellStyle name="Total 9 6 2 11 2" xfId="27596" xr:uid="{00000000-0005-0000-0000-0000CD6B0000}"/>
    <cellStyle name="Total 9 6 2 12" xfId="27597" xr:uid="{00000000-0005-0000-0000-0000CE6B0000}"/>
    <cellStyle name="Total 9 6 2 12 2" xfId="27598" xr:uid="{00000000-0005-0000-0000-0000CF6B0000}"/>
    <cellStyle name="Total 9 6 2 13" xfId="27599" xr:uid="{00000000-0005-0000-0000-0000D06B0000}"/>
    <cellStyle name="Total 9 6 2 13 2" xfId="27600" xr:uid="{00000000-0005-0000-0000-0000D16B0000}"/>
    <cellStyle name="Total 9 6 2 14" xfId="27601" xr:uid="{00000000-0005-0000-0000-0000D26B0000}"/>
    <cellStyle name="Total 9 6 2 14 2" xfId="27602" xr:uid="{00000000-0005-0000-0000-0000D36B0000}"/>
    <cellStyle name="Total 9 6 2 15" xfId="27603" xr:uid="{00000000-0005-0000-0000-0000D46B0000}"/>
    <cellStyle name="Total 9 6 2 15 2" xfId="27604" xr:uid="{00000000-0005-0000-0000-0000D56B0000}"/>
    <cellStyle name="Total 9 6 2 16" xfId="27605" xr:uid="{00000000-0005-0000-0000-0000D66B0000}"/>
    <cellStyle name="Total 9 6 2 16 2" xfId="27606" xr:uid="{00000000-0005-0000-0000-0000D76B0000}"/>
    <cellStyle name="Total 9 6 2 17" xfId="27607" xr:uid="{00000000-0005-0000-0000-0000D86B0000}"/>
    <cellStyle name="Total 9 6 2 17 2" xfId="27608" xr:uid="{00000000-0005-0000-0000-0000D96B0000}"/>
    <cellStyle name="Total 9 6 2 18" xfId="27609" xr:uid="{00000000-0005-0000-0000-0000DA6B0000}"/>
    <cellStyle name="Total 9 6 2 2" xfId="27610" xr:uid="{00000000-0005-0000-0000-0000DB6B0000}"/>
    <cellStyle name="Total 9 6 2 2 2" xfId="27611" xr:uid="{00000000-0005-0000-0000-0000DC6B0000}"/>
    <cellStyle name="Total 9 6 2 3" xfId="27612" xr:uid="{00000000-0005-0000-0000-0000DD6B0000}"/>
    <cellStyle name="Total 9 6 2 3 2" xfId="27613" xr:uid="{00000000-0005-0000-0000-0000DE6B0000}"/>
    <cellStyle name="Total 9 6 2 4" xfId="27614" xr:uid="{00000000-0005-0000-0000-0000DF6B0000}"/>
    <cellStyle name="Total 9 6 2 4 2" xfId="27615" xr:uid="{00000000-0005-0000-0000-0000E06B0000}"/>
    <cellStyle name="Total 9 6 2 5" xfId="27616" xr:uid="{00000000-0005-0000-0000-0000E16B0000}"/>
    <cellStyle name="Total 9 6 2 5 2" xfId="27617" xr:uid="{00000000-0005-0000-0000-0000E26B0000}"/>
    <cellStyle name="Total 9 6 2 6" xfId="27618" xr:uid="{00000000-0005-0000-0000-0000E36B0000}"/>
    <cellStyle name="Total 9 6 2 6 2" xfId="27619" xr:uid="{00000000-0005-0000-0000-0000E46B0000}"/>
    <cellStyle name="Total 9 6 2 7" xfId="27620" xr:uid="{00000000-0005-0000-0000-0000E56B0000}"/>
    <cellStyle name="Total 9 6 2 7 2" xfId="27621" xr:uid="{00000000-0005-0000-0000-0000E66B0000}"/>
    <cellStyle name="Total 9 6 2 8" xfId="27622" xr:uid="{00000000-0005-0000-0000-0000E76B0000}"/>
    <cellStyle name="Total 9 6 2 8 2" xfId="27623" xr:uid="{00000000-0005-0000-0000-0000E86B0000}"/>
    <cellStyle name="Total 9 6 2 9" xfId="27624" xr:uid="{00000000-0005-0000-0000-0000E96B0000}"/>
    <cellStyle name="Total 9 6 2 9 2" xfId="27625" xr:uid="{00000000-0005-0000-0000-0000EA6B0000}"/>
    <cellStyle name="Total 9 6 3" xfId="27626" xr:uid="{00000000-0005-0000-0000-0000EB6B0000}"/>
    <cellStyle name="Total 9 6 3 10" xfId="27627" xr:uid="{00000000-0005-0000-0000-0000EC6B0000}"/>
    <cellStyle name="Total 9 6 3 10 2" xfId="27628" xr:uid="{00000000-0005-0000-0000-0000ED6B0000}"/>
    <cellStyle name="Total 9 6 3 11" xfId="27629" xr:uid="{00000000-0005-0000-0000-0000EE6B0000}"/>
    <cellStyle name="Total 9 6 3 11 2" xfId="27630" xr:uid="{00000000-0005-0000-0000-0000EF6B0000}"/>
    <cellStyle name="Total 9 6 3 12" xfId="27631" xr:uid="{00000000-0005-0000-0000-0000F06B0000}"/>
    <cellStyle name="Total 9 6 3 12 2" xfId="27632" xr:uid="{00000000-0005-0000-0000-0000F16B0000}"/>
    <cellStyle name="Total 9 6 3 13" xfId="27633" xr:uid="{00000000-0005-0000-0000-0000F26B0000}"/>
    <cellStyle name="Total 9 6 3 13 2" xfId="27634" xr:uid="{00000000-0005-0000-0000-0000F36B0000}"/>
    <cellStyle name="Total 9 6 3 14" xfId="27635" xr:uid="{00000000-0005-0000-0000-0000F46B0000}"/>
    <cellStyle name="Total 9 6 3 14 2" xfId="27636" xr:uid="{00000000-0005-0000-0000-0000F56B0000}"/>
    <cellStyle name="Total 9 6 3 15" xfId="27637" xr:uid="{00000000-0005-0000-0000-0000F66B0000}"/>
    <cellStyle name="Total 9 6 3 15 2" xfId="27638" xr:uid="{00000000-0005-0000-0000-0000F76B0000}"/>
    <cellStyle name="Total 9 6 3 16" xfId="27639" xr:uid="{00000000-0005-0000-0000-0000F86B0000}"/>
    <cellStyle name="Total 9 6 3 2" xfId="27640" xr:uid="{00000000-0005-0000-0000-0000F96B0000}"/>
    <cellStyle name="Total 9 6 3 2 2" xfId="27641" xr:uid="{00000000-0005-0000-0000-0000FA6B0000}"/>
    <cellStyle name="Total 9 6 3 3" xfId="27642" xr:uid="{00000000-0005-0000-0000-0000FB6B0000}"/>
    <cellStyle name="Total 9 6 3 3 2" xfId="27643" xr:uid="{00000000-0005-0000-0000-0000FC6B0000}"/>
    <cellStyle name="Total 9 6 3 4" xfId="27644" xr:uid="{00000000-0005-0000-0000-0000FD6B0000}"/>
    <cellStyle name="Total 9 6 3 4 2" xfId="27645" xr:uid="{00000000-0005-0000-0000-0000FE6B0000}"/>
    <cellStyle name="Total 9 6 3 5" xfId="27646" xr:uid="{00000000-0005-0000-0000-0000FF6B0000}"/>
    <cellStyle name="Total 9 6 3 5 2" xfId="27647" xr:uid="{00000000-0005-0000-0000-0000006C0000}"/>
    <cellStyle name="Total 9 6 3 6" xfId="27648" xr:uid="{00000000-0005-0000-0000-0000016C0000}"/>
    <cellStyle name="Total 9 6 3 6 2" xfId="27649" xr:uid="{00000000-0005-0000-0000-0000026C0000}"/>
    <cellStyle name="Total 9 6 3 7" xfId="27650" xr:uid="{00000000-0005-0000-0000-0000036C0000}"/>
    <cellStyle name="Total 9 6 3 7 2" xfId="27651" xr:uid="{00000000-0005-0000-0000-0000046C0000}"/>
    <cellStyle name="Total 9 6 3 8" xfId="27652" xr:uid="{00000000-0005-0000-0000-0000056C0000}"/>
    <cellStyle name="Total 9 6 3 8 2" xfId="27653" xr:uid="{00000000-0005-0000-0000-0000066C0000}"/>
    <cellStyle name="Total 9 6 3 9" xfId="27654" xr:uid="{00000000-0005-0000-0000-0000076C0000}"/>
    <cellStyle name="Total 9 6 3 9 2" xfId="27655" xr:uid="{00000000-0005-0000-0000-0000086C0000}"/>
    <cellStyle name="Total 9 6 4" xfId="27656" xr:uid="{00000000-0005-0000-0000-0000096C0000}"/>
    <cellStyle name="Total 9 6 4 10" xfId="27657" xr:uid="{00000000-0005-0000-0000-00000A6C0000}"/>
    <cellStyle name="Total 9 6 4 10 2" xfId="27658" xr:uid="{00000000-0005-0000-0000-00000B6C0000}"/>
    <cellStyle name="Total 9 6 4 11" xfId="27659" xr:uid="{00000000-0005-0000-0000-00000C6C0000}"/>
    <cellStyle name="Total 9 6 4 11 2" xfId="27660" xr:uid="{00000000-0005-0000-0000-00000D6C0000}"/>
    <cellStyle name="Total 9 6 4 12" xfId="27661" xr:uid="{00000000-0005-0000-0000-00000E6C0000}"/>
    <cellStyle name="Total 9 6 4 12 2" xfId="27662" xr:uid="{00000000-0005-0000-0000-00000F6C0000}"/>
    <cellStyle name="Total 9 6 4 13" xfId="27663" xr:uid="{00000000-0005-0000-0000-0000106C0000}"/>
    <cellStyle name="Total 9 6 4 13 2" xfId="27664" xr:uid="{00000000-0005-0000-0000-0000116C0000}"/>
    <cellStyle name="Total 9 6 4 14" xfId="27665" xr:uid="{00000000-0005-0000-0000-0000126C0000}"/>
    <cellStyle name="Total 9 6 4 14 2" xfId="27666" xr:uid="{00000000-0005-0000-0000-0000136C0000}"/>
    <cellStyle name="Total 9 6 4 15" xfId="27667" xr:uid="{00000000-0005-0000-0000-0000146C0000}"/>
    <cellStyle name="Total 9 6 4 15 2" xfId="27668" xr:uid="{00000000-0005-0000-0000-0000156C0000}"/>
    <cellStyle name="Total 9 6 4 16" xfId="27669" xr:uid="{00000000-0005-0000-0000-0000166C0000}"/>
    <cellStyle name="Total 9 6 4 2" xfId="27670" xr:uid="{00000000-0005-0000-0000-0000176C0000}"/>
    <cellStyle name="Total 9 6 4 2 2" xfId="27671" xr:uid="{00000000-0005-0000-0000-0000186C0000}"/>
    <cellStyle name="Total 9 6 4 3" xfId="27672" xr:uid="{00000000-0005-0000-0000-0000196C0000}"/>
    <cellStyle name="Total 9 6 4 3 2" xfId="27673" xr:uid="{00000000-0005-0000-0000-00001A6C0000}"/>
    <cellStyle name="Total 9 6 4 4" xfId="27674" xr:uid="{00000000-0005-0000-0000-00001B6C0000}"/>
    <cellStyle name="Total 9 6 4 4 2" xfId="27675" xr:uid="{00000000-0005-0000-0000-00001C6C0000}"/>
    <cellStyle name="Total 9 6 4 5" xfId="27676" xr:uid="{00000000-0005-0000-0000-00001D6C0000}"/>
    <cellStyle name="Total 9 6 4 5 2" xfId="27677" xr:uid="{00000000-0005-0000-0000-00001E6C0000}"/>
    <cellStyle name="Total 9 6 4 6" xfId="27678" xr:uid="{00000000-0005-0000-0000-00001F6C0000}"/>
    <cellStyle name="Total 9 6 4 6 2" xfId="27679" xr:uid="{00000000-0005-0000-0000-0000206C0000}"/>
    <cellStyle name="Total 9 6 4 7" xfId="27680" xr:uid="{00000000-0005-0000-0000-0000216C0000}"/>
    <cellStyle name="Total 9 6 4 7 2" xfId="27681" xr:uid="{00000000-0005-0000-0000-0000226C0000}"/>
    <cellStyle name="Total 9 6 4 8" xfId="27682" xr:uid="{00000000-0005-0000-0000-0000236C0000}"/>
    <cellStyle name="Total 9 6 4 8 2" xfId="27683" xr:uid="{00000000-0005-0000-0000-0000246C0000}"/>
    <cellStyle name="Total 9 6 4 9" xfId="27684" xr:uid="{00000000-0005-0000-0000-0000256C0000}"/>
    <cellStyle name="Total 9 6 4 9 2" xfId="27685" xr:uid="{00000000-0005-0000-0000-0000266C0000}"/>
    <cellStyle name="Total 9 6 5" xfId="27686" xr:uid="{00000000-0005-0000-0000-0000276C0000}"/>
    <cellStyle name="Total 9 6 5 10" xfId="27687" xr:uid="{00000000-0005-0000-0000-0000286C0000}"/>
    <cellStyle name="Total 9 6 5 10 2" xfId="27688" xr:uid="{00000000-0005-0000-0000-0000296C0000}"/>
    <cellStyle name="Total 9 6 5 11" xfId="27689" xr:uid="{00000000-0005-0000-0000-00002A6C0000}"/>
    <cellStyle name="Total 9 6 5 11 2" xfId="27690" xr:uid="{00000000-0005-0000-0000-00002B6C0000}"/>
    <cellStyle name="Total 9 6 5 12" xfId="27691" xr:uid="{00000000-0005-0000-0000-00002C6C0000}"/>
    <cellStyle name="Total 9 6 5 12 2" xfId="27692" xr:uid="{00000000-0005-0000-0000-00002D6C0000}"/>
    <cellStyle name="Total 9 6 5 13" xfId="27693" xr:uid="{00000000-0005-0000-0000-00002E6C0000}"/>
    <cellStyle name="Total 9 6 5 13 2" xfId="27694" xr:uid="{00000000-0005-0000-0000-00002F6C0000}"/>
    <cellStyle name="Total 9 6 5 14" xfId="27695" xr:uid="{00000000-0005-0000-0000-0000306C0000}"/>
    <cellStyle name="Total 9 6 5 14 2" xfId="27696" xr:uid="{00000000-0005-0000-0000-0000316C0000}"/>
    <cellStyle name="Total 9 6 5 15" xfId="27697" xr:uid="{00000000-0005-0000-0000-0000326C0000}"/>
    <cellStyle name="Total 9 6 5 2" xfId="27698" xr:uid="{00000000-0005-0000-0000-0000336C0000}"/>
    <cellStyle name="Total 9 6 5 2 2" xfId="27699" xr:uid="{00000000-0005-0000-0000-0000346C0000}"/>
    <cellStyle name="Total 9 6 5 3" xfId="27700" xr:uid="{00000000-0005-0000-0000-0000356C0000}"/>
    <cellStyle name="Total 9 6 5 3 2" xfId="27701" xr:uid="{00000000-0005-0000-0000-0000366C0000}"/>
    <cellStyle name="Total 9 6 5 4" xfId="27702" xr:uid="{00000000-0005-0000-0000-0000376C0000}"/>
    <cellStyle name="Total 9 6 5 4 2" xfId="27703" xr:uid="{00000000-0005-0000-0000-0000386C0000}"/>
    <cellStyle name="Total 9 6 5 5" xfId="27704" xr:uid="{00000000-0005-0000-0000-0000396C0000}"/>
    <cellStyle name="Total 9 6 5 5 2" xfId="27705" xr:uid="{00000000-0005-0000-0000-00003A6C0000}"/>
    <cellStyle name="Total 9 6 5 6" xfId="27706" xr:uid="{00000000-0005-0000-0000-00003B6C0000}"/>
    <cellStyle name="Total 9 6 5 6 2" xfId="27707" xr:uid="{00000000-0005-0000-0000-00003C6C0000}"/>
    <cellStyle name="Total 9 6 5 7" xfId="27708" xr:uid="{00000000-0005-0000-0000-00003D6C0000}"/>
    <cellStyle name="Total 9 6 5 7 2" xfId="27709" xr:uid="{00000000-0005-0000-0000-00003E6C0000}"/>
    <cellStyle name="Total 9 6 5 8" xfId="27710" xr:uid="{00000000-0005-0000-0000-00003F6C0000}"/>
    <cellStyle name="Total 9 6 5 8 2" xfId="27711" xr:uid="{00000000-0005-0000-0000-0000406C0000}"/>
    <cellStyle name="Total 9 6 5 9" xfId="27712" xr:uid="{00000000-0005-0000-0000-0000416C0000}"/>
    <cellStyle name="Total 9 6 5 9 2" xfId="27713" xr:uid="{00000000-0005-0000-0000-0000426C0000}"/>
    <cellStyle name="Total 9 6 6" xfId="27714" xr:uid="{00000000-0005-0000-0000-0000436C0000}"/>
    <cellStyle name="Total 9 6 6 2" xfId="27715" xr:uid="{00000000-0005-0000-0000-0000446C0000}"/>
    <cellStyle name="Total 9 6 7" xfId="27716" xr:uid="{00000000-0005-0000-0000-0000456C0000}"/>
    <cellStyle name="Total 9 6 7 2" xfId="27717" xr:uid="{00000000-0005-0000-0000-0000466C0000}"/>
    <cellStyle name="Total 9 6 8" xfId="27718" xr:uid="{00000000-0005-0000-0000-0000476C0000}"/>
    <cellStyle name="Total 9 6 8 2" xfId="27719" xr:uid="{00000000-0005-0000-0000-0000486C0000}"/>
    <cellStyle name="Total 9 6 9" xfId="27720" xr:uid="{00000000-0005-0000-0000-0000496C0000}"/>
    <cellStyle name="Total 9 6 9 2" xfId="27721" xr:uid="{00000000-0005-0000-0000-00004A6C0000}"/>
    <cellStyle name="Total 9 7" xfId="27722" xr:uid="{00000000-0005-0000-0000-00004B6C0000}"/>
    <cellStyle name="Total 9 7 10" xfId="27723" xr:uid="{00000000-0005-0000-0000-00004C6C0000}"/>
    <cellStyle name="Total 9 7 10 2" xfId="27724" xr:uid="{00000000-0005-0000-0000-00004D6C0000}"/>
    <cellStyle name="Total 9 7 11" xfId="27725" xr:uid="{00000000-0005-0000-0000-00004E6C0000}"/>
    <cellStyle name="Total 9 7 11 2" xfId="27726" xr:uid="{00000000-0005-0000-0000-00004F6C0000}"/>
    <cellStyle name="Total 9 7 12" xfId="27727" xr:uid="{00000000-0005-0000-0000-0000506C0000}"/>
    <cellStyle name="Total 9 7 12 2" xfId="27728" xr:uid="{00000000-0005-0000-0000-0000516C0000}"/>
    <cellStyle name="Total 9 7 13" xfId="27729" xr:uid="{00000000-0005-0000-0000-0000526C0000}"/>
    <cellStyle name="Total 9 7 13 2" xfId="27730" xr:uid="{00000000-0005-0000-0000-0000536C0000}"/>
    <cellStyle name="Total 9 7 14" xfId="27731" xr:uid="{00000000-0005-0000-0000-0000546C0000}"/>
    <cellStyle name="Total 9 7 14 2" xfId="27732" xr:uid="{00000000-0005-0000-0000-0000556C0000}"/>
    <cellStyle name="Total 9 7 15" xfId="27733" xr:uid="{00000000-0005-0000-0000-0000566C0000}"/>
    <cellStyle name="Total 9 7 15 2" xfId="27734" xr:uid="{00000000-0005-0000-0000-0000576C0000}"/>
    <cellStyle name="Total 9 7 16" xfId="27735" xr:uid="{00000000-0005-0000-0000-0000586C0000}"/>
    <cellStyle name="Total 9 7 16 2" xfId="27736" xr:uid="{00000000-0005-0000-0000-0000596C0000}"/>
    <cellStyle name="Total 9 7 17" xfId="27737" xr:uid="{00000000-0005-0000-0000-00005A6C0000}"/>
    <cellStyle name="Total 9 7 17 2" xfId="27738" xr:uid="{00000000-0005-0000-0000-00005B6C0000}"/>
    <cellStyle name="Total 9 7 18" xfId="27739" xr:uid="{00000000-0005-0000-0000-00005C6C0000}"/>
    <cellStyle name="Total 9 7 18 2" xfId="27740" xr:uid="{00000000-0005-0000-0000-00005D6C0000}"/>
    <cellStyle name="Total 9 7 19" xfId="27741" xr:uid="{00000000-0005-0000-0000-00005E6C0000}"/>
    <cellStyle name="Total 9 7 2" xfId="27742" xr:uid="{00000000-0005-0000-0000-00005F6C0000}"/>
    <cellStyle name="Total 9 7 2 10" xfId="27743" xr:uid="{00000000-0005-0000-0000-0000606C0000}"/>
    <cellStyle name="Total 9 7 2 10 2" xfId="27744" xr:uid="{00000000-0005-0000-0000-0000616C0000}"/>
    <cellStyle name="Total 9 7 2 11" xfId="27745" xr:uid="{00000000-0005-0000-0000-0000626C0000}"/>
    <cellStyle name="Total 9 7 2 11 2" xfId="27746" xr:uid="{00000000-0005-0000-0000-0000636C0000}"/>
    <cellStyle name="Total 9 7 2 12" xfId="27747" xr:uid="{00000000-0005-0000-0000-0000646C0000}"/>
    <cellStyle name="Total 9 7 2 12 2" xfId="27748" xr:uid="{00000000-0005-0000-0000-0000656C0000}"/>
    <cellStyle name="Total 9 7 2 13" xfId="27749" xr:uid="{00000000-0005-0000-0000-0000666C0000}"/>
    <cellStyle name="Total 9 7 2 13 2" xfId="27750" xr:uid="{00000000-0005-0000-0000-0000676C0000}"/>
    <cellStyle name="Total 9 7 2 14" xfId="27751" xr:uid="{00000000-0005-0000-0000-0000686C0000}"/>
    <cellStyle name="Total 9 7 2 14 2" xfId="27752" xr:uid="{00000000-0005-0000-0000-0000696C0000}"/>
    <cellStyle name="Total 9 7 2 15" xfId="27753" xr:uid="{00000000-0005-0000-0000-00006A6C0000}"/>
    <cellStyle name="Total 9 7 2 15 2" xfId="27754" xr:uid="{00000000-0005-0000-0000-00006B6C0000}"/>
    <cellStyle name="Total 9 7 2 16" xfId="27755" xr:uid="{00000000-0005-0000-0000-00006C6C0000}"/>
    <cellStyle name="Total 9 7 2 16 2" xfId="27756" xr:uid="{00000000-0005-0000-0000-00006D6C0000}"/>
    <cellStyle name="Total 9 7 2 17" xfId="27757" xr:uid="{00000000-0005-0000-0000-00006E6C0000}"/>
    <cellStyle name="Total 9 7 2 17 2" xfId="27758" xr:uid="{00000000-0005-0000-0000-00006F6C0000}"/>
    <cellStyle name="Total 9 7 2 18" xfId="27759" xr:uid="{00000000-0005-0000-0000-0000706C0000}"/>
    <cellStyle name="Total 9 7 2 2" xfId="27760" xr:uid="{00000000-0005-0000-0000-0000716C0000}"/>
    <cellStyle name="Total 9 7 2 2 2" xfId="27761" xr:uid="{00000000-0005-0000-0000-0000726C0000}"/>
    <cellStyle name="Total 9 7 2 3" xfId="27762" xr:uid="{00000000-0005-0000-0000-0000736C0000}"/>
    <cellStyle name="Total 9 7 2 3 2" xfId="27763" xr:uid="{00000000-0005-0000-0000-0000746C0000}"/>
    <cellStyle name="Total 9 7 2 4" xfId="27764" xr:uid="{00000000-0005-0000-0000-0000756C0000}"/>
    <cellStyle name="Total 9 7 2 4 2" xfId="27765" xr:uid="{00000000-0005-0000-0000-0000766C0000}"/>
    <cellStyle name="Total 9 7 2 5" xfId="27766" xr:uid="{00000000-0005-0000-0000-0000776C0000}"/>
    <cellStyle name="Total 9 7 2 5 2" xfId="27767" xr:uid="{00000000-0005-0000-0000-0000786C0000}"/>
    <cellStyle name="Total 9 7 2 6" xfId="27768" xr:uid="{00000000-0005-0000-0000-0000796C0000}"/>
    <cellStyle name="Total 9 7 2 6 2" xfId="27769" xr:uid="{00000000-0005-0000-0000-00007A6C0000}"/>
    <cellStyle name="Total 9 7 2 7" xfId="27770" xr:uid="{00000000-0005-0000-0000-00007B6C0000}"/>
    <cellStyle name="Total 9 7 2 7 2" xfId="27771" xr:uid="{00000000-0005-0000-0000-00007C6C0000}"/>
    <cellStyle name="Total 9 7 2 8" xfId="27772" xr:uid="{00000000-0005-0000-0000-00007D6C0000}"/>
    <cellStyle name="Total 9 7 2 8 2" xfId="27773" xr:uid="{00000000-0005-0000-0000-00007E6C0000}"/>
    <cellStyle name="Total 9 7 2 9" xfId="27774" xr:uid="{00000000-0005-0000-0000-00007F6C0000}"/>
    <cellStyle name="Total 9 7 2 9 2" xfId="27775" xr:uid="{00000000-0005-0000-0000-0000806C0000}"/>
    <cellStyle name="Total 9 7 3" xfId="27776" xr:uid="{00000000-0005-0000-0000-0000816C0000}"/>
    <cellStyle name="Total 9 7 3 10" xfId="27777" xr:uid="{00000000-0005-0000-0000-0000826C0000}"/>
    <cellStyle name="Total 9 7 3 10 2" xfId="27778" xr:uid="{00000000-0005-0000-0000-0000836C0000}"/>
    <cellStyle name="Total 9 7 3 11" xfId="27779" xr:uid="{00000000-0005-0000-0000-0000846C0000}"/>
    <cellStyle name="Total 9 7 3 11 2" xfId="27780" xr:uid="{00000000-0005-0000-0000-0000856C0000}"/>
    <cellStyle name="Total 9 7 3 12" xfId="27781" xr:uid="{00000000-0005-0000-0000-0000866C0000}"/>
    <cellStyle name="Total 9 7 3 12 2" xfId="27782" xr:uid="{00000000-0005-0000-0000-0000876C0000}"/>
    <cellStyle name="Total 9 7 3 13" xfId="27783" xr:uid="{00000000-0005-0000-0000-0000886C0000}"/>
    <cellStyle name="Total 9 7 3 13 2" xfId="27784" xr:uid="{00000000-0005-0000-0000-0000896C0000}"/>
    <cellStyle name="Total 9 7 3 14" xfId="27785" xr:uid="{00000000-0005-0000-0000-00008A6C0000}"/>
    <cellStyle name="Total 9 7 3 14 2" xfId="27786" xr:uid="{00000000-0005-0000-0000-00008B6C0000}"/>
    <cellStyle name="Total 9 7 3 15" xfId="27787" xr:uid="{00000000-0005-0000-0000-00008C6C0000}"/>
    <cellStyle name="Total 9 7 3 15 2" xfId="27788" xr:uid="{00000000-0005-0000-0000-00008D6C0000}"/>
    <cellStyle name="Total 9 7 3 16" xfId="27789" xr:uid="{00000000-0005-0000-0000-00008E6C0000}"/>
    <cellStyle name="Total 9 7 3 2" xfId="27790" xr:uid="{00000000-0005-0000-0000-00008F6C0000}"/>
    <cellStyle name="Total 9 7 3 2 2" xfId="27791" xr:uid="{00000000-0005-0000-0000-0000906C0000}"/>
    <cellStyle name="Total 9 7 3 3" xfId="27792" xr:uid="{00000000-0005-0000-0000-0000916C0000}"/>
    <cellStyle name="Total 9 7 3 3 2" xfId="27793" xr:uid="{00000000-0005-0000-0000-0000926C0000}"/>
    <cellStyle name="Total 9 7 3 4" xfId="27794" xr:uid="{00000000-0005-0000-0000-0000936C0000}"/>
    <cellStyle name="Total 9 7 3 4 2" xfId="27795" xr:uid="{00000000-0005-0000-0000-0000946C0000}"/>
    <cellStyle name="Total 9 7 3 5" xfId="27796" xr:uid="{00000000-0005-0000-0000-0000956C0000}"/>
    <cellStyle name="Total 9 7 3 5 2" xfId="27797" xr:uid="{00000000-0005-0000-0000-0000966C0000}"/>
    <cellStyle name="Total 9 7 3 6" xfId="27798" xr:uid="{00000000-0005-0000-0000-0000976C0000}"/>
    <cellStyle name="Total 9 7 3 6 2" xfId="27799" xr:uid="{00000000-0005-0000-0000-0000986C0000}"/>
    <cellStyle name="Total 9 7 3 7" xfId="27800" xr:uid="{00000000-0005-0000-0000-0000996C0000}"/>
    <cellStyle name="Total 9 7 3 7 2" xfId="27801" xr:uid="{00000000-0005-0000-0000-00009A6C0000}"/>
    <cellStyle name="Total 9 7 3 8" xfId="27802" xr:uid="{00000000-0005-0000-0000-00009B6C0000}"/>
    <cellStyle name="Total 9 7 3 8 2" xfId="27803" xr:uid="{00000000-0005-0000-0000-00009C6C0000}"/>
    <cellStyle name="Total 9 7 3 9" xfId="27804" xr:uid="{00000000-0005-0000-0000-00009D6C0000}"/>
    <cellStyle name="Total 9 7 3 9 2" xfId="27805" xr:uid="{00000000-0005-0000-0000-00009E6C0000}"/>
    <cellStyle name="Total 9 7 4" xfId="27806" xr:uid="{00000000-0005-0000-0000-00009F6C0000}"/>
    <cellStyle name="Total 9 7 4 10" xfId="27807" xr:uid="{00000000-0005-0000-0000-0000A06C0000}"/>
    <cellStyle name="Total 9 7 4 10 2" xfId="27808" xr:uid="{00000000-0005-0000-0000-0000A16C0000}"/>
    <cellStyle name="Total 9 7 4 11" xfId="27809" xr:uid="{00000000-0005-0000-0000-0000A26C0000}"/>
    <cellStyle name="Total 9 7 4 11 2" xfId="27810" xr:uid="{00000000-0005-0000-0000-0000A36C0000}"/>
    <cellStyle name="Total 9 7 4 12" xfId="27811" xr:uid="{00000000-0005-0000-0000-0000A46C0000}"/>
    <cellStyle name="Total 9 7 4 12 2" xfId="27812" xr:uid="{00000000-0005-0000-0000-0000A56C0000}"/>
    <cellStyle name="Total 9 7 4 13" xfId="27813" xr:uid="{00000000-0005-0000-0000-0000A66C0000}"/>
    <cellStyle name="Total 9 7 4 13 2" xfId="27814" xr:uid="{00000000-0005-0000-0000-0000A76C0000}"/>
    <cellStyle name="Total 9 7 4 14" xfId="27815" xr:uid="{00000000-0005-0000-0000-0000A86C0000}"/>
    <cellStyle name="Total 9 7 4 14 2" xfId="27816" xr:uid="{00000000-0005-0000-0000-0000A96C0000}"/>
    <cellStyle name="Total 9 7 4 15" xfId="27817" xr:uid="{00000000-0005-0000-0000-0000AA6C0000}"/>
    <cellStyle name="Total 9 7 4 15 2" xfId="27818" xr:uid="{00000000-0005-0000-0000-0000AB6C0000}"/>
    <cellStyle name="Total 9 7 4 16" xfId="27819" xr:uid="{00000000-0005-0000-0000-0000AC6C0000}"/>
    <cellStyle name="Total 9 7 4 2" xfId="27820" xr:uid="{00000000-0005-0000-0000-0000AD6C0000}"/>
    <cellStyle name="Total 9 7 4 2 2" xfId="27821" xr:uid="{00000000-0005-0000-0000-0000AE6C0000}"/>
    <cellStyle name="Total 9 7 4 3" xfId="27822" xr:uid="{00000000-0005-0000-0000-0000AF6C0000}"/>
    <cellStyle name="Total 9 7 4 3 2" xfId="27823" xr:uid="{00000000-0005-0000-0000-0000B06C0000}"/>
    <cellStyle name="Total 9 7 4 4" xfId="27824" xr:uid="{00000000-0005-0000-0000-0000B16C0000}"/>
    <cellStyle name="Total 9 7 4 4 2" xfId="27825" xr:uid="{00000000-0005-0000-0000-0000B26C0000}"/>
    <cellStyle name="Total 9 7 4 5" xfId="27826" xr:uid="{00000000-0005-0000-0000-0000B36C0000}"/>
    <cellStyle name="Total 9 7 4 5 2" xfId="27827" xr:uid="{00000000-0005-0000-0000-0000B46C0000}"/>
    <cellStyle name="Total 9 7 4 6" xfId="27828" xr:uid="{00000000-0005-0000-0000-0000B56C0000}"/>
    <cellStyle name="Total 9 7 4 6 2" xfId="27829" xr:uid="{00000000-0005-0000-0000-0000B66C0000}"/>
    <cellStyle name="Total 9 7 4 7" xfId="27830" xr:uid="{00000000-0005-0000-0000-0000B76C0000}"/>
    <cellStyle name="Total 9 7 4 7 2" xfId="27831" xr:uid="{00000000-0005-0000-0000-0000B86C0000}"/>
    <cellStyle name="Total 9 7 4 8" xfId="27832" xr:uid="{00000000-0005-0000-0000-0000B96C0000}"/>
    <cellStyle name="Total 9 7 4 8 2" xfId="27833" xr:uid="{00000000-0005-0000-0000-0000BA6C0000}"/>
    <cellStyle name="Total 9 7 4 9" xfId="27834" xr:uid="{00000000-0005-0000-0000-0000BB6C0000}"/>
    <cellStyle name="Total 9 7 4 9 2" xfId="27835" xr:uid="{00000000-0005-0000-0000-0000BC6C0000}"/>
    <cellStyle name="Total 9 7 5" xfId="27836" xr:uid="{00000000-0005-0000-0000-0000BD6C0000}"/>
    <cellStyle name="Total 9 7 5 10" xfId="27837" xr:uid="{00000000-0005-0000-0000-0000BE6C0000}"/>
    <cellStyle name="Total 9 7 5 10 2" xfId="27838" xr:uid="{00000000-0005-0000-0000-0000BF6C0000}"/>
    <cellStyle name="Total 9 7 5 11" xfId="27839" xr:uid="{00000000-0005-0000-0000-0000C06C0000}"/>
    <cellStyle name="Total 9 7 5 11 2" xfId="27840" xr:uid="{00000000-0005-0000-0000-0000C16C0000}"/>
    <cellStyle name="Total 9 7 5 12" xfId="27841" xr:uid="{00000000-0005-0000-0000-0000C26C0000}"/>
    <cellStyle name="Total 9 7 5 12 2" xfId="27842" xr:uid="{00000000-0005-0000-0000-0000C36C0000}"/>
    <cellStyle name="Total 9 7 5 13" xfId="27843" xr:uid="{00000000-0005-0000-0000-0000C46C0000}"/>
    <cellStyle name="Total 9 7 5 13 2" xfId="27844" xr:uid="{00000000-0005-0000-0000-0000C56C0000}"/>
    <cellStyle name="Total 9 7 5 14" xfId="27845" xr:uid="{00000000-0005-0000-0000-0000C66C0000}"/>
    <cellStyle name="Total 9 7 5 14 2" xfId="27846" xr:uid="{00000000-0005-0000-0000-0000C76C0000}"/>
    <cellStyle name="Total 9 7 5 15" xfId="27847" xr:uid="{00000000-0005-0000-0000-0000C86C0000}"/>
    <cellStyle name="Total 9 7 5 2" xfId="27848" xr:uid="{00000000-0005-0000-0000-0000C96C0000}"/>
    <cellStyle name="Total 9 7 5 2 2" xfId="27849" xr:uid="{00000000-0005-0000-0000-0000CA6C0000}"/>
    <cellStyle name="Total 9 7 5 3" xfId="27850" xr:uid="{00000000-0005-0000-0000-0000CB6C0000}"/>
    <cellStyle name="Total 9 7 5 3 2" xfId="27851" xr:uid="{00000000-0005-0000-0000-0000CC6C0000}"/>
    <cellStyle name="Total 9 7 5 4" xfId="27852" xr:uid="{00000000-0005-0000-0000-0000CD6C0000}"/>
    <cellStyle name="Total 9 7 5 4 2" xfId="27853" xr:uid="{00000000-0005-0000-0000-0000CE6C0000}"/>
    <cellStyle name="Total 9 7 5 5" xfId="27854" xr:uid="{00000000-0005-0000-0000-0000CF6C0000}"/>
    <cellStyle name="Total 9 7 5 5 2" xfId="27855" xr:uid="{00000000-0005-0000-0000-0000D06C0000}"/>
    <cellStyle name="Total 9 7 5 6" xfId="27856" xr:uid="{00000000-0005-0000-0000-0000D16C0000}"/>
    <cellStyle name="Total 9 7 5 6 2" xfId="27857" xr:uid="{00000000-0005-0000-0000-0000D26C0000}"/>
    <cellStyle name="Total 9 7 5 7" xfId="27858" xr:uid="{00000000-0005-0000-0000-0000D36C0000}"/>
    <cellStyle name="Total 9 7 5 7 2" xfId="27859" xr:uid="{00000000-0005-0000-0000-0000D46C0000}"/>
    <cellStyle name="Total 9 7 5 8" xfId="27860" xr:uid="{00000000-0005-0000-0000-0000D56C0000}"/>
    <cellStyle name="Total 9 7 5 8 2" xfId="27861" xr:uid="{00000000-0005-0000-0000-0000D66C0000}"/>
    <cellStyle name="Total 9 7 5 9" xfId="27862" xr:uid="{00000000-0005-0000-0000-0000D76C0000}"/>
    <cellStyle name="Total 9 7 5 9 2" xfId="27863" xr:uid="{00000000-0005-0000-0000-0000D86C0000}"/>
    <cellStyle name="Total 9 7 6" xfId="27864" xr:uid="{00000000-0005-0000-0000-0000D96C0000}"/>
    <cellStyle name="Total 9 7 6 2" xfId="27865" xr:uid="{00000000-0005-0000-0000-0000DA6C0000}"/>
    <cellStyle name="Total 9 7 7" xfId="27866" xr:uid="{00000000-0005-0000-0000-0000DB6C0000}"/>
    <cellStyle name="Total 9 7 7 2" xfId="27867" xr:uid="{00000000-0005-0000-0000-0000DC6C0000}"/>
    <cellStyle name="Total 9 7 8" xfId="27868" xr:uid="{00000000-0005-0000-0000-0000DD6C0000}"/>
    <cellStyle name="Total 9 7 8 2" xfId="27869" xr:uid="{00000000-0005-0000-0000-0000DE6C0000}"/>
    <cellStyle name="Total 9 7 9" xfId="27870" xr:uid="{00000000-0005-0000-0000-0000DF6C0000}"/>
    <cellStyle name="Total 9 7 9 2" xfId="27871" xr:uid="{00000000-0005-0000-0000-0000E06C0000}"/>
    <cellStyle name="Total 9 8" xfId="27872" xr:uid="{00000000-0005-0000-0000-0000E16C0000}"/>
    <cellStyle name="Total 9 8 10" xfId="27873" xr:uid="{00000000-0005-0000-0000-0000E26C0000}"/>
    <cellStyle name="Total 9 8 10 2" xfId="27874" xr:uid="{00000000-0005-0000-0000-0000E36C0000}"/>
    <cellStyle name="Total 9 8 11" xfId="27875" xr:uid="{00000000-0005-0000-0000-0000E46C0000}"/>
    <cellStyle name="Total 9 8 11 2" xfId="27876" xr:uid="{00000000-0005-0000-0000-0000E56C0000}"/>
    <cellStyle name="Total 9 8 12" xfId="27877" xr:uid="{00000000-0005-0000-0000-0000E66C0000}"/>
    <cellStyle name="Total 9 8 12 2" xfId="27878" xr:uid="{00000000-0005-0000-0000-0000E76C0000}"/>
    <cellStyle name="Total 9 8 13" xfId="27879" xr:uid="{00000000-0005-0000-0000-0000E86C0000}"/>
    <cellStyle name="Total 9 8 13 2" xfId="27880" xr:uid="{00000000-0005-0000-0000-0000E96C0000}"/>
    <cellStyle name="Total 9 8 14" xfId="27881" xr:uid="{00000000-0005-0000-0000-0000EA6C0000}"/>
    <cellStyle name="Total 9 8 14 2" xfId="27882" xr:uid="{00000000-0005-0000-0000-0000EB6C0000}"/>
    <cellStyle name="Total 9 8 15" xfId="27883" xr:uid="{00000000-0005-0000-0000-0000EC6C0000}"/>
    <cellStyle name="Total 9 8 15 2" xfId="27884" xr:uid="{00000000-0005-0000-0000-0000ED6C0000}"/>
    <cellStyle name="Total 9 8 16" xfId="27885" xr:uid="{00000000-0005-0000-0000-0000EE6C0000}"/>
    <cellStyle name="Total 9 8 16 2" xfId="27886" xr:uid="{00000000-0005-0000-0000-0000EF6C0000}"/>
    <cellStyle name="Total 9 8 17" xfId="27887" xr:uid="{00000000-0005-0000-0000-0000F06C0000}"/>
    <cellStyle name="Total 9 8 17 2" xfId="27888" xr:uid="{00000000-0005-0000-0000-0000F16C0000}"/>
    <cellStyle name="Total 9 8 18" xfId="27889" xr:uid="{00000000-0005-0000-0000-0000F26C0000}"/>
    <cellStyle name="Total 9 8 2" xfId="27890" xr:uid="{00000000-0005-0000-0000-0000F36C0000}"/>
    <cellStyle name="Total 9 8 2 10" xfId="27891" xr:uid="{00000000-0005-0000-0000-0000F46C0000}"/>
    <cellStyle name="Total 9 8 2 10 2" xfId="27892" xr:uid="{00000000-0005-0000-0000-0000F56C0000}"/>
    <cellStyle name="Total 9 8 2 11" xfId="27893" xr:uid="{00000000-0005-0000-0000-0000F66C0000}"/>
    <cellStyle name="Total 9 8 2 11 2" xfId="27894" xr:uid="{00000000-0005-0000-0000-0000F76C0000}"/>
    <cellStyle name="Total 9 8 2 12" xfId="27895" xr:uid="{00000000-0005-0000-0000-0000F86C0000}"/>
    <cellStyle name="Total 9 8 2 12 2" xfId="27896" xr:uid="{00000000-0005-0000-0000-0000F96C0000}"/>
    <cellStyle name="Total 9 8 2 13" xfId="27897" xr:uid="{00000000-0005-0000-0000-0000FA6C0000}"/>
    <cellStyle name="Total 9 8 2 13 2" xfId="27898" xr:uid="{00000000-0005-0000-0000-0000FB6C0000}"/>
    <cellStyle name="Total 9 8 2 14" xfId="27899" xr:uid="{00000000-0005-0000-0000-0000FC6C0000}"/>
    <cellStyle name="Total 9 8 2 14 2" xfId="27900" xr:uid="{00000000-0005-0000-0000-0000FD6C0000}"/>
    <cellStyle name="Total 9 8 2 15" xfId="27901" xr:uid="{00000000-0005-0000-0000-0000FE6C0000}"/>
    <cellStyle name="Total 9 8 2 15 2" xfId="27902" xr:uid="{00000000-0005-0000-0000-0000FF6C0000}"/>
    <cellStyle name="Total 9 8 2 16" xfId="27903" xr:uid="{00000000-0005-0000-0000-0000006D0000}"/>
    <cellStyle name="Total 9 8 2 16 2" xfId="27904" xr:uid="{00000000-0005-0000-0000-0000016D0000}"/>
    <cellStyle name="Total 9 8 2 17" xfId="27905" xr:uid="{00000000-0005-0000-0000-0000026D0000}"/>
    <cellStyle name="Total 9 8 2 17 2" xfId="27906" xr:uid="{00000000-0005-0000-0000-0000036D0000}"/>
    <cellStyle name="Total 9 8 2 18" xfId="27907" xr:uid="{00000000-0005-0000-0000-0000046D0000}"/>
    <cellStyle name="Total 9 8 2 2" xfId="27908" xr:uid="{00000000-0005-0000-0000-0000056D0000}"/>
    <cellStyle name="Total 9 8 2 2 2" xfId="27909" xr:uid="{00000000-0005-0000-0000-0000066D0000}"/>
    <cellStyle name="Total 9 8 2 3" xfId="27910" xr:uid="{00000000-0005-0000-0000-0000076D0000}"/>
    <cellStyle name="Total 9 8 2 3 2" xfId="27911" xr:uid="{00000000-0005-0000-0000-0000086D0000}"/>
    <cellStyle name="Total 9 8 2 4" xfId="27912" xr:uid="{00000000-0005-0000-0000-0000096D0000}"/>
    <cellStyle name="Total 9 8 2 4 2" xfId="27913" xr:uid="{00000000-0005-0000-0000-00000A6D0000}"/>
    <cellStyle name="Total 9 8 2 5" xfId="27914" xr:uid="{00000000-0005-0000-0000-00000B6D0000}"/>
    <cellStyle name="Total 9 8 2 5 2" xfId="27915" xr:uid="{00000000-0005-0000-0000-00000C6D0000}"/>
    <cellStyle name="Total 9 8 2 6" xfId="27916" xr:uid="{00000000-0005-0000-0000-00000D6D0000}"/>
    <cellStyle name="Total 9 8 2 6 2" xfId="27917" xr:uid="{00000000-0005-0000-0000-00000E6D0000}"/>
    <cellStyle name="Total 9 8 2 7" xfId="27918" xr:uid="{00000000-0005-0000-0000-00000F6D0000}"/>
    <cellStyle name="Total 9 8 2 7 2" xfId="27919" xr:uid="{00000000-0005-0000-0000-0000106D0000}"/>
    <cellStyle name="Total 9 8 2 8" xfId="27920" xr:uid="{00000000-0005-0000-0000-0000116D0000}"/>
    <cellStyle name="Total 9 8 2 8 2" xfId="27921" xr:uid="{00000000-0005-0000-0000-0000126D0000}"/>
    <cellStyle name="Total 9 8 2 9" xfId="27922" xr:uid="{00000000-0005-0000-0000-0000136D0000}"/>
    <cellStyle name="Total 9 8 2 9 2" xfId="27923" xr:uid="{00000000-0005-0000-0000-0000146D0000}"/>
    <cellStyle name="Total 9 8 3" xfId="27924" xr:uid="{00000000-0005-0000-0000-0000156D0000}"/>
    <cellStyle name="Total 9 8 3 10" xfId="27925" xr:uid="{00000000-0005-0000-0000-0000166D0000}"/>
    <cellStyle name="Total 9 8 3 10 2" xfId="27926" xr:uid="{00000000-0005-0000-0000-0000176D0000}"/>
    <cellStyle name="Total 9 8 3 11" xfId="27927" xr:uid="{00000000-0005-0000-0000-0000186D0000}"/>
    <cellStyle name="Total 9 8 3 11 2" xfId="27928" xr:uid="{00000000-0005-0000-0000-0000196D0000}"/>
    <cellStyle name="Total 9 8 3 12" xfId="27929" xr:uid="{00000000-0005-0000-0000-00001A6D0000}"/>
    <cellStyle name="Total 9 8 3 12 2" xfId="27930" xr:uid="{00000000-0005-0000-0000-00001B6D0000}"/>
    <cellStyle name="Total 9 8 3 13" xfId="27931" xr:uid="{00000000-0005-0000-0000-00001C6D0000}"/>
    <cellStyle name="Total 9 8 3 13 2" xfId="27932" xr:uid="{00000000-0005-0000-0000-00001D6D0000}"/>
    <cellStyle name="Total 9 8 3 14" xfId="27933" xr:uid="{00000000-0005-0000-0000-00001E6D0000}"/>
    <cellStyle name="Total 9 8 3 14 2" xfId="27934" xr:uid="{00000000-0005-0000-0000-00001F6D0000}"/>
    <cellStyle name="Total 9 8 3 15" xfId="27935" xr:uid="{00000000-0005-0000-0000-0000206D0000}"/>
    <cellStyle name="Total 9 8 3 15 2" xfId="27936" xr:uid="{00000000-0005-0000-0000-0000216D0000}"/>
    <cellStyle name="Total 9 8 3 16" xfId="27937" xr:uid="{00000000-0005-0000-0000-0000226D0000}"/>
    <cellStyle name="Total 9 8 3 2" xfId="27938" xr:uid="{00000000-0005-0000-0000-0000236D0000}"/>
    <cellStyle name="Total 9 8 3 2 2" xfId="27939" xr:uid="{00000000-0005-0000-0000-0000246D0000}"/>
    <cellStyle name="Total 9 8 3 3" xfId="27940" xr:uid="{00000000-0005-0000-0000-0000256D0000}"/>
    <cellStyle name="Total 9 8 3 3 2" xfId="27941" xr:uid="{00000000-0005-0000-0000-0000266D0000}"/>
    <cellStyle name="Total 9 8 3 4" xfId="27942" xr:uid="{00000000-0005-0000-0000-0000276D0000}"/>
    <cellStyle name="Total 9 8 3 4 2" xfId="27943" xr:uid="{00000000-0005-0000-0000-0000286D0000}"/>
    <cellStyle name="Total 9 8 3 5" xfId="27944" xr:uid="{00000000-0005-0000-0000-0000296D0000}"/>
    <cellStyle name="Total 9 8 3 5 2" xfId="27945" xr:uid="{00000000-0005-0000-0000-00002A6D0000}"/>
    <cellStyle name="Total 9 8 3 6" xfId="27946" xr:uid="{00000000-0005-0000-0000-00002B6D0000}"/>
    <cellStyle name="Total 9 8 3 6 2" xfId="27947" xr:uid="{00000000-0005-0000-0000-00002C6D0000}"/>
    <cellStyle name="Total 9 8 3 7" xfId="27948" xr:uid="{00000000-0005-0000-0000-00002D6D0000}"/>
    <cellStyle name="Total 9 8 3 7 2" xfId="27949" xr:uid="{00000000-0005-0000-0000-00002E6D0000}"/>
    <cellStyle name="Total 9 8 3 8" xfId="27950" xr:uid="{00000000-0005-0000-0000-00002F6D0000}"/>
    <cellStyle name="Total 9 8 3 8 2" xfId="27951" xr:uid="{00000000-0005-0000-0000-0000306D0000}"/>
    <cellStyle name="Total 9 8 3 9" xfId="27952" xr:uid="{00000000-0005-0000-0000-0000316D0000}"/>
    <cellStyle name="Total 9 8 3 9 2" xfId="27953" xr:uid="{00000000-0005-0000-0000-0000326D0000}"/>
    <cellStyle name="Total 9 8 4" xfId="27954" xr:uid="{00000000-0005-0000-0000-0000336D0000}"/>
    <cellStyle name="Total 9 8 4 10" xfId="27955" xr:uid="{00000000-0005-0000-0000-0000346D0000}"/>
    <cellStyle name="Total 9 8 4 10 2" xfId="27956" xr:uid="{00000000-0005-0000-0000-0000356D0000}"/>
    <cellStyle name="Total 9 8 4 11" xfId="27957" xr:uid="{00000000-0005-0000-0000-0000366D0000}"/>
    <cellStyle name="Total 9 8 4 11 2" xfId="27958" xr:uid="{00000000-0005-0000-0000-0000376D0000}"/>
    <cellStyle name="Total 9 8 4 12" xfId="27959" xr:uid="{00000000-0005-0000-0000-0000386D0000}"/>
    <cellStyle name="Total 9 8 4 12 2" xfId="27960" xr:uid="{00000000-0005-0000-0000-0000396D0000}"/>
    <cellStyle name="Total 9 8 4 13" xfId="27961" xr:uid="{00000000-0005-0000-0000-00003A6D0000}"/>
    <cellStyle name="Total 9 8 4 13 2" xfId="27962" xr:uid="{00000000-0005-0000-0000-00003B6D0000}"/>
    <cellStyle name="Total 9 8 4 14" xfId="27963" xr:uid="{00000000-0005-0000-0000-00003C6D0000}"/>
    <cellStyle name="Total 9 8 4 14 2" xfId="27964" xr:uid="{00000000-0005-0000-0000-00003D6D0000}"/>
    <cellStyle name="Total 9 8 4 15" xfId="27965" xr:uid="{00000000-0005-0000-0000-00003E6D0000}"/>
    <cellStyle name="Total 9 8 4 15 2" xfId="27966" xr:uid="{00000000-0005-0000-0000-00003F6D0000}"/>
    <cellStyle name="Total 9 8 4 16" xfId="27967" xr:uid="{00000000-0005-0000-0000-0000406D0000}"/>
    <cellStyle name="Total 9 8 4 2" xfId="27968" xr:uid="{00000000-0005-0000-0000-0000416D0000}"/>
    <cellStyle name="Total 9 8 4 2 2" xfId="27969" xr:uid="{00000000-0005-0000-0000-0000426D0000}"/>
    <cellStyle name="Total 9 8 4 3" xfId="27970" xr:uid="{00000000-0005-0000-0000-0000436D0000}"/>
    <cellStyle name="Total 9 8 4 3 2" xfId="27971" xr:uid="{00000000-0005-0000-0000-0000446D0000}"/>
    <cellStyle name="Total 9 8 4 4" xfId="27972" xr:uid="{00000000-0005-0000-0000-0000456D0000}"/>
    <cellStyle name="Total 9 8 4 4 2" xfId="27973" xr:uid="{00000000-0005-0000-0000-0000466D0000}"/>
    <cellStyle name="Total 9 8 4 5" xfId="27974" xr:uid="{00000000-0005-0000-0000-0000476D0000}"/>
    <cellStyle name="Total 9 8 4 5 2" xfId="27975" xr:uid="{00000000-0005-0000-0000-0000486D0000}"/>
    <cellStyle name="Total 9 8 4 6" xfId="27976" xr:uid="{00000000-0005-0000-0000-0000496D0000}"/>
    <cellStyle name="Total 9 8 4 6 2" xfId="27977" xr:uid="{00000000-0005-0000-0000-00004A6D0000}"/>
    <cellStyle name="Total 9 8 4 7" xfId="27978" xr:uid="{00000000-0005-0000-0000-00004B6D0000}"/>
    <cellStyle name="Total 9 8 4 7 2" xfId="27979" xr:uid="{00000000-0005-0000-0000-00004C6D0000}"/>
    <cellStyle name="Total 9 8 4 8" xfId="27980" xr:uid="{00000000-0005-0000-0000-00004D6D0000}"/>
    <cellStyle name="Total 9 8 4 8 2" xfId="27981" xr:uid="{00000000-0005-0000-0000-00004E6D0000}"/>
    <cellStyle name="Total 9 8 4 9" xfId="27982" xr:uid="{00000000-0005-0000-0000-00004F6D0000}"/>
    <cellStyle name="Total 9 8 4 9 2" xfId="27983" xr:uid="{00000000-0005-0000-0000-0000506D0000}"/>
    <cellStyle name="Total 9 8 5" xfId="27984" xr:uid="{00000000-0005-0000-0000-0000516D0000}"/>
    <cellStyle name="Total 9 8 5 10" xfId="27985" xr:uid="{00000000-0005-0000-0000-0000526D0000}"/>
    <cellStyle name="Total 9 8 5 10 2" xfId="27986" xr:uid="{00000000-0005-0000-0000-0000536D0000}"/>
    <cellStyle name="Total 9 8 5 11" xfId="27987" xr:uid="{00000000-0005-0000-0000-0000546D0000}"/>
    <cellStyle name="Total 9 8 5 11 2" xfId="27988" xr:uid="{00000000-0005-0000-0000-0000556D0000}"/>
    <cellStyle name="Total 9 8 5 12" xfId="27989" xr:uid="{00000000-0005-0000-0000-0000566D0000}"/>
    <cellStyle name="Total 9 8 5 12 2" xfId="27990" xr:uid="{00000000-0005-0000-0000-0000576D0000}"/>
    <cellStyle name="Total 9 8 5 13" xfId="27991" xr:uid="{00000000-0005-0000-0000-0000586D0000}"/>
    <cellStyle name="Total 9 8 5 13 2" xfId="27992" xr:uid="{00000000-0005-0000-0000-0000596D0000}"/>
    <cellStyle name="Total 9 8 5 14" xfId="27993" xr:uid="{00000000-0005-0000-0000-00005A6D0000}"/>
    <cellStyle name="Total 9 8 5 2" xfId="27994" xr:uid="{00000000-0005-0000-0000-00005B6D0000}"/>
    <cellStyle name="Total 9 8 5 2 2" xfId="27995" xr:uid="{00000000-0005-0000-0000-00005C6D0000}"/>
    <cellStyle name="Total 9 8 5 3" xfId="27996" xr:uid="{00000000-0005-0000-0000-00005D6D0000}"/>
    <cellStyle name="Total 9 8 5 3 2" xfId="27997" xr:uid="{00000000-0005-0000-0000-00005E6D0000}"/>
    <cellStyle name="Total 9 8 5 4" xfId="27998" xr:uid="{00000000-0005-0000-0000-00005F6D0000}"/>
    <cellStyle name="Total 9 8 5 4 2" xfId="27999" xr:uid="{00000000-0005-0000-0000-0000606D0000}"/>
    <cellStyle name="Total 9 8 5 5" xfId="28000" xr:uid="{00000000-0005-0000-0000-0000616D0000}"/>
    <cellStyle name="Total 9 8 5 5 2" xfId="28001" xr:uid="{00000000-0005-0000-0000-0000626D0000}"/>
    <cellStyle name="Total 9 8 5 6" xfId="28002" xr:uid="{00000000-0005-0000-0000-0000636D0000}"/>
    <cellStyle name="Total 9 8 5 6 2" xfId="28003" xr:uid="{00000000-0005-0000-0000-0000646D0000}"/>
    <cellStyle name="Total 9 8 5 7" xfId="28004" xr:uid="{00000000-0005-0000-0000-0000656D0000}"/>
    <cellStyle name="Total 9 8 5 7 2" xfId="28005" xr:uid="{00000000-0005-0000-0000-0000666D0000}"/>
    <cellStyle name="Total 9 8 5 8" xfId="28006" xr:uid="{00000000-0005-0000-0000-0000676D0000}"/>
    <cellStyle name="Total 9 8 5 8 2" xfId="28007" xr:uid="{00000000-0005-0000-0000-0000686D0000}"/>
    <cellStyle name="Total 9 8 5 9" xfId="28008" xr:uid="{00000000-0005-0000-0000-0000696D0000}"/>
    <cellStyle name="Total 9 8 5 9 2" xfId="28009" xr:uid="{00000000-0005-0000-0000-00006A6D0000}"/>
    <cellStyle name="Total 9 8 6" xfId="28010" xr:uid="{00000000-0005-0000-0000-00006B6D0000}"/>
    <cellStyle name="Total 9 8 6 2" xfId="28011" xr:uid="{00000000-0005-0000-0000-00006C6D0000}"/>
    <cellStyle name="Total 9 8 7" xfId="28012" xr:uid="{00000000-0005-0000-0000-00006D6D0000}"/>
    <cellStyle name="Total 9 8 7 2" xfId="28013" xr:uid="{00000000-0005-0000-0000-00006E6D0000}"/>
    <cellStyle name="Total 9 8 8" xfId="28014" xr:uid="{00000000-0005-0000-0000-00006F6D0000}"/>
    <cellStyle name="Total 9 8 8 2" xfId="28015" xr:uid="{00000000-0005-0000-0000-0000706D0000}"/>
    <cellStyle name="Total 9 8 9" xfId="28016" xr:uid="{00000000-0005-0000-0000-0000716D0000}"/>
    <cellStyle name="Total 9 8 9 2" xfId="28017" xr:uid="{00000000-0005-0000-0000-0000726D0000}"/>
    <cellStyle name="Total 9 9" xfId="28018" xr:uid="{00000000-0005-0000-0000-0000736D0000}"/>
    <cellStyle name="Total 9 9 10" xfId="28019" xr:uid="{00000000-0005-0000-0000-0000746D0000}"/>
    <cellStyle name="Total 9 9 10 2" xfId="28020" xr:uid="{00000000-0005-0000-0000-0000756D0000}"/>
    <cellStyle name="Total 9 9 11" xfId="28021" xr:uid="{00000000-0005-0000-0000-0000766D0000}"/>
    <cellStyle name="Total 9 9 11 2" xfId="28022" xr:uid="{00000000-0005-0000-0000-0000776D0000}"/>
    <cellStyle name="Total 9 9 12" xfId="28023" xr:uid="{00000000-0005-0000-0000-0000786D0000}"/>
    <cellStyle name="Total 9 9 12 2" xfId="28024" xr:uid="{00000000-0005-0000-0000-0000796D0000}"/>
    <cellStyle name="Total 9 9 13" xfId="28025" xr:uid="{00000000-0005-0000-0000-00007A6D0000}"/>
    <cellStyle name="Total 9 9 13 2" xfId="28026" xr:uid="{00000000-0005-0000-0000-00007B6D0000}"/>
    <cellStyle name="Total 9 9 14" xfId="28027" xr:uid="{00000000-0005-0000-0000-00007C6D0000}"/>
    <cellStyle name="Total 9 9 14 2" xfId="28028" xr:uid="{00000000-0005-0000-0000-00007D6D0000}"/>
    <cellStyle name="Total 9 9 15" xfId="28029" xr:uid="{00000000-0005-0000-0000-00007E6D0000}"/>
    <cellStyle name="Total 9 9 15 2" xfId="28030" xr:uid="{00000000-0005-0000-0000-00007F6D0000}"/>
    <cellStyle name="Total 9 9 16" xfId="28031" xr:uid="{00000000-0005-0000-0000-0000806D0000}"/>
    <cellStyle name="Total 9 9 16 2" xfId="28032" xr:uid="{00000000-0005-0000-0000-0000816D0000}"/>
    <cellStyle name="Total 9 9 17" xfId="28033" xr:uid="{00000000-0005-0000-0000-0000826D0000}"/>
    <cellStyle name="Total 9 9 17 2" xfId="28034" xr:uid="{00000000-0005-0000-0000-0000836D0000}"/>
    <cellStyle name="Total 9 9 18" xfId="28035" xr:uid="{00000000-0005-0000-0000-0000846D0000}"/>
    <cellStyle name="Total 9 9 2" xfId="28036" xr:uid="{00000000-0005-0000-0000-0000856D0000}"/>
    <cellStyle name="Total 9 9 2 10" xfId="28037" xr:uid="{00000000-0005-0000-0000-0000866D0000}"/>
    <cellStyle name="Total 9 9 2 10 2" xfId="28038" xr:uid="{00000000-0005-0000-0000-0000876D0000}"/>
    <cellStyle name="Total 9 9 2 11" xfId="28039" xr:uid="{00000000-0005-0000-0000-0000886D0000}"/>
    <cellStyle name="Total 9 9 2 11 2" xfId="28040" xr:uid="{00000000-0005-0000-0000-0000896D0000}"/>
    <cellStyle name="Total 9 9 2 12" xfId="28041" xr:uid="{00000000-0005-0000-0000-00008A6D0000}"/>
    <cellStyle name="Total 9 9 2 12 2" xfId="28042" xr:uid="{00000000-0005-0000-0000-00008B6D0000}"/>
    <cellStyle name="Total 9 9 2 13" xfId="28043" xr:uid="{00000000-0005-0000-0000-00008C6D0000}"/>
    <cellStyle name="Total 9 9 2 13 2" xfId="28044" xr:uid="{00000000-0005-0000-0000-00008D6D0000}"/>
    <cellStyle name="Total 9 9 2 14" xfId="28045" xr:uid="{00000000-0005-0000-0000-00008E6D0000}"/>
    <cellStyle name="Total 9 9 2 14 2" xfId="28046" xr:uid="{00000000-0005-0000-0000-00008F6D0000}"/>
    <cellStyle name="Total 9 9 2 15" xfId="28047" xr:uid="{00000000-0005-0000-0000-0000906D0000}"/>
    <cellStyle name="Total 9 9 2 15 2" xfId="28048" xr:uid="{00000000-0005-0000-0000-0000916D0000}"/>
    <cellStyle name="Total 9 9 2 16" xfId="28049" xr:uid="{00000000-0005-0000-0000-0000926D0000}"/>
    <cellStyle name="Total 9 9 2 16 2" xfId="28050" xr:uid="{00000000-0005-0000-0000-0000936D0000}"/>
    <cellStyle name="Total 9 9 2 17" xfId="28051" xr:uid="{00000000-0005-0000-0000-0000946D0000}"/>
    <cellStyle name="Total 9 9 2 17 2" xfId="28052" xr:uid="{00000000-0005-0000-0000-0000956D0000}"/>
    <cellStyle name="Total 9 9 2 18" xfId="28053" xr:uid="{00000000-0005-0000-0000-0000966D0000}"/>
    <cellStyle name="Total 9 9 2 2" xfId="28054" xr:uid="{00000000-0005-0000-0000-0000976D0000}"/>
    <cellStyle name="Total 9 9 2 2 2" xfId="28055" xr:uid="{00000000-0005-0000-0000-0000986D0000}"/>
    <cellStyle name="Total 9 9 2 3" xfId="28056" xr:uid="{00000000-0005-0000-0000-0000996D0000}"/>
    <cellStyle name="Total 9 9 2 3 2" xfId="28057" xr:uid="{00000000-0005-0000-0000-00009A6D0000}"/>
    <cellStyle name="Total 9 9 2 4" xfId="28058" xr:uid="{00000000-0005-0000-0000-00009B6D0000}"/>
    <cellStyle name="Total 9 9 2 4 2" xfId="28059" xr:uid="{00000000-0005-0000-0000-00009C6D0000}"/>
    <cellStyle name="Total 9 9 2 5" xfId="28060" xr:uid="{00000000-0005-0000-0000-00009D6D0000}"/>
    <cellStyle name="Total 9 9 2 5 2" xfId="28061" xr:uid="{00000000-0005-0000-0000-00009E6D0000}"/>
    <cellStyle name="Total 9 9 2 6" xfId="28062" xr:uid="{00000000-0005-0000-0000-00009F6D0000}"/>
    <cellStyle name="Total 9 9 2 6 2" xfId="28063" xr:uid="{00000000-0005-0000-0000-0000A06D0000}"/>
    <cellStyle name="Total 9 9 2 7" xfId="28064" xr:uid="{00000000-0005-0000-0000-0000A16D0000}"/>
    <cellStyle name="Total 9 9 2 7 2" xfId="28065" xr:uid="{00000000-0005-0000-0000-0000A26D0000}"/>
    <cellStyle name="Total 9 9 2 8" xfId="28066" xr:uid="{00000000-0005-0000-0000-0000A36D0000}"/>
    <cellStyle name="Total 9 9 2 8 2" xfId="28067" xr:uid="{00000000-0005-0000-0000-0000A46D0000}"/>
    <cellStyle name="Total 9 9 2 9" xfId="28068" xr:uid="{00000000-0005-0000-0000-0000A56D0000}"/>
    <cellStyle name="Total 9 9 2 9 2" xfId="28069" xr:uid="{00000000-0005-0000-0000-0000A66D0000}"/>
    <cellStyle name="Total 9 9 3" xfId="28070" xr:uid="{00000000-0005-0000-0000-0000A76D0000}"/>
    <cellStyle name="Total 9 9 3 10" xfId="28071" xr:uid="{00000000-0005-0000-0000-0000A86D0000}"/>
    <cellStyle name="Total 9 9 3 10 2" xfId="28072" xr:uid="{00000000-0005-0000-0000-0000A96D0000}"/>
    <cellStyle name="Total 9 9 3 11" xfId="28073" xr:uid="{00000000-0005-0000-0000-0000AA6D0000}"/>
    <cellStyle name="Total 9 9 3 11 2" xfId="28074" xr:uid="{00000000-0005-0000-0000-0000AB6D0000}"/>
    <cellStyle name="Total 9 9 3 12" xfId="28075" xr:uid="{00000000-0005-0000-0000-0000AC6D0000}"/>
    <cellStyle name="Total 9 9 3 12 2" xfId="28076" xr:uid="{00000000-0005-0000-0000-0000AD6D0000}"/>
    <cellStyle name="Total 9 9 3 13" xfId="28077" xr:uid="{00000000-0005-0000-0000-0000AE6D0000}"/>
    <cellStyle name="Total 9 9 3 13 2" xfId="28078" xr:uid="{00000000-0005-0000-0000-0000AF6D0000}"/>
    <cellStyle name="Total 9 9 3 14" xfId="28079" xr:uid="{00000000-0005-0000-0000-0000B06D0000}"/>
    <cellStyle name="Total 9 9 3 14 2" xfId="28080" xr:uid="{00000000-0005-0000-0000-0000B16D0000}"/>
    <cellStyle name="Total 9 9 3 15" xfId="28081" xr:uid="{00000000-0005-0000-0000-0000B26D0000}"/>
    <cellStyle name="Total 9 9 3 15 2" xfId="28082" xr:uid="{00000000-0005-0000-0000-0000B36D0000}"/>
    <cellStyle name="Total 9 9 3 16" xfId="28083" xr:uid="{00000000-0005-0000-0000-0000B46D0000}"/>
    <cellStyle name="Total 9 9 3 2" xfId="28084" xr:uid="{00000000-0005-0000-0000-0000B56D0000}"/>
    <cellStyle name="Total 9 9 3 2 2" xfId="28085" xr:uid="{00000000-0005-0000-0000-0000B66D0000}"/>
    <cellStyle name="Total 9 9 3 3" xfId="28086" xr:uid="{00000000-0005-0000-0000-0000B76D0000}"/>
    <cellStyle name="Total 9 9 3 3 2" xfId="28087" xr:uid="{00000000-0005-0000-0000-0000B86D0000}"/>
    <cellStyle name="Total 9 9 3 4" xfId="28088" xr:uid="{00000000-0005-0000-0000-0000B96D0000}"/>
    <cellStyle name="Total 9 9 3 4 2" xfId="28089" xr:uid="{00000000-0005-0000-0000-0000BA6D0000}"/>
    <cellStyle name="Total 9 9 3 5" xfId="28090" xr:uid="{00000000-0005-0000-0000-0000BB6D0000}"/>
    <cellStyle name="Total 9 9 3 5 2" xfId="28091" xr:uid="{00000000-0005-0000-0000-0000BC6D0000}"/>
    <cellStyle name="Total 9 9 3 6" xfId="28092" xr:uid="{00000000-0005-0000-0000-0000BD6D0000}"/>
    <cellStyle name="Total 9 9 3 6 2" xfId="28093" xr:uid="{00000000-0005-0000-0000-0000BE6D0000}"/>
    <cellStyle name="Total 9 9 3 7" xfId="28094" xr:uid="{00000000-0005-0000-0000-0000BF6D0000}"/>
    <cellStyle name="Total 9 9 3 7 2" xfId="28095" xr:uid="{00000000-0005-0000-0000-0000C06D0000}"/>
    <cellStyle name="Total 9 9 3 8" xfId="28096" xr:uid="{00000000-0005-0000-0000-0000C16D0000}"/>
    <cellStyle name="Total 9 9 3 8 2" xfId="28097" xr:uid="{00000000-0005-0000-0000-0000C26D0000}"/>
    <cellStyle name="Total 9 9 3 9" xfId="28098" xr:uid="{00000000-0005-0000-0000-0000C36D0000}"/>
    <cellStyle name="Total 9 9 3 9 2" xfId="28099" xr:uid="{00000000-0005-0000-0000-0000C46D0000}"/>
    <cellStyle name="Total 9 9 4" xfId="28100" xr:uid="{00000000-0005-0000-0000-0000C56D0000}"/>
    <cellStyle name="Total 9 9 4 10" xfId="28101" xr:uid="{00000000-0005-0000-0000-0000C66D0000}"/>
    <cellStyle name="Total 9 9 4 10 2" xfId="28102" xr:uid="{00000000-0005-0000-0000-0000C76D0000}"/>
    <cellStyle name="Total 9 9 4 11" xfId="28103" xr:uid="{00000000-0005-0000-0000-0000C86D0000}"/>
    <cellStyle name="Total 9 9 4 11 2" xfId="28104" xr:uid="{00000000-0005-0000-0000-0000C96D0000}"/>
    <cellStyle name="Total 9 9 4 12" xfId="28105" xr:uid="{00000000-0005-0000-0000-0000CA6D0000}"/>
    <cellStyle name="Total 9 9 4 12 2" xfId="28106" xr:uid="{00000000-0005-0000-0000-0000CB6D0000}"/>
    <cellStyle name="Total 9 9 4 13" xfId="28107" xr:uid="{00000000-0005-0000-0000-0000CC6D0000}"/>
    <cellStyle name="Total 9 9 4 13 2" xfId="28108" xr:uid="{00000000-0005-0000-0000-0000CD6D0000}"/>
    <cellStyle name="Total 9 9 4 14" xfId="28109" xr:uid="{00000000-0005-0000-0000-0000CE6D0000}"/>
    <cellStyle name="Total 9 9 4 14 2" xfId="28110" xr:uid="{00000000-0005-0000-0000-0000CF6D0000}"/>
    <cellStyle name="Total 9 9 4 15" xfId="28111" xr:uid="{00000000-0005-0000-0000-0000D06D0000}"/>
    <cellStyle name="Total 9 9 4 15 2" xfId="28112" xr:uid="{00000000-0005-0000-0000-0000D16D0000}"/>
    <cellStyle name="Total 9 9 4 16" xfId="28113" xr:uid="{00000000-0005-0000-0000-0000D26D0000}"/>
    <cellStyle name="Total 9 9 4 2" xfId="28114" xr:uid="{00000000-0005-0000-0000-0000D36D0000}"/>
    <cellStyle name="Total 9 9 4 2 2" xfId="28115" xr:uid="{00000000-0005-0000-0000-0000D46D0000}"/>
    <cellStyle name="Total 9 9 4 3" xfId="28116" xr:uid="{00000000-0005-0000-0000-0000D56D0000}"/>
    <cellStyle name="Total 9 9 4 3 2" xfId="28117" xr:uid="{00000000-0005-0000-0000-0000D66D0000}"/>
    <cellStyle name="Total 9 9 4 4" xfId="28118" xr:uid="{00000000-0005-0000-0000-0000D76D0000}"/>
    <cellStyle name="Total 9 9 4 4 2" xfId="28119" xr:uid="{00000000-0005-0000-0000-0000D86D0000}"/>
    <cellStyle name="Total 9 9 4 5" xfId="28120" xr:uid="{00000000-0005-0000-0000-0000D96D0000}"/>
    <cellStyle name="Total 9 9 4 5 2" xfId="28121" xr:uid="{00000000-0005-0000-0000-0000DA6D0000}"/>
    <cellStyle name="Total 9 9 4 6" xfId="28122" xr:uid="{00000000-0005-0000-0000-0000DB6D0000}"/>
    <cellStyle name="Total 9 9 4 6 2" xfId="28123" xr:uid="{00000000-0005-0000-0000-0000DC6D0000}"/>
    <cellStyle name="Total 9 9 4 7" xfId="28124" xr:uid="{00000000-0005-0000-0000-0000DD6D0000}"/>
    <cellStyle name="Total 9 9 4 7 2" xfId="28125" xr:uid="{00000000-0005-0000-0000-0000DE6D0000}"/>
    <cellStyle name="Total 9 9 4 8" xfId="28126" xr:uid="{00000000-0005-0000-0000-0000DF6D0000}"/>
    <cellStyle name="Total 9 9 4 8 2" xfId="28127" xr:uid="{00000000-0005-0000-0000-0000E06D0000}"/>
    <cellStyle name="Total 9 9 4 9" xfId="28128" xr:uid="{00000000-0005-0000-0000-0000E16D0000}"/>
    <cellStyle name="Total 9 9 4 9 2" xfId="28129" xr:uid="{00000000-0005-0000-0000-0000E26D0000}"/>
    <cellStyle name="Total 9 9 5" xfId="28130" xr:uid="{00000000-0005-0000-0000-0000E36D0000}"/>
    <cellStyle name="Total 9 9 5 10" xfId="28131" xr:uid="{00000000-0005-0000-0000-0000E46D0000}"/>
    <cellStyle name="Total 9 9 5 10 2" xfId="28132" xr:uid="{00000000-0005-0000-0000-0000E56D0000}"/>
    <cellStyle name="Total 9 9 5 11" xfId="28133" xr:uid="{00000000-0005-0000-0000-0000E66D0000}"/>
    <cellStyle name="Total 9 9 5 11 2" xfId="28134" xr:uid="{00000000-0005-0000-0000-0000E76D0000}"/>
    <cellStyle name="Total 9 9 5 12" xfId="28135" xr:uid="{00000000-0005-0000-0000-0000E86D0000}"/>
    <cellStyle name="Total 9 9 5 12 2" xfId="28136" xr:uid="{00000000-0005-0000-0000-0000E96D0000}"/>
    <cellStyle name="Total 9 9 5 13" xfId="28137" xr:uid="{00000000-0005-0000-0000-0000EA6D0000}"/>
    <cellStyle name="Total 9 9 5 13 2" xfId="28138" xr:uid="{00000000-0005-0000-0000-0000EB6D0000}"/>
    <cellStyle name="Total 9 9 5 14" xfId="28139" xr:uid="{00000000-0005-0000-0000-0000EC6D0000}"/>
    <cellStyle name="Total 9 9 5 2" xfId="28140" xr:uid="{00000000-0005-0000-0000-0000ED6D0000}"/>
    <cellStyle name="Total 9 9 5 2 2" xfId="28141" xr:uid="{00000000-0005-0000-0000-0000EE6D0000}"/>
    <cellStyle name="Total 9 9 5 3" xfId="28142" xr:uid="{00000000-0005-0000-0000-0000EF6D0000}"/>
    <cellStyle name="Total 9 9 5 3 2" xfId="28143" xr:uid="{00000000-0005-0000-0000-0000F06D0000}"/>
    <cellStyle name="Total 9 9 5 4" xfId="28144" xr:uid="{00000000-0005-0000-0000-0000F16D0000}"/>
    <cellStyle name="Total 9 9 5 4 2" xfId="28145" xr:uid="{00000000-0005-0000-0000-0000F26D0000}"/>
    <cellStyle name="Total 9 9 5 5" xfId="28146" xr:uid="{00000000-0005-0000-0000-0000F36D0000}"/>
    <cellStyle name="Total 9 9 5 5 2" xfId="28147" xr:uid="{00000000-0005-0000-0000-0000F46D0000}"/>
    <cellStyle name="Total 9 9 5 6" xfId="28148" xr:uid="{00000000-0005-0000-0000-0000F56D0000}"/>
    <cellStyle name="Total 9 9 5 6 2" xfId="28149" xr:uid="{00000000-0005-0000-0000-0000F66D0000}"/>
    <cellStyle name="Total 9 9 5 7" xfId="28150" xr:uid="{00000000-0005-0000-0000-0000F76D0000}"/>
    <cellStyle name="Total 9 9 5 7 2" xfId="28151" xr:uid="{00000000-0005-0000-0000-0000F86D0000}"/>
    <cellStyle name="Total 9 9 5 8" xfId="28152" xr:uid="{00000000-0005-0000-0000-0000F96D0000}"/>
    <cellStyle name="Total 9 9 5 8 2" xfId="28153" xr:uid="{00000000-0005-0000-0000-0000FA6D0000}"/>
    <cellStyle name="Total 9 9 5 9" xfId="28154" xr:uid="{00000000-0005-0000-0000-0000FB6D0000}"/>
    <cellStyle name="Total 9 9 5 9 2" xfId="28155" xr:uid="{00000000-0005-0000-0000-0000FC6D0000}"/>
    <cellStyle name="Total 9 9 6" xfId="28156" xr:uid="{00000000-0005-0000-0000-0000FD6D0000}"/>
    <cellStyle name="Total 9 9 6 2" xfId="28157" xr:uid="{00000000-0005-0000-0000-0000FE6D0000}"/>
    <cellStyle name="Total 9 9 7" xfId="28158" xr:uid="{00000000-0005-0000-0000-0000FF6D0000}"/>
    <cellStyle name="Total 9 9 7 2" xfId="28159" xr:uid="{00000000-0005-0000-0000-0000006E0000}"/>
    <cellStyle name="Total 9 9 8" xfId="28160" xr:uid="{00000000-0005-0000-0000-0000016E0000}"/>
    <cellStyle name="Total 9 9 8 2" xfId="28161" xr:uid="{00000000-0005-0000-0000-0000026E0000}"/>
    <cellStyle name="Total 9 9 9" xfId="28162" xr:uid="{00000000-0005-0000-0000-0000036E0000}"/>
    <cellStyle name="Total 9 9 9 2" xfId="28163" xr:uid="{00000000-0005-0000-0000-0000046E0000}"/>
    <cellStyle name="Warning Text 10" xfId="28164" xr:uid="{00000000-0005-0000-0000-0000056E0000}"/>
    <cellStyle name="Warning Text 2" xfId="840" xr:uid="{00000000-0005-0000-0000-0000066E0000}"/>
    <cellStyle name="Warning Text 2 2" xfId="841" xr:uid="{00000000-0005-0000-0000-0000076E0000}"/>
    <cellStyle name="Warning Text 2 3" xfId="28165" xr:uid="{00000000-0005-0000-0000-0000086E0000}"/>
    <cellStyle name="Warning Text 3" xfId="842" xr:uid="{00000000-0005-0000-0000-0000096E0000}"/>
    <cellStyle name="Warning Text 3 2" xfId="28166" xr:uid="{00000000-0005-0000-0000-00000A6E0000}"/>
    <cellStyle name="Warning Text 4" xfId="843" xr:uid="{00000000-0005-0000-0000-00000B6E0000}"/>
    <cellStyle name="Warning Text 4 2" xfId="28167" xr:uid="{00000000-0005-0000-0000-00000C6E0000}"/>
    <cellStyle name="Warning Text 5" xfId="28168" xr:uid="{00000000-0005-0000-0000-00000D6E0000}"/>
    <cellStyle name="Warning Text 6" xfId="28169" xr:uid="{00000000-0005-0000-0000-00000E6E0000}"/>
    <cellStyle name="Warning Text 7" xfId="28170" xr:uid="{00000000-0005-0000-0000-00000F6E0000}"/>
    <cellStyle name="Warning Text 8" xfId="28171" xr:uid="{00000000-0005-0000-0000-0000106E0000}"/>
    <cellStyle name="Warning Text 9" xfId="28172" xr:uid="{00000000-0005-0000-0000-0000116E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C7A8C"/>
      <color rgb="FFFFEB97"/>
      <color rgb="FF16365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4"/>
  <sheetViews>
    <sheetView showGridLines="0" tabSelected="1" zoomScaleNormal="100" workbookViewId="0">
      <pane ySplit="6" topLeftCell="A7" activePane="bottomLeft" state="frozen"/>
      <selection pane="bottomLeft" activeCell="I12" sqref="I12"/>
    </sheetView>
  </sheetViews>
  <sheetFormatPr defaultColWidth="9.1796875" defaultRowHeight="12.5"/>
  <cols>
    <col min="1" max="1" width="1.54296875" style="1" customWidth="1"/>
    <col min="2" max="2" width="33.54296875" style="1" customWidth="1"/>
    <col min="3" max="3" width="27.453125" style="1" customWidth="1"/>
    <col min="4" max="4" width="20.81640625" style="1" customWidth="1"/>
    <col min="5" max="5" width="20.453125" style="1" customWidth="1"/>
    <col min="6" max="6" width="29.54296875" style="1" customWidth="1"/>
    <col min="7" max="16384" width="9.1796875" style="1"/>
  </cols>
  <sheetData>
    <row r="1" spans="2:6" ht="8.25" customHeight="1" thickBot="1"/>
    <row r="2" spans="2:6" ht="18">
      <c r="B2" s="238" t="s">
        <v>0</v>
      </c>
      <c r="C2" s="242"/>
      <c r="D2" s="242"/>
      <c r="E2" s="242"/>
      <c r="F2" s="239"/>
    </row>
    <row r="3" spans="2:6" ht="18.5" thickBot="1">
      <c r="B3" s="240" t="s">
        <v>1</v>
      </c>
      <c r="C3" s="243"/>
      <c r="D3" s="243"/>
      <c r="E3" s="243"/>
      <c r="F3" s="241"/>
    </row>
    <row r="4" spans="2:6" ht="12" customHeight="1">
      <c r="B4" s="190" t="s">
        <v>2</v>
      </c>
      <c r="C4" s="191"/>
      <c r="D4" s="191"/>
      <c r="E4" s="191"/>
      <c r="F4" s="192"/>
    </row>
    <row r="5" spans="2:6">
      <c r="B5" s="190"/>
      <c r="C5" s="191"/>
      <c r="D5" s="191"/>
      <c r="E5" s="191"/>
      <c r="F5" s="192"/>
    </row>
    <row r="6" spans="2:6" ht="13">
      <c r="B6" s="256" t="s">
        <v>3</v>
      </c>
      <c r="C6" s="257"/>
      <c r="D6" s="257"/>
      <c r="E6" s="257"/>
      <c r="F6" s="258"/>
    </row>
    <row r="7" spans="2:6">
      <c r="B7" s="259"/>
      <c r="C7" s="260"/>
      <c r="D7" s="260"/>
      <c r="E7" s="260"/>
      <c r="F7" s="261"/>
    </row>
    <row r="8" spans="2:6" ht="56.15" customHeight="1">
      <c r="B8" s="253" t="s">
        <v>4</v>
      </c>
      <c r="C8" s="254"/>
      <c r="D8" s="254"/>
      <c r="E8" s="254"/>
      <c r="F8" s="255"/>
    </row>
    <row r="9" spans="2:6" ht="13" customHeight="1">
      <c r="B9" s="259"/>
      <c r="C9" s="260"/>
      <c r="D9" s="260"/>
      <c r="E9" s="260"/>
      <c r="F9" s="261"/>
    </row>
    <row r="10" spans="2:6" ht="54" customHeight="1">
      <c r="B10" s="253" t="s">
        <v>5</v>
      </c>
      <c r="C10" s="254"/>
      <c r="D10" s="254"/>
      <c r="E10" s="254"/>
      <c r="F10" s="255"/>
    </row>
    <row r="11" spans="2:6" ht="11.5" customHeight="1">
      <c r="B11" s="185"/>
      <c r="C11" s="186"/>
      <c r="D11" s="186"/>
      <c r="E11" s="186"/>
      <c r="F11" s="187"/>
    </row>
    <row r="12" spans="2:6" ht="41.25" customHeight="1">
      <c r="B12" s="268" t="s">
        <v>6</v>
      </c>
      <c r="C12" s="269"/>
      <c r="D12" s="269"/>
      <c r="E12" s="269"/>
      <c r="F12" s="270"/>
    </row>
    <row r="13" spans="2:6" ht="15" customHeight="1">
      <c r="B13" s="265"/>
      <c r="C13" s="266"/>
      <c r="D13" s="266"/>
      <c r="E13" s="266"/>
      <c r="F13" s="267"/>
    </row>
    <row r="14" spans="2:6" ht="33" customHeight="1">
      <c r="B14" s="262" t="s">
        <v>7</v>
      </c>
      <c r="C14" s="263"/>
      <c r="D14" s="263"/>
      <c r="E14" s="263"/>
      <c r="F14" s="264"/>
    </row>
  </sheetData>
  <mergeCells count="8">
    <mergeCell ref="B8:F8"/>
    <mergeCell ref="B6:F6"/>
    <mergeCell ref="B7:F7"/>
    <mergeCell ref="B14:F14"/>
    <mergeCell ref="B13:F13"/>
    <mergeCell ref="B12:F12"/>
    <mergeCell ref="B10:F10"/>
    <mergeCell ref="B9:F9"/>
  </mergeCells>
  <pageMargins left="0.25" right="0.25"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22"/>
  <sheetViews>
    <sheetView showGridLines="0" zoomScaleNormal="100" workbookViewId="0">
      <pane ySplit="3" topLeftCell="A4" activePane="bottomLeft" state="frozen"/>
      <selection pane="bottomLeft" activeCell="D12" sqref="D12"/>
    </sheetView>
  </sheetViews>
  <sheetFormatPr defaultColWidth="9.1796875" defaultRowHeight="12.5"/>
  <cols>
    <col min="1" max="1" width="1.54296875" style="1" customWidth="1"/>
    <col min="2" max="2" width="94.453125" style="1" bestFit="1" customWidth="1"/>
    <col min="3" max="16384" width="9.1796875" style="1"/>
  </cols>
  <sheetData>
    <row r="1" spans="2:2" ht="8.15" customHeight="1"/>
    <row r="2" spans="2:2" ht="18">
      <c r="B2" s="236" t="s">
        <v>8</v>
      </c>
    </row>
    <row r="3" spans="2:2" ht="18.5" thickBot="1">
      <c r="B3" s="237" t="s">
        <v>9</v>
      </c>
    </row>
    <row r="4" spans="2:2">
      <c r="B4" s="195"/>
    </row>
    <row r="5" spans="2:2" ht="14">
      <c r="B5" s="218" t="s">
        <v>10</v>
      </c>
    </row>
    <row r="6" spans="2:2" ht="30" customHeight="1">
      <c r="B6" s="196" t="s">
        <v>11</v>
      </c>
    </row>
    <row r="7" spans="2:2">
      <c r="B7" s="197"/>
    </row>
    <row r="8" spans="2:2" ht="14">
      <c r="B8" s="218" t="s">
        <v>12</v>
      </c>
    </row>
    <row r="9" spans="2:2" ht="18" customHeight="1">
      <c r="B9" s="198" t="s">
        <v>13</v>
      </c>
    </row>
    <row r="10" spans="2:2">
      <c r="B10" s="197"/>
    </row>
    <row r="11" spans="2:2" ht="14">
      <c r="B11" s="218" t="s">
        <v>14</v>
      </c>
    </row>
    <row r="12" spans="2:2" ht="44.5" customHeight="1">
      <c r="B12" s="199" t="s">
        <v>15</v>
      </c>
    </row>
    <row r="13" spans="2:2">
      <c r="B13" s="197"/>
    </row>
    <row r="14" spans="2:2" ht="14">
      <c r="B14" s="218" t="s">
        <v>16</v>
      </c>
    </row>
    <row r="15" spans="2:2" ht="58.4" customHeight="1">
      <c r="B15" s="196" t="s">
        <v>17</v>
      </c>
    </row>
    <row r="16" spans="2:2">
      <c r="B16" s="197"/>
    </row>
    <row r="17" spans="2:2" ht="14">
      <c r="B17" s="218" t="s">
        <v>18</v>
      </c>
    </row>
    <row r="18" spans="2:2" ht="60.75" customHeight="1">
      <c r="B18" s="196" t="s">
        <v>19</v>
      </c>
    </row>
    <row r="19" spans="2:2">
      <c r="B19" s="197"/>
    </row>
    <row r="20" spans="2:2" ht="14">
      <c r="B20" s="218" t="s">
        <v>20</v>
      </c>
    </row>
    <row r="21" spans="2:2" ht="28.75" customHeight="1">
      <c r="B21" s="200" t="s">
        <v>21</v>
      </c>
    </row>
    <row r="22" spans="2:2" ht="1.4" customHeight="1">
      <c r="B22" s="194"/>
    </row>
  </sheetData>
  <pageMargins left="0.25" right="0.25"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3"/>
  <sheetViews>
    <sheetView showGridLines="0" zoomScaleNormal="100" workbookViewId="0">
      <pane ySplit="3" topLeftCell="A39" activePane="bottomLeft" state="frozen"/>
      <selection pane="bottomLeft" activeCell="D58" sqref="D58"/>
    </sheetView>
  </sheetViews>
  <sheetFormatPr defaultColWidth="8.81640625" defaultRowHeight="12.5"/>
  <cols>
    <col min="1" max="1" width="1.54296875" style="1" customWidth="1"/>
    <col min="2" max="2" width="12.54296875" style="1" customWidth="1"/>
    <col min="3" max="3" width="45.1796875" style="1" bestFit="1" customWidth="1"/>
    <col min="4" max="4" width="102.26953125" style="1" customWidth="1"/>
    <col min="5" max="5" width="8.81640625" style="1"/>
    <col min="6" max="6" width="44" style="1" bestFit="1" customWidth="1"/>
    <col min="7" max="16384" width="8.81640625" style="1"/>
  </cols>
  <sheetData>
    <row r="1" spans="2:4" ht="9" customHeight="1" thickBot="1"/>
    <row r="2" spans="2:4" ht="18">
      <c r="B2" s="232" t="s">
        <v>22</v>
      </c>
      <c r="C2" s="232"/>
      <c r="D2" s="233"/>
    </row>
    <row r="3" spans="2:4" ht="18.5" thickBot="1">
      <c r="B3" s="234" t="s">
        <v>23</v>
      </c>
      <c r="C3" s="234"/>
      <c r="D3" s="235"/>
    </row>
    <row r="4" spans="2:4" ht="13.5" thickBot="1">
      <c r="B4" s="203"/>
      <c r="C4" s="193"/>
      <c r="D4" s="204"/>
    </row>
    <row r="5" spans="2:4" ht="16" thickBot="1">
      <c r="B5" s="220" t="s">
        <v>24</v>
      </c>
      <c r="C5" s="221"/>
      <c r="D5" s="222"/>
    </row>
    <row r="6" spans="2:4" ht="15" customHeight="1">
      <c r="B6" s="219" t="s">
        <v>2614</v>
      </c>
      <c r="C6" s="201"/>
      <c r="D6" s="205"/>
    </row>
    <row r="7" spans="2:4" ht="15" customHeight="1">
      <c r="B7" s="206" t="s">
        <v>2605</v>
      </c>
      <c r="C7" s="202"/>
      <c r="D7" s="207"/>
    </row>
    <row r="8" spans="2:4" ht="15" customHeight="1">
      <c r="B8" s="206" t="s">
        <v>2606</v>
      </c>
      <c r="C8" s="202"/>
      <c r="D8" s="207"/>
    </row>
    <row r="9" spans="2:4" ht="15" customHeight="1">
      <c r="B9" s="206"/>
      <c r="C9" s="202"/>
      <c r="D9" s="207"/>
    </row>
    <row r="10" spans="2:4" s="212" customFormat="1" ht="15" customHeight="1">
      <c r="B10" s="206" t="s">
        <v>2607</v>
      </c>
      <c r="C10" s="213"/>
      <c r="D10" s="214"/>
    </row>
    <row r="11" spans="2:4" ht="15" customHeight="1">
      <c r="B11" s="206" t="s">
        <v>2608</v>
      </c>
      <c r="C11" s="202"/>
      <c r="D11" s="207"/>
    </row>
    <row r="12" spans="2:4" ht="15" customHeight="1">
      <c r="B12" s="206" t="s">
        <v>2609</v>
      </c>
      <c r="C12" s="202"/>
      <c r="D12" s="207"/>
    </row>
    <row r="13" spans="2:4" ht="15" customHeight="1">
      <c r="B13" s="206" t="s">
        <v>2610</v>
      </c>
      <c r="C13" s="202"/>
      <c r="D13" s="207"/>
    </row>
    <row r="14" spans="2:4" ht="15" customHeight="1">
      <c r="B14" s="208"/>
      <c r="C14" s="202"/>
      <c r="D14" s="207"/>
    </row>
    <row r="15" spans="2:4" ht="15" customHeight="1">
      <c r="B15" s="206" t="s">
        <v>2611</v>
      </c>
      <c r="C15" s="202"/>
      <c r="D15" s="207"/>
    </row>
    <row r="16" spans="2:4" ht="15" customHeight="1">
      <c r="B16" s="217" t="s">
        <v>2612</v>
      </c>
      <c r="C16" s="215"/>
      <c r="D16" s="216"/>
    </row>
    <row r="17" spans="2:5" ht="15" customHeight="1">
      <c r="B17" s="217" t="s">
        <v>2613</v>
      </c>
      <c r="C17" s="215"/>
      <c r="D17" s="216"/>
    </row>
    <row r="18" spans="2:5" ht="15" customHeight="1" thickBot="1">
      <c r="B18" s="209"/>
      <c r="C18" s="210"/>
      <c r="D18" s="211"/>
    </row>
    <row r="19" spans="2:5" ht="16" thickBot="1">
      <c r="B19" s="220" t="s">
        <v>25</v>
      </c>
      <c r="C19" s="221"/>
      <c r="D19" s="222"/>
    </row>
    <row r="20" spans="2:5" ht="15.5">
      <c r="B20" s="144" t="s">
        <v>26</v>
      </c>
      <c r="C20" s="144" t="s">
        <v>27</v>
      </c>
      <c r="D20" s="144" t="s">
        <v>28</v>
      </c>
    </row>
    <row r="21" spans="2:5" ht="25">
      <c r="B21" s="75" t="s">
        <v>29</v>
      </c>
      <c r="C21" s="76" t="s">
        <v>30</v>
      </c>
      <c r="D21" s="77" t="s">
        <v>31</v>
      </c>
    </row>
    <row r="22" spans="2:5" ht="37.5">
      <c r="B22" s="75" t="s">
        <v>32</v>
      </c>
      <c r="C22" s="76" t="s">
        <v>33</v>
      </c>
      <c r="D22" s="77" t="s">
        <v>34</v>
      </c>
    </row>
    <row r="23" spans="2:5">
      <c r="B23" s="75" t="s">
        <v>35</v>
      </c>
      <c r="C23" s="78" t="s">
        <v>36</v>
      </c>
      <c r="D23" s="78" t="s">
        <v>37</v>
      </c>
      <c r="E23" s="74"/>
    </row>
    <row r="24" spans="2:5">
      <c r="B24" s="75" t="s">
        <v>38</v>
      </c>
      <c r="C24" s="78" t="s">
        <v>39</v>
      </c>
      <c r="D24" s="78" t="s">
        <v>40</v>
      </c>
      <c r="E24" s="74"/>
    </row>
    <row r="25" spans="2:5">
      <c r="B25" s="75" t="s">
        <v>41</v>
      </c>
      <c r="C25" s="78" t="s">
        <v>42</v>
      </c>
      <c r="D25" s="78" t="s">
        <v>43</v>
      </c>
    </row>
    <row r="26" spans="2:5">
      <c r="B26" s="75" t="s">
        <v>44</v>
      </c>
      <c r="C26" s="78" t="s">
        <v>45</v>
      </c>
      <c r="D26" s="78" t="s">
        <v>46</v>
      </c>
    </row>
    <row r="27" spans="2:5" ht="39.75" customHeight="1">
      <c r="B27" s="75" t="s">
        <v>47</v>
      </c>
      <c r="C27" s="76" t="s">
        <v>48</v>
      </c>
      <c r="D27" s="79" t="s">
        <v>49</v>
      </c>
    </row>
    <row r="28" spans="2:5" ht="38.5" customHeight="1">
      <c r="B28" s="75" t="s">
        <v>50</v>
      </c>
      <c r="C28" s="80" t="s">
        <v>51</v>
      </c>
      <c r="D28" s="77" t="s">
        <v>52</v>
      </c>
    </row>
    <row r="29" spans="2:5" ht="25">
      <c r="B29" s="75" t="s">
        <v>53</v>
      </c>
      <c r="C29" s="76" t="s">
        <v>54</v>
      </c>
      <c r="D29" s="77" t="s">
        <v>55</v>
      </c>
    </row>
    <row r="30" spans="2:5" ht="25">
      <c r="B30" s="75" t="s">
        <v>56</v>
      </c>
      <c r="C30" s="76" t="s">
        <v>57</v>
      </c>
      <c r="D30" s="81" t="s">
        <v>58</v>
      </c>
    </row>
    <row r="31" spans="2:5" ht="25">
      <c r="B31" s="75" t="s">
        <v>59</v>
      </c>
      <c r="C31" s="76" t="s">
        <v>60</v>
      </c>
      <c r="D31" s="81" t="s">
        <v>61</v>
      </c>
    </row>
    <row r="32" spans="2:5" ht="13" thickBot="1">
      <c r="B32" s="75" t="s">
        <v>62</v>
      </c>
      <c r="C32" s="76" t="s">
        <v>63</v>
      </c>
      <c r="D32" s="82" t="s">
        <v>64</v>
      </c>
    </row>
    <row r="33" spans="1:4" ht="18.5" thickBot="1">
      <c r="A33" s="223"/>
      <c r="B33" s="224" t="s">
        <v>65</v>
      </c>
      <c r="C33" s="225"/>
      <c r="D33" s="226"/>
    </row>
    <row r="34" spans="1:4">
      <c r="B34" s="75" t="s">
        <v>66</v>
      </c>
      <c r="C34" s="76" t="s">
        <v>67</v>
      </c>
      <c r="D34" s="78" t="s">
        <v>68</v>
      </c>
    </row>
    <row r="35" spans="1:4">
      <c r="B35" s="75" t="s">
        <v>69</v>
      </c>
      <c r="C35" s="76" t="s">
        <v>70</v>
      </c>
      <c r="D35" s="77" t="s">
        <v>71</v>
      </c>
    </row>
    <row r="36" spans="1:4" ht="26.25" customHeight="1">
      <c r="B36" s="75" t="s">
        <v>72</v>
      </c>
      <c r="C36" s="76" t="s">
        <v>73</v>
      </c>
      <c r="D36" s="77" t="s">
        <v>74</v>
      </c>
    </row>
    <row r="37" spans="1:4" ht="37.5">
      <c r="B37" s="75" t="s">
        <v>75</v>
      </c>
      <c r="C37" s="76" t="s">
        <v>76</v>
      </c>
      <c r="D37" s="77" t="s">
        <v>77</v>
      </c>
    </row>
    <row r="38" spans="1:4">
      <c r="B38" s="75" t="s">
        <v>78</v>
      </c>
      <c r="C38" s="76" t="s">
        <v>79</v>
      </c>
      <c r="D38" s="77" t="s">
        <v>80</v>
      </c>
    </row>
    <row r="39" spans="1:4" ht="25">
      <c r="B39" s="75" t="s">
        <v>81</v>
      </c>
      <c r="C39" s="76" t="s">
        <v>82</v>
      </c>
      <c r="D39" s="77" t="s">
        <v>83</v>
      </c>
    </row>
    <row r="40" spans="1:4" ht="37.5">
      <c r="B40" s="75" t="s">
        <v>84</v>
      </c>
      <c r="C40" s="76" t="s">
        <v>85</v>
      </c>
      <c r="D40" s="77" t="s">
        <v>86</v>
      </c>
    </row>
    <row r="41" spans="1:4" ht="25">
      <c r="B41" s="75" t="s">
        <v>87</v>
      </c>
      <c r="C41" s="76" t="s">
        <v>88</v>
      </c>
      <c r="D41" s="77" t="s">
        <v>89</v>
      </c>
    </row>
    <row r="42" spans="1:4" ht="37.5">
      <c r="B42" s="75" t="s">
        <v>90</v>
      </c>
      <c r="C42" s="76" t="s">
        <v>91</v>
      </c>
      <c r="D42" s="77" t="s">
        <v>92</v>
      </c>
    </row>
    <row r="43" spans="1:4">
      <c r="B43" s="75" t="s">
        <v>93</v>
      </c>
      <c r="C43" s="76" t="s">
        <v>94</v>
      </c>
      <c r="D43" s="77" t="s">
        <v>95</v>
      </c>
    </row>
    <row r="44" spans="1:4">
      <c r="B44" s="75" t="s">
        <v>96</v>
      </c>
      <c r="C44" s="76" t="s">
        <v>97</v>
      </c>
      <c r="D44" s="77" t="s">
        <v>98</v>
      </c>
    </row>
    <row r="45" spans="1:4">
      <c r="B45" s="75" t="s">
        <v>99</v>
      </c>
      <c r="C45" s="76" t="s">
        <v>100</v>
      </c>
      <c r="D45" s="77" t="s">
        <v>101</v>
      </c>
    </row>
    <row r="46" spans="1:4">
      <c r="B46" s="75" t="s">
        <v>102</v>
      </c>
      <c r="C46" s="76" t="s">
        <v>103</v>
      </c>
      <c r="D46" s="77" t="s">
        <v>104</v>
      </c>
    </row>
    <row r="47" spans="1:4" ht="12.75" customHeight="1">
      <c r="B47" s="75" t="s">
        <v>105</v>
      </c>
      <c r="C47" s="76" t="s">
        <v>106</v>
      </c>
      <c r="D47" s="77" t="s">
        <v>107</v>
      </c>
    </row>
    <row r="48" spans="1:4">
      <c r="B48" s="75" t="s">
        <v>108</v>
      </c>
      <c r="C48" s="76" t="s">
        <v>109</v>
      </c>
      <c r="D48" s="77" t="s">
        <v>110</v>
      </c>
    </row>
    <row r="49" spans="2:4">
      <c r="B49" s="75" t="s">
        <v>111</v>
      </c>
      <c r="C49" s="83" t="s">
        <v>112</v>
      </c>
      <c r="D49" s="77" t="s">
        <v>113</v>
      </c>
    </row>
    <row r="50" spans="2:4">
      <c r="B50" s="75" t="s">
        <v>114</v>
      </c>
      <c r="C50" s="83" t="s">
        <v>115</v>
      </c>
      <c r="D50" s="77" t="s">
        <v>116</v>
      </c>
    </row>
    <row r="51" spans="2:4" ht="37.5">
      <c r="B51" s="75" t="s">
        <v>117</v>
      </c>
      <c r="C51" s="76" t="s">
        <v>118</v>
      </c>
      <c r="D51" s="77" t="s">
        <v>119</v>
      </c>
    </row>
    <row r="52" spans="2:4">
      <c r="B52" s="75" t="s">
        <v>120</v>
      </c>
      <c r="C52" s="76" t="s">
        <v>121</v>
      </c>
      <c r="D52" s="77" t="s">
        <v>122</v>
      </c>
    </row>
    <row r="53" spans="2:4" ht="25">
      <c r="B53" s="75" t="s">
        <v>123</v>
      </c>
      <c r="C53" s="76" t="s">
        <v>124</v>
      </c>
      <c r="D53" s="77" t="s">
        <v>125</v>
      </c>
    </row>
  </sheetData>
  <pageMargins left="0.25" right="0.25" top="0.75" bottom="0.75" header="0.3" footer="0.3"/>
  <pageSetup scale="67" orientation="portrait" r:id="rId1"/>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A1:L94"/>
  <sheetViews>
    <sheetView showGridLines="0" zoomScaleNormal="100" workbookViewId="0">
      <pane xSplit="2" ySplit="6" topLeftCell="C7" activePane="bottomRight" state="frozen"/>
      <selection pane="topRight" activeCell="C1" sqref="C1"/>
      <selection pane="bottomLeft" activeCell="A7" sqref="A7"/>
      <selection pane="bottomRight" activeCell="E76" sqref="E76"/>
    </sheetView>
  </sheetViews>
  <sheetFormatPr defaultColWidth="9.1796875" defaultRowHeight="14"/>
  <cols>
    <col min="1" max="1" width="3.453125" style="15" customWidth="1"/>
    <col min="2" max="2" width="4.54296875" style="30" customWidth="1"/>
    <col min="3" max="3" width="59.81640625" style="31" bestFit="1" customWidth="1"/>
    <col min="4" max="4" width="1.54296875" style="31" customWidth="1"/>
    <col min="5" max="5" width="34.453125" style="43" customWidth="1"/>
    <col min="6" max="6" width="1.54296875" style="31" customWidth="1"/>
    <col min="7" max="7" width="93.1796875" style="33" customWidth="1"/>
    <col min="8" max="8" width="14.453125" style="16" customWidth="1"/>
    <col min="9" max="9" width="2.453125" style="15" bestFit="1" customWidth="1"/>
    <col min="10" max="12" width="19.453125" style="15" customWidth="1"/>
    <col min="13" max="16384" width="9.1796875" style="15"/>
  </cols>
  <sheetData>
    <row r="1" spans="1:10" s="23" customFormat="1" ht="13.5" thickBot="1">
      <c r="B1" s="115" t="s">
        <v>126</v>
      </c>
      <c r="C1" s="115" t="s">
        <v>127</v>
      </c>
      <c r="D1" s="116" t="s">
        <v>128</v>
      </c>
      <c r="E1" s="116" t="s">
        <v>129</v>
      </c>
      <c r="F1" s="116" t="s">
        <v>130</v>
      </c>
      <c r="G1" s="117" t="s">
        <v>131</v>
      </c>
      <c r="H1" s="172"/>
    </row>
    <row r="2" spans="1:10" ht="15.5">
      <c r="A2" s="15" t="s">
        <v>132</v>
      </c>
      <c r="B2" s="118">
        <v>2</v>
      </c>
      <c r="C2" s="244" t="s">
        <v>22</v>
      </c>
      <c r="D2" s="244"/>
      <c r="E2" s="244"/>
      <c r="F2" s="244"/>
      <c r="G2" s="245"/>
    </row>
    <row r="3" spans="1:10" ht="16" thickBot="1">
      <c r="B3" s="119">
        <f t="shared" ref="B3:B69" si="0">B2+1</f>
        <v>3</v>
      </c>
      <c r="C3" s="246" t="s">
        <v>133</v>
      </c>
      <c r="D3" s="246"/>
      <c r="E3" s="246"/>
      <c r="F3" s="246"/>
      <c r="G3" s="247"/>
    </row>
    <row r="4" spans="1:10" ht="14.5" thickBot="1">
      <c r="B4" s="119">
        <f t="shared" si="0"/>
        <v>4</v>
      </c>
      <c r="C4" s="173" t="s">
        <v>134</v>
      </c>
      <c r="D4" s="249"/>
      <c r="E4" s="248"/>
      <c r="F4" s="251"/>
      <c r="G4" s="120" t="s">
        <v>135</v>
      </c>
      <c r="J4" s="17"/>
    </row>
    <row r="5" spans="1:10" ht="14.5" thickBot="1">
      <c r="B5" s="119">
        <f t="shared" si="0"/>
        <v>5</v>
      </c>
      <c r="C5" s="121" t="s">
        <v>136</v>
      </c>
      <c r="D5" s="250"/>
      <c r="E5" s="121" t="s">
        <v>137</v>
      </c>
      <c r="F5" s="250"/>
      <c r="G5" s="121" t="s">
        <v>138</v>
      </c>
    </row>
    <row r="6" spans="1:10" ht="17.149999999999999" customHeight="1" thickBot="1">
      <c r="B6" s="119">
        <f t="shared" si="0"/>
        <v>6</v>
      </c>
      <c r="C6" s="227" t="s">
        <v>139</v>
      </c>
      <c r="D6" s="122"/>
      <c r="E6" s="122"/>
      <c r="F6" s="122"/>
      <c r="G6" s="123"/>
      <c r="H6" s="18"/>
    </row>
    <row r="7" spans="1:10" ht="14.15" customHeight="1">
      <c r="B7" s="119">
        <f t="shared" si="0"/>
        <v>7</v>
      </c>
      <c r="C7" s="108" t="s">
        <v>140</v>
      </c>
      <c r="D7" s="124"/>
      <c r="E7" s="67" t="s">
        <v>141</v>
      </c>
      <c r="F7" s="125"/>
      <c r="G7" s="109" t="s">
        <v>142</v>
      </c>
      <c r="H7" s="29"/>
    </row>
    <row r="8" spans="1:10" ht="14.15" customHeight="1">
      <c r="B8" s="119">
        <f t="shared" si="0"/>
        <v>8</v>
      </c>
      <c r="C8" s="108" t="s">
        <v>33</v>
      </c>
      <c r="D8" s="124"/>
      <c r="E8" s="72">
        <v>10000</v>
      </c>
      <c r="F8" s="126"/>
      <c r="G8" s="110" t="s">
        <v>143</v>
      </c>
    </row>
    <row r="9" spans="1:10" ht="14.15" customHeight="1">
      <c r="B9" s="119">
        <f t="shared" si="0"/>
        <v>9</v>
      </c>
      <c r="C9" s="108" t="s">
        <v>36</v>
      </c>
      <c r="D9" s="124"/>
      <c r="E9" s="68">
        <v>45292</v>
      </c>
      <c r="F9" s="126"/>
      <c r="G9" s="110" t="s">
        <v>144</v>
      </c>
    </row>
    <row r="10" spans="1:10" ht="14.15" customHeight="1">
      <c r="B10" s="119">
        <f t="shared" si="0"/>
        <v>10</v>
      </c>
      <c r="C10" s="108" t="s">
        <v>39</v>
      </c>
      <c r="D10" s="124"/>
      <c r="E10" s="68">
        <v>45293</v>
      </c>
      <c r="F10" s="126"/>
      <c r="G10" s="110" t="s">
        <v>145</v>
      </c>
    </row>
    <row r="11" spans="1:10" ht="14.15" customHeight="1">
      <c r="B11" s="119">
        <f t="shared" si="0"/>
        <v>11</v>
      </c>
      <c r="C11" s="108" t="s">
        <v>42</v>
      </c>
      <c r="D11" s="124"/>
      <c r="E11" s="68">
        <v>45292</v>
      </c>
      <c r="F11" s="126"/>
      <c r="G11" s="110" t="s">
        <v>146</v>
      </c>
    </row>
    <row r="12" spans="1:10" ht="14.15" customHeight="1">
      <c r="B12" s="119">
        <f t="shared" si="0"/>
        <v>12</v>
      </c>
      <c r="C12" s="108" t="s">
        <v>45</v>
      </c>
      <c r="D12" s="124"/>
      <c r="E12" s="69" t="s">
        <v>147</v>
      </c>
      <c r="F12" s="126"/>
      <c r="G12" s="110" t="s">
        <v>148</v>
      </c>
    </row>
    <row r="13" spans="1:10" ht="14.15" customHeight="1">
      <c r="B13" s="119">
        <f t="shared" si="0"/>
        <v>13</v>
      </c>
      <c r="C13" s="108" t="s">
        <v>48</v>
      </c>
      <c r="D13" s="124"/>
      <c r="E13" s="69">
        <v>1</v>
      </c>
      <c r="F13" s="126"/>
      <c r="G13" s="110" t="s">
        <v>149</v>
      </c>
    </row>
    <row r="14" spans="1:10" ht="31.4" customHeight="1">
      <c r="B14" s="119">
        <f t="shared" si="0"/>
        <v>14</v>
      </c>
      <c r="C14" s="70" t="s">
        <v>150</v>
      </c>
      <c r="D14" s="124"/>
      <c r="E14" s="69" t="s">
        <v>147</v>
      </c>
      <c r="F14" s="126"/>
      <c r="G14" s="110" t="s">
        <v>151</v>
      </c>
    </row>
    <row r="15" spans="1:10" ht="14.15" customHeight="1">
      <c r="B15" s="119">
        <f t="shared" si="0"/>
        <v>15</v>
      </c>
      <c r="C15" s="108" t="s">
        <v>54</v>
      </c>
      <c r="D15" s="124"/>
      <c r="E15" s="69">
        <v>0</v>
      </c>
      <c r="F15" s="126"/>
      <c r="G15" s="110" t="s">
        <v>152</v>
      </c>
    </row>
    <row r="16" spans="1:10" ht="14.15" customHeight="1">
      <c r="B16" s="119">
        <f t="shared" si="0"/>
        <v>16</v>
      </c>
      <c r="C16" s="108" t="s">
        <v>57</v>
      </c>
      <c r="D16" s="124"/>
      <c r="E16" s="71">
        <v>240004</v>
      </c>
      <c r="F16" s="126"/>
      <c r="G16" s="110" t="s">
        <v>153</v>
      </c>
      <c r="H16" s="19"/>
    </row>
    <row r="17" spans="2:11" ht="14.15" customHeight="1">
      <c r="B17" s="119">
        <f t="shared" si="0"/>
        <v>17</v>
      </c>
      <c r="C17" s="108" t="s">
        <v>60</v>
      </c>
      <c r="D17" s="124"/>
      <c r="E17" s="69" t="s">
        <v>1270</v>
      </c>
      <c r="F17" s="126"/>
      <c r="G17" s="110" t="s">
        <v>155</v>
      </c>
      <c r="H17" s="20"/>
      <c r="I17" s="21"/>
    </row>
    <row r="18" spans="2:11" ht="14.15" customHeight="1" thickBot="1">
      <c r="B18" s="119">
        <f t="shared" si="0"/>
        <v>18</v>
      </c>
      <c r="C18" s="108" t="s">
        <v>156</v>
      </c>
      <c r="D18" s="124"/>
      <c r="E18" s="73">
        <v>0</v>
      </c>
      <c r="F18" s="126"/>
      <c r="G18" s="111" t="s">
        <v>157</v>
      </c>
      <c r="H18" s="20"/>
      <c r="I18" s="21"/>
    </row>
    <row r="19" spans="2:11" ht="14.15" customHeight="1" thickBot="1">
      <c r="B19" s="119">
        <f t="shared" si="0"/>
        <v>19</v>
      </c>
      <c r="C19" s="227" t="s">
        <v>158</v>
      </c>
      <c r="D19" s="122"/>
      <c r="E19" s="122"/>
      <c r="F19" s="122"/>
      <c r="G19" s="127"/>
    </row>
    <row r="20" spans="2:11" ht="14.15" customHeight="1">
      <c r="B20" s="119">
        <f t="shared" si="0"/>
        <v>20</v>
      </c>
      <c r="C20" s="70" t="s">
        <v>159</v>
      </c>
      <c r="D20" s="124"/>
      <c r="E20" s="64">
        <v>75500</v>
      </c>
      <c r="F20" s="128"/>
      <c r="G20" s="110" t="s">
        <v>160</v>
      </c>
    </row>
    <row r="21" spans="2:11" ht="14.15" customHeight="1">
      <c r="B21" s="119">
        <f t="shared" si="0"/>
        <v>21</v>
      </c>
      <c r="C21" s="108" t="s">
        <v>161</v>
      </c>
      <c r="D21" s="124"/>
      <c r="E21" s="65">
        <f>0.5</f>
        <v>0.5</v>
      </c>
      <c r="F21" s="128"/>
      <c r="G21" s="110" t="s">
        <v>160</v>
      </c>
    </row>
    <row r="22" spans="2:11" ht="14.15" customHeight="1">
      <c r="B22" s="119">
        <f t="shared" si="0"/>
        <v>22</v>
      </c>
      <c r="C22" s="108" t="s">
        <v>162</v>
      </c>
      <c r="D22" s="124"/>
      <c r="E22" s="64">
        <f>IF(OR(VLOOKUP(E16&amp;MID(E7,5,3),MMIS,13,FALSE)="CAH",VLOOKUP(E16&amp;MID(E7,5,3),MMIS,13,FALSE)="LTAC"), "N/A", VLOOKUP(E16&amp;MID(E7,5,3),MMIS,13,FALSE))</f>
        <v>8570.0400000000009</v>
      </c>
      <c r="F22" s="128"/>
      <c r="G22" s="110" t="s">
        <v>163</v>
      </c>
      <c r="H22" s="22"/>
      <c r="I22" s="23"/>
      <c r="J22" s="24"/>
      <c r="K22" s="23"/>
    </row>
    <row r="23" spans="2:11" ht="14.15" customHeight="1" thickBot="1">
      <c r="B23" s="119">
        <f t="shared" si="0"/>
        <v>23</v>
      </c>
      <c r="C23" s="108" t="s">
        <v>164</v>
      </c>
      <c r="D23" s="124"/>
      <c r="E23" s="66">
        <v>18</v>
      </c>
      <c r="F23" s="129"/>
      <c r="G23" s="110" t="s">
        <v>165</v>
      </c>
      <c r="H23" s="25"/>
    </row>
    <row r="24" spans="2:11" ht="14.15" customHeight="1" thickBot="1">
      <c r="B24" s="119">
        <f t="shared" si="0"/>
        <v>24</v>
      </c>
      <c r="C24" s="227" t="s">
        <v>166</v>
      </c>
      <c r="D24" s="122"/>
      <c r="E24" s="122"/>
      <c r="F24" s="122"/>
      <c r="G24" s="127"/>
    </row>
    <row r="25" spans="2:11" ht="46.5" customHeight="1">
      <c r="B25" s="119">
        <f t="shared" si="0"/>
        <v>25</v>
      </c>
      <c r="C25" s="70" t="s">
        <v>167</v>
      </c>
      <c r="D25" s="124"/>
      <c r="E25" s="62" t="str">
        <f>+VLOOKUP(E$17,V40_DRG,4,0)</f>
        <v>OTHER MUSCULOSKELETAL SYSTEM AND CONNECTIVE TISSUE DIAGNOSES</v>
      </c>
      <c r="F25" s="130"/>
      <c r="G25" s="110" t="s">
        <v>168</v>
      </c>
    </row>
    <row r="26" spans="2:11" ht="14.15" customHeight="1">
      <c r="B26" s="119">
        <f t="shared" si="0"/>
        <v>26</v>
      </c>
      <c r="C26" s="108" t="s">
        <v>169</v>
      </c>
      <c r="D26" s="124"/>
      <c r="E26" s="63">
        <f>+VLOOKUP(E$17,V40_DRG,8,0)</f>
        <v>0.46410000000000001</v>
      </c>
      <c r="F26" s="130"/>
      <c r="G26" s="110" t="s">
        <v>168</v>
      </c>
    </row>
    <row r="27" spans="2:11" ht="14.15" customHeight="1" thickBot="1">
      <c r="B27" s="119">
        <f t="shared" si="0"/>
        <v>27</v>
      </c>
      <c r="C27" s="108" t="s">
        <v>170</v>
      </c>
      <c r="D27" s="124"/>
      <c r="E27" s="61">
        <f>VLOOKUP(E$17,V40_DRG,7,0)</f>
        <v>2.58</v>
      </c>
      <c r="F27" s="130"/>
      <c r="G27" s="110" t="s">
        <v>168</v>
      </c>
      <c r="H27" s="26"/>
    </row>
    <row r="28" spans="2:11" ht="14.15" customHeight="1" thickBot="1">
      <c r="B28" s="119">
        <f t="shared" si="0"/>
        <v>28</v>
      </c>
      <c r="C28" s="227" t="s">
        <v>171</v>
      </c>
      <c r="D28" s="122"/>
      <c r="E28" s="122"/>
      <c r="F28" s="122"/>
      <c r="G28" s="127"/>
      <c r="H28" s="26"/>
    </row>
    <row r="29" spans="2:11" ht="14.15" customHeight="1">
      <c r="B29" s="119">
        <f t="shared" si="0"/>
        <v>29</v>
      </c>
      <c r="C29" s="70" t="s">
        <v>172</v>
      </c>
      <c r="D29" s="124"/>
      <c r="E29" s="58" t="str">
        <f>VLOOKUP(E16&amp;MID(E7,5,3),MMIS,10,FALSE)</f>
        <v>Metro</v>
      </c>
      <c r="F29" s="129"/>
      <c r="G29" s="110" t="s">
        <v>173</v>
      </c>
      <c r="H29" s="25"/>
    </row>
    <row r="30" spans="2:11" ht="14.15" customHeight="1">
      <c r="B30" s="119">
        <f t="shared" si="0"/>
        <v>30</v>
      </c>
      <c r="C30" s="108" t="s">
        <v>174</v>
      </c>
      <c r="D30" s="131"/>
      <c r="E30" s="59" t="str">
        <f>VLOOKUP(CONCATENATE(E16,(MID(E7,5,3))),MMIS,11,FALSE)</f>
        <v>Other</v>
      </c>
      <c r="F30" s="126"/>
      <c r="G30" s="110" t="s">
        <v>175</v>
      </c>
      <c r="H30" s="26"/>
    </row>
    <row r="31" spans="2:11" ht="37.5" customHeight="1">
      <c r="B31" s="119">
        <f t="shared" si="0"/>
        <v>31</v>
      </c>
      <c r="C31" s="108" t="s">
        <v>176</v>
      </c>
      <c r="D31" s="131"/>
      <c r="E31" s="60" t="str">
        <f>IF(E35="Per Diem","N/A",
IF(E15&lt;E23,VLOOKUP(E17,'DRG Table'!A:F,5,FALSE),
VLOOKUP(E17,'DRG Table'!A:F,6,FALSE)))</f>
        <v>Other Pediatric</v>
      </c>
      <c r="F31" s="126"/>
      <c r="G31" s="110" t="s">
        <v>177</v>
      </c>
      <c r="H31" s="26"/>
    </row>
    <row r="32" spans="2:11" ht="14.15" customHeight="1" thickBot="1">
      <c r="B32" s="119">
        <f t="shared" si="0"/>
        <v>32</v>
      </c>
      <c r="C32" s="70" t="s">
        <v>178</v>
      </c>
      <c r="D32" s="124"/>
      <c r="E32" s="61">
        <f>IF(E35="Per Diem", "N/A",
IF(AND(E30="Rural",(LEFT(E17,3)="560")), (VLOOKUP(E17,'DRG Table'!A:I,9,FALSE)),
IF(AND(E30="Children",E15&lt;E23), (VLOOKUP(E17,'DRG Table'!A:K,10,FALSE)),
IF((E15&lt;E23),(VLOOKUP(E17,'DRG Table'!A:K,11,FALSE)),
(VLOOKUP(E17,'DRG Table'!A:L,12,FALSE))))))</f>
        <v>1</v>
      </c>
      <c r="F32" s="130"/>
      <c r="G32" s="110" t="s">
        <v>179</v>
      </c>
      <c r="H32" s="8"/>
    </row>
    <row r="33" spans="2:12" ht="14.15" customHeight="1" thickBot="1">
      <c r="B33" s="119">
        <f t="shared" si="0"/>
        <v>33</v>
      </c>
      <c r="C33" s="227" t="s">
        <v>180</v>
      </c>
      <c r="D33" s="122"/>
      <c r="E33" s="122"/>
      <c r="F33" s="122"/>
      <c r="G33" s="127"/>
      <c r="H33" s="27"/>
    </row>
    <row r="34" spans="2:12" ht="37.5" customHeight="1">
      <c r="B34" s="119">
        <f t="shared" si="0"/>
        <v>34</v>
      </c>
      <c r="C34" s="112" t="s">
        <v>181</v>
      </c>
      <c r="D34" s="131"/>
      <c r="E34" s="176" t="str">
        <f>VLOOKUP(CONCATENATE(E16,(MID(E7,5,3))),MMIS,3,FALSE)</f>
        <v>HENNEPIN COUNTY MEDICAL CENTER</v>
      </c>
      <c r="F34" s="175"/>
      <c r="G34" s="109" t="s">
        <v>173</v>
      </c>
      <c r="H34" s="27"/>
    </row>
    <row r="35" spans="2:12">
      <c r="B35" s="119">
        <f t="shared" si="0"/>
        <v>35</v>
      </c>
      <c r="C35" s="108" t="s">
        <v>182</v>
      </c>
      <c r="D35" s="174"/>
      <c r="E35" s="55" t="str">
        <f>IF(AND(OR((VLOOKUP(CONCATENATE(E16,(MID(E7,5,3))),MMIS,12,FALSE)="CAH"),VLOOKUP(CONCATENATE(E16,(MID(E7,5,3))),MMIS,12,FALSE)="LTAC")),"Per Diem", "DRG")</f>
        <v>DRG</v>
      </c>
      <c r="F35" s="175"/>
      <c r="G35" s="110" t="s">
        <v>183</v>
      </c>
      <c r="H35" s="27"/>
    </row>
    <row r="36" spans="2:12">
      <c r="B36" s="119">
        <f t="shared" si="0"/>
        <v>36</v>
      </c>
      <c r="C36" s="108" t="s">
        <v>184</v>
      </c>
      <c r="D36" s="124"/>
      <c r="E36" s="56">
        <f>VLOOKUP(CONCATENATE(E16,(MID(E7,5,3))),MMIS,8,FALSE)</f>
        <v>0.41799999999999998</v>
      </c>
      <c r="F36" s="128"/>
      <c r="G36" s="110" t="s">
        <v>173</v>
      </c>
      <c r="H36" s="26"/>
    </row>
    <row r="37" spans="2:12">
      <c r="B37" s="119">
        <f t="shared" si="0"/>
        <v>37</v>
      </c>
      <c r="C37" s="108" t="s">
        <v>185</v>
      </c>
      <c r="D37" s="124"/>
      <c r="E37" s="56">
        <f>IF(E10&gt;DATE(2023,12,31),VLOOKUP(CONCATENATE(E16,(MID(E7,5,3))),MMIS,9,FALSE),0)</f>
        <v>0.31580000000000003</v>
      </c>
      <c r="F37" s="128"/>
      <c r="G37" s="110" t="s">
        <v>173</v>
      </c>
      <c r="H37" s="26"/>
    </row>
    <row r="38" spans="2:12">
      <c r="B38" s="119">
        <f t="shared" si="0"/>
        <v>38</v>
      </c>
      <c r="C38" s="70" t="s">
        <v>186</v>
      </c>
      <c r="D38" s="124"/>
      <c r="E38" s="56">
        <f>IF(E35="Per Diem","N/A", VLOOKUP(CONCATENATE(E16,(MID(E7,5,3))),MMIS,7,FALSE))</f>
        <v>0.30499999999999999</v>
      </c>
      <c r="F38" s="132"/>
      <c r="G38" s="110" t="s">
        <v>173</v>
      </c>
      <c r="H38" s="26"/>
    </row>
    <row r="39" spans="2:12">
      <c r="B39" s="119">
        <f t="shared" si="0"/>
        <v>39</v>
      </c>
      <c r="C39" s="70" t="s">
        <v>187</v>
      </c>
      <c r="D39" s="124"/>
      <c r="E39" s="56">
        <f>IF(E35="Per Diem","N/A", VLOOKUP(CONCATENATE(E16,(MID(E7,5,3))),MMIS,6,FALSE))</f>
        <v>1.0578000000000001</v>
      </c>
      <c r="F39" s="130"/>
      <c r="G39" s="110" t="s">
        <v>173</v>
      </c>
    </row>
    <row r="40" spans="2:12">
      <c r="B40" s="119">
        <f t="shared" si="0"/>
        <v>40</v>
      </c>
      <c r="C40" s="108" t="s">
        <v>188</v>
      </c>
      <c r="D40" s="124"/>
      <c r="E40" s="56">
        <f>IF(E35="Per Diem","N/A",IF((VLOOKUP(CONCATENATE(E16,(MID(E7,5,3))),MMIS,6,FALSE)&gt;1),0.676,0.62))</f>
        <v>0.67600000000000005</v>
      </c>
      <c r="F40" s="130"/>
      <c r="G40" s="110" t="s">
        <v>189</v>
      </c>
      <c r="H40" s="26"/>
    </row>
    <row r="41" spans="2:12" ht="14.5" thickBot="1">
      <c r="B41" s="119">
        <f t="shared" si="0"/>
        <v>41</v>
      </c>
      <c r="C41" s="108" t="s">
        <v>190</v>
      </c>
      <c r="D41" s="133"/>
      <c r="E41" s="57">
        <f>IF(E35="Per Diem","N/A",VLOOKUP(E16&amp;MID(E7,5,3),MMIS,17,FALSE))</f>
        <v>8904.89</v>
      </c>
      <c r="F41" s="134"/>
      <c r="G41" s="110" t="s">
        <v>191</v>
      </c>
      <c r="H41" s="26"/>
    </row>
    <row r="42" spans="2:12" ht="14.5" thickBot="1">
      <c r="B42" s="119">
        <f t="shared" si="0"/>
        <v>42</v>
      </c>
      <c r="C42" s="227" t="s">
        <v>192</v>
      </c>
      <c r="D42" s="122"/>
      <c r="E42" s="122"/>
      <c r="F42" s="122"/>
      <c r="G42" s="127"/>
      <c r="H42" s="15"/>
    </row>
    <row r="43" spans="2:12">
      <c r="B43" s="119">
        <f t="shared" si="0"/>
        <v>43</v>
      </c>
      <c r="C43" s="112" t="s">
        <v>193</v>
      </c>
      <c r="D43" s="135"/>
      <c r="E43" s="178" t="str">
        <f>IF(AND(E35="Per Diem",E10&lt;DATE(2024,7,1)),VLOOKUP(E16&amp;MID(E7,5,3),MMIS,17,FALSE),IF(AND(E35="Per Diem",E10&gt;DATE(2024,6,30)),VLOOKUP(E16&amp;MID(E7,5,3),MMIS,18,FALSE),"N/A"))</f>
        <v>N/A</v>
      </c>
      <c r="F43" s="177"/>
      <c r="G43" s="109" t="s">
        <v>194</v>
      </c>
      <c r="H43" s="15"/>
    </row>
    <row r="44" spans="2:12" ht="14.5" thickBot="1">
      <c r="B44" s="119">
        <f t="shared" si="0"/>
        <v>44</v>
      </c>
      <c r="C44" s="70" t="s">
        <v>195</v>
      </c>
      <c r="D44" s="135"/>
      <c r="E44" s="179">
        <f>IF(E43="N/A", 0, E43*E13)</f>
        <v>0</v>
      </c>
      <c r="F44" s="177"/>
      <c r="G44" s="110" t="s">
        <v>196</v>
      </c>
      <c r="H44" s="15"/>
    </row>
    <row r="45" spans="2:12" s="28" customFormat="1" ht="14.5" thickBot="1">
      <c r="B45" s="119">
        <f t="shared" si="0"/>
        <v>45</v>
      </c>
      <c r="C45" s="227" t="s">
        <v>197</v>
      </c>
      <c r="D45" s="122"/>
      <c r="E45" s="122"/>
      <c r="F45" s="122"/>
      <c r="G45" s="127"/>
      <c r="H45" s="16"/>
      <c r="I45" s="15"/>
      <c r="J45" s="15"/>
      <c r="K45" s="15"/>
      <c r="L45" s="15"/>
    </row>
    <row r="46" spans="2:12" ht="14.5" thickBot="1">
      <c r="B46" s="119">
        <f t="shared" si="0"/>
        <v>46</v>
      </c>
      <c r="C46" s="70" t="s">
        <v>82</v>
      </c>
      <c r="D46" s="136"/>
      <c r="E46" s="54">
        <f>IF(E35="Per Diem","N/A",TRUNC((E41*E26),2))</f>
        <v>4132.75</v>
      </c>
      <c r="F46" s="137"/>
      <c r="G46" s="110" t="s">
        <v>198</v>
      </c>
      <c r="H46" s="44"/>
    </row>
    <row r="47" spans="2:12" s="28" customFormat="1" ht="14.5" thickBot="1">
      <c r="B47" s="119">
        <f t="shared" si="0"/>
        <v>47</v>
      </c>
      <c r="C47" s="227" t="s">
        <v>199</v>
      </c>
      <c r="D47" s="122"/>
      <c r="E47" s="122"/>
      <c r="F47" s="122"/>
      <c r="G47" s="127"/>
      <c r="H47" s="16"/>
      <c r="I47" s="15"/>
      <c r="J47" s="15"/>
      <c r="K47" s="15"/>
      <c r="L47" s="15"/>
    </row>
    <row r="48" spans="2:12">
      <c r="B48" s="119">
        <f t="shared" si="0"/>
        <v>48</v>
      </c>
      <c r="C48" s="70" t="s">
        <v>200</v>
      </c>
      <c r="D48" s="136"/>
      <c r="E48" s="52" t="str">
        <f>IF(E35="Per Diem","No",E14)</f>
        <v>No</v>
      </c>
      <c r="F48" s="137"/>
      <c r="G48" s="110" t="s">
        <v>201</v>
      </c>
      <c r="H48" s="44"/>
    </row>
    <row r="49" spans="2:12" ht="14.5" thickBot="1">
      <c r="B49" s="119">
        <f t="shared" si="0"/>
        <v>49</v>
      </c>
      <c r="C49" s="70" t="s">
        <v>202</v>
      </c>
      <c r="D49" s="124"/>
      <c r="E49" s="53" t="str">
        <f>IF(E48="Yes",(TRUNC((E41*E26)/E27,2)*(E13+1)),"N/A")</f>
        <v>N/A</v>
      </c>
      <c r="F49" s="130"/>
      <c r="G49" s="110" t="s">
        <v>203</v>
      </c>
      <c r="H49" s="26"/>
    </row>
    <row r="50" spans="2:12" ht="14.5" thickBot="1">
      <c r="B50" s="119">
        <f t="shared" si="0"/>
        <v>50</v>
      </c>
      <c r="C50" s="227" t="s">
        <v>197</v>
      </c>
      <c r="D50" s="122"/>
      <c r="E50" s="122"/>
      <c r="F50" s="122"/>
      <c r="G50" s="127"/>
      <c r="H50" s="26"/>
    </row>
    <row r="51" spans="2:12">
      <c r="B51" s="119">
        <f t="shared" si="0"/>
        <v>51</v>
      </c>
      <c r="C51" s="70" t="s">
        <v>204</v>
      </c>
      <c r="D51" s="124"/>
      <c r="E51" s="49">
        <f>IF(E35="Per Diem", "N/A", IF(E48="Yes", MIN(E46,E49), E46))</f>
        <v>4132.75</v>
      </c>
      <c r="F51" s="130"/>
      <c r="G51" s="110" t="s">
        <v>205</v>
      </c>
    </row>
    <row r="52" spans="2:12" ht="14.5" thickBot="1">
      <c r="B52" s="119">
        <f t="shared" si="0"/>
        <v>52</v>
      </c>
      <c r="C52" s="70" t="s">
        <v>206</v>
      </c>
      <c r="D52" s="124"/>
      <c r="E52" s="51">
        <f>IF(E35="Per Diem","N/A",TRUNC(E51*E32,2))</f>
        <v>4132.75</v>
      </c>
      <c r="F52" s="130"/>
      <c r="G52" s="110" t="s">
        <v>207</v>
      </c>
    </row>
    <row r="53" spans="2:12" ht="14.5" thickBot="1">
      <c r="B53" s="119">
        <f t="shared" si="0"/>
        <v>53</v>
      </c>
      <c r="C53" s="227" t="s">
        <v>208</v>
      </c>
      <c r="D53" s="122"/>
      <c r="E53" s="122"/>
      <c r="F53" s="122"/>
      <c r="G53" s="127"/>
    </row>
    <row r="54" spans="2:12">
      <c r="B54" s="119">
        <f t="shared" si="0"/>
        <v>54</v>
      </c>
      <c r="C54" s="70" t="s">
        <v>209</v>
      </c>
      <c r="D54" s="124"/>
      <c r="E54" s="49">
        <f>IF(E35="Per Diem","N/A",E52+E20)</f>
        <v>79632.75</v>
      </c>
      <c r="F54" s="130"/>
      <c r="G54" s="110" t="s">
        <v>210</v>
      </c>
    </row>
    <row r="55" spans="2:12">
      <c r="B55" s="119">
        <f t="shared" si="0"/>
        <v>55</v>
      </c>
      <c r="C55" s="70" t="s">
        <v>211</v>
      </c>
      <c r="D55" s="124"/>
      <c r="E55" s="46">
        <f>IF(E35="Per Diem","N/A",TRUNC(E8*E38,2))</f>
        <v>3050</v>
      </c>
      <c r="F55" s="130"/>
      <c r="G55" s="110" t="s">
        <v>212</v>
      </c>
      <c r="H55" s="29"/>
    </row>
    <row r="56" spans="2:12">
      <c r="B56" s="119">
        <f t="shared" si="0"/>
        <v>56</v>
      </c>
      <c r="C56" s="70" t="s">
        <v>213</v>
      </c>
      <c r="D56" s="124"/>
      <c r="E56" s="50" t="str">
        <f>IF(E35="Per Diem","No",IF((E55-E52)&lt;E20,"No","Yes"))</f>
        <v>No</v>
      </c>
      <c r="F56" s="130"/>
      <c r="G56" s="110" t="s">
        <v>214</v>
      </c>
    </row>
    <row r="57" spans="2:12" ht="14.5" thickBot="1">
      <c r="B57" s="119">
        <f t="shared" si="0"/>
        <v>57</v>
      </c>
      <c r="C57" s="70" t="s">
        <v>215</v>
      </c>
      <c r="D57" s="124"/>
      <c r="E57" s="51">
        <f>IF(E56="Yes",TRUNC(IF(E55&lt;E54,0,(E55-E54)*E21),2),0)</f>
        <v>0</v>
      </c>
      <c r="F57" s="130"/>
      <c r="G57" s="110" t="s">
        <v>216</v>
      </c>
    </row>
    <row r="58" spans="2:12" s="28" customFormat="1" ht="14.5" thickBot="1">
      <c r="B58" s="119">
        <f t="shared" si="0"/>
        <v>58</v>
      </c>
      <c r="C58" s="227" t="s">
        <v>217</v>
      </c>
      <c r="D58" s="122"/>
      <c r="E58" s="122"/>
      <c r="F58" s="122"/>
      <c r="G58" s="127"/>
      <c r="H58" s="16"/>
      <c r="I58" s="15"/>
      <c r="J58" s="15"/>
      <c r="K58" s="15"/>
      <c r="L58" s="15"/>
    </row>
    <row r="59" spans="2:12" s="28" customFormat="1">
      <c r="B59" s="119">
        <f t="shared" si="0"/>
        <v>59</v>
      </c>
      <c r="C59" s="112" t="s">
        <v>218</v>
      </c>
      <c r="D59" s="138"/>
      <c r="E59" s="45">
        <f>IF(E35="Per Diem",E44,E52+E57)</f>
        <v>4132.75</v>
      </c>
      <c r="F59" s="139"/>
      <c r="G59" s="109" t="s">
        <v>219</v>
      </c>
      <c r="H59" s="16"/>
      <c r="I59" s="15"/>
      <c r="J59" s="15"/>
      <c r="K59" s="15"/>
      <c r="L59" s="15"/>
    </row>
    <row r="60" spans="2:12">
      <c r="B60" s="119">
        <f t="shared" si="0"/>
        <v>60</v>
      </c>
      <c r="C60" s="70" t="s">
        <v>97</v>
      </c>
      <c r="D60" s="124"/>
      <c r="E60" s="46">
        <f>IF(E35="Per Diem", E59, TRUNC(E59*(1+ROUND(E36,4)),2))</f>
        <v>5860.23</v>
      </c>
      <c r="F60" s="140"/>
      <c r="G60" s="110" t="s">
        <v>220</v>
      </c>
      <c r="H60" s="29"/>
    </row>
    <row r="61" spans="2:12" ht="25">
      <c r="B61" s="119">
        <f t="shared" si="0"/>
        <v>61</v>
      </c>
      <c r="C61" s="70" t="s">
        <v>100</v>
      </c>
      <c r="D61" s="124"/>
      <c r="E61" s="46">
        <f>IF(AND(E10&gt;DATE(2023,12,31),E35="Per Diem"),TRUNC(E13*E37,2),IF(AND(E10&gt;DATE(2023,12,31),E35="DRG"),TRUNC(E60*E37,2),0))</f>
        <v>1850.66</v>
      </c>
      <c r="F61" s="140"/>
      <c r="G61" s="110" t="s">
        <v>221</v>
      </c>
      <c r="H61" s="29"/>
    </row>
    <row r="62" spans="2:12">
      <c r="B62" s="119">
        <f t="shared" si="0"/>
        <v>62</v>
      </c>
      <c r="C62" s="70" t="s">
        <v>222</v>
      </c>
      <c r="D62" s="124"/>
      <c r="E62" s="46">
        <f>E60+E61</f>
        <v>7710.8899999999994</v>
      </c>
      <c r="F62" s="140"/>
      <c r="G62" s="110" t="s">
        <v>223</v>
      </c>
      <c r="H62" s="29"/>
    </row>
    <row r="63" spans="2:12" s="16" customFormat="1">
      <c r="B63" s="119">
        <f t="shared" si="0"/>
        <v>63</v>
      </c>
      <c r="C63" s="70" t="s">
        <v>106</v>
      </c>
      <c r="D63" s="141"/>
      <c r="E63" s="47">
        <f>IF(E35="Per Diem","N/A",IF(AND(E12="Yes",E9=E11),105,0))</f>
        <v>0</v>
      </c>
      <c r="F63" s="139"/>
      <c r="G63" s="110" t="s">
        <v>224</v>
      </c>
    </row>
    <row r="64" spans="2:12">
      <c r="B64" s="119">
        <f t="shared" si="0"/>
        <v>64</v>
      </c>
      <c r="C64" s="70" t="s">
        <v>109</v>
      </c>
      <c r="D64" s="142"/>
      <c r="E64" s="46">
        <f>IF(E35="Per Diem",E62,E62+E63)</f>
        <v>7710.8899999999994</v>
      </c>
      <c r="F64" s="140"/>
      <c r="G64" s="110" t="s">
        <v>225</v>
      </c>
    </row>
    <row r="65" spans="2:12">
      <c r="B65" s="119">
        <f t="shared" si="0"/>
        <v>65</v>
      </c>
      <c r="C65" s="70" t="s">
        <v>112</v>
      </c>
      <c r="D65" s="142"/>
      <c r="E65" s="46" t="str">
        <f>IF(E64&gt;E8,"Yes","No")</f>
        <v>No</v>
      </c>
      <c r="F65" s="140"/>
      <c r="G65" s="110" t="s">
        <v>226</v>
      </c>
    </row>
    <row r="66" spans="2:12">
      <c r="B66" s="119">
        <f t="shared" si="0"/>
        <v>66</v>
      </c>
      <c r="C66" s="70" t="s">
        <v>115</v>
      </c>
      <c r="D66" s="142"/>
      <c r="E66" s="46">
        <f>IF(E65="Yes",E8,E64)</f>
        <v>7710.8899999999994</v>
      </c>
      <c r="F66" s="140"/>
      <c r="G66" s="110" t="s">
        <v>227</v>
      </c>
      <c r="H66" s="29"/>
    </row>
    <row r="67" spans="2:12" ht="25">
      <c r="B67" s="119">
        <f t="shared" si="0"/>
        <v>67</v>
      </c>
      <c r="C67" s="70" t="s">
        <v>118</v>
      </c>
      <c r="D67" s="142"/>
      <c r="E67" s="46">
        <f>IF(OR(E18&gt;=E66,VLOOKUP(E16&amp;MID(E7,5,3),MMIS,14,FALSE)=1),0,TRUNC((((E66-E18)*IF(E9&lt;DATE(2020,1,1),0.02,IF(AND(E9&gt;DATE(2019,12,31),E9&lt;DATE(2023,7,1)),0.018,IF(AND(E9&gt;DATE(2023,6,30),E9&lt;DATE(2024,1,1)),0.016,IF(E9&gt;DATE(2023,12,31),0.018)))))),2))</f>
        <v>138.79</v>
      </c>
      <c r="F67" s="140"/>
      <c r="G67" s="110" t="s">
        <v>228</v>
      </c>
      <c r="H67" s="29"/>
    </row>
    <row r="68" spans="2:12">
      <c r="B68" s="119">
        <f t="shared" si="0"/>
        <v>68</v>
      </c>
      <c r="C68" s="70" t="s">
        <v>121</v>
      </c>
      <c r="D68" s="143"/>
      <c r="E68" s="48">
        <f>E66+E67</f>
        <v>7849.6799999999994</v>
      </c>
      <c r="F68" s="139"/>
      <c r="G68" s="110" t="s">
        <v>229</v>
      </c>
    </row>
    <row r="69" spans="2:12" ht="14.5" thickBot="1">
      <c r="B69" s="119">
        <f t="shared" si="0"/>
        <v>69</v>
      </c>
      <c r="C69" s="113" t="s">
        <v>230</v>
      </c>
      <c r="D69" s="124"/>
      <c r="E69" s="114">
        <f>IF(E18&gt;=E66,0,E68-E18)</f>
        <v>7849.6799999999994</v>
      </c>
      <c r="F69" s="130"/>
      <c r="G69" s="110" t="s">
        <v>231</v>
      </c>
    </row>
    <row r="70" spans="2:12" s="16" customFormat="1" ht="14.15" customHeight="1" thickBot="1">
      <c r="B70" s="228" t="s">
        <v>232</v>
      </c>
      <c r="C70" s="229"/>
      <c r="D70" s="229"/>
      <c r="E70" s="229"/>
      <c r="F70" s="229"/>
      <c r="G70" s="230"/>
      <c r="I70" s="15"/>
      <c r="J70" s="15"/>
      <c r="K70" s="15"/>
      <c r="L70" s="15"/>
    </row>
    <row r="71" spans="2:12">
      <c r="E71" s="32"/>
    </row>
    <row r="72" spans="2:12">
      <c r="E72" s="32"/>
    </row>
    <row r="73" spans="2:12" s="16" customFormat="1">
      <c r="B73" s="30"/>
      <c r="C73" s="31"/>
      <c r="D73" s="31"/>
      <c r="E73" s="34"/>
      <c r="F73" s="31"/>
      <c r="G73" s="33"/>
      <c r="I73" s="15"/>
      <c r="J73" s="15"/>
      <c r="K73" s="15"/>
      <c r="L73" s="15"/>
    </row>
    <row r="74" spans="2:12">
      <c r="C74" s="35"/>
      <c r="E74" s="36"/>
    </row>
    <row r="75" spans="2:12">
      <c r="E75" s="37"/>
    </row>
    <row r="76" spans="2:12">
      <c r="E76" s="38"/>
    </row>
    <row r="77" spans="2:12">
      <c r="E77" s="39"/>
    </row>
    <row r="78" spans="2:12">
      <c r="C78" s="35"/>
      <c r="E78" s="39"/>
    </row>
    <row r="79" spans="2:12">
      <c r="E79" s="39"/>
    </row>
    <row r="80" spans="2:12">
      <c r="E80" s="38"/>
    </row>
    <row r="81" spans="3:7">
      <c r="E81" s="39"/>
    </row>
    <row r="82" spans="3:7">
      <c r="C82" s="35"/>
      <c r="E82" s="37"/>
    </row>
    <row r="83" spans="3:7">
      <c r="E83" s="37"/>
      <c r="G83" s="9"/>
    </row>
    <row r="84" spans="3:7">
      <c r="E84" s="38"/>
    </row>
    <row r="85" spans="3:7">
      <c r="E85" s="39"/>
    </row>
    <row r="86" spans="3:7">
      <c r="C86" s="35"/>
      <c r="E86" s="39"/>
    </row>
    <row r="87" spans="3:7">
      <c r="E87" s="40"/>
      <c r="G87" s="41"/>
    </row>
    <row r="88" spans="3:7">
      <c r="E88" s="38"/>
    </row>
    <row r="89" spans="3:7">
      <c r="E89" s="39"/>
    </row>
    <row r="90" spans="3:7">
      <c r="C90" s="35"/>
      <c r="E90" s="39"/>
    </row>
    <row r="91" spans="3:7">
      <c r="E91" s="40"/>
    </row>
    <row r="92" spans="3:7">
      <c r="E92" s="38"/>
    </row>
    <row r="93" spans="3:7">
      <c r="E93" s="39"/>
    </row>
    <row r="94" spans="3:7">
      <c r="E94" s="42"/>
    </row>
  </sheetData>
  <dataValidations disablePrompts="1" count="4">
    <dataValidation type="list" allowBlank="1" showInputMessage="1" showErrorMessage="1" sqref="E7" xr:uid="{00000000-0002-0000-0300-000000000000}">
      <formula1>"COS 001 - Acute, COS 006 - Rehab, COS 014 - Psych, COS 015 - LTAC"</formula1>
    </dataValidation>
    <dataValidation type="list" allowBlank="1" showInputMessage="1" showErrorMessage="1" sqref="E12 E14" xr:uid="{00000000-0002-0000-0300-000001000000}">
      <formula1>"No, Yes"</formula1>
    </dataValidation>
    <dataValidation allowBlank="1" showInputMessage="1" showErrorMessage="1" errorTitle="Provider Category" error="Please enter an option from the drop down list." sqref="E39:E41" xr:uid="{00000000-0002-0000-0300-000002000000}"/>
    <dataValidation type="whole" operator="lessThanOrEqual" allowBlank="1" showInputMessage="1" showErrorMessage="1" sqref="E15" xr:uid="{00000000-0002-0000-0300-000003000000}">
      <formula1>110</formula1>
    </dataValidation>
  </dataValidations>
  <pageMargins left="0.25" right="0.25" top="0.75" bottom="0.75" header="0.3" footer="0.3"/>
  <pageSetup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L1341"/>
  <sheetViews>
    <sheetView showGridLines="0" zoomScaleNormal="100" zoomScaleSheetLayoutView="70" workbookViewId="0">
      <pane ySplit="7" topLeftCell="A1147" activePane="bottomLeft" state="frozen"/>
      <selection pane="bottomLeft" activeCell="L7" sqref="A7:L7"/>
    </sheetView>
  </sheetViews>
  <sheetFormatPr defaultColWidth="9.1796875" defaultRowHeight="14"/>
  <cols>
    <col min="1" max="2" width="9.453125" style="6" customWidth="1"/>
    <col min="3" max="3" width="7.453125" style="6" bestFit="1" customWidth="1"/>
    <col min="4" max="4" width="72" style="2" customWidth="1"/>
    <col min="5" max="5" width="16" style="2" customWidth="1"/>
    <col min="6" max="6" width="14.453125" style="2" customWidth="1"/>
    <col min="7" max="7" width="9.81640625" style="7" customWidth="1"/>
    <col min="8" max="8" width="9.81640625" style="13" customWidth="1"/>
    <col min="9" max="9" width="16.81640625" style="6" customWidth="1"/>
    <col min="10" max="10" width="16.453125" style="11" customWidth="1"/>
    <col min="11" max="11" width="14" style="11" customWidth="1"/>
    <col min="12" max="12" width="13.453125" style="11" customWidth="1"/>
    <col min="13" max="16384" width="9.1796875" style="2"/>
  </cols>
  <sheetData>
    <row r="1" spans="1:12">
      <c r="A1" s="169" t="s">
        <v>233</v>
      </c>
      <c r="B1" s="170"/>
      <c r="C1" s="169"/>
      <c r="D1" s="169"/>
      <c r="E1" s="169"/>
      <c r="F1" s="169"/>
      <c r="G1" s="169"/>
      <c r="H1" s="169"/>
      <c r="I1" s="169"/>
      <c r="J1" s="169"/>
      <c r="K1" s="169"/>
      <c r="L1" s="171"/>
    </row>
    <row r="2" spans="1:12">
      <c r="A2" s="169" t="s">
        <v>234</v>
      </c>
      <c r="B2" s="170"/>
      <c r="C2" s="169"/>
      <c r="D2" s="169"/>
      <c r="E2" s="169"/>
      <c r="F2" s="169"/>
      <c r="G2" s="169"/>
      <c r="H2" s="169"/>
      <c r="I2" s="169"/>
      <c r="J2" s="169"/>
      <c r="K2" s="169"/>
      <c r="L2" s="171"/>
    </row>
    <row r="3" spans="1:12">
      <c r="A3" s="169" t="s">
        <v>235</v>
      </c>
      <c r="B3" s="170"/>
      <c r="C3" s="169"/>
      <c r="D3" s="169"/>
      <c r="E3" s="169"/>
      <c r="F3" s="169"/>
      <c r="G3" s="169"/>
      <c r="H3" s="169"/>
      <c r="I3" s="169"/>
      <c r="J3" s="169"/>
      <c r="K3" s="169"/>
      <c r="L3" s="171"/>
    </row>
    <row r="4" spans="1:12">
      <c r="A4" s="3"/>
      <c r="B4" s="168"/>
      <c r="C4" s="168"/>
      <c r="D4" s="168"/>
      <c r="E4" s="168"/>
      <c r="F4" s="168"/>
      <c r="G4" s="168"/>
      <c r="H4" s="168"/>
      <c r="I4" s="168"/>
      <c r="J4" s="168"/>
      <c r="K4" s="168"/>
      <c r="L4" s="10"/>
    </row>
    <row r="5" spans="1:12">
      <c r="A5" s="100" t="s">
        <v>236</v>
      </c>
      <c r="B5" s="95"/>
      <c r="C5" s="95"/>
      <c r="D5" s="95"/>
      <c r="E5" s="95"/>
      <c r="F5" s="96"/>
      <c r="G5" s="97"/>
      <c r="H5" s="98"/>
      <c r="I5" s="14"/>
      <c r="J5" s="10"/>
      <c r="K5" s="10"/>
      <c r="L5" s="10"/>
    </row>
    <row r="6" spans="1:12" ht="14.5" thickBot="1">
      <c r="A6" s="101" t="s">
        <v>237</v>
      </c>
      <c r="B6" s="99"/>
      <c r="C6" s="99"/>
      <c r="D6" s="99"/>
      <c r="E6" s="99"/>
      <c r="F6" s="4"/>
      <c r="G6" s="5"/>
      <c r="H6" s="12"/>
      <c r="I6" s="3"/>
      <c r="J6" s="10"/>
      <c r="K6" s="10"/>
      <c r="L6" s="10"/>
    </row>
    <row r="7" spans="1:12" s="231" customFormat="1" ht="78" customHeight="1" thickBot="1">
      <c r="A7" s="252" t="s">
        <v>238</v>
      </c>
      <c r="B7" s="252" t="s">
        <v>239</v>
      </c>
      <c r="C7" s="252" t="s">
        <v>240</v>
      </c>
      <c r="D7" s="252" t="s">
        <v>241</v>
      </c>
      <c r="E7" s="252" t="s">
        <v>242</v>
      </c>
      <c r="F7" s="252" t="s">
        <v>243</v>
      </c>
      <c r="G7" s="252" t="s">
        <v>244</v>
      </c>
      <c r="H7" s="252" t="s">
        <v>245</v>
      </c>
      <c r="I7" s="252" t="s">
        <v>246</v>
      </c>
      <c r="J7" s="252" t="s">
        <v>247</v>
      </c>
      <c r="K7" s="252" t="s">
        <v>248</v>
      </c>
      <c r="L7" s="252" t="s">
        <v>249</v>
      </c>
    </row>
    <row r="8" spans="1:12" hidden="1">
      <c r="A8" s="90" t="s">
        <v>154</v>
      </c>
      <c r="B8" s="90" t="s">
        <v>250</v>
      </c>
      <c r="C8" s="90" t="s">
        <v>251</v>
      </c>
      <c r="D8" s="91" t="s">
        <v>252</v>
      </c>
      <c r="E8" s="91" t="s">
        <v>253</v>
      </c>
      <c r="F8" s="91" t="s">
        <v>253</v>
      </c>
      <c r="G8" s="92">
        <v>6.28</v>
      </c>
      <c r="H8" s="93">
        <v>6.1753</v>
      </c>
      <c r="I8" s="94">
        <v>1</v>
      </c>
      <c r="J8" s="94">
        <v>1.2</v>
      </c>
      <c r="K8" s="94">
        <v>1.2</v>
      </c>
      <c r="L8" s="94">
        <v>1.2</v>
      </c>
    </row>
    <row r="9" spans="1:12" hidden="1">
      <c r="A9" s="84" t="s">
        <v>254</v>
      </c>
      <c r="B9" s="84" t="s">
        <v>250</v>
      </c>
      <c r="C9" s="84" t="s">
        <v>255</v>
      </c>
      <c r="D9" s="78" t="s">
        <v>252</v>
      </c>
      <c r="E9" s="78" t="s">
        <v>253</v>
      </c>
      <c r="F9" s="78" t="s">
        <v>253</v>
      </c>
      <c r="G9" s="85">
        <v>7.49</v>
      </c>
      <c r="H9" s="86">
        <v>6.9551999999999996</v>
      </c>
      <c r="I9" s="87">
        <v>1</v>
      </c>
      <c r="J9" s="87">
        <v>1.2</v>
      </c>
      <c r="K9" s="87">
        <v>1.2</v>
      </c>
      <c r="L9" s="87">
        <v>1.2</v>
      </c>
    </row>
    <row r="10" spans="1:12" hidden="1">
      <c r="A10" s="84" t="s">
        <v>256</v>
      </c>
      <c r="B10" s="84" t="s">
        <v>250</v>
      </c>
      <c r="C10" s="84" t="s">
        <v>257</v>
      </c>
      <c r="D10" s="78" t="s">
        <v>252</v>
      </c>
      <c r="E10" s="78" t="s">
        <v>253</v>
      </c>
      <c r="F10" s="78" t="s">
        <v>253</v>
      </c>
      <c r="G10" s="85">
        <v>10.42</v>
      </c>
      <c r="H10" s="86">
        <v>8.2986000000000004</v>
      </c>
      <c r="I10" s="87">
        <v>1</v>
      </c>
      <c r="J10" s="87">
        <v>1.2</v>
      </c>
      <c r="K10" s="87">
        <v>1.2</v>
      </c>
      <c r="L10" s="87">
        <v>1.2</v>
      </c>
    </row>
    <row r="11" spans="1:12" hidden="1">
      <c r="A11" s="84" t="s">
        <v>258</v>
      </c>
      <c r="B11" s="84" t="s">
        <v>250</v>
      </c>
      <c r="C11" s="84" t="s">
        <v>259</v>
      </c>
      <c r="D11" s="78" t="s">
        <v>252</v>
      </c>
      <c r="E11" s="78" t="s">
        <v>253</v>
      </c>
      <c r="F11" s="78" t="s">
        <v>253</v>
      </c>
      <c r="G11" s="85">
        <v>28.16</v>
      </c>
      <c r="H11" s="86">
        <v>14.354200000000001</v>
      </c>
      <c r="I11" s="87">
        <v>1</v>
      </c>
      <c r="J11" s="87">
        <v>1.2</v>
      </c>
      <c r="K11" s="87">
        <v>1.2</v>
      </c>
      <c r="L11" s="87">
        <v>1.2</v>
      </c>
    </row>
    <row r="12" spans="1:12" hidden="1">
      <c r="A12" s="84" t="s">
        <v>260</v>
      </c>
      <c r="B12" s="84" t="s">
        <v>261</v>
      </c>
      <c r="C12" s="84" t="s">
        <v>251</v>
      </c>
      <c r="D12" s="78" t="s">
        <v>262</v>
      </c>
      <c r="E12" s="78" t="s">
        <v>253</v>
      </c>
      <c r="F12" s="78" t="s">
        <v>253</v>
      </c>
      <c r="G12" s="85">
        <v>12.17</v>
      </c>
      <c r="H12" s="86">
        <v>8.8337000000000003</v>
      </c>
      <c r="I12" s="87">
        <v>1</v>
      </c>
      <c r="J12" s="87">
        <v>1.2</v>
      </c>
      <c r="K12" s="87">
        <v>1.2</v>
      </c>
      <c r="L12" s="87">
        <v>1.2</v>
      </c>
    </row>
    <row r="13" spans="1:12" hidden="1">
      <c r="A13" s="84" t="s">
        <v>263</v>
      </c>
      <c r="B13" s="84" t="s">
        <v>261</v>
      </c>
      <c r="C13" s="84" t="s">
        <v>255</v>
      </c>
      <c r="D13" s="78" t="s">
        <v>262</v>
      </c>
      <c r="E13" s="78" t="s">
        <v>253</v>
      </c>
      <c r="F13" s="78" t="s">
        <v>253</v>
      </c>
      <c r="G13" s="85">
        <v>14.12</v>
      </c>
      <c r="H13" s="86">
        <v>10.304500000000001</v>
      </c>
      <c r="I13" s="87">
        <v>1</v>
      </c>
      <c r="J13" s="87">
        <v>1.2</v>
      </c>
      <c r="K13" s="87">
        <v>1.2</v>
      </c>
      <c r="L13" s="87">
        <v>1.2</v>
      </c>
    </row>
    <row r="14" spans="1:12" hidden="1">
      <c r="A14" s="84" t="s">
        <v>264</v>
      </c>
      <c r="B14" s="84" t="s">
        <v>261</v>
      </c>
      <c r="C14" s="84" t="s">
        <v>257</v>
      </c>
      <c r="D14" s="78" t="s">
        <v>262</v>
      </c>
      <c r="E14" s="78" t="s">
        <v>253</v>
      </c>
      <c r="F14" s="78" t="s">
        <v>253</v>
      </c>
      <c r="G14" s="85">
        <v>24.17</v>
      </c>
      <c r="H14" s="86">
        <v>13.885400000000001</v>
      </c>
      <c r="I14" s="87">
        <v>1</v>
      </c>
      <c r="J14" s="87">
        <v>1.2</v>
      </c>
      <c r="K14" s="87">
        <v>1.2</v>
      </c>
      <c r="L14" s="87">
        <v>1.2</v>
      </c>
    </row>
    <row r="15" spans="1:12" hidden="1">
      <c r="A15" s="84" t="s">
        <v>265</v>
      </c>
      <c r="B15" s="84" t="s">
        <v>261</v>
      </c>
      <c r="C15" s="84" t="s">
        <v>259</v>
      </c>
      <c r="D15" s="78" t="s">
        <v>262</v>
      </c>
      <c r="E15" s="78" t="s">
        <v>253</v>
      </c>
      <c r="F15" s="78" t="s">
        <v>253</v>
      </c>
      <c r="G15" s="85">
        <v>46.36</v>
      </c>
      <c r="H15" s="86">
        <v>22.4543</v>
      </c>
      <c r="I15" s="87">
        <v>1</v>
      </c>
      <c r="J15" s="87">
        <v>1.2</v>
      </c>
      <c r="K15" s="87">
        <v>1.2</v>
      </c>
      <c r="L15" s="87">
        <v>1.2</v>
      </c>
    </row>
    <row r="16" spans="1:12" hidden="1">
      <c r="A16" s="84" t="s">
        <v>266</v>
      </c>
      <c r="B16" s="84" t="s">
        <v>267</v>
      </c>
      <c r="C16" s="84" t="s">
        <v>251</v>
      </c>
      <c r="D16" s="78" t="s">
        <v>268</v>
      </c>
      <c r="E16" s="78" t="s">
        <v>269</v>
      </c>
      <c r="F16" s="78" t="s">
        <v>270</v>
      </c>
      <c r="G16" s="85">
        <v>11.79</v>
      </c>
      <c r="H16" s="86">
        <v>4.5810000000000004</v>
      </c>
      <c r="I16" s="87">
        <v>1</v>
      </c>
      <c r="J16" s="87">
        <v>1</v>
      </c>
      <c r="K16" s="87">
        <v>1</v>
      </c>
      <c r="L16" s="87">
        <v>1</v>
      </c>
    </row>
    <row r="17" spans="1:12" hidden="1">
      <c r="A17" s="84" t="s">
        <v>271</v>
      </c>
      <c r="B17" s="84" t="s">
        <v>267</v>
      </c>
      <c r="C17" s="84" t="s">
        <v>255</v>
      </c>
      <c r="D17" s="78" t="s">
        <v>268</v>
      </c>
      <c r="E17" s="78" t="s">
        <v>269</v>
      </c>
      <c r="F17" s="78" t="s">
        <v>270</v>
      </c>
      <c r="G17" s="85">
        <v>17.91</v>
      </c>
      <c r="H17" s="86">
        <v>6.86</v>
      </c>
      <c r="I17" s="87">
        <v>1</v>
      </c>
      <c r="J17" s="87">
        <v>1</v>
      </c>
      <c r="K17" s="87">
        <v>1</v>
      </c>
      <c r="L17" s="87">
        <v>1</v>
      </c>
    </row>
    <row r="18" spans="1:12" hidden="1">
      <c r="A18" s="84" t="s">
        <v>272</v>
      </c>
      <c r="B18" s="84" t="s">
        <v>267</v>
      </c>
      <c r="C18" s="84" t="s">
        <v>257</v>
      </c>
      <c r="D18" s="78" t="s">
        <v>268</v>
      </c>
      <c r="E18" s="78" t="s">
        <v>269</v>
      </c>
      <c r="F18" s="78" t="s">
        <v>270</v>
      </c>
      <c r="G18" s="85">
        <v>27.41</v>
      </c>
      <c r="H18" s="86">
        <v>9.9780999999999995</v>
      </c>
      <c r="I18" s="87">
        <v>1</v>
      </c>
      <c r="J18" s="87">
        <v>1</v>
      </c>
      <c r="K18" s="87">
        <v>1</v>
      </c>
      <c r="L18" s="87">
        <v>1</v>
      </c>
    </row>
    <row r="19" spans="1:12" hidden="1">
      <c r="A19" s="84" t="s">
        <v>273</v>
      </c>
      <c r="B19" s="84" t="s">
        <v>267</v>
      </c>
      <c r="C19" s="84" t="s">
        <v>259</v>
      </c>
      <c r="D19" s="78" t="s">
        <v>268</v>
      </c>
      <c r="E19" s="78" t="s">
        <v>269</v>
      </c>
      <c r="F19" s="78" t="s">
        <v>270</v>
      </c>
      <c r="G19" s="85">
        <v>39.6</v>
      </c>
      <c r="H19" s="86">
        <v>14.5809</v>
      </c>
      <c r="I19" s="87">
        <v>1</v>
      </c>
      <c r="J19" s="87">
        <v>1</v>
      </c>
      <c r="K19" s="87">
        <v>1</v>
      </c>
      <c r="L19" s="87">
        <v>1</v>
      </c>
    </row>
    <row r="20" spans="1:12" hidden="1">
      <c r="A20" s="84" t="s">
        <v>274</v>
      </c>
      <c r="B20" s="84" t="s">
        <v>275</v>
      </c>
      <c r="C20" s="84" t="s">
        <v>251</v>
      </c>
      <c r="D20" s="78" t="s">
        <v>276</v>
      </c>
      <c r="E20" s="78" t="s">
        <v>269</v>
      </c>
      <c r="F20" s="78" t="s">
        <v>270</v>
      </c>
      <c r="G20" s="85">
        <v>13.44</v>
      </c>
      <c r="H20" s="86">
        <v>4.3010999999999999</v>
      </c>
      <c r="I20" s="87">
        <v>1</v>
      </c>
      <c r="J20" s="87">
        <v>1</v>
      </c>
      <c r="K20" s="87">
        <v>1</v>
      </c>
      <c r="L20" s="87">
        <v>1</v>
      </c>
    </row>
    <row r="21" spans="1:12" hidden="1">
      <c r="A21" s="84" t="s">
        <v>277</v>
      </c>
      <c r="B21" s="84" t="s">
        <v>275</v>
      </c>
      <c r="C21" s="84" t="s">
        <v>255</v>
      </c>
      <c r="D21" s="78" t="s">
        <v>276</v>
      </c>
      <c r="E21" s="78" t="s">
        <v>269</v>
      </c>
      <c r="F21" s="78" t="s">
        <v>270</v>
      </c>
      <c r="G21" s="85">
        <v>19.170000000000002</v>
      </c>
      <c r="H21" s="86">
        <v>5.1795</v>
      </c>
      <c r="I21" s="87">
        <v>1</v>
      </c>
      <c r="J21" s="87">
        <v>1</v>
      </c>
      <c r="K21" s="87">
        <v>1</v>
      </c>
      <c r="L21" s="87">
        <v>1</v>
      </c>
    </row>
    <row r="22" spans="1:12" hidden="1">
      <c r="A22" s="84" t="s">
        <v>278</v>
      </c>
      <c r="B22" s="84" t="s">
        <v>275</v>
      </c>
      <c r="C22" s="84" t="s">
        <v>257</v>
      </c>
      <c r="D22" s="78" t="s">
        <v>276</v>
      </c>
      <c r="E22" s="78" t="s">
        <v>269</v>
      </c>
      <c r="F22" s="78" t="s">
        <v>270</v>
      </c>
      <c r="G22" s="85">
        <v>24.32</v>
      </c>
      <c r="H22" s="86">
        <v>7.0759999999999996</v>
      </c>
      <c r="I22" s="87">
        <v>1</v>
      </c>
      <c r="J22" s="87">
        <v>1</v>
      </c>
      <c r="K22" s="87">
        <v>1</v>
      </c>
      <c r="L22" s="87">
        <v>1</v>
      </c>
    </row>
    <row r="23" spans="1:12" hidden="1">
      <c r="A23" s="84" t="s">
        <v>279</v>
      </c>
      <c r="B23" s="84" t="s">
        <v>275</v>
      </c>
      <c r="C23" s="84" t="s">
        <v>259</v>
      </c>
      <c r="D23" s="78" t="s">
        <v>276</v>
      </c>
      <c r="E23" s="78" t="s">
        <v>269</v>
      </c>
      <c r="F23" s="78" t="s">
        <v>270</v>
      </c>
      <c r="G23" s="85">
        <v>31.6</v>
      </c>
      <c r="H23" s="86">
        <v>9.6090999999999998</v>
      </c>
      <c r="I23" s="87">
        <v>1</v>
      </c>
      <c r="J23" s="87">
        <v>1</v>
      </c>
      <c r="K23" s="87">
        <v>1</v>
      </c>
      <c r="L23" s="87">
        <v>1</v>
      </c>
    </row>
    <row r="24" spans="1:12" hidden="1">
      <c r="A24" s="84" t="s">
        <v>280</v>
      </c>
      <c r="B24" s="84" t="s">
        <v>281</v>
      </c>
      <c r="C24" s="84" t="s">
        <v>251</v>
      </c>
      <c r="D24" s="78" t="s">
        <v>282</v>
      </c>
      <c r="E24" s="78" t="s">
        <v>253</v>
      </c>
      <c r="F24" s="78" t="s">
        <v>253</v>
      </c>
      <c r="G24" s="85">
        <v>6.94</v>
      </c>
      <c r="H24" s="86">
        <v>6.0822000000000003</v>
      </c>
      <c r="I24" s="87">
        <v>1</v>
      </c>
      <c r="J24" s="87">
        <v>1.2</v>
      </c>
      <c r="K24" s="87">
        <v>1.2</v>
      </c>
      <c r="L24" s="87">
        <v>1.2</v>
      </c>
    </row>
    <row r="25" spans="1:12" hidden="1">
      <c r="A25" s="84" t="s">
        <v>283</v>
      </c>
      <c r="B25" s="84" t="s">
        <v>281</v>
      </c>
      <c r="C25" s="84" t="s">
        <v>255</v>
      </c>
      <c r="D25" s="78" t="s">
        <v>282</v>
      </c>
      <c r="E25" s="78" t="s">
        <v>253</v>
      </c>
      <c r="F25" s="78" t="s">
        <v>253</v>
      </c>
      <c r="G25" s="85">
        <v>6.94</v>
      </c>
      <c r="H25" s="86">
        <v>7.7377000000000002</v>
      </c>
      <c r="I25" s="87">
        <v>1</v>
      </c>
      <c r="J25" s="87">
        <v>1.2</v>
      </c>
      <c r="K25" s="87">
        <v>1.2</v>
      </c>
      <c r="L25" s="87">
        <v>1.2</v>
      </c>
    </row>
    <row r="26" spans="1:12" hidden="1">
      <c r="A26" s="84" t="s">
        <v>284</v>
      </c>
      <c r="B26" s="84" t="s">
        <v>281</v>
      </c>
      <c r="C26" s="84" t="s">
        <v>257</v>
      </c>
      <c r="D26" s="78" t="s">
        <v>282</v>
      </c>
      <c r="E26" s="78" t="s">
        <v>253</v>
      </c>
      <c r="F26" s="78" t="s">
        <v>253</v>
      </c>
      <c r="G26" s="85">
        <v>8.86</v>
      </c>
      <c r="H26" s="86">
        <v>8.9133999999999993</v>
      </c>
      <c r="I26" s="87">
        <v>1</v>
      </c>
      <c r="J26" s="87">
        <v>1.2</v>
      </c>
      <c r="K26" s="87">
        <v>1.2</v>
      </c>
      <c r="L26" s="87">
        <v>1.2</v>
      </c>
    </row>
    <row r="27" spans="1:12" hidden="1">
      <c r="A27" s="84" t="s">
        <v>285</v>
      </c>
      <c r="B27" s="84" t="s">
        <v>281</v>
      </c>
      <c r="C27" s="84" t="s">
        <v>259</v>
      </c>
      <c r="D27" s="78" t="s">
        <v>282</v>
      </c>
      <c r="E27" s="78" t="s">
        <v>253</v>
      </c>
      <c r="F27" s="78" t="s">
        <v>253</v>
      </c>
      <c r="G27" s="85">
        <v>22.24</v>
      </c>
      <c r="H27" s="86">
        <v>12.676399999999999</v>
      </c>
      <c r="I27" s="87">
        <v>1</v>
      </c>
      <c r="J27" s="87">
        <v>1.2</v>
      </c>
      <c r="K27" s="87">
        <v>1.2</v>
      </c>
      <c r="L27" s="87">
        <v>1.2</v>
      </c>
    </row>
    <row r="28" spans="1:12" hidden="1">
      <c r="A28" s="84" t="s">
        <v>286</v>
      </c>
      <c r="B28" s="84" t="s">
        <v>287</v>
      </c>
      <c r="C28" s="84" t="s">
        <v>251</v>
      </c>
      <c r="D28" s="78" t="s">
        <v>288</v>
      </c>
      <c r="E28" s="78" t="s">
        <v>253</v>
      </c>
      <c r="F28" s="78" t="s">
        <v>253</v>
      </c>
      <c r="G28" s="85">
        <v>21.85</v>
      </c>
      <c r="H28" s="86">
        <v>6.0423</v>
      </c>
      <c r="I28" s="87">
        <v>1</v>
      </c>
      <c r="J28" s="87">
        <v>1.2</v>
      </c>
      <c r="K28" s="87">
        <v>1.2</v>
      </c>
      <c r="L28" s="87">
        <v>1.2</v>
      </c>
    </row>
    <row r="29" spans="1:12" hidden="1">
      <c r="A29" s="84" t="s">
        <v>289</v>
      </c>
      <c r="B29" s="84" t="s">
        <v>287</v>
      </c>
      <c r="C29" s="84" t="s">
        <v>255</v>
      </c>
      <c r="D29" s="78" t="s">
        <v>288</v>
      </c>
      <c r="E29" s="78" t="s">
        <v>253</v>
      </c>
      <c r="F29" s="78" t="s">
        <v>253</v>
      </c>
      <c r="G29" s="85">
        <v>23.4</v>
      </c>
      <c r="H29" s="86">
        <v>6.7858999999999998</v>
      </c>
      <c r="I29" s="87">
        <v>1</v>
      </c>
      <c r="J29" s="87">
        <v>1.2</v>
      </c>
      <c r="K29" s="87">
        <v>1.2</v>
      </c>
      <c r="L29" s="87">
        <v>1.2</v>
      </c>
    </row>
    <row r="30" spans="1:12" hidden="1">
      <c r="A30" s="84" t="s">
        <v>290</v>
      </c>
      <c r="B30" s="84" t="s">
        <v>287</v>
      </c>
      <c r="C30" s="84" t="s">
        <v>257</v>
      </c>
      <c r="D30" s="78" t="s">
        <v>288</v>
      </c>
      <c r="E30" s="78" t="s">
        <v>253</v>
      </c>
      <c r="F30" s="78" t="s">
        <v>253</v>
      </c>
      <c r="G30" s="85">
        <v>27.52</v>
      </c>
      <c r="H30" s="86">
        <v>8.6753</v>
      </c>
      <c r="I30" s="87">
        <v>1</v>
      </c>
      <c r="J30" s="87">
        <v>1.2</v>
      </c>
      <c r="K30" s="87">
        <v>1.2</v>
      </c>
      <c r="L30" s="87">
        <v>1.2</v>
      </c>
    </row>
    <row r="31" spans="1:12" hidden="1">
      <c r="A31" s="84" t="s">
        <v>291</v>
      </c>
      <c r="B31" s="84" t="s">
        <v>287</v>
      </c>
      <c r="C31" s="84" t="s">
        <v>259</v>
      </c>
      <c r="D31" s="78" t="s">
        <v>288</v>
      </c>
      <c r="E31" s="78" t="s">
        <v>253</v>
      </c>
      <c r="F31" s="78" t="s">
        <v>253</v>
      </c>
      <c r="G31" s="85">
        <v>44.69</v>
      </c>
      <c r="H31" s="86">
        <v>14.720700000000001</v>
      </c>
      <c r="I31" s="87">
        <v>1</v>
      </c>
      <c r="J31" s="87">
        <v>1.2</v>
      </c>
      <c r="K31" s="87">
        <v>1.2</v>
      </c>
      <c r="L31" s="87">
        <v>1.2</v>
      </c>
    </row>
    <row r="32" spans="1:12" hidden="1">
      <c r="A32" s="84" t="s">
        <v>292</v>
      </c>
      <c r="B32" s="84" t="s">
        <v>293</v>
      </c>
      <c r="C32" s="84" t="s">
        <v>251</v>
      </c>
      <c r="D32" s="78" t="s">
        <v>294</v>
      </c>
      <c r="E32" s="78" t="s">
        <v>253</v>
      </c>
      <c r="F32" s="78" t="s">
        <v>253</v>
      </c>
      <c r="G32" s="85">
        <v>9.27</v>
      </c>
      <c r="H32" s="86">
        <v>2.9481000000000002</v>
      </c>
      <c r="I32" s="87">
        <v>1</v>
      </c>
      <c r="J32" s="87">
        <v>1.2</v>
      </c>
      <c r="K32" s="87">
        <v>1.2</v>
      </c>
      <c r="L32" s="87">
        <v>1.2</v>
      </c>
    </row>
    <row r="33" spans="1:12" hidden="1">
      <c r="A33" s="84" t="s">
        <v>295</v>
      </c>
      <c r="B33" s="84" t="s">
        <v>293</v>
      </c>
      <c r="C33" s="84" t="s">
        <v>255</v>
      </c>
      <c r="D33" s="78" t="s">
        <v>294</v>
      </c>
      <c r="E33" s="78" t="s">
        <v>253</v>
      </c>
      <c r="F33" s="78" t="s">
        <v>253</v>
      </c>
      <c r="G33" s="85">
        <v>16.059999999999999</v>
      </c>
      <c r="H33" s="86">
        <v>3.9232</v>
      </c>
      <c r="I33" s="87">
        <v>1</v>
      </c>
      <c r="J33" s="87">
        <v>1.2</v>
      </c>
      <c r="K33" s="87">
        <v>1.2</v>
      </c>
      <c r="L33" s="87">
        <v>1.2</v>
      </c>
    </row>
    <row r="34" spans="1:12" hidden="1">
      <c r="A34" s="84" t="s">
        <v>296</v>
      </c>
      <c r="B34" s="84" t="s">
        <v>293</v>
      </c>
      <c r="C34" s="84" t="s">
        <v>257</v>
      </c>
      <c r="D34" s="78" t="s">
        <v>294</v>
      </c>
      <c r="E34" s="78" t="s">
        <v>253</v>
      </c>
      <c r="F34" s="78" t="s">
        <v>253</v>
      </c>
      <c r="G34" s="85">
        <v>18.309999999999999</v>
      </c>
      <c r="H34" s="86">
        <v>4.6890000000000001</v>
      </c>
      <c r="I34" s="87">
        <v>1</v>
      </c>
      <c r="J34" s="87">
        <v>1.2</v>
      </c>
      <c r="K34" s="87">
        <v>1.2</v>
      </c>
      <c r="L34" s="87">
        <v>1.2</v>
      </c>
    </row>
    <row r="35" spans="1:12" hidden="1">
      <c r="A35" s="84" t="s">
        <v>297</v>
      </c>
      <c r="B35" s="84" t="s">
        <v>293</v>
      </c>
      <c r="C35" s="84" t="s">
        <v>259</v>
      </c>
      <c r="D35" s="78" t="s">
        <v>294</v>
      </c>
      <c r="E35" s="78" t="s">
        <v>253</v>
      </c>
      <c r="F35" s="78" t="s">
        <v>253</v>
      </c>
      <c r="G35" s="85">
        <v>26.71</v>
      </c>
      <c r="H35" s="86">
        <v>7.4466000000000001</v>
      </c>
      <c r="I35" s="87">
        <v>1</v>
      </c>
      <c r="J35" s="87">
        <v>1.2</v>
      </c>
      <c r="K35" s="87">
        <v>1.2</v>
      </c>
      <c r="L35" s="87">
        <v>1.2</v>
      </c>
    </row>
    <row r="36" spans="1:12" hidden="1">
      <c r="A36" s="84" t="s">
        <v>298</v>
      </c>
      <c r="B36" s="84" t="s">
        <v>299</v>
      </c>
      <c r="C36" s="84" t="s">
        <v>251</v>
      </c>
      <c r="D36" s="78" t="s">
        <v>300</v>
      </c>
      <c r="E36" s="78" t="s">
        <v>269</v>
      </c>
      <c r="F36" s="78" t="s">
        <v>270</v>
      </c>
      <c r="G36" s="85">
        <v>7.21</v>
      </c>
      <c r="H36" s="86">
        <v>3.9382000000000001</v>
      </c>
      <c r="I36" s="87">
        <v>1</v>
      </c>
      <c r="J36" s="87">
        <v>1</v>
      </c>
      <c r="K36" s="87">
        <v>1</v>
      </c>
      <c r="L36" s="87">
        <v>1</v>
      </c>
    </row>
    <row r="37" spans="1:12" hidden="1">
      <c r="A37" s="84" t="s">
        <v>301</v>
      </c>
      <c r="B37" s="84" t="s">
        <v>299</v>
      </c>
      <c r="C37" s="84" t="s">
        <v>255</v>
      </c>
      <c r="D37" s="78" t="s">
        <v>300</v>
      </c>
      <c r="E37" s="78" t="s">
        <v>269</v>
      </c>
      <c r="F37" s="78" t="s">
        <v>270</v>
      </c>
      <c r="G37" s="85">
        <v>7.21</v>
      </c>
      <c r="H37" s="86">
        <v>4.7987000000000002</v>
      </c>
      <c r="I37" s="87">
        <v>1</v>
      </c>
      <c r="J37" s="87">
        <v>1</v>
      </c>
      <c r="K37" s="87">
        <v>1</v>
      </c>
      <c r="L37" s="87">
        <v>1</v>
      </c>
    </row>
    <row r="38" spans="1:12" hidden="1">
      <c r="A38" s="84" t="s">
        <v>302</v>
      </c>
      <c r="B38" s="84" t="s">
        <v>299</v>
      </c>
      <c r="C38" s="84" t="s">
        <v>257</v>
      </c>
      <c r="D38" s="78" t="s">
        <v>300</v>
      </c>
      <c r="E38" s="78" t="s">
        <v>269</v>
      </c>
      <c r="F38" s="78" t="s">
        <v>270</v>
      </c>
      <c r="G38" s="85">
        <v>10.17</v>
      </c>
      <c r="H38" s="86">
        <v>6.5792999999999999</v>
      </c>
      <c r="I38" s="87">
        <v>1</v>
      </c>
      <c r="J38" s="87">
        <v>1</v>
      </c>
      <c r="K38" s="87">
        <v>1</v>
      </c>
      <c r="L38" s="87">
        <v>1</v>
      </c>
    </row>
    <row r="39" spans="1:12" hidden="1">
      <c r="A39" s="84" t="s">
        <v>303</v>
      </c>
      <c r="B39" s="84" t="s">
        <v>299</v>
      </c>
      <c r="C39" s="84" t="s">
        <v>259</v>
      </c>
      <c r="D39" s="78" t="s">
        <v>300</v>
      </c>
      <c r="E39" s="78" t="s">
        <v>269</v>
      </c>
      <c r="F39" s="78" t="s">
        <v>270</v>
      </c>
      <c r="G39" s="85">
        <v>24.26</v>
      </c>
      <c r="H39" s="86">
        <v>14.2751</v>
      </c>
      <c r="I39" s="87">
        <v>1</v>
      </c>
      <c r="J39" s="87">
        <v>1</v>
      </c>
      <c r="K39" s="87">
        <v>1</v>
      </c>
      <c r="L39" s="87">
        <v>1</v>
      </c>
    </row>
    <row r="40" spans="1:12" hidden="1">
      <c r="A40" s="84" t="s">
        <v>304</v>
      </c>
      <c r="B40" s="88" t="s">
        <v>305</v>
      </c>
      <c r="C40" s="88" t="s">
        <v>251</v>
      </c>
      <c r="D40" s="78" t="s">
        <v>306</v>
      </c>
      <c r="E40" s="78" t="s">
        <v>253</v>
      </c>
      <c r="F40" s="78" t="s">
        <v>253</v>
      </c>
      <c r="G40" s="85">
        <v>9.67</v>
      </c>
      <c r="H40" s="86">
        <v>2.6897000000000002</v>
      </c>
      <c r="I40" s="87">
        <v>1</v>
      </c>
      <c r="J40" s="87">
        <v>1.2</v>
      </c>
      <c r="K40" s="87">
        <v>1.2</v>
      </c>
      <c r="L40" s="87">
        <v>1.2</v>
      </c>
    </row>
    <row r="41" spans="1:12" hidden="1">
      <c r="A41" s="84" t="s">
        <v>307</v>
      </c>
      <c r="B41" s="88" t="s">
        <v>305</v>
      </c>
      <c r="C41" s="88" t="s">
        <v>255</v>
      </c>
      <c r="D41" s="78" t="s">
        <v>306</v>
      </c>
      <c r="E41" s="78" t="s">
        <v>253</v>
      </c>
      <c r="F41" s="78" t="s">
        <v>253</v>
      </c>
      <c r="G41" s="85">
        <v>11.11</v>
      </c>
      <c r="H41" s="86">
        <v>3.9910000000000001</v>
      </c>
      <c r="I41" s="87">
        <v>1</v>
      </c>
      <c r="J41" s="87">
        <v>1.2</v>
      </c>
      <c r="K41" s="87">
        <v>1.2</v>
      </c>
      <c r="L41" s="87">
        <v>1.2</v>
      </c>
    </row>
    <row r="42" spans="1:12" hidden="1">
      <c r="A42" s="84" t="s">
        <v>308</v>
      </c>
      <c r="B42" s="88" t="s">
        <v>305</v>
      </c>
      <c r="C42" s="88" t="s">
        <v>257</v>
      </c>
      <c r="D42" s="78" t="s">
        <v>306</v>
      </c>
      <c r="E42" s="78" t="s">
        <v>253</v>
      </c>
      <c r="F42" s="78" t="s">
        <v>253</v>
      </c>
      <c r="G42" s="85">
        <v>15.82</v>
      </c>
      <c r="H42" s="86">
        <v>7.5345000000000004</v>
      </c>
      <c r="I42" s="87">
        <v>1</v>
      </c>
      <c r="J42" s="87">
        <v>1.2</v>
      </c>
      <c r="K42" s="87">
        <v>1.2</v>
      </c>
      <c r="L42" s="87">
        <v>1.2</v>
      </c>
    </row>
    <row r="43" spans="1:12" hidden="1">
      <c r="A43" s="84" t="s">
        <v>309</v>
      </c>
      <c r="B43" s="88" t="s">
        <v>305</v>
      </c>
      <c r="C43" s="88" t="s">
        <v>259</v>
      </c>
      <c r="D43" s="78" t="s">
        <v>306</v>
      </c>
      <c r="E43" s="78" t="s">
        <v>253</v>
      </c>
      <c r="F43" s="78" t="s">
        <v>253</v>
      </c>
      <c r="G43" s="85">
        <v>29.92</v>
      </c>
      <c r="H43" s="86">
        <v>15.307</v>
      </c>
      <c r="I43" s="87">
        <v>1</v>
      </c>
      <c r="J43" s="87">
        <v>1.2</v>
      </c>
      <c r="K43" s="87">
        <v>1.2</v>
      </c>
      <c r="L43" s="87">
        <v>1.2</v>
      </c>
    </row>
    <row r="44" spans="1:12" hidden="1">
      <c r="A44" s="84" t="s">
        <v>310</v>
      </c>
      <c r="B44" s="84" t="s">
        <v>311</v>
      </c>
      <c r="C44" s="84" t="s">
        <v>251</v>
      </c>
      <c r="D44" s="78" t="s">
        <v>312</v>
      </c>
      <c r="E44" s="78" t="s">
        <v>269</v>
      </c>
      <c r="F44" s="78" t="s">
        <v>270</v>
      </c>
      <c r="G44" s="85">
        <v>5.43</v>
      </c>
      <c r="H44" s="86">
        <v>2.0411000000000001</v>
      </c>
      <c r="I44" s="87">
        <v>1</v>
      </c>
      <c r="J44" s="87">
        <v>1</v>
      </c>
      <c r="K44" s="87">
        <v>1</v>
      </c>
      <c r="L44" s="87">
        <v>1</v>
      </c>
    </row>
    <row r="45" spans="1:12" hidden="1">
      <c r="A45" s="84" t="s">
        <v>313</v>
      </c>
      <c r="B45" s="84" t="s">
        <v>311</v>
      </c>
      <c r="C45" s="84" t="s">
        <v>255</v>
      </c>
      <c r="D45" s="78" t="s">
        <v>312</v>
      </c>
      <c r="E45" s="78" t="s">
        <v>269</v>
      </c>
      <c r="F45" s="78" t="s">
        <v>270</v>
      </c>
      <c r="G45" s="85">
        <v>6.77</v>
      </c>
      <c r="H45" s="86">
        <v>2.452</v>
      </c>
      <c r="I45" s="87">
        <v>1</v>
      </c>
      <c r="J45" s="87">
        <v>1</v>
      </c>
      <c r="K45" s="87">
        <v>1</v>
      </c>
      <c r="L45" s="87">
        <v>1</v>
      </c>
    </row>
    <row r="46" spans="1:12" hidden="1">
      <c r="A46" s="84" t="s">
        <v>314</v>
      </c>
      <c r="B46" s="84" t="s">
        <v>311</v>
      </c>
      <c r="C46" s="84" t="s">
        <v>257</v>
      </c>
      <c r="D46" s="78" t="s">
        <v>312</v>
      </c>
      <c r="E46" s="78" t="s">
        <v>269</v>
      </c>
      <c r="F46" s="78" t="s">
        <v>270</v>
      </c>
      <c r="G46" s="85">
        <v>9.6</v>
      </c>
      <c r="H46" s="86">
        <v>3.355</v>
      </c>
      <c r="I46" s="87">
        <v>1</v>
      </c>
      <c r="J46" s="87">
        <v>1</v>
      </c>
      <c r="K46" s="87">
        <v>1</v>
      </c>
      <c r="L46" s="87">
        <v>1</v>
      </c>
    </row>
    <row r="47" spans="1:12" hidden="1">
      <c r="A47" s="84" t="s">
        <v>315</v>
      </c>
      <c r="B47" s="84" t="s">
        <v>311</v>
      </c>
      <c r="C47" s="84" t="s">
        <v>259</v>
      </c>
      <c r="D47" s="78" t="s">
        <v>312</v>
      </c>
      <c r="E47" s="78" t="s">
        <v>269</v>
      </c>
      <c r="F47" s="78" t="s">
        <v>270</v>
      </c>
      <c r="G47" s="85">
        <v>13.75</v>
      </c>
      <c r="H47" s="86">
        <v>5.2450000000000001</v>
      </c>
      <c r="I47" s="87">
        <v>1</v>
      </c>
      <c r="J47" s="87">
        <v>1</v>
      </c>
      <c r="K47" s="87">
        <v>1</v>
      </c>
      <c r="L47" s="87">
        <v>1</v>
      </c>
    </row>
    <row r="48" spans="1:12" hidden="1">
      <c r="A48" s="84" t="s">
        <v>316</v>
      </c>
      <c r="B48" s="84" t="s">
        <v>317</v>
      </c>
      <c r="C48" s="84" t="s">
        <v>251</v>
      </c>
      <c r="D48" s="78" t="s">
        <v>318</v>
      </c>
      <c r="E48" s="78" t="s">
        <v>269</v>
      </c>
      <c r="F48" s="78" t="s">
        <v>270</v>
      </c>
      <c r="G48" s="85">
        <v>3.37</v>
      </c>
      <c r="H48" s="86">
        <v>1.9134</v>
      </c>
      <c r="I48" s="87">
        <v>1</v>
      </c>
      <c r="J48" s="87">
        <v>1</v>
      </c>
      <c r="K48" s="87">
        <v>1</v>
      </c>
      <c r="L48" s="87">
        <v>1</v>
      </c>
    </row>
    <row r="49" spans="1:12" hidden="1">
      <c r="A49" s="84" t="s">
        <v>319</v>
      </c>
      <c r="B49" s="84" t="s">
        <v>317</v>
      </c>
      <c r="C49" s="84" t="s">
        <v>255</v>
      </c>
      <c r="D49" s="78" t="s">
        <v>318</v>
      </c>
      <c r="E49" s="78" t="s">
        <v>269</v>
      </c>
      <c r="F49" s="78" t="s">
        <v>270</v>
      </c>
      <c r="G49" s="85">
        <v>4.57</v>
      </c>
      <c r="H49" s="86">
        <v>2.4356</v>
      </c>
      <c r="I49" s="87">
        <v>1</v>
      </c>
      <c r="J49" s="87">
        <v>1</v>
      </c>
      <c r="K49" s="87">
        <v>1</v>
      </c>
      <c r="L49" s="87">
        <v>1</v>
      </c>
    </row>
    <row r="50" spans="1:12" hidden="1">
      <c r="A50" s="84" t="s">
        <v>320</v>
      </c>
      <c r="B50" s="84" t="s">
        <v>317</v>
      </c>
      <c r="C50" s="84" t="s">
        <v>257</v>
      </c>
      <c r="D50" s="78" t="s">
        <v>318</v>
      </c>
      <c r="E50" s="78" t="s">
        <v>269</v>
      </c>
      <c r="F50" s="78" t="s">
        <v>270</v>
      </c>
      <c r="G50" s="85">
        <v>9.58</v>
      </c>
      <c r="H50" s="86">
        <v>3.6438999999999999</v>
      </c>
      <c r="I50" s="87">
        <v>1</v>
      </c>
      <c r="J50" s="87">
        <v>1</v>
      </c>
      <c r="K50" s="87">
        <v>1</v>
      </c>
      <c r="L50" s="87">
        <v>1</v>
      </c>
    </row>
    <row r="51" spans="1:12" hidden="1">
      <c r="A51" s="84" t="s">
        <v>321</v>
      </c>
      <c r="B51" s="84" t="s">
        <v>317</v>
      </c>
      <c r="C51" s="84" t="s">
        <v>259</v>
      </c>
      <c r="D51" s="78" t="s">
        <v>318</v>
      </c>
      <c r="E51" s="78" t="s">
        <v>269</v>
      </c>
      <c r="F51" s="78" t="s">
        <v>270</v>
      </c>
      <c r="G51" s="85">
        <v>15.9</v>
      </c>
      <c r="H51" s="86">
        <v>5.6852</v>
      </c>
      <c r="I51" s="87">
        <v>1</v>
      </c>
      <c r="J51" s="87">
        <v>1</v>
      </c>
      <c r="K51" s="87">
        <v>1</v>
      </c>
      <c r="L51" s="87">
        <v>1</v>
      </c>
    </row>
    <row r="52" spans="1:12" hidden="1">
      <c r="A52" s="84" t="s">
        <v>322</v>
      </c>
      <c r="B52" s="84" t="s">
        <v>323</v>
      </c>
      <c r="C52" s="84" t="s">
        <v>251</v>
      </c>
      <c r="D52" s="78" t="s">
        <v>324</v>
      </c>
      <c r="E52" s="78" t="s">
        <v>269</v>
      </c>
      <c r="F52" s="78" t="s">
        <v>270</v>
      </c>
      <c r="G52" s="85">
        <v>2.23</v>
      </c>
      <c r="H52" s="86">
        <v>1.3045</v>
      </c>
      <c r="I52" s="87">
        <v>1</v>
      </c>
      <c r="J52" s="87">
        <v>1</v>
      </c>
      <c r="K52" s="87">
        <v>1</v>
      </c>
      <c r="L52" s="87">
        <v>1</v>
      </c>
    </row>
    <row r="53" spans="1:12" hidden="1">
      <c r="A53" s="84" t="s">
        <v>325</v>
      </c>
      <c r="B53" s="84" t="s">
        <v>323</v>
      </c>
      <c r="C53" s="84" t="s">
        <v>255</v>
      </c>
      <c r="D53" s="78" t="s">
        <v>324</v>
      </c>
      <c r="E53" s="78" t="s">
        <v>269</v>
      </c>
      <c r="F53" s="78" t="s">
        <v>270</v>
      </c>
      <c r="G53" s="85">
        <v>3.74</v>
      </c>
      <c r="H53" s="86">
        <v>1.5470999999999999</v>
      </c>
      <c r="I53" s="87">
        <v>1</v>
      </c>
      <c r="J53" s="87">
        <v>1</v>
      </c>
      <c r="K53" s="87">
        <v>1</v>
      </c>
      <c r="L53" s="87">
        <v>1</v>
      </c>
    </row>
    <row r="54" spans="1:12" hidden="1">
      <c r="A54" s="84" t="s">
        <v>326</v>
      </c>
      <c r="B54" s="84" t="s">
        <v>323</v>
      </c>
      <c r="C54" s="84" t="s">
        <v>257</v>
      </c>
      <c r="D54" s="78" t="s">
        <v>324</v>
      </c>
      <c r="E54" s="78" t="s">
        <v>269</v>
      </c>
      <c r="F54" s="78" t="s">
        <v>270</v>
      </c>
      <c r="G54" s="85">
        <v>7.4</v>
      </c>
      <c r="H54" s="86">
        <v>2.1511999999999998</v>
      </c>
      <c r="I54" s="87">
        <v>1</v>
      </c>
      <c r="J54" s="87">
        <v>1</v>
      </c>
      <c r="K54" s="87">
        <v>1</v>
      </c>
      <c r="L54" s="87">
        <v>1</v>
      </c>
    </row>
    <row r="55" spans="1:12" hidden="1">
      <c r="A55" s="84" t="s">
        <v>327</v>
      </c>
      <c r="B55" s="84" t="s">
        <v>323</v>
      </c>
      <c r="C55" s="84" t="s">
        <v>259</v>
      </c>
      <c r="D55" s="78" t="s">
        <v>324</v>
      </c>
      <c r="E55" s="78" t="s">
        <v>269</v>
      </c>
      <c r="F55" s="78" t="s">
        <v>270</v>
      </c>
      <c r="G55" s="85">
        <v>16.41</v>
      </c>
      <c r="H55" s="86">
        <v>4.3445</v>
      </c>
      <c r="I55" s="87">
        <v>1</v>
      </c>
      <c r="J55" s="87">
        <v>1</v>
      </c>
      <c r="K55" s="87">
        <v>1</v>
      </c>
      <c r="L55" s="87">
        <v>1</v>
      </c>
    </row>
    <row r="56" spans="1:12" hidden="1">
      <c r="A56" s="84" t="s">
        <v>328</v>
      </c>
      <c r="B56" s="84" t="s">
        <v>329</v>
      </c>
      <c r="C56" s="84" t="s">
        <v>251</v>
      </c>
      <c r="D56" s="78" t="s">
        <v>330</v>
      </c>
      <c r="E56" s="78" t="s">
        <v>269</v>
      </c>
      <c r="F56" s="78" t="s">
        <v>270</v>
      </c>
      <c r="G56" s="85">
        <v>2.88</v>
      </c>
      <c r="H56" s="86">
        <v>1.5337000000000001</v>
      </c>
      <c r="I56" s="87">
        <v>1</v>
      </c>
      <c r="J56" s="87">
        <v>1</v>
      </c>
      <c r="K56" s="87">
        <v>1</v>
      </c>
      <c r="L56" s="87">
        <v>1</v>
      </c>
    </row>
    <row r="57" spans="1:12" hidden="1">
      <c r="A57" s="84" t="s">
        <v>331</v>
      </c>
      <c r="B57" s="84" t="s">
        <v>329</v>
      </c>
      <c r="C57" s="84" t="s">
        <v>255</v>
      </c>
      <c r="D57" s="78" t="s">
        <v>330</v>
      </c>
      <c r="E57" s="78" t="s">
        <v>269</v>
      </c>
      <c r="F57" s="78" t="s">
        <v>270</v>
      </c>
      <c r="G57" s="85">
        <v>5.47</v>
      </c>
      <c r="H57" s="86">
        <v>2.1025999999999998</v>
      </c>
      <c r="I57" s="87">
        <v>1</v>
      </c>
      <c r="J57" s="87">
        <v>1</v>
      </c>
      <c r="K57" s="87">
        <v>1</v>
      </c>
      <c r="L57" s="87">
        <v>1</v>
      </c>
    </row>
    <row r="58" spans="1:12" hidden="1">
      <c r="A58" s="84" t="s">
        <v>332</v>
      </c>
      <c r="B58" s="84" t="s">
        <v>329</v>
      </c>
      <c r="C58" s="84" t="s">
        <v>257</v>
      </c>
      <c r="D58" s="78" t="s">
        <v>330</v>
      </c>
      <c r="E58" s="78" t="s">
        <v>269</v>
      </c>
      <c r="F58" s="78" t="s">
        <v>270</v>
      </c>
      <c r="G58" s="85">
        <v>9.81</v>
      </c>
      <c r="H58" s="86">
        <v>3.5419999999999998</v>
      </c>
      <c r="I58" s="87">
        <v>1</v>
      </c>
      <c r="J58" s="87">
        <v>1</v>
      </c>
      <c r="K58" s="87">
        <v>1</v>
      </c>
      <c r="L58" s="87">
        <v>1</v>
      </c>
    </row>
    <row r="59" spans="1:12" hidden="1">
      <c r="A59" s="84" t="s">
        <v>333</v>
      </c>
      <c r="B59" s="84" t="s">
        <v>329</v>
      </c>
      <c r="C59" s="84" t="s">
        <v>259</v>
      </c>
      <c r="D59" s="78" t="s">
        <v>330</v>
      </c>
      <c r="E59" s="78" t="s">
        <v>269</v>
      </c>
      <c r="F59" s="78" t="s">
        <v>270</v>
      </c>
      <c r="G59" s="85">
        <v>17.399999999999999</v>
      </c>
      <c r="H59" s="86">
        <v>5.7641999999999998</v>
      </c>
      <c r="I59" s="87">
        <v>1</v>
      </c>
      <c r="J59" s="87">
        <v>1</v>
      </c>
      <c r="K59" s="87">
        <v>1</v>
      </c>
      <c r="L59" s="87">
        <v>1</v>
      </c>
    </row>
    <row r="60" spans="1:12" hidden="1">
      <c r="A60" s="84" t="s">
        <v>334</v>
      </c>
      <c r="B60" s="84" t="s">
        <v>335</v>
      </c>
      <c r="C60" s="84" t="s">
        <v>251</v>
      </c>
      <c r="D60" s="78" t="s">
        <v>336</v>
      </c>
      <c r="E60" s="78" t="s">
        <v>269</v>
      </c>
      <c r="F60" s="78" t="s">
        <v>270</v>
      </c>
      <c r="G60" s="85">
        <v>1.33</v>
      </c>
      <c r="H60" s="86">
        <v>1.0247999999999999</v>
      </c>
      <c r="I60" s="87">
        <v>1</v>
      </c>
      <c r="J60" s="87">
        <v>1</v>
      </c>
      <c r="K60" s="87">
        <v>1</v>
      </c>
      <c r="L60" s="87">
        <v>1</v>
      </c>
    </row>
    <row r="61" spans="1:12" hidden="1">
      <c r="A61" s="84" t="s">
        <v>337</v>
      </c>
      <c r="B61" s="84" t="s">
        <v>335</v>
      </c>
      <c r="C61" s="84" t="s">
        <v>255</v>
      </c>
      <c r="D61" s="78" t="s">
        <v>336</v>
      </c>
      <c r="E61" s="78" t="s">
        <v>269</v>
      </c>
      <c r="F61" s="78" t="s">
        <v>270</v>
      </c>
      <c r="G61" s="85">
        <v>2.2799999999999998</v>
      </c>
      <c r="H61" s="86">
        <v>1.2785</v>
      </c>
      <c r="I61" s="87">
        <v>1</v>
      </c>
      <c r="J61" s="87">
        <v>1</v>
      </c>
      <c r="K61" s="87">
        <v>1</v>
      </c>
      <c r="L61" s="87">
        <v>1</v>
      </c>
    </row>
    <row r="62" spans="1:12" hidden="1">
      <c r="A62" s="84" t="s">
        <v>338</v>
      </c>
      <c r="B62" s="84" t="s">
        <v>335</v>
      </c>
      <c r="C62" s="84" t="s">
        <v>257</v>
      </c>
      <c r="D62" s="78" t="s">
        <v>336</v>
      </c>
      <c r="E62" s="78" t="s">
        <v>269</v>
      </c>
      <c r="F62" s="78" t="s">
        <v>270</v>
      </c>
      <c r="G62" s="85">
        <v>6.28</v>
      </c>
      <c r="H62" s="86">
        <v>2.2342</v>
      </c>
      <c r="I62" s="87">
        <v>1</v>
      </c>
      <c r="J62" s="87">
        <v>1</v>
      </c>
      <c r="K62" s="87">
        <v>1</v>
      </c>
      <c r="L62" s="87">
        <v>1</v>
      </c>
    </row>
    <row r="63" spans="1:12" hidden="1">
      <c r="A63" s="84" t="s">
        <v>339</v>
      </c>
      <c r="B63" s="84" t="s">
        <v>335</v>
      </c>
      <c r="C63" s="84" t="s">
        <v>259</v>
      </c>
      <c r="D63" s="78" t="s">
        <v>336</v>
      </c>
      <c r="E63" s="78" t="s">
        <v>269</v>
      </c>
      <c r="F63" s="78" t="s">
        <v>270</v>
      </c>
      <c r="G63" s="85">
        <v>11.56</v>
      </c>
      <c r="H63" s="86">
        <v>3.8016000000000001</v>
      </c>
      <c r="I63" s="87">
        <v>1</v>
      </c>
      <c r="J63" s="87">
        <v>1</v>
      </c>
      <c r="K63" s="87">
        <v>1</v>
      </c>
      <c r="L63" s="87">
        <v>1</v>
      </c>
    </row>
    <row r="64" spans="1:12" hidden="1">
      <c r="A64" s="84" t="s">
        <v>340</v>
      </c>
      <c r="B64" s="84" t="s">
        <v>341</v>
      </c>
      <c r="C64" s="84" t="s">
        <v>251</v>
      </c>
      <c r="D64" s="78" t="s">
        <v>342</v>
      </c>
      <c r="E64" s="78" t="s">
        <v>269</v>
      </c>
      <c r="F64" s="78" t="s">
        <v>270</v>
      </c>
      <c r="G64" s="85">
        <v>2.2200000000000002</v>
      </c>
      <c r="H64" s="86">
        <v>1.2085999999999999</v>
      </c>
      <c r="I64" s="87">
        <v>1</v>
      </c>
      <c r="J64" s="87">
        <v>1</v>
      </c>
      <c r="K64" s="87">
        <v>1</v>
      </c>
      <c r="L64" s="87">
        <v>1</v>
      </c>
    </row>
    <row r="65" spans="1:12" hidden="1">
      <c r="A65" s="84" t="s">
        <v>343</v>
      </c>
      <c r="B65" s="84" t="s">
        <v>341</v>
      </c>
      <c r="C65" s="84" t="s">
        <v>255</v>
      </c>
      <c r="D65" s="78" t="s">
        <v>342</v>
      </c>
      <c r="E65" s="78" t="s">
        <v>269</v>
      </c>
      <c r="F65" s="78" t="s">
        <v>270</v>
      </c>
      <c r="G65" s="85">
        <v>4.07</v>
      </c>
      <c r="H65" s="86">
        <v>1.5311999999999999</v>
      </c>
      <c r="I65" s="87">
        <v>1</v>
      </c>
      <c r="J65" s="87">
        <v>1</v>
      </c>
      <c r="K65" s="87">
        <v>1</v>
      </c>
      <c r="L65" s="87">
        <v>1</v>
      </c>
    </row>
    <row r="66" spans="1:12" hidden="1">
      <c r="A66" s="84" t="s">
        <v>344</v>
      </c>
      <c r="B66" s="84" t="s">
        <v>341</v>
      </c>
      <c r="C66" s="84" t="s">
        <v>257</v>
      </c>
      <c r="D66" s="78" t="s">
        <v>342</v>
      </c>
      <c r="E66" s="78" t="s">
        <v>269</v>
      </c>
      <c r="F66" s="78" t="s">
        <v>270</v>
      </c>
      <c r="G66" s="85">
        <v>8.24</v>
      </c>
      <c r="H66" s="86">
        <v>2.3411</v>
      </c>
      <c r="I66" s="87">
        <v>1</v>
      </c>
      <c r="J66" s="87">
        <v>1</v>
      </c>
      <c r="K66" s="87">
        <v>1</v>
      </c>
      <c r="L66" s="87">
        <v>1</v>
      </c>
    </row>
    <row r="67" spans="1:12" hidden="1">
      <c r="A67" s="84" t="s">
        <v>345</v>
      </c>
      <c r="B67" s="84" t="s">
        <v>341</v>
      </c>
      <c r="C67" s="84" t="s">
        <v>259</v>
      </c>
      <c r="D67" s="78" t="s">
        <v>342</v>
      </c>
      <c r="E67" s="78" t="s">
        <v>269</v>
      </c>
      <c r="F67" s="78" t="s">
        <v>270</v>
      </c>
      <c r="G67" s="85">
        <v>18.13</v>
      </c>
      <c r="H67" s="86">
        <v>4.3707000000000003</v>
      </c>
      <c r="I67" s="87">
        <v>1</v>
      </c>
      <c r="J67" s="87">
        <v>1</v>
      </c>
      <c r="K67" s="87">
        <v>1</v>
      </c>
      <c r="L67" s="87">
        <v>1</v>
      </c>
    </row>
    <row r="68" spans="1:12" hidden="1">
      <c r="A68" s="84" t="s">
        <v>346</v>
      </c>
      <c r="B68" s="84" t="s">
        <v>347</v>
      </c>
      <c r="C68" s="84" t="s">
        <v>251</v>
      </c>
      <c r="D68" s="78" t="s">
        <v>348</v>
      </c>
      <c r="E68" s="78" t="s">
        <v>269</v>
      </c>
      <c r="F68" s="78" t="s">
        <v>270</v>
      </c>
      <c r="G68" s="85">
        <v>2.4700000000000002</v>
      </c>
      <c r="H68" s="86">
        <v>1.6069</v>
      </c>
      <c r="I68" s="87">
        <v>1</v>
      </c>
      <c r="J68" s="87">
        <v>1</v>
      </c>
      <c r="K68" s="87">
        <v>1</v>
      </c>
      <c r="L68" s="87">
        <v>1</v>
      </c>
    </row>
    <row r="69" spans="1:12" hidden="1">
      <c r="A69" s="84" t="s">
        <v>349</v>
      </c>
      <c r="B69" s="84" t="s">
        <v>347</v>
      </c>
      <c r="C69" s="84" t="s">
        <v>255</v>
      </c>
      <c r="D69" s="78" t="s">
        <v>348</v>
      </c>
      <c r="E69" s="78" t="s">
        <v>269</v>
      </c>
      <c r="F69" s="78" t="s">
        <v>270</v>
      </c>
      <c r="G69" s="85">
        <v>3.9</v>
      </c>
      <c r="H69" s="86">
        <v>1.8705000000000001</v>
      </c>
      <c r="I69" s="87">
        <v>1</v>
      </c>
      <c r="J69" s="87">
        <v>1</v>
      </c>
      <c r="K69" s="87">
        <v>1</v>
      </c>
      <c r="L69" s="87">
        <v>1</v>
      </c>
    </row>
    <row r="70" spans="1:12" hidden="1">
      <c r="A70" s="84" t="s">
        <v>350</v>
      </c>
      <c r="B70" s="84" t="s">
        <v>347</v>
      </c>
      <c r="C70" s="84" t="s">
        <v>257</v>
      </c>
      <c r="D70" s="78" t="s">
        <v>348</v>
      </c>
      <c r="E70" s="78" t="s">
        <v>269</v>
      </c>
      <c r="F70" s="78" t="s">
        <v>270</v>
      </c>
      <c r="G70" s="85">
        <v>9.0299999999999994</v>
      </c>
      <c r="H70" s="86">
        <v>3.0392999999999999</v>
      </c>
      <c r="I70" s="87">
        <v>1</v>
      </c>
      <c r="J70" s="87">
        <v>1</v>
      </c>
      <c r="K70" s="87">
        <v>1</v>
      </c>
      <c r="L70" s="87">
        <v>1</v>
      </c>
    </row>
    <row r="71" spans="1:12" hidden="1">
      <c r="A71" s="84" t="s">
        <v>351</v>
      </c>
      <c r="B71" s="84" t="s">
        <v>347</v>
      </c>
      <c r="C71" s="84" t="s">
        <v>259</v>
      </c>
      <c r="D71" s="78" t="s">
        <v>348</v>
      </c>
      <c r="E71" s="78" t="s">
        <v>269</v>
      </c>
      <c r="F71" s="78" t="s">
        <v>270</v>
      </c>
      <c r="G71" s="85">
        <v>17.88</v>
      </c>
      <c r="H71" s="86">
        <v>5.0111999999999997</v>
      </c>
      <c r="I71" s="87">
        <v>1</v>
      </c>
      <c r="J71" s="87">
        <v>1</v>
      </c>
      <c r="K71" s="87">
        <v>1</v>
      </c>
      <c r="L71" s="87">
        <v>1</v>
      </c>
    </row>
    <row r="72" spans="1:12" hidden="1">
      <c r="A72" s="84" t="s">
        <v>352</v>
      </c>
      <c r="B72" s="84" t="s">
        <v>353</v>
      </c>
      <c r="C72" s="84" t="s">
        <v>251</v>
      </c>
      <c r="D72" s="78" t="s">
        <v>354</v>
      </c>
      <c r="E72" s="78" t="s">
        <v>269</v>
      </c>
      <c r="F72" s="78" t="s">
        <v>270</v>
      </c>
      <c r="G72" s="85">
        <v>2.5099999999999998</v>
      </c>
      <c r="H72" s="86">
        <v>1.8206</v>
      </c>
      <c r="I72" s="87">
        <v>1</v>
      </c>
      <c r="J72" s="87">
        <v>1</v>
      </c>
      <c r="K72" s="87">
        <v>1</v>
      </c>
      <c r="L72" s="87">
        <v>1</v>
      </c>
    </row>
    <row r="73" spans="1:12" hidden="1">
      <c r="A73" s="84" t="s">
        <v>355</v>
      </c>
      <c r="B73" s="84" t="s">
        <v>353</v>
      </c>
      <c r="C73" s="84" t="s">
        <v>255</v>
      </c>
      <c r="D73" s="78" t="s">
        <v>354</v>
      </c>
      <c r="E73" s="78" t="s">
        <v>269</v>
      </c>
      <c r="F73" s="78" t="s">
        <v>270</v>
      </c>
      <c r="G73" s="85">
        <v>5</v>
      </c>
      <c r="H73" s="86">
        <v>1.9116</v>
      </c>
      <c r="I73" s="87">
        <v>1</v>
      </c>
      <c r="J73" s="87">
        <v>1</v>
      </c>
      <c r="K73" s="87">
        <v>1</v>
      </c>
      <c r="L73" s="87">
        <v>1</v>
      </c>
    </row>
    <row r="74" spans="1:12" hidden="1">
      <c r="A74" s="84" t="s">
        <v>356</v>
      </c>
      <c r="B74" s="84" t="s">
        <v>353</v>
      </c>
      <c r="C74" s="84" t="s">
        <v>257</v>
      </c>
      <c r="D74" s="78" t="s">
        <v>354</v>
      </c>
      <c r="E74" s="78" t="s">
        <v>269</v>
      </c>
      <c r="F74" s="78" t="s">
        <v>270</v>
      </c>
      <c r="G74" s="85">
        <v>7.79</v>
      </c>
      <c r="H74" s="86">
        <v>2.4597000000000002</v>
      </c>
      <c r="I74" s="87">
        <v>1</v>
      </c>
      <c r="J74" s="87">
        <v>1</v>
      </c>
      <c r="K74" s="87">
        <v>1</v>
      </c>
      <c r="L74" s="87">
        <v>1</v>
      </c>
    </row>
    <row r="75" spans="1:12" hidden="1">
      <c r="A75" s="84" t="s">
        <v>357</v>
      </c>
      <c r="B75" s="84" t="s">
        <v>353</v>
      </c>
      <c r="C75" s="84" t="s">
        <v>259</v>
      </c>
      <c r="D75" s="78" t="s">
        <v>354</v>
      </c>
      <c r="E75" s="78" t="s">
        <v>269</v>
      </c>
      <c r="F75" s="78" t="s">
        <v>270</v>
      </c>
      <c r="G75" s="85">
        <v>12.6</v>
      </c>
      <c r="H75" s="86">
        <v>4.0627000000000004</v>
      </c>
      <c r="I75" s="87">
        <v>1</v>
      </c>
      <c r="J75" s="87">
        <v>1</v>
      </c>
      <c r="K75" s="87">
        <v>1</v>
      </c>
      <c r="L75" s="87">
        <v>1</v>
      </c>
    </row>
    <row r="76" spans="1:12" hidden="1">
      <c r="A76" s="84" t="s">
        <v>358</v>
      </c>
      <c r="B76" s="84" t="s">
        <v>359</v>
      </c>
      <c r="C76" s="84" t="s">
        <v>251</v>
      </c>
      <c r="D76" s="78" t="s">
        <v>360</v>
      </c>
      <c r="E76" s="78" t="s">
        <v>269</v>
      </c>
      <c r="F76" s="78" t="s">
        <v>270</v>
      </c>
      <c r="G76" s="85">
        <v>1.49</v>
      </c>
      <c r="H76" s="86">
        <v>1.8301000000000001</v>
      </c>
      <c r="I76" s="87">
        <v>1</v>
      </c>
      <c r="J76" s="87">
        <v>1</v>
      </c>
      <c r="K76" s="87">
        <v>1</v>
      </c>
      <c r="L76" s="87">
        <v>1</v>
      </c>
    </row>
    <row r="77" spans="1:12" hidden="1">
      <c r="A77" s="84" t="s">
        <v>361</v>
      </c>
      <c r="B77" s="84" t="s">
        <v>359</v>
      </c>
      <c r="C77" s="84" t="s">
        <v>255</v>
      </c>
      <c r="D77" s="78" t="s">
        <v>360</v>
      </c>
      <c r="E77" s="78" t="s">
        <v>269</v>
      </c>
      <c r="F77" s="78" t="s">
        <v>270</v>
      </c>
      <c r="G77" s="85">
        <v>3.91</v>
      </c>
      <c r="H77" s="86">
        <v>2.4523000000000001</v>
      </c>
      <c r="I77" s="87">
        <v>1</v>
      </c>
      <c r="J77" s="87">
        <v>1</v>
      </c>
      <c r="K77" s="87">
        <v>1</v>
      </c>
      <c r="L77" s="87">
        <v>1</v>
      </c>
    </row>
    <row r="78" spans="1:12" hidden="1">
      <c r="A78" s="84" t="s">
        <v>362</v>
      </c>
      <c r="B78" s="84" t="s">
        <v>359</v>
      </c>
      <c r="C78" s="84" t="s">
        <v>257</v>
      </c>
      <c r="D78" s="78" t="s">
        <v>360</v>
      </c>
      <c r="E78" s="78" t="s">
        <v>269</v>
      </c>
      <c r="F78" s="78" t="s">
        <v>270</v>
      </c>
      <c r="G78" s="85">
        <v>6.94</v>
      </c>
      <c r="H78" s="86">
        <v>3.3597999999999999</v>
      </c>
      <c r="I78" s="87">
        <v>1</v>
      </c>
      <c r="J78" s="87">
        <v>1</v>
      </c>
      <c r="K78" s="87">
        <v>1</v>
      </c>
      <c r="L78" s="87">
        <v>1</v>
      </c>
    </row>
    <row r="79" spans="1:12" hidden="1">
      <c r="A79" s="84" t="s">
        <v>363</v>
      </c>
      <c r="B79" s="84" t="s">
        <v>359</v>
      </c>
      <c r="C79" s="84" t="s">
        <v>259</v>
      </c>
      <c r="D79" s="78" t="s">
        <v>360</v>
      </c>
      <c r="E79" s="78" t="s">
        <v>269</v>
      </c>
      <c r="F79" s="78" t="s">
        <v>270</v>
      </c>
      <c r="G79" s="85">
        <v>10.039999999999999</v>
      </c>
      <c r="H79" s="86">
        <v>4.4358000000000004</v>
      </c>
      <c r="I79" s="87">
        <v>1</v>
      </c>
      <c r="J79" s="87">
        <v>1</v>
      </c>
      <c r="K79" s="87">
        <v>1</v>
      </c>
      <c r="L79" s="87">
        <v>1</v>
      </c>
    </row>
    <row r="80" spans="1:12" hidden="1">
      <c r="A80" s="84" t="s">
        <v>364</v>
      </c>
      <c r="B80" s="84" t="s">
        <v>365</v>
      </c>
      <c r="C80" s="84" t="s">
        <v>251</v>
      </c>
      <c r="D80" s="78" t="s">
        <v>366</v>
      </c>
      <c r="E80" s="78" t="s">
        <v>269</v>
      </c>
      <c r="F80" s="78" t="s">
        <v>270</v>
      </c>
      <c r="G80" s="85">
        <v>5.39</v>
      </c>
      <c r="H80" s="86">
        <v>0.85719999999999996</v>
      </c>
      <c r="I80" s="87">
        <v>1</v>
      </c>
      <c r="J80" s="87">
        <v>1</v>
      </c>
      <c r="K80" s="87">
        <v>1</v>
      </c>
      <c r="L80" s="87">
        <v>1</v>
      </c>
    </row>
    <row r="81" spans="1:12" hidden="1">
      <c r="A81" s="84" t="s">
        <v>367</v>
      </c>
      <c r="B81" s="84" t="s">
        <v>365</v>
      </c>
      <c r="C81" s="84" t="s">
        <v>255</v>
      </c>
      <c r="D81" s="78" t="s">
        <v>366</v>
      </c>
      <c r="E81" s="78" t="s">
        <v>269</v>
      </c>
      <c r="F81" s="78" t="s">
        <v>270</v>
      </c>
      <c r="G81" s="85">
        <v>8.5299999999999994</v>
      </c>
      <c r="H81" s="86">
        <v>1.2056</v>
      </c>
      <c r="I81" s="87">
        <v>1</v>
      </c>
      <c r="J81" s="87">
        <v>1</v>
      </c>
      <c r="K81" s="87">
        <v>1</v>
      </c>
      <c r="L81" s="87">
        <v>1</v>
      </c>
    </row>
    <row r="82" spans="1:12" hidden="1">
      <c r="A82" s="84" t="s">
        <v>368</v>
      </c>
      <c r="B82" s="84" t="s">
        <v>365</v>
      </c>
      <c r="C82" s="84" t="s">
        <v>257</v>
      </c>
      <c r="D82" s="78" t="s">
        <v>366</v>
      </c>
      <c r="E82" s="78" t="s">
        <v>269</v>
      </c>
      <c r="F82" s="78" t="s">
        <v>270</v>
      </c>
      <c r="G82" s="85">
        <v>12.71</v>
      </c>
      <c r="H82" s="86">
        <v>1.6741999999999999</v>
      </c>
      <c r="I82" s="87">
        <v>1</v>
      </c>
      <c r="J82" s="87">
        <v>1</v>
      </c>
      <c r="K82" s="87">
        <v>1</v>
      </c>
      <c r="L82" s="87">
        <v>1</v>
      </c>
    </row>
    <row r="83" spans="1:12" hidden="1">
      <c r="A83" s="84" t="s">
        <v>369</v>
      </c>
      <c r="B83" s="84" t="s">
        <v>365</v>
      </c>
      <c r="C83" s="84" t="s">
        <v>259</v>
      </c>
      <c r="D83" s="78" t="s">
        <v>366</v>
      </c>
      <c r="E83" s="78" t="s">
        <v>269</v>
      </c>
      <c r="F83" s="78" t="s">
        <v>270</v>
      </c>
      <c r="G83" s="85">
        <v>14.25</v>
      </c>
      <c r="H83" s="86">
        <v>2.7141000000000002</v>
      </c>
      <c r="I83" s="87">
        <v>1</v>
      </c>
      <c r="J83" s="87">
        <v>1</v>
      </c>
      <c r="K83" s="87">
        <v>1</v>
      </c>
      <c r="L83" s="87">
        <v>1</v>
      </c>
    </row>
    <row r="84" spans="1:12" hidden="1">
      <c r="A84" s="84" t="s">
        <v>370</v>
      </c>
      <c r="B84" s="84" t="s">
        <v>371</v>
      </c>
      <c r="C84" s="84" t="s">
        <v>251</v>
      </c>
      <c r="D84" s="78" t="s">
        <v>372</v>
      </c>
      <c r="E84" s="78" t="s">
        <v>269</v>
      </c>
      <c r="F84" s="78" t="s">
        <v>270</v>
      </c>
      <c r="G84" s="85">
        <v>2.68</v>
      </c>
      <c r="H84" s="86">
        <v>0.69040000000000001</v>
      </c>
      <c r="I84" s="87">
        <v>1</v>
      </c>
      <c r="J84" s="87">
        <v>1</v>
      </c>
      <c r="K84" s="87">
        <v>1</v>
      </c>
      <c r="L84" s="87">
        <v>1</v>
      </c>
    </row>
    <row r="85" spans="1:12" hidden="1">
      <c r="A85" s="84" t="s">
        <v>373</v>
      </c>
      <c r="B85" s="84" t="s">
        <v>371</v>
      </c>
      <c r="C85" s="84" t="s">
        <v>255</v>
      </c>
      <c r="D85" s="78" t="s">
        <v>372</v>
      </c>
      <c r="E85" s="78" t="s">
        <v>269</v>
      </c>
      <c r="F85" s="78" t="s">
        <v>270</v>
      </c>
      <c r="G85" s="85">
        <v>3.91</v>
      </c>
      <c r="H85" s="86">
        <v>0.76949999999999996</v>
      </c>
      <c r="I85" s="87">
        <v>1</v>
      </c>
      <c r="J85" s="87">
        <v>1</v>
      </c>
      <c r="K85" s="87">
        <v>1</v>
      </c>
      <c r="L85" s="87">
        <v>1</v>
      </c>
    </row>
    <row r="86" spans="1:12" hidden="1">
      <c r="A86" s="84" t="s">
        <v>374</v>
      </c>
      <c r="B86" s="84" t="s">
        <v>371</v>
      </c>
      <c r="C86" s="84" t="s">
        <v>257</v>
      </c>
      <c r="D86" s="78" t="s">
        <v>372</v>
      </c>
      <c r="E86" s="78" t="s">
        <v>269</v>
      </c>
      <c r="F86" s="78" t="s">
        <v>270</v>
      </c>
      <c r="G86" s="85">
        <v>5.63</v>
      </c>
      <c r="H86" s="86">
        <v>1.0165</v>
      </c>
      <c r="I86" s="87">
        <v>1</v>
      </c>
      <c r="J86" s="87">
        <v>1</v>
      </c>
      <c r="K86" s="87">
        <v>1</v>
      </c>
      <c r="L86" s="87">
        <v>1</v>
      </c>
    </row>
    <row r="87" spans="1:12" hidden="1">
      <c r="A87" s="84" t="s">
        <v>375</v>
      </c>
      <c r="B87" s="84" t="s">
        <v>371</v>
      </c>
      <c r="C87" s="84" t="s">
        <v>259</v>
      </c>
      <c r="D87" s="78" t="s">
        <v>372</v>
      </c>
      <c r="E87" s="78" t="s">
        <v>269</v>
      </c>
      <c r="F87" s="78" t="s">
        <v>270</v>
      </c>
      <c r="G87" s="85">
        <v>7.86</v>
      </c>
      <c r="H87" s="86">
        <v>1.5039</v>
      </c>
      <c r="I87" s="87">
        <v>1</v>
      </c>
      <c r="J87" s="87">
        <v>1</v>
      </c>
      <c r="K87" s="87">
        <v>1</v>
      </c>
      <c r="L87" s="87">
        <v>1</v>
      </c>
    </row>
    <row r="88" spans="1:12" hidden="1">
      <c r="A88" s="84" t="s">
        <v>376</v>
      </c>
      <c r="B88" s="84" t="s">
        <v>377</v>
      </c>
      <c r="C88" s="84" t="s">
        <v>251</v>
      </c>
      <c r="D88" s="78" t="s">
        <v>378</v>
      </c>
      <c r="E88" s="78" t="s">
        <v>269</v>
      </c>
      <c r="F88" s="78" t="s">
        <v>270</v>
      </c>
      <c r="G88" s="85">
        <v>6.47</v>
      </c>
      <c r="H88" s="86">
        <v>0.64290000000000003</v>
      </c>
      <c r="I88" s="87">
        <v>1</v>
      </c>
      <c r="J88" s="87">
        <v>1</v>
      </c>
      <c r="K88" s="87">
        <v>1</v>
      </c>
      <c r="L88" s="87">
        <v>1</v>
      </c>
    </row>
    <row r="89" spans="1:12" hidden="1">
      <c r="A89" s="84" t="s">
        <v>379</v>
      </c>
      <c r="B89" s="84" t="s">
        <v>377</v>
      </c>
      <c r="C89" s="84" t="s">
        <v>255</v>
      </c>
      <c r="D89" s="78" t="s">
        <v>378</v>
      </c>
      <c r="E89" s="78" t="s">
        <v>269</v>
      </c>
      <c r="F89" s="78" t="s">
        <v>270</v>
      </c>
      <c r="G89" s="85">
        <v>8.41</v>
      </c>
      <c r="H89" s="86">
        <v>0.81599999999999995</v>
      </c>
      <c r="I89" s="87">
        <v>1</v>
      </c>
      <c r="J89" s="87">
        <v>1</v>
      </c>
      <c r="K89" s="87">
        <v>1</v>
      </c>
      <c r="L89" s="87">
        <v>1</v>
      </c>
    </row>
    <row r="90" spans="1:12" hidden="1">
      <c r="A90" s="84" t="s">
        <v>380</v>
      </c>
      <c r="B90" s="84" t="s">
        <v>377</v>
      </c>
      <c r="C90" s="84" t="s">
        <v>257</v>
      </c>
      <c r="D90" s="78" t="s">
        <v>378</v>
      </c>
      <c r="E90" s="78" t="s">
        <v>269</v>
      </c>
      <c r="F90" s="78" t="s">
        <v>270</v>
      </c>
      <c r="G90" s="85">
        <v>8.52</v>
      </c>
      <c r="H90" s="86">
        <v>1.0979000000000001</v>
      </c>
      <c r="I90" s="87">
        <v>1</v>
      </c>
      <c r="J90" s="87">
        <v>1</v>
      </c>
      <c r="K90" s="87">
        <v>1</v>
      </c>
      <c r="L90" s="87">
        <v>1</v>
      </c>
    </row>
    <row r="91" spans="1:12" hidden="1">
      <c r="A91" s="84" t="s">
        <v>381</v>
      </c>
      <c r="B91" s="84" t="s">
        <v>377</v>
      </c>
      <c r="C91" s="84" t="s">
        <v>259</v>
      </c>
      <c r="D91" s="78" t="s">
        <v>378</v>
      </c>
      <c r="E91" s="78" t="s">
        <v>269</v>
      </c>
      <c r="F91" s="78" t="s">
        <v>270</v>
      </c>
      <c r="G91" s="85">
        <v>11.3</v>
      </c>
      <c r="H91" s="86">
        <v>1.9549000000000001</v>
      </c>
      <c r="I91" s="87">
        <v>1</v>
      </c>
      <c r="J91" s="87">
        <v>1</v>
      </c>
      <c r="K91" s="87">
        <v>1</v>
      </c>
      <c r="L91" s="87">
        <v>1</v>
      </c>
    </row>
    <row r="92" spans="1:12" hidden="1">
      <c r="A92" s="84" t="s">
        <v>382</v>
      </c>
      <c r="B92" s="84" t="s">
        <v>383</v>
      </c>
      <c r="C92" s="84" t="s">
        <v>251</v>
      </c>
      <c r="D92" s="78" t="s">
        <v>384</v>
      </c>
      <c r="E92" s="78" t="s">
        <v>269</v>
      </c>
      <c r="F92" s="78" t="s">
        <v>270</v>
      </c>
      <c r="G92" s="85">
        <v>3.98</v>
      </c>
      <c r="H92" s="86">
        <v>0.78600000000000003</v>
      </c>
      <c r="I92" s="87">
        <v>1</v>
      </c>
      <c r="J92" s="87">
        <v>1</v>
      </c>
      <c r="K92" s="87">
        <v>1</v>
      </c>
      <c r="L92" s="87">
        <v>1</v>
      </c>
    </row>
    <row r="93" spans="1:12" hidden="1">
      <c r="A93" s="84" t="s">
        <v>385</v>
      </c>
      <c r="B93" s="84" t="s">
        <v>383</v>
      </c>
      <c r="C93" s="84" t="s">
        <v>255</v>
      </c>
      <c r="D93" s="78" t="s">
        <v>384</v>
      </c>
      <c r="E93" s="78" t="s">
        <v>269</v>
      </c>
      <c r="F93" s="78" t="s">
        <v>270</v>
      </c>
      <c r="G93" s="85">
        <v>5.94</v>
      </c>
      <c r="H93" s="86">
        <v>1.0584</v>
      </c>
      <c r="I93" s="87">
        <v>1</v>
      </c>
      <c r="J93" s="87">
        <v>1</v>
      </c>
      <c r="K93" s="87">
        <v>1</v>
      </c>
      <c r="L93" s="87">
        <v>1</v>
      </c>
    </row>
    <row r="94" spans="1:12" hidden="1">
      <c r="A94" s="84" t="s">
        <v>386</v>
      </c>
      <c r="B94" s="84" t="s">
        <v>383</v>
      </c>
      <c r="C94" s="84" t="s">
        <v>257</v>
      </c>
      <c r="D94" s="78" t="s">
        <v>384</v>
      </c>
      <c r="E94" s="78" t="s">
        <v>269</v>
      </c>
      <c r="F94" s="78" t="s">
        <v>270</v>
      </c>
      <c r="G94" s="85">
        <v>9.0500000000000007</v>
      </c>
      <c r="H94" s="86">
        <v>1.6407</v>
      </c>
      <c r="I94" s="87">
        <v>1</v>
      </c>
      <c r="J94" s="87">
        <v>1</v>
      </c>
      <c r="K94" s="87">
        <v>1</v>
      </c>
      <c r="L94" s="87">
        <v>1</v>
      </c>
    </row>
    <row r="95" spans="1:12" hidden="1">
      <c r="A95" s="84" t="s">
        <v>387</v>
      </c>
      <c r="B95" s="84" t="s">
        <v>383</v>
      </c>
      <c r="C95" s="84" t="s">
        <v>259</v>
      </c>
      <c r="D95" s="78" t="s">
        <v>384</v>
      </c>
      <c r="E95" s="78" t="s">
        <v>269</v>
      </c>
      <c r="F95" s="78" t="s">
        <v>270</v>
      </c>
      <c r="G95" s="85">
        <v>15.21</v>
      </c>
      <c r="H95" s="86">
        <v>2.9914000000000001</v>
      </c>
      <c r="I95" s="87">
        <v>1</v>
      </c>
      <c r="J95" s="87">
        <v>1</v>
      </c>
      <c r="K95" s="87">
        <v>1</v>
      </c>
      <c r="L95" s="87">
        <v>1</v>
      </c>
    </row>
    <row r="96" spans="1:12" hidden="1">
      <c r="A96" s="84" t="s">
        <v>388</v>
      </c>
      <c r="B96" s="84" t="s">
        <v>389</v>
      </c>
      <c r="C96" s="84" t="s">
        <v>251</v>
      </c>
      <c r="D96" s="78" t="s">
        <v>390</v>
      </c>
      <c r="E96" s="78" t="s">
        <v>269</v>
      </c>
      <c r="F96" s="78" t="s">
        <v>270</v>
      </c>
      <c r="G96" s="85">
        <v>3.26</v>
      </c>
      <c r="H96" s="86">
        <v>0.71519999999999995</v>
      </c>
      <c r="I96" s="87">
        <v>1</v>
      </c>
      <c r="J96" s="87">
        <v>1</v>
      </c>
      <c r="K96" s="87">
        <v>1</v>
      </c>
      <c r="L96" s="87">
        <v>1</v>
      </c>
    </row>
    <row r="97" spans="1:12" hidden="1">
      <c r="A97" s="84" t="s">
        <v>391</v>
      </c>
      <c r="B97" s="84" t="s">
        <v>389</v>
      </c>
      <c r="C97" s="84" t="s">
        <v>255</v>
      </c>
      <c r="D97" s="78" t="s">
        <v>390</v>
      </c>
      <c r="E97" s="78" t="s">
        <v>269</v>
      </c>
      <c r="F97" s="78" t="s">
        <v>270</v>
      </c>
      <c r="G97" s="85">
        <v>4.5</v>
      </c>
      <c r="H97" s="86">
        <v>1.0011000000000001</v>
      </c>
      <c r="I97" s="87">
        <v>1</v>
      </c>
      <c r="J97" s="87">
        <v>1</v>
      </c>
      <c r="K97" s="87">
        <v>1</v>
      </c>
      <c r="L97" s="87">
        <v>1</v>
      </c>
    </row>
    <row r="98" spans="1:12" hidden="1">
      <c r="A98" s="84" t="s">
        <v>392</v>
      </c>
      <c r="B98" s="84" t="s">
        <v>389</v>
      </c>
      <c r="C98" s="84" t="s">
        <v>257</v>
      </c>
      <c r="D98" s="78" t="s">
        <v>390</v>
      </c>
      <c r="E98" s="78" t="s">
        <v>269</v>
      </c>
      <c r="F98" s="78" t="s">
        <v>270</v>
      </c>
      <c r="G98" s="85">
        <v>5.88</v>
      </c>
      <c r="H98" s="86">
        <v>1.3109</v>
      </c>
      <c r="I98" s="87">
        <v>1</v>
      </c>
      <c r="J98" s="87">
        <v>1</v>
      </c>
      <c r="K98" s="87">
        <v>1</v>
      </c>
      <c r="L98" s="87">
        <v>1</v>
      </c>
    </row>
    <row r="99" spans="1:12" hidden="1">
      <c r="A99" s="84" t="s">
        <v>393</v>
      </c>
      <c r="B99" s="84" t="s">
        <v>389</v>
      </c>
      <c r="C99" s="84" t="s">
        <v>259</v>
      </c>
      <c r="D99" s="78" t="s">
        <v>390</v>
      </c>
      <c r="E99" s="78" t="s">
        <v>269</v>
      </c>
      <c r="F99" s="78" t="s">
        <v>270</v>
      </c>
      <c r="G99" s="85">
        <v>6.35</v>
      </c>
      <c r="H99" s="86">
        <v>1.4605999999999999</v>
      </c>
      <c r="I99" s="87">
        <v>1</v>
      </c>
      <c r="J99" s="87">
        <v>1</v>
      </c>
      <c r="K99" s="87">
        <v>1</v>
      </c>
      <c r="L99" s="87">
        <v>1</v>
      </c>
    </row>
    <row r="100" spans="1:12" hidden="1">
      <c r="A100" s="84" t="s">
        <v>394</v>
      </c>
      <c r="B100" s="84" t="s">
        <v>395</v>
      </c>
      <c r="C100" s="84" t="s">
        <v>251</v>
      </c>
      <c r="D100" s="78" t="s">
        <v>396</v>
      </c>
      <c r="E100" s="78" t="s">
        <v>269</v>
      </c>
      <c r="F100" s="78" t="s">
        <v>270</v>
      </c>
      <c r="G100" s="85">
        <v>2.35</v>
      </c>
      <c r="H100" s="86">
        <v>0.76119999999999999</v>
      </c>
      <c r="I100" s="87">
        <v>1</v>
      </c>
      <c r="J100" s="87">
        <v>1</v>
      </c>
      <c r="K100" s="87">
        <v>1</v>
      </c>
      <c r="L100" s="87">
        <v>1</v>
      </c>
    </row>
    <row r="101" spans="1:12" hidden="1">
      <c r="A101" s="84" t="s">
        <v>397</v>
      </c>
      <c r="B101" s="84" t="s">
        <v>395</v>
      </c>
      <c r="C101" s="84" t="s">
        <v>255</v>
      </c>
      <c r="D101" s="78" t="s">
        <v>396</v>
      </c>
      <c r="E101" s="78" t="s">
        <v>269</v>
      </c>
      <c r="F101" s="78" t="s">
        <v>270</v>
      </c>
      <c r="G101" s="85">
        <v>3.45</v>
      </c>
      <c r="H101" s="86">
        <v>0.94159999999999999</v>
      </c>
      <c r="I101" s="87">
        <v>1</v>
      </c>
      <c r="J101" s="87">
        <v>1</v>
      </c>
      <c r="K101" s="87">
        <v>1</v>
      </c>
      <c r="L101" s="87">
        <v>1</v>
      </c>
    </row>
    <row r="102" spans="1:12" hidden="1">
      <c r="A102" s="84" t="s">
        <v>398</v>
      </c>
      <c r="B102" s="84" t="s">
        <v>395</v>
      </c>
      <c r="C102" s="84" t="s">
        <v>257</v>
      </c>
      <c r="D102" s="78" t="s">
        <v>396</v>
      </c>
      <c r="E102" s="78" t="s">
        <v>269</v>
      </c>
      <c r="F102" s="78" t="s">
        <v>270</v>
      </c>
      <c r="G102" s="85">
        <v>5.59</v>
      </c>
      <c r="H102" s="86">
        <v>1.2604</v>
      </c>
      <c r="I102" s="87">
        <v>1</v>
      </c>
      <c r="J102" s="87">
        <v>1</v>
      </c>
      <c r="K102" s="87">
        <v>1</v>
      </c>
      <c r="L102" s="87">
        <v>1</v>
      </c>
    </row>
    <row r="103" spans="1:12" hidden="1">
      <c r="A103" s="84" t="s">
        <v>399</v>
      </c>
      <c r="B103" s="84" t="s">
        <v>395</v>
      </c>
      <c r="C103" s="84" t="s">
        <v>259</v>
      </c>
      <c r="D103" s="78" t="s">
        <v>396</v>
      </c>
      <c r="E103" s="78" t="s">
        <v>269</v>
      </c>
      <c r="F103" s="78" t="s">
        <v>270</v>
      </c>
      <c r="G103" s="85">
        <v>8.51</v>
      </c>
      <c r="H103" s="86">
        <v>1.8948</v>
      </c>
      <c r="I103" s="87">
        <v>1</v>
      </c>
      <c r="J103" s="87">
        <v>1</v>
      </c>
      <c r="K103" s="87">
        <v>1</v>
      </c>
      <c r="L103" s="87">
        <v>1</v>
      </c>
    </row>
    <row r="104" spans="1:12" hidden="1">
      <c r="A104" s="84" t="s">
        <v>400</v>
      </c>
      <c r="B104" s="84" t="s">
        <v>401</v>
      </c>
      <c r="C104" s="84" t="s">
        <v>251</v>
      </c>
      <c r="D104" s="78" t="s">
        <v>402</v>
      </c>
      <c r="E104" s="78" t="s">
        <v>269</v>
      </c>
      <c r="F104" s="78" t="s">
        <v>270</v>
      </c>
      <c r="G104" s="85">
        <v>1.98</v>
      </c>
      <c r="H104" s="86">
        <v>0.62480000000000002</v>
      </c>
      <c r="I104" s="87">
        <v>1</v>
      </c>
      <c r="J104" s="87">
        <v>1</v>
      </c>
      <c r="K104" s="87">
        <v>1</v>
      </c>
      <c r="L104" s="87">
        <v>1</v>
      </c>
    </row>
    <row r="105" spans="1:12" hidden="1">
      <c r="A105" s="84" t="s">
        <v>403</v>
      </c>
      <c r="B105" s="84" t="s">
        <v>401</v>
      </c>
      <c r="C105" s="84" t="s">
        <v>255</v>
      </c>
      <c r="D105" s="78" t="s">
        <v>402</v>
      </c>
      <c r="E105" s="78" t="s">
        <v>269</v>
      </c>
      <c r="F105" s="78" t="s">
        <v>270</v>
      </c>
      <c r="G105" s="85">
        <v>2.67</v>
      </c>
      <c r="H105" s="86">
        <v>0.78779999999999994</v>
      </c>
      <c r="I105" s="87">
        <v>1</v>
      </c>
      <c r="J105" s="87">
        <v>1</v>
      </c>
      <c r="K105" s="87">
        <v>1</v>
      </c>
      <c r="L105" s="87">
        <v>1</v>
      </c>
    </row>
    <row r="106" spans="1:12" hidden="1">
      <c r="A106" s="84" t="s">
        <v>404</v>
      </c>
      <c r="B106" s="84" t="s">
        <v>401</v>
      </c>
      <c r="C106" s="84" t="s">
        <v>257</v>
      </c>
      <c r="D106" s="78" t="s">
        <v>402</v>
      </c>
      <c r="E106" s="78" t="s">
        <v>269</v>
      </c>
      <c r="F106" s="78" t="s">
        <v>270</v>
      </c>
      <c r="G106" s="85">
        <v>3.67</v>
      </c>
      <c r="H106" s="86">
        <v>0.97319999999999995</v>
      </c>
      <c r="I106" s="87">
        <v>1</v>
      </c>
      <c r="J106" s="87">
        <v>1</v>
      </c>
      <c r="K106" s="87">
        <v>1</v>
      </c>
      <c r="L106" s="87">
        <v>1</v>
      </c>
    </row>
    <row r="107" spans="1:12" hidden="1">
      <c r="A107" s="84" t="s">
        <v>405</v>
      </c>
      <c r="B107" s="84" t="s">
        <v>401</v>
      </c>
      <c r="C107" s="84" t="s">
        <v>259</v>
      </c>
      <c r="D107" s="78" t="s">
        <v>402</v>
      </c>
      <c r="E107" s="78" t="s">
        <v>269</v>
      </c>
      <c r="F107" s="78" t="s">
        <v>270</v>
      </c>
      <c r="G107" s="85">
        <v>7.75</v>
      </c>
      <c r="H107" s="86">
        <v>1.7081</v>
      </c>
      <c r="I107" s="87">
        <v>1</v>
      </c>
      <c r="J107" s="87">
        <v>1</v>
      </c>
      <c r="K107" s="87">
        <v>1</v>
      </c>
      <c r="L107" s="87">
        <v>1</v>
      </c>
    </row>
    <row r="108" spans="1:12" hidden="1">
      <c r="A108" s="84" t="s">
        <v>406</v>
      </c>
      <c r="B108" s="84" t="s">
        <v>407</v>
      </c>
      <c r="C108" s="84" t="s">
        <v>251</v>
      </c>
      <c r="D108" s="78" t="s">
        <v>408</v>
      </c>
      <c r="E108" s="78" t="s">
        <v>269</v>
      </c>
      <c r="F108" s="78" t="s">
        <v>270</v>
      </c>
      <c r="G108" s="85">
        <v>1.77</v>
      </c>
      <c r="H108" s="86">
        <v>0.63700000000000001</v>
      </c>
      <c r="I108" s="87">
        <v>1</v>
      </c>
      <c r="J108" s="87">
        <v>1</v>
      </c>
      <c r="K108" s="87">
        <v>1</v>
      </c>
      <c r="L108" s="87">
        <v>1</v>
      </c>
    </row>
    <row r="109" spans="1:12" hidden="1">
      <c r="A109" s="84" t="s">
        <v>409</v>
      </c>
      <c r="B109" s="84" t="s">
        <v>407</v>
      </c>
      <c r="C109" s="84" t="s">
        <v>255</v>
      </c>
      <c r="D109" s="78" t="s">
        <v>408</v>
      </c>
      <c r="E109" s="78" t="s">
        <v>269</v>
      </c>
      <c r="F109" s="78" t="s">
        <v>270</v>
      </c>
      <c r="G109" s="85">
        <v>2.34</v>
      </c>
      <c r="H109" s="86">
        <v>0.72699999999999998</v>
      </c>
      <c r="I109" s="87">
        <v>1</v>
      </c>
      <c r="J109" s="87">
        <v>1</v>
      </c>
      <c r="K109" s="87">
        <v>1</v>
      </c>
      <c r="L109" s="87">
        <v>1</v>
      </c>
    </row>
    <row r="110" spans="1:12" hidden="1">
      <c r="A110" s="84" t="s">
        <v>410</v>
      </c>
      <c r="B110" s="84" t="s">
        <v>407</v>
      </c>
      <c r="C110" s="84" t="s">
        <v>257</v>
      </c>
      <c r="D110" s="78" t="s">
        <v>408</v>
      </c>
      <c r="E110" s="78" t="s">
        <v>269</v>
      </c>
      <c r="F110" s="78" t="s">
        <v>270</v>
      </c>
      <c r="G110" s="85">
        <v>3.57</v>
      </c>
      <c r="H110" s="86">
        <v>0.91300000000000003</v>
      </c>
      <c r="I110" s="87">
        <v>1</v>
      </c>
      <c r="J110" s="87">
        <v>1</v>
      </c>
      <c r="K110" s="87">
        <v>1</v>
      </c>
      <c r="L110" s="87">
        <v>1</v>
      </c>
    </row>
    <row r="111" spans="1:12" hidden="1">
      <c r="A111" s="84" t="s">
        <v>411</v>
      </c>
      <c r="B111" s="84" t="s">
        <v>407</v>
      </c>
      <c r="C111" s="84" t="s">
        <v>259</v>
      </c>
      <c r="D111" s="78" t="s">
        <v>408</v>
      </c>
      <c r="E111" s="78" t="s">
        <v>269</v>
      </c>
      <c r="F111" s="78" t="s">
        <v>270</v>
      </c>
      <c r="G111" s="85">
        <v>6.49</v>
      </c>
      <c r="H111" s="86">
        <v>1.4853000000000001</v>
      </c>
      <c r="I111" s="87">
        <v>1</v>
      </c>
      <c r="J111" s="87">
        <v>1</v>
      </c>
      <c r="K111" s="87">
        <v>1</v>
      </c>
      <c r="L111" s="87">
        <v>1</v>
      </c>
    </row>
    <row r="112" spans="1:12" hidden="1">
      <c r="A112" s="84" t="s">
        <v>412</v>
      </c>
      <c r="B112" s="84" t="s">
        <v>413</v>
      </c>
      <c r="C112" s="84" t="s">
        <v>251</v>
      </c>
      <c r="D112" s="78" t="s">
        <v>414</v>
      </c>
      <c r="E112" s="78" t="s">
        <v>269</v>
      </c>
      <c r="F112" s="78" t="s">
        <v>270</v>
      </c>
      <c r="G112" s="85">
        <v>2.7</v>
      </c>
      <c r="H112" s="86">
        <v>0.59330000000000005</v>
      </c>
      <c r="I112" s="87">
        <v>1</v>
      </c>
      <c r="J112" s="87">
        <v>1</v>
      </c>
      <c r="K112" s="87">
        <v>1</v>
      </c>
      <c r="L112" s="87">
        <v>1</v>
      </c>
    </row>
    <row r="113" spans="1:12" hidden="1">
      <c r="A113" s="84" t="s">
        <v>415</v>
      </c>
      <c r="B113" s="84" t="s">
        <v>413</v>
      </c>
      <c r="C113" s="84" t="s">
        <v>255</v>
      </c>
      <c r="D113" s="78" t="s">
        <v>414</v>
      </c>
      <c r="E113" s="78" t="s">
        <v>269</v>
      </c>
      <c r="F113" s="78" t="s">
        <v>270</v>
      </c>
      <c r="G113" s="85">
        <v>3.63</v>
      </c>
      <c r="H113" s="86">
        <v>0.68320000000000003</v>
      </c>
      <c r="I113" s="87">
        <v>1</v>
      </c>
      <c r="J113" s="87">
        <v>1</v>
      </c>
      <c r="K113" s="87">
        <v>1</v>
      </c>
      <c r="L113" s="87">
        <v>1</v>
      </c>
    </row>
    <row r="114" spans="1:12" hidden="1">
      <c r="A114" s="84" t="s">
        <v>416</v>
      </c>
      <c r="B114" s="84" t="s">
        <v>413</v>
      </c>
      <c r="C114" s="84" t="s">
        <v>257</v>
      </c>
      <c r="D114" s="78" t="s">
        <v>414</v>
      </c>
      <c r="E114" s="78" t="s">
        <v>269</v>
      </c>
      <c r="F114" s="78" t="s">
        <v>270</v>
      </c>
      <c r="G114" s="85">
        <v>5.44</v>
      </c>
      <c r="H114" s="86">
        <v>0.92720000000000002</v>
      </c>
      <c r="I114" s="87">
        <v>1</v>
      </c>
      <c r="J114" s="87">
        <v>1</v>
      </c>
      <c r="K114" s="87">
        <v>1</v>
      </c>
      <c r="L114" s="87">
        <v>1</v>
      </c>
    </row>
    <row r="115" spans="1:12" hidden="1">
      <c r="A115" s="84" t="s">
        <v>417</v>
      </c>
      <c r="B115" s="84" t="s">
        <v>413</v>
      </c>
      <c r="C115" s="84" t="s">
        <v>259</v>
      </c>
      <c r="D115" s="78" t="s">
        <v>414</v>
      </c>
      <c r="E115" s="78" t="s">
        <v>269</v>
      </c>
      <c r="F115" s="78" t="s">
        <v>270</v>
      </c>
      <c r="G115" s="85">
        <v>10.44</v>
      </c>
      <c r="H115" s="86">
        <v>1.7191000000000001</v>
      </c>
      <c r="I115" s="87">
        <v>1</v>
      </c>
      <c r="J115" s="87">
        <v>1</v>
      </c>
      <c r="K115" s="87">
        <v>1</v>
      </c>
      <c r="L115" s="87">
        <v>1</v>
      </c>
    </row>
    <row r="116" spans="1:12" hidden="1">
      <c r="A116" s="84" t="s">
        <v>418</v>
      </c>
      <c r="B116" s="84" t="s">
        <v>419</v>
      </c>
      <c r="C116" s="84" t="s">
        <v>251</v>
      </c>
      <c r="D116" s="78" t="s">
        <v>420</v>
      </c>
      <c r="E116" s="78" t="s">
        <v>269</v>
      </c>
      <c r="F116" s="78" t="s">
        <v>270</v>
      </c>
      <c r="G116" s="85">
        <v>6.52</v>
      </c>
      <c r="H116" s="86">
        <v>0.90900000000000003</v>
      </c>
      <c r="I116" s="87">
        <v>1</v>
      </c>
      <c r="J116" s="87">
        <v>1</v>
      </c>
      <c r="K116" s="87">
        <v>1</v>
      </c>
      <c r="L116" s="87">
        <v>1</v>
      </c>
    </row>
    <row r="117" spans="1:12" hidden="1">
      <c r="A117" s="84" t="s">
        <v>421</v>
      </c>
      <c r="B117" s="84" t="s">
        <v>419</v>
      </c>
      <c r="C117" s="84" t="s">
        <v>255</v>
      </c>
      <c r="D117" s="78" t="s">
        <v>420</v>
      </c>
      <c r="E117" s="78" t="s">
        <v>269</v>
      </c>
      <c r="F117" s="78" t="s">
        <v>270</v>
      </c>
      <c r="G117" s="85">
        <v>7.6</v>
      </c>
      <c r="H117" s="86">
        <v>1.8030999999999999</v>
      </c>
      <c r="I117" s="87">
        <v>1</v>
      </c>
      <c r="J117" s="87">
        <v>1</v>
      </c>
      <c r="K117" s="87">
        <v>1</v>
      </c>
      <c r="L117" s="87">
        <v>1</v>
      </c>
    </row>
    <row r="118" spans="1:12" hidden="1">
      <c r="A118" s="84" t="s">
        <v>422</v>
      </c>
      <c r="B118" s="84" t="s">
        <v>419</v>
      </c>
      <c r="C118" s="84" t="s">
        <v>257</v>
      </c>
      <c r="D118" s="78" t="s">
        <v>420</v>
      </c>
      <c r="E118" s="78" t="s">
        <v>269</v>
      </c>
      <c r="F118" s="78" t="s">
        <v>270</v>
      </c>
      <c r="G118" s="85">
        <v>11.46</v>
      </c>
      <c r="H118" s="86">
        <v>2.0087000000000002</v>
      </c>
      <c r="I118" s="87">
        <v>1</v>
      </c>
      <c r="J118" s="87">
        <v>1</v>
      </c>
      <c r="K118" s="87">
        <v>1</v>
      </c>
      <c r="L118" s="87">
        <v>1</v>
      </c>
    </row>
    <row r="119" spans="1:12" hidden="1">
      <c r="A119" s="84" t="s">
        <v>423</v>
      </c>
      <c r="B119" s="84" t="s">
        <v>419</v>
      </c>
      <c r="C119" s="84" t="s">
        <v>259</v>
      </c>
      <c r="D119" s="78" t="s">
        <v>420</v>
      </c>
      <c r="E119" s="78" t="s">
        <v>269</v>
      </c>
      <c r="F119" s="78" t="s">
        <v>270</v>
      </c>
      <c r="G119" s="85">
        <v>14.86</v>
      </c>
      <c r="H119" s="86">
        <v>3.3622000000000001</v>
      </c>
      <c r="I119" s="87">
        <v>1</v>
      </c>
      <c r="J119" s="87">
        <v>1</v>
      </c>
      <c r="K119" s="87">
        <v>1</v>
      </c>
      <c r="L119" s="87">
        <v>1</v>
      </c>
    </row>
    <row r="120" spans="1:12" hidden="1">
      <c r="A120" s="84" t="s">
        <v>424</v>
      </c>
      <c r="B120" s="84" t="s">
        <v>425</v>
      </c>
      <c r="C120" s="84" t="s">
        <v>251</v>
      </c>
      <c r="D120" s="78" t="s">
        <v>426</v>
      </c>
      <c r="E120" s="78" t="s">
        <v>269</v>
      </c>
      <c r="F120" s="78" t="s">
        <v>270</v>
      </c>
      <c r="G120" s="85">
        <v>3.37</v>
      </c>
      <c r="H120" s="86">
        <v>0.62980000000000003</v>
      </c>
      <c r="I120" s="87">
        <v>1</v>
      </c>
      <c r="J120" s="87">
        <v>1</v>
      </c>
      <c r="K120" s="87">
        <v>1</v>
      </c>
      <c r="L120" s="87">
        <v>1</v>
      </c>
    </row>
    <row r="121" spans="1:12" hidden="1">
      <c r="A121" s="84" t="s">
        <v>427</v>
      </c>
      <c r="B121" s="84" t="s">
        <v>425</v>
      </c>
      <c r="C121" s="84" t="s">
        <v>255</v>
      </c>
      <c r="D121" s="78" t="s">
        <v>426</v>
      </c>
      <c r="E121" s="78" t="s">
        <v>269</v>
      </c>
      <c r="F121" s="78" t="s">
        <v>270</v>
      </c>
      <c r="G121" s="85">
        <v>5.63</v>
      </c>
      <c r="H121" s="86">
        <v>1.0944</v>
      </c>
      <c r="I121" s="87">
        <v>1</v>
      </c>
      <c r="J121" s="87">
        <v>1</v>
      </c>
      <c r="K121" s="87">
        <v>1</v>
      </c>
      <c r="L121" s="87">
        <v>1</v>
      </c>
    </row>
    <row r="122" spans="1:12" hidden="1">
      <c r="A122" s="84" t="s">
        <v>428</v>
      </c>
      <c r="B122" s="84" t="s">
        <v>425</v>
      </c>
      <c r="C122" s="84" t="s">
        <v>257</v>
      </c>
      <c r="D122" s="78" t="s">
        <v>426</v>
      </c>
      <c r="E122" s="78" t="s">
        <v>269</v>
      </c>
      <c r="F122" s="78" t="s">
        <v>270</v>
      </c>
      <c r="G122" s="85">
        <v>9.36</v>
      </c>
      <c r="H122" s="86">
        <v>1.7358</v>
      </c>
      <c r="I122" s="87">
        <v>1</v>
      </c>
      <c r="J122" s="87">
        <v>1</v>
      </c>
      <c r="K122" s="87">
        <v>1</v>
      </c>
      <c r="L122" s="87">
        <v>1</v>
      </c>
    </row>
    <row r="123" spans="1:12" hidden="1">
      <c r="A123" s="84" t="s">
        <v>429</v>
      </c>
      <c r="B123" s="84" t="s">
        <v>425</v>
      </c>
      <c r="C123" s="84" t="s">
        <v>259</v>
      </c>
      <c r="D123" s="78" t="s">
        <v>426</v>
      </c>
      <c r="E123" s="78" t="s">
        <v>269</v>
      </c>
      <c r="F123" s="78" t="s">
        <v>270</v>
      </c>
      <c r="G123" s="85">
        <v>15.59</v>
      </c>
      <c r="H123" s="86">
        <v>3.5554999999999999</v>
      </c>
      <c r="I123" s="87">
        <v>1</v>
      </c>
      <c r="J123" s="87">
        <v>1</v>
      </c>
      <c r="K123" s="87">
        <v>1</v>
      </c>
      <c r="L123" s="87">
        <v>1</v>
      </c>
    </row>
    <row r="124" spans="1:12" hidden="1">
      <c r="A124" s="84" t="s">
        <v>430</v>
      </c>
      <c r="B124" s="84" t="s">
        <v>431</v>
      </c>
      <c r="C124" s="84" t="s">
        <v>251</v>
      </c>
      <c r="D124" s="78" t="s">
        <v>432</v>
      </c>
      <c r="E124" s="78" t="s">
        <v>269</v>
      </c>
      <c r="F124" s="78" t="s">
        <v>270</v>
      </c>
      <c r="G124" s="85">
        <v>2.36</v>
      </c>
      <c r="H124" s="86">
        <v>0.46189999999999998</v>
      </c>
      <c r="I124" s="87">
        <v>1</v>
      </c>
      <c r="J124" s="87">
        <v>1</v>
      </c>
      <c r="K124" s="87">
        <v>1</v>
      </c>
      <c r="L124" s="87">
        <v>1</v>
      </c>
    </row>
    <row r="125" spans="1:12" hidden="1">
      <c r="A125" s="84" t="s">
        <v>433</v>
      </c>
      <c r="B125" s="84" t="s">
        <v>431</v>
      </c>
      <c r="C125" s="84" t="s">
        <v>255</v>
      </c>
      <c r="D125" s="78" t="s">
        <v>432</v>
      </c>
      <c r="E125" s="78" t="s">
        <v>269</v>
      </c>
      <c r="F125" s="78" t="s">
        <v>270</v>
      </c>
      <c r="G125" s="85">
        <v>3.52</v>
      </c>
      <c r="H125" s="86">
        <v>0.69569999999999999</v>
      </c>
      <c r="I125" s="87">
        <v>1</v>
      </c>
      <c r="J125" s="87">
        <v>1</v>
      </c>
      <c r="K125" s="87">
        <v>1</v>
      </c>
      <c r="L125" s="87">
        <v>1</v>
      </c>
    </row>
    <row r="126" spans="1:12" hidden="1">
      <c r="A126" s="84" t="s">
        <v>434</v>
      </c>
      <c r="B126" s="84" t="s">
        <v>431</v>
      </c>
      <c r="C126" s="84" t="s">
        <v>257</v>
      </c>
      <c r="D126" s="78" t="s">
        <v>432</v>
      </c>
      <c r="E126" s="78" t="s">
        <v>269</v>
      </c>
      <c r="F126" s="78" t="s">
        <v>270</v>
      </c>
      <c r="G126" s="85">
        <v>6.2</v>
      </c>
      <c r="H126" s="86">
        <v>1.1561999999999999</v>
      </c>
      <c r="I126" s="87">
        <v>1</v>
      </c>
      <c r="J126" s="87">
        <v>1</v>
      </c>
      <c r="K126" s="87">
        <v>1</v>
      </c>
      <c r="L126" s="87">
        <v>1</v>
      </c>
    </row>
    <row r="127" spans="1:12" hidden="1">
      <c r="A127" s="84" t="s">
        <v>435</v>
      </c>
      <c r="B127" s="84" t="s">
        <v>431</v>
      </c>
      <c r="C127" s="84" t="s">
        <v>259</v>
      </c>
      <c r="D127" s="78" t="s">
        <v>432</v>
      </c>
      <c r="E127" s="78" t="s">
        <v>269</v>
      </c>
      <c r="F127" s="78" t="s">
        <v>270</v>
      </c>
      <c r="G127" s="85">
        <v>9.64</v>
      </c>
      <c r="H127" s="86">
        <v>2.2991000000000001</v>
      </c>
      <c r="I127" s="87">
        <v>1</v>
      </c>
      <c r="J127" s="87">
        <v>1</v>
      </c>
      <c r="K127" s="87">
        <v>1</v>
      </c>
      <c r="L127" s="87">
        <v>1</v>
      </c>
    </row>
    <row r="128" spans="1:12" hidden="1">
      <c r="A128" s="84" t="s">
        <v>436</v>
      </c>
      <c r="B128" s="84" t="s">
        <v>437</v>
      </c>
      <c r="C128" s="84" t="s">
        <v>251</v>
      </c>
      <c r="D128" s="78" t="s">
        <v>438</v>
      </c>
      <c r="E128" s="78" t="s">
        <v>269</v>
      </c>
      <c r="F128" s="78" t="s">
        <v>270</v>
      </c>
      <c r="G128" s="85">
        <v>2.04</v>
      </c>
      <c r="H128" s="86">
        <v>0.55910000000000004</v>
      </c>
      <c r="I128" s="87">
        <v>1</v>
      </c>
      <c r="J128" s="87">
        <v>1</v>
      </c>
      <c r="K128" s="87">
        <v>1</v>
      </c>
      <c r="L128" s="87">
        <v>1</v>
      </c>
    </row>
    <row r="129" spans="1:12" hidden="1">
      <c r="A129" s="84" t="s">
        <v>439</v>
      </c>
      <c r="B129" s="84" t="s">
        <v>437</v>
      </c>
      <c r="C129" s="84" t="s">
        <v>255</v>
      </c>
      <c r="D129" s="78" t="s">
        <v>438</v>
      </c>
      <c r="E129" s="78" t="s">
        <v>269</v>
      </c>
      <c r="F129" s="78" t="s">
        <v>270</v>
      </c>
      <c r="G129" s="85">
        <v>3.23</v>
      </c>
      <c r="H129" s="86">
        <v>0.66180000000000005</v>
      </c>
      <c r="I129" s="87">
        <v>1</v>
      </c>
      <c r="J129" s="87">
        <v>1</v>
      </c>
      <c r="K129" s="87">
        <v>1</v>
      </c>
      <c r="L129" s="87">
        <v>1</v>
      </c>
    </row>
    <row r="130" spans="1:12" hidden="1">
      <c r="A130" s="84" t="s">
        <v>440</v>
      </c>
      <c r="B130" s="84" t="s">
        <v>437</v>
      </c>
      <c r="C130" s="84" t="s">
        <v>257</v>
      </c>
      <c r="D130" s="78" t="s">
        <v>438</v>
      </c>
      <c r="E130" s="78" t="s">
        <v>269</v>
      </c>
      <c r="F130" s="78" t="s">
        <v>270</v>
      </c>
      <c r="G130" s="85">
        <v>4.92</v>
      </c>
      <c r="H130" s="86">
        <v>0.86029999999999995</v>
      </c>
      <c r="I130" s="87">
        <v>1</v>
      </c>
      <c r="J130" s="87">
        <v>1</v>
      </c>
      <c r="K130" s="87">
        <v>1</v>
      </c>
      <c r="L130" s="87">
        <v>1</v>
      </c>
    </row>
    <row r="131" spans="1:12" hidden="1">
      <c r="A131" s="84" t="s">
        <v>441</v>
      </c>
      <c r="B131" s="84" t="s">
        <v>437</v>
      </c>
      <c r="C131" s="84" t="s">
        <v>259</v>
      </c>
      <c r="D131" s="78" t="s">
        <v>438</v>
      </c>
      <c r="E131" s="78" t="s">
        <v>269</v>
      </c>
      <c r="F131" s="78" t="s">
        <v>270</v>
      </c>
      <c r="G131" s="85">
        <v>8.74</v>
      </c>
      <c r="H131" s="86">
        <v>1.6825000000000001</v>
      </c>
      <c r="I131" s="87">
        <v>1</v>
      </c>
      <c r="J131" s="87">
        <v>1</v>
      </c>
      <c r="K131" s="87">
        <v>1</v>
      </c>
      <c r="L131" s="87">
        <v>1</v>
      </c>
    </row>
    <row r="132" spans="1:12" hidden="1">
      <c r="A132" s="84" t="s">
        <v>442</v>
      </c>
      <c r="B132" s="84" t="s">
        <v>443</v>
      </c>
      <c r="C132" s="84" t="s">
        <v>251</v>
      </c>
      <c r="D132" s="78" t="s">
        <v>444</v>
      </c>
      <c r="E132" s="78" t="s">
        <v>269</v>
      </c>
      <c r="F132" s="78" t="s">
        <v>270</v>
      </c>
      <c r="G132" s="85">
        <v>2.2599999999999998</v>
      </c>
      <c r="H132" s="86">
        <v>0.47360000000000002</v>
      </c>
      <c r="I132" s="87">
        <v>1</v>
      </c>
      <c r="J132" s="87">
        <v>1</v>
      </c>
      <c r="K132" s="87">
        <v>1</v>
      </c>
      <c r="L132" s="87">
        <v>1</v>
      </c>
    </row>
    <row r="133" spans="1:12" hidden="1">
      <c r="A133" s="84" t="s">
        <v>445</v>
      </c>
      <c r="B133" s="84" t="s">
        <v>443</v>
      </c>
      <c r="C133" s="84" t="s">
        <v>255</v>
      </c>
      <c r="D133" s="78" t="s">
        <v>444</v>
      </c>
      <c r="E133" s="78" t="s">
        <v>269</v>
      </c>
      <c r="F133" s="78" t="s">
        <v>270</v>
      </c>
      <c r="G133" s="85">
        <v>2.8</v>
      </c>
      <c r="H133" s="86">
        <v>0.60399999999999998</v>
      </c>
      <c r="I133" s="87">
        <v>1</v>
      </c>
      <c r="J133" s="87">
        <v>1</v>
      </c>
      <c r="K133" s="87">
        <v>1</v>
      </c>
      <c r="L133" s="87">
        <v>1</v>
      </c>
    </row>
    <row r="134" spans="1:12" hidden="1">
      <c r="A134" s="84" t="s">
        <v>446</v>
      </c>
      <c r="B134" s="84" t="s">
        <v>443</v>
      </c>
      <c r="C134" s="84" t="s">
        <v>257</v>
      </c>
      <c r="D134" s="78" t="s">
        <v>444</v>
      </c>
      <c r="E134" s="78" t="s">
        <v>269</v>
      </c>
      <c r="F134" s="78" t="s">
        <v>270</v>
      </c>
      <c r="G134" s="85">
        <v>3.84</v>
      </c>
      <c r="H134" s="86">
        <v>0.78700000000000003</v>
      </c>
      <c r="I134" s="87">
        <v>1</v>
      </c>
      <c r="J134" s="87">
        <v>1</v>
      </c>
      <c r="K134" s="87">
        <v>1</v>
      </c>
      <c r="L134" s="87">
        <v>1</v>
      </c>
    </row>
    <row r="135" spans="1:12" hidden="1">
      <c r="A135" s="84" t="s">
        <v>447</v>
      </c>
      <c r="B135" s="84" t="s">
        <v>443</v>
      </c>
      <c r="C135" s="84" t="s">
        <v>259</v>
      </c>
      <c r="D135" s="78" t="s">
        <v>444</v>
      </c>
      <c r="E135" s="78" t="s">
        <v>269</v>
      </c>
      <c r="F135" s="78" t="s">
        <v>270</v>
      </c>
      <c r="G135" s="85">
        <v>7.74</v>
      </c>
      <c r="H135" s="86">
        <v>1.7907</v>
      </c>
      <c r="I135" s="87">
        <v>1</v>
      </c>
      <c r="J135" s="87">
        <v>1</v>
      </c>
      <c r="K135" s="87">
        <v>1</v>
      </c>
      <c r="L135" s="87">
        <v>1</v>
      </c>
    </row>
    <row r="136" spans="1:12" hidden="1">
      <c r="A136" s="84" t="s">
        <v>448</v>
      </c>
      <c r="B136" s="84" t="s">
        <v>449</v>
      </c>
      <c r="C136" s="84" t="s">
        <v>251</v>
      </c>
      <c r="D136" s="78" t="s">
        <v>450</v>
      </c>
      <c r="E136" s="78" t="s">
        <v>269</v>
      </c>
      <c r="F136" s="78" t="s">
        <v>270</v>
      </c>
      <c r="G136" s="85">
        <v>2.36</v>
      </c>
      <c r="H136" s="86">
        <v>0.53139999999999998</v>
      </c>
      <c r="I136" s="87">
        <v>1</v>
      </c>
      <c r="J136" s="87">
        <v>1</v>
      </c>
      <c r="K136" s="87">
        <v>1</v>
      </c>
      <c r="L136" s="87">
        <v>1</v>
      </c>
    </row>
    <row r="137" spans="1:12" hidden="1">
      <c r="A137" s="84" t="s">
        <v>451</v>
      </c>
      <c r="B137" s="84" t="s">
        <v>449</v>
      </c>
      <c r="C137" s="84" t="s">
        <v>255</v>
      </c>
      <c r="D137" s="78" t="s">
        <v>450</v>
      </c>
      <c r="E137" s="78" t="s">
        <v>269</v>
      </c>
      <c r="F137" s="78" t="s">
        <v>270</v>
      </c>
      <c r="G137" s="85">
        <v>2.82</v>
      </c>
      <c r="H137" s="86">
        <v>0.64700000000000002</v>
      </c>
      <c r="I137" s="87">
        <v>1</v>
      </c>
      <c r="J137" s="87">
        <v>1</v>
      </c>
      <c r="K137" s="87">
        <v>1</v>
      </c>
      <c r="L137" s="87">
        <v>1</v>
      </c>
    </row>
    <row r="138" spans="1:12" hidden="1">
      <c r="A138" s="84" t="s">
        <v>452</v>
      </c>
      <c r="B138" s="84" t="s">
        <v>449</v>
      </c>
      <c r="C138" s="84" t="s">
        <v>257</v>
      </c>
      <c r="D138" s="78" t="s">
        <v>450</v>
      </c>
      <c r="E138" s="78" t="s">
        <v>269</v>
      </c>
      <c r="F138" s="78" t="s">
        <v>270</v>
      </c>
      <c r="G138" s="85">
        <v>3.74</v>
      </c>
      <c r="H138" s="86">
        <v>0.80530000000000002</v>
      </c>
      <c r="I138" s="87">
        <v>1</v>
      </c>
      <c r="J138" s="87">
        <v>1</v>
      </c>
      <c r="K138" s="87">
        <v>1</v>
      </c>
      <c r="L138" s="87">
        <v>1</v>
      </c>
    </row>
    <row r="139" spans="1:12" hidden="1">
      <c r="A139" s="84" t="s">
        <v>453</v>
      </c>
      <c r="B139" s="84" t="s">
        <v>449</v>
      </c>
      <c r="C139" s="84" t="s">
        <v>259</v>
      </c>
      <c r="D139" s="78" t="s">
        <v>450</v>
      </c>
      <c r="E139" s="78" t="s">
        <v>269</v>
      </c>
      <c r="F139" s="78" t="s">
        <v>270</v>
      </c>
      <c r="G139" s="85">
        <v>5.59</v>
      </c>
      <c r="H139" s="86">
        <v>1.2576000000000001</v>
      </c>
      <c r="I139" s="87">
        <v>1</v>
      </c>
      <c r="J139" s="87">
        <v>1</v>
      </c>
      <c r="K139" s="87">
        <v>1</v>
      </c>
      <c r="L139" s="87">
        <v>1</v>
      </c>
    </row>
    <row r="140" spans="1:12" hidden="1">
      <c r="A140" s="84" t="s">
        <v>454</v>
      </c>
      <c r="B140" s="84" t="s">
        <v>455</v>
      </c>
      <c r="C140" s="84" t="s">
        <v>251</v>
      </c>
      <c r="D140" s="78" t="s">
        <v>456</v>
      </c>
      <c r="E140" s="78" t="s">
        <v>269</v>
      </c>
      <c r="F140" s="78" t="s">
        <v>270</v>
      </c>
      <c r="G140" s="85">
        <v>2.2000000000000002</v>
      </c>
      <c r="H140" s="86">
        <v>0.61040000000000005</v>
      </c>
      <c r="I140" s="87">
        <v>1</v>
      </c>
      <c r="J140" s="87">
        <v>1</v>
      </c>
      <c r="K140" s="87">
        <v>1</v>
      </c>
      <c r="L140" s="87">
        <v>1</v>
      </c>
    </row>
    <row r="141" spans="1:12" hidden="1">
      <c r="A141" s="84" t="s">
        <v>457</v>
      </c>
      <c r="B141" s="84" t="s">
        <v>455</v>
      </c>
      <c r="C141" s="84" t="s">
        <v>255</v>
      </c>
      <c r="D141" s="78" t="s">
        <v>456</v>
      </c>
      <c r="E141" s="78" t="s">
        <v>269</v>
      </c>
      <c r="F141" s="78" t="s">
        <v>270</v>
      </c>
      <c r="G141" s="85">
        <v>3.46</v>
      </c>
      <c r="H141" s="86">
        <v>0.85980000000000001</v>
      </c>
      <c r="I141" s="87">
        <v>1</v>
      </c>
      <c r="J141" s="87">
        <v>1</v>
      </c>
      <c r="K141" s="87">
        <v>1</v>
      </c>
      <c r="L141" s="87">
        <v>1</v>
      </c>
    </row>
    <row r="142" spans="1:12" hidden="1">
      <c r="A142" s="84" t="s">
        <v>458</v>
      </c>
      <c r="B142" s="84" t="s">
        <v>455</v>
      </c>
      <c r="C142" s="84" t="s">
        <v>257</v>
      </c>
      <c r="D142" s="78" t="s">
        <v>456</v>
      </c>
      <c r="E142" s="78" t="s">
        <v>269</v>
      </c>
      <c r="F142" s="78" t="s">
        <v>270</v>
      </c>
      <c r="G142" s="85">
        <v>5.42</v>
      </c>
      <c r="H142" s="86">
        <v>1.2885</v>
      </c>
      <c r="I142" s="87">
        <v>1</v>
      </c>
      <c r="J142" s="87">
        <v>1</v>
      </c>
      <c r="K142" s="87">
        <v>1</v>
      </c>
      <c r="L142" s="87">
        <v>1</v>
      </c>
    </row>
    <row r="143" spans="1:12" hidden="1">
      <c r="A143" s="84" t="s">
        <v>459</v>
      </c>
      <c r="B143" s="84" t="s">
        <v>455</v>
      </c>
      <c r="C143" s="84" t="s">
        <v>259</v>
      </c>
      <c r="D143" s="78" t="s">
        <v>456</v>
      </c>
      <c r="E143" s="78" t="s">
        <v>269</v>
      </c>
      <c r="F143" s="78" t="s">
        <v>270</v>
      </c>
      <c r="G143" s="85">
        <v>8.76</v>
      </c>
      <c r="H143" s="86">
        <v>2.2766000000000002</v>
      </c>
      <c r="I143" s="87">
        <v>1</v>
      </c>
      <c r="J143" s="87">
        <v>1</v>
      </c>
      <c r="K143" s="87">
        <v>1</v>
      </c>
      <c r="L143" s="87">
        <v>1</v>
      </c>
    </row>
    <row r="144" spans="1:12" hidden="1">
      <c r="A144" s="84" t="s">
        <v>460</v>
      </c>
      <c r="B144" s="84" t="s">
        <v>461</v>
      </c>
      <c r="C144" s="84" t="s">
        <v>251</v>
      </c>
      <c r="D144" s="78" t="s">
        <v>462</v>
      </c>
      <c r="E144" s="78" t="s">
        <v>269</v>
      </c>
      <c r="F144" s="78" t="s">
        <v>270</v>
      </c>
      <c r="G144" s="85">
        <v>2.09</v>
      </c>
      <c r="H144" s="86">
        <v>0.58030000000000004</v>
      </c>
      <c r="I144" s="87">
        <v>1</v>
      </c>
      <c r="J144" s="87">
        <v>1</v>
      </c>
      <c r="K144" s="87">
        <v>1</v>
      </c>
      <c r="L144" s="87">
        <v>1</v>
      </c>
    </row>
    <row r="145" spans="1:12" hidden="1">
      <c r="A145" s="84" t="s">
        <v>463</v>
      </c>
      <c r="B145" s="84" t="s">
        <v>461</v>
      </c>
      <c r="C145" s="84" t="s">
        <v>255</v>
      </c>
      <c r="D145" s="78" t="s">
        <v>462</v>
      </c>
      <c r="E145" s="78" t="s">
        <v>269</v>
      </c>
      <c r="F145" s="78" t="s">
        <v>270</v>
      </c>
      <c r="G145" s="85">
        <v>3.57</v>
      </c>
      <c r="H145" s="86">
        <v>0.82830000000000004</v>
      </c>
      <c r="I145" s="87">
        <v>1</v>
      </c>
      <c r="J145" s="87">
        <v>1</v>
      </c>
      <c r="K145" s="87">
        <v>1</v>
      </c>
      <c r="L145" s="87">
        <v>1</v>
      </c>
    </row>
    <row r="146" spans="1:12" hidden="1">
      <c r="A146" s="84" t="s">
        <v>464</v>
      </c>
      <c r="B146" s="84" t="s">
        <v>461</v>
      </c>
      <c r="C146" s="84" t="s">
        <v>257</v>
      </c>
      <c r="D146" s="78" t="s">
        <v>462</v>
      </c>
      <c r="E146" s="78" t="s">
        <v>269</v>
      </c>
      <c r="F146" s="78" t="s">
        <v>270</v>
      </c>
      <c r="G146" s="85">
        <v>4.68</v>
      </c>
      <c r="H146" s="86">
        <v>1.1405000000000001</v>
      </c>
      <c r="I146" s="87">
        <v>1</v>
      </c>
      <c r="J146" s="87">
        <v>1</v>
      </c>
      <c r="K146" s="87">
        <v>1</v>
      </c>
      <c r="L146" s="87">
        <v>1</v>
      </c>
    </row>
    <row r="147" spans="1:12" hidden="1">
      <c r="A147" s="84" t="s">
        <v>465</v>
      </c>
      <c r="B147" s="84" t="s">
        <v>461</v>
      </c>
      <c r="C147" s="84" t="s">
        <v>259</v>
      </c>
      <c r="D147" s="78" t="s">
        <v>462</v>
      </c>
      <c r="E147" s="78" t="s">
        <v>269</v>
      </c>
      <c r="F147" s="78" t="s">
        <v>270</v>
      </c>
      <c r="G147" s="85">
        <v>7.19</v>
      </c>
      <c r="H147" s="86">
        <v>1.8267</v>
      </c>
      <c r="I147" s="87">
        <v>1</v>
      </c>
      <c r="J147" s="87">
        <v>1</v>
      </c>
      <c r="K147" s="87">
        <v>1</v>
      </c>
      <c r="L147" s="87">
        <v>1</v>
      </c>
    </row>
    <row r="148" spans="1:12" hidden="1">
      <c r="A148" s="84" t="s">
        <v>466</v>
      </c>
      <c r="B148" s="84" t="s">
        <v>467</v>
      </c>
      <c r="C148" s="84" t="s">
        <v>251</v>
      </c>
      <c r="D148" s="78" t="s">
        <v>468</v>
      </c>
      <c r="E148" s="78" t="s">
        <v>269</v>
      </c>
      <c r="F148" s="78" t="s">
        <v>270</v>
      </c>
      <c r="G148" s="85">
        <v>1.58</v>
      </c>
      <c r="H148" s="86">
        <v>0.52049999999999996</v>
      </c>
      <c r="I148" s="87">
        <v>1</v>
      </c>
      <c r="J148" s="87">
        <v>1</v>
      </c>
      <c r="K148" s="87">
        <v>1</v>
      </c>
      <c r="L148" s="87">
        <v>1</v>
      </c>
    </row>
    <row r="149" spans="1:12" hidden="1">
      <c r="A149" s="84" t="s">
        <v>469</v>
      </c>
      <c r="B149" s="84" t="s">
        <v>467</v>
      </c>
      <c r="C149" s="84" t="s">
        <v>255</v>
      </c>
      <c r="D149" s="78" t="s">
        <v>468</v>
      </c>
      <c r="E149" s="78" t="s">
        <v>269</v>
      </c>
      <c r="F149" s="78" t="s">
        <v>270</v>
      </c>
      <c r="G149" s="85">
        <v>2.5499999999999998</v>
      </c>
      <c r="H149" s="86">
        <v>0.77569999999999995</v>
      </c>
      <c r="I149" s="87">
        <v>1</v>
      </c>
      <c r="J149" s="87">
        <v>1</v>
      </c>
      <c r="K149" s="87">
        <v>1</v>
      </c>
      <c r="L149" s="87">
        <v>1</v>
      </c>
    </row>
    <row r="150" spans="1:12" hidden="1">
      <c r="A150" s="84" t="s">
        <v>470</v>
      </c>
      <c r="B150" s="84" t="s">
        <v>467</v>
      </c>
      <c r="C150" s="84" t="s">
        <v>257</v>
      </c>
      <c r="D150" s="78" t="s">
        <v>468</v>
      </c>
      <c r="E150" s="78" t="s">
        <v>269</v>
      </c>
      <c r="F150" s="78" t="s">
        <v>270</v>
      </c>
      <c r="G150" s="85">
        <v>4.0999999999999996</v>
      </c>
      <c r="H150" s="86">
        <v>1.1424000000000001</v>
      </c>
      <c r="I150" s="87">
        <v>1</v>
      </c>
      <c r="J150" s="87">
        <v>1</v>
      </c>
      <c r="K150" s="87">
        <v>1</v>
      </c>
      <c r="L150" s="87">
        <v>1</v>
      </c>
    </row>
    <row r="151" spans="1:12" hidden="1">
      <c r="A151" s="84" t="s">
        <v>471</v>
      </c>
      <c r="B151" s="84" t="s">
        <v>467</v>
      </c>
      <c r="C151" s="84" t="s">
        <v>259</v>
      </c>
      <c r="D151" s="78" t="s">
        <v>468</v>
      </c>
      <c r="E151" s="78" t="s">
        <v>269</v>
      </c>
      <c r="F151" s="78" t="s">
        <v>270</v>
      </c>
      <c r="G151" s="85">
        <v>7.13</v>
      </c>
      <c r="H151" s="86">
        <v>1.8882000000000001</v>
      </c>
      <c r="I151" s="87">
        <v>1</v>
      </c>
      <c r="J151" s="87">
        <v>1</v>
      </c>
      <c r="K151" s="87">
        <v>1</v>
      </c>
      <c r="L151" s="87">
        <v>1</v>
      </c>
    </row>
    <row r="152" spans="1:12" hidden="1">
      <c r="A152" s="84" t="s">
        <v>472</v>
      </c>
      <c r="B152" s="84" t="s">
        <v>473</v>
      </c>
      <c r="C152" s="84" t="s">
        <v>251</v>
      </c>
      <c r="D152" s="78" t="s">
        <v>474</v>
      </c>
      <c r="E152" s="78" t="s">
        <v>269</v>
      </c>
      <c r="F152" s="78" t="s">
        <v>270</v>
      </c>
      <c r="G152" s="85">
        <v>5.82</v>
      </c>
      <c r="H152" s="86">
        <v>0.75470000000000004</v>
      </c>
      <c r="I152" s="87">
        <v>1</v>
      </c>
      <c r="J152" s="87">
        <v>1</v>
      </c>
      <c r="K152" s="87">
        <v>1</v>
      </c>
      <c r="L152" s="87">
        <v>1</v>
      </c>
    </row>
    <row r="153" spans="1:12" hidden="1">
      <c r="A153" s="84" t="s">
        <v>475</v>
      </c>
      <c r="B153" s="84" t="s">
        <v>473</v>
      </c>
      <c r="C153" s="84" t="s">
        <v>255</v>
      </c>
      <c r="D153" s="78" t="s">
        <v>474</v>
      </c>
      <c r="E153" s="78" t="s">
        <v>269</v>
      </c>
      <c r="F153" s="78" t="s">
        <v>270</v>
      </c>
      <c r="G153" s="85">
        <v>8.67</v>
      </c>
      <c r="H153" s="86">
        <v>1.0126999999999999</v>
      </c>
      <c r="I153" s="87">
        <v>1</v>
      </c>
      <c r="J153" s="87">
        <v>1</v>
      </c>
      <c r="K153" s="87">
        <v>1</v>
      </c>
      <c r="L153" s="87">
        <v>1</v>
      </c>
    </row>
    <row r="154" spans="1:12" hidden="1">
      <c r="A154" s="84" t="s">
        <v>476</v>
      </c>
      <c r="B154" s="84" t="s">
        <v>473</v>
      </c>
      <c r="C154" s="84" t="s">
        <v>257</v>
      </c>
      <c r="D154" s="78" t="s">
        <v>474</v>
      </c>
      <c r="E154" s="78" t="s">
        <v>269</v>
      </c>
      <c r="F154" s="78" t="s">
        <v>270</v>
      </c>
      <c r="G154" s="85">
        <v>10.83</v>
      </c>
      <c r="H154" s="86">
        <v>1.3267</v>
      </c>
      <c r="I154" s="87">
        <v>1</v>
      </c>
      <c r="J154" s="87">
        <v>1</v>
      </c>
      <c r="K154" s="87">
        <v>1</v>
      </c>
      <c r="L154" s="87">
        <v>1</v>
      </c>
    </row>
    <row r="155" spans="1:12" hidden="1">
      <c r="A155" s="84" t="s">
        <v>477</v>
      </c>
      <c r="B155" s="84" t="s">
        <v>473</v>
      </c>
      <c r="C155" s="84" t="s">
        <v>259</v>
      </c>
      <c r="D155" s="78" t="s">
        <v>474</v>
      </c>
      <c r="E155" s="78" t="s">
        <v>269</v>
      </c>
      <c r="F155" s="78" t="s">
        <v>270</v>
      </c>
      <c r="G155" s="85">
        <v>12.55</v>
      </c>
      <c r="H155" s="86">
        <v>1.8461000000000001</v>
      </c>
      <c r="I155" s="87">
        <v>1</v>
      </c>
      <c r="J155" s="87">
        <v>1</v>
      </c>
      <c r="K155" s="87">
        <v>1</v>
      </c>
      <c r="L155" s="87">
        <v>1</v>
      </c>
    </row>
    <row r="156" spans="1:12" hidden="1">
      <c r="A156" s="84" t="s">
        <v>478</v>
      </c>
      <c r="B156" s="84" t="s">
        <v>479</v>
      </c>
      <c r="C156" s="84" t="s">
        <v>251</v>
      </c>
      <c r="D156" s="78" t="s">
        <v>480</v>
      </c>
      <c r="E156" s="78" t="s">
        <v>269</v>
      </c>
      <c r="F156" s="78" t="s">
        <v>270</v>
      </c>
      <c r="G156" s="85">
        <v>3.88</v>
      </c>
      <c r="H156" s="86">
        <v>0.50580000000000003</v>
      </c>
      <c r="I156" s="87">
        <v>1</v>
      </c>
      <c r="J156" s="87">
        <v>1</v>
      </c>
      <c r="K156" s="87">
        <v>1</v>
      </c>
      <c r="L156" s="87">
        <v>1</v>
      </c>
    </row>
    <row r="157" spans="1:12" hidden="1">
      <c r="A157" s="84" t="s">
        <v>481</v>
      </c>
      <c r="B157" s="84" t="s">
        <v>479</v>
      </c>
      <c r="C157" s="84" t="s">
        <v>255</v>
      </c>
      <c r="D157" s="78" t="s">
        <v>480</v>
      </c>
      <c r="E157" s="78" t="s">
        <v>269</v>
      </c>
      <c r="F157" s="78" t="s">
        <v>270</v>
      </c>
      <c r="G157" s="85">
        <v>7.1</v>
      </c>
      <c r="H157" s="86">
        <v>0.83069999999999999</v>
      </c>
      <c r="I157" s="87">
        <v>1</v>
      </c>
      <c r="J157" s="87">
        <v>1</v>
      </c>
      <c r="K157" s="87">
        <v>1</v>
      </c>
      <c r="L157" s="87">
        <v>1</v>
      </c>
    </row>
    <row r="158" spans="1:12" hidden="1">
      <c r="A158" s="84" t="s">
        <v>482</v>
      </c>
      <c r="B158" s="84" t="s">
        <v>479</v>
      </c>
      <c r="C158" s="84" t="s">
        <v>257</v>
      </c>
      <c r="D158" s="78" t="s">
        <v>480</v>
      </c>
      <c r="E158" s="78" t="s">
        <v>269</v>
      </c>
      <c r="F158" s="78" t="s">
        <v>270</v>
      </c>
      <c r="G158" s="85">
        <v>8.68</v>
      </c>
      <c r="H158" s="86">
        <v>1.1718</v>
      </c>
      <c r="I158" s="87">
        <v>1</v>
      </c>
      <c r="J158" s="87">
        <v>1</v>
      </c>
      <c r="K158" s="87">
        <v>1</v>
      </c>
      <c r="L158" s="87">
        <v>1</v>
      </c>
    </row>
    <row r="159" spans="1:12" hidden="1">
      <c r="A159" s="84" t="s">
        <v>483</v>
      </c>
      <c r="B159" s="84" t="s">
        <v>479</v>
      </c>
      <c r="C159" s="84" t="s">
        <v>259</v>
      </c>
      <c r="D159" s="78" t="s">
        <v>480</v>
      </c>
      <c r="E159" s="78" t="s">
        <v>269</v>
      </c>
      <c r="F159" s="78" t="s">
        <v>270</v>
      </c>
      <c r="G159" s="85">
        <v>12</v>
      </c>
      <c r="H159" s="86">
        <v>1.6218999999999999</v>
      </c>
      <c r="I159" s="87">
        <v>1</v>
      </c>
      <c r="J159" s="87">
        <v>1</v>
      </c>
      <c r="K159" s="87">
        <v>1</v>
      </c>
      <c r="L159" s="87">
        <v>1</v>
      </c>
    </row>
    <row r="160" spans="1:12" hidden="1">
      <c r="A160" s="84" t="s">
        <v>484</v>
      </c>
      <c r="B160" s="84" t="s">
        <v>485</v>
      </c>
      <c r="C160" s="84" t="s">
        <v>251</v>
      </c>
      <c r="D160" s="78" t="s">
        <v>486</v>
      </c>
      <c r="E160" s="78" t="s">
        <v>269</v>
      </c>
      <c r="F160" s="78" t="s">
        <v>270</v>
      </c>
      <c r="G160" s="85">
        <v>2.35</v>
      </c>
      <c r="H160" s="86">
        <v>0.8831</v>
      </c>
      <c r="I160" s="87">
        <v>1</v>
      </c>
      <c r="J160" s="87">
        <v>1</v>
      </c>
      <c r="K160" s="87">
        <v>1</v>
      </c>
      <c r="L160" s="87">
        <v>1</v>
      </c>
    </row>
    <row r="161" spans="1:12" hidden="1">
      <c r="A161" s="84" t="s">
        <v>487</v>
      </c>
      <c r="B161" s="84" t="s">
        <v>485</v>
      </c>
      <c r="C161" s="84" t="s">
        <v>255</v>
      </c>
      <c r="D161" s="78" t="s">
        <v>486</v>
      </c>
      <c r="E161" s="78" t="s">
        <v>269</v>
      </c>
      <c r="F161" s="78" t="s">
        <v>270</v>
      </c>
      <c r="G161" s="85">
        <v>3.43</v>
      </c>
      <c r="H161" s="86">
        <v>1.121</v>
      </c>
      <c r="I161" s="87">
        <v>1</v>
      </c>
      <c r="J161" s="87">
        <v>1</v>
      </c>
      <c r="K161" s="87">
        <v>1</v>
      </c>
      <c r="L161" s="87">
        <v>1</v>
      </c>
    </row>
    <row r="162" spans="1:12" hidden="1">
      <c r="A162" s="84" t="s">
        <v>488</v>
      </c>
      <c r="B162" s="84" t="s">
        <v>485</v>
      </c>
      <c r="C162" s="84" t="s">
        <v>257</v>
      </c>
      <c r="D162" s="78" t="s">
        <v>486</v>
      </c>
      <c r="E162" s="78" t="s">
        <v>269</v>
      </c>
      <c r="F162" s="78" t="s">
        <v>270</v>
      </c>
      <c r="G162" s="85">
        <v>6.61</v>
      </c>
      <c r="H162" s="86">
        <v>1.7542</v>
      </c>
      <c r="I162" s="87">
        <v>1</v>
      </c>
      <c r="J162" s="87">
        <v>1</v>
      </c>
      <c r="K162" s="87">
        <v>1</v>
      </c>
      <c r="L162" s="87">
        <v>1</v>
      </c>
    </row>
    <row r="163" spans="1:12" hidden="1">
      <c r="A163" s="84" t="s">
        <v>489</v>
      </c>
      <c r="B163" s="84" t="s">
        <v>485</v>
      </c>
      <c r="C163" s="84" t="s">
        <v>259</v>
      </c>
      <c r="D163" s="78" t="s">
        <v>486</v>
      </c>
      <c r="E163" s="78" t="s">
        <v>269</v>
      </c>
      <c r="F163" s="78" t="s">
        <v>270</v>
      </c>
      <c r="G163" s="85">
        <v>14.52</v>
      </c>
      <c r="H163" s="86">
        <v>3.3835999999999999</v>
      </c>
      <c r="I163" s="87">
        <v>1</v>
      </c>
      <c r="J163" s="87">
        <v>1</v>
      </c>
      <c r="K163" s="87">
        <v>1</v>
      </c>
      <c r="L163" s="87">
        <v>1</v>
      </c>
    </row>
    <row r="164" spans="1:12" hidden="1">
      <c r="A164" s="84" t="s">
        <v>490</v>
      </c>
      <c r="B164" s="84" t="s">
        <v>491</v>
      </c>
      <c r="C164" s="84" t="s">
        <v>251</v>
      </c>
      <c r="D164" s="78" t="s">
        <v>492</v>
      </c>
      <c r="E164" s="78" t="s">
        <v>269</v>
      </c>
      <c r="F164" s="78" t="s">
        <v>270</v>
      </c>
      <c r="G164" s="85">
        <v>2.4700000000000002</v>
      </c>
      <c r="H164" s="86">
        <v>0.52739999999999998</v>
      </c>
      <c r="I164" s="87">
        <v>1</v>
      </c>
      <c r="J164" s="87">
        <v>1</v>
      </c>
      <c r="K164" s="87">
        <v>1</v>
      </c>
      <c r="L164" s="87">
        <v>1</v>
      </c>
    </row>
    <row r="165" spans="1:12" hidden="1">
      <c r="A165" s="84" t="s">
        <v>493</v>
      </c>
      <c r="B165" s="84" t="s">
        <v>491</v>
      </c>
      <c r="C165" s="84" t="s">
        <v>255</v>
      </c>
      <c r="D165" s="78" t="s">
        <v>492</v>
      </c>
      <c r="E165" s="78" t="s">
        <v>269</v>
      </c>
      <c r="F165" s="78" t="s">
        <v>270</v>
      </c>
      <c r="G165" s="85">
        <v>3.1</v>
      </c>
      <c r="H165" s="86">
        <v>0.64810000000000001</v>
      </c>
      <c r="I165" s="87">
        <v>1</v>
      </c>
      <c r="J165" s="87">
        <v>1</v>
      </c>
      <c r="K165" s="87">
        <v>1</v>
      </c>
      <c r="L165" s="87">
        <v>1</v>
      </c>
    </row>
    <row r="166" spans="1:12" hidden="1">
      <c r="A166" s="84" t="s">
        <v>494</v>
      </c>
      <c r="B166" s="84" t="s">
        <v>491</v>
      </c>
      <c r="C166" s="84" t="s">
        <v>257</v>
      </c>
      <c r="D166" s="78" t="s">
        <v>492</v>
      </c>
      <c r="E166" s="78" t="s">
        <v>269</v>
      </c>
      <c r="F166" s="78" t="s">
        <v>270</v>
      </c>
      <c r="G166" s="85">
        <v>5.01</v>
      </c>
      <c r="H166" s="86">
        <v>0.94320000000000004</v>
      </c>
      <c r="I166" s="87">
        <v>1</v>
      </c>
      <c r="J166" s="87">
        <v>1</v>
      </c>
      <c r="K166" s="87">
        <v>1</v>
      </c>
      <c r="L166" s="87">
        <v>1</v>
      </c>
    </row>
    <row r="167" spans="1:12" hidden="1">
      <c r="A167" s="84" t="s">
        <v>495</v>
      </c>
      <c r="B167" s="84" t="s">
        <v>491</v>
      </c>
      <c r="C167" s="84" t="s">
        <v>259</v>
      </c>
      <c r="D167" s="78" t="s">
        <v>492</v>
      </c>
      <c r="E167" s="78" t="s">
        <v>269</v>
      </c>
      <c r="F167" s="78" t="s">
        <v>270</v>
      </c>
      <c r="G167" s="85">
        <v>10.130000000000001</v>
      </c>
      <c r="H167" s="86">
        <v>1.8634999999999999</v>
      </c>
      <c r="I167" s="87">
        <v>1</v>
      </c>
      <c r="J167" s="87">
        <v>1</v>
      </c>
      <c r="K167" s="87">
        <v>1</v>
      </c>
      <c r="L167" s="87">
        <v>1</v>
      </c>
    </row>
    <row r="168" spans="1:12" hidden="1">
      <c r="A168" s="84" t="s">
        <v>496</v>
      </c>
      <c r="B168" s="84" t="s">
        <v>497</v>
      </c>
      <c r="C168" s="84" t="s">
        <v>251</v>
      </c>
      <c r="D168" s="78" t="s">
        <v>498</v>
      </c>
      <c r="E168" s="78" t="s">
        <v>269</v>
      </c>
      <c r="F168" s="78" t="s">
        <v>270</v>
      </c>
      <c r="G168" s="85">
        <v>2.2200000000000002</v>
      </c>
      <c r="H168" s="86">
        <v>1.5192000000000001</v>
      </c>
      <c r="I168" s="87">
        <v>1</v>
      </c>
      <c r="J168" s="87">
        <v>1</v>
      </c>
      <c r="K168" s="87">
        <v>1</v>
      </c>
      <c r="L168" s="87">
        <v>1</v>
      </c>
    </row>
    <row r="169" spans="1:12" hidden="1">
      <c r="A169" s="84" t="s">
        <v>499</v>
      </c>
      <c r="B169" s="84" t="s">
        <v>497</v>
      </c>
      <c r="C169" s="84" t="s">
        <v>255</v>
      </c>
      <c r="D169" s="78" t="s">
        <v>498</v>
      </c>
      <c r="E169" s="78" t="s">
        <v>269</v>
      </c>
      <c r="F169" s="78" t="s">
        <v>270</v>
      </c>
      <c r="G169" s="85">
        <v>4.05</v>
      </c>
      <c r="H169" s="86">
        <v>2.0333999999999999</v>
      </c>
      <c r="I169" s="87">
        <v>1</v>
      </c>
      <c r="J169" s="87">
        <v>1</v>
      </c>
      <c r="K169" s="87">
        <v>1</v>
      </c>
      <c r="L169" s="87">
        <v>1</v>
      </c>
    </row>
    <row r="170" spans="1:12" hidden="1">
      <c r="A170" s="84" t="s">
        <v>500</v>
      </c>
      <c r="B170" s="84" t="s">
        <v>497</v>
      </c>
      <c r="C170" s="84" t="s">
        <v>257</v>
      </c>
      <c r="D170" s="78" t="s">
        <v>498</v>
      </c>
      <c r="E170" s="78" t="s">
        <v>269</v>
      </c>
      <c r="F170" s="78" t="s">
        <v>270</v>
      </c>
      <c r="G170" s="85">
        <v>8.65</v>
      </c>
      <c r="H170" s="86">
        <v>3.7145000000000001</v>
      </c>
      <c r="I170" s="87">
        <v>1</v>
      </c>
      <c r="J170" s="87">
        <v>1</v>
      </c>
      <c r="K170" s="87">
        <v>1</v>
      </c>
      <c r="L170" s="87">
        <v>1</v>
      </c>
    </row>
    <row r="171" spans="1:12" hidden="1">
      <c r="A171" s="84" t="s">
        <v>501</v>
      </c>
      <c r="B171" s="84" t="s">
        <v>497</v>
      </c>
      <c r="C171" s="84" t="s">
        <v>259</v>
      </c>
      <c r="D171" s="78" t="s">
        <v>498</v>
      </c>
      <c r="E171" s="78" t="s">
        <v>269</v>
      </c>
      <c r="F171" s="78" t="s">
        <v>270</v>
      </c>
      <c r="G171" s="85">
        <v>15.26</v>
      </c>
      <c r="H171" s="86">
        <v>5.3486000000000002</v>
      </c>
      <c r="I171" s="87">
        <v>1</v>
      </c>
      <c r="J171" s="87">
        <v>1</v>
      </c>
      <c r="K171" s="87">
        <v>1</v>
      </c>
      <c r="L171" s="87">
        <v>1</v>
      </c>
    </row>
    <row r="172" spans="1:12" hidden="1">
      <c r="A172" s="84" t="s">
        <v>502</v>
      </c>
      <c r="B172" s="84" t="s">
        <v>503</v>
      </c>
      <c r="C172" s="84" t="s">
        <v>251</v>
      </c>
      <c r="D172" s="78" t="s">
        <v>504</v>
      </c>
      <c r="E172" s="78" t="s">
        <v>269</v>
      </c>
      <c r="F172" s="78" t="s">
        <v>270</v>
      </c>
      <c r="G172" s="85">
        <v>2.98</v>
      </c>
      <c r="H172" s="86">
        <v>1.4370000000000001</v>
      </c>
      <c r="I172" s="87">
        <v>1</v>
      </c>
      <c r="J172" s="87">
        <v>1</v>
      </c>
      <c r="K172" s="87">
        <v>1</v>
      </c>
      <c r="L172" s="87">
        <v>1</v>
      </c>
    </row>
    <row r="173" spans="1:12" hidden="1">
      <c r="A173" s="84" t="s">
        <v>505</v>
      </c>
      <c r="B173" s="84" t="s">
        <v>503</v>
      </c>
      <c r="C173" s="84" t="s">
        <v>255</v>
      </c>
      <c r="D173" s="78" t="s">
        <v>504</v>
      </c>
      <c r="E173" s="78" t="s">
        <v>269</v>
      </c>
      <c r="F173" s="78" t="s">
        <v>270</v>
      </c>
      <c r="G173" s="85">
        <v>5.37</v>
      </c>
      <c r="H173" s="86">
        <v>2.1570999999999998</v>
      </c>
      <c r="I173" s="87">
        <v>1</v>
      </c>
      <c r="J173" s="87">
        <v>1</v>
      </c>
      <c r="K173" s="87">
        <v>1</v>
      </c>
      <c r="L173" s="87">
        <v>1</v>
      </c>
    </row>
    <row r="174" spans="1:12" hidden="1">
      <c r="A174" s="84" t="s">
        <v>506</v>
      </c>
      <c r="B174" s="84" t="s">
        <v>503</v>
      </c>
      <c r="C174" s="84" t="s">
        <v>257</v>
      </c>
      <c r="D174" s="78" t="s">
        <v>504</v>
      </c>
      <c r="E174" s="78" t="s">
        <v>269</v>
      </c>
      <c r="F174" s="78" t="s">
        <v>270</v>
      </c>
      <c r="G174" s="85">
        <v>11.01</v>
      </c>
      <c r="H174" s="86">
        <v>3.8403</v>
      </c>
      <c r="I174" s="87">
        <v>1</v>
      </c>
      <c r="J174" s="87">
        <v>1</v>
      </c>
      <c r="K174" s="87">
        <v>1</v>
      </c>
      <c r="L174" s="87">
        <v>1</v>
      </c>
    </row>
    <row r="175" spans="1:12" hidden="1">
      <c r="A175" s="84" t="s">
        <v>507</v>
      </c>
      <c r="B175" s="84" t="s">
        <v>503</v>
      </c>
      <c r="C175" s="84" t="s">
        <v>259</v>
      </c>
      <c r="D175" s="78" t="s">
        <v>504</v>
      </c>
      <c r="E175" s="78" t="s">
        <v>269</v>
      </c>
      <c r="F175" s="78" t="s">
        <v>270</v>
      </c>
      <c r="G175" s="85">
        <v>18.739999999999998</v>
      </c>
      <c r="H175" s="86">
        <v>6.0167000000000002</v>
      </c>
      <c r="I175" s="87">
        <v>1</v>
      </c>
      <c r="J175" s="87">
        <v>1</v>
      </c>
      <c r="K175" s="87">
        <v>1</v>
      </c>
      <c r="L175" s="87">
        <v>1</v>
      </c>
    </row>
    <row r="176" spans="1:12" hidden="1">
      <c r="A176" s="84" t="s">
        <v>508</v>
      </c>
      <c r="B176" s="84" t="s">
        <v>509</v>
      </c>
      <c r="C176" s="84" t="s">
        <v>251</v>
      </c>
      <c r="D176" s="78" t="s">
        <v>510</v>
      </c>
      <c r="E176" s="78" t="s">
        <v>269</v>
      </c>
      <c r="F176" s="78" t="s">
        <v>270</v>
      </c>
      <c r="G176" s="85">
        <v>1.85</v>
      </c>
      <c r="H176" s="86">
        <v>1.2261</v>
      </c>
      <c r="I176" s="87">
        <v>1</v>
      </c>
      <c r="J176" s="87">
        <v>1</v>
      </c>
      <c r="K176" s="87">
        <v>1</v>
      </c>
      <c r="L176" s="87">
        <v>1</v>
      </c>
    </row>
    <row r="177" spans="1:12" hidden="1">
      <c r="A177" s="84" t="s">
        <v>511</v>
      </c>
      <c r="B177" s="84" t="s">
        <v>509</v>
      </c>
      <c r="C177" s="84" t="s">
        <v>255</v>
      </c>
      <c r="D177" s="78" t="s">
        <v>510</v>
      </c>
      <c r="E177" s="78" t="s">
        <v>269</v>
      </c>
      <c r="F177" s="78" t="s">
        <v>270</v>
      </c>
      <c r="G177" s="85">
        <v>2.75</v>
      </c>
      <c r="H177" s="86">
        <v>1.5786</v>
      </c>
      <c r="I177" s="87">
        <v>1</v>
      </c>
      <c r="J177" s="87">
        <v>1</v>
      </c>
      <c r="K177" s="87">
        <v>1</v>
      </c>
      <c r="L177" s="87">
        <v>1</v>
      </c>
    </row>
    <row r="178" spans="1:12" hidden="1">
      <c r="A178" s="84" t="s">
        <v>512</v>
      </c>
      <c r="B178" s="84" t="s">
        <v>509</v>
      </c>
      <c r="C178" s="84" t="s">
        <v>257</v>
      </c>
      <c r="D178" s="78" t="s">
        <v>510</v>
      </c>
      <c r="E178" s="78" t="s">
        <v>269</v>
      </c>
      <c r="F178" s="78" t="s">
        <v>270</v>
      </c>
      <c r="G178" s="85">
        <v>6.21</v>
      </c>
      <c r="H178" s="86">
        <v>2.4748000000000001</v>
      </c>
      <c r="I178" s="87">
        <v>1</v>
      </c>
      <c r="J178" s="87">
        <v>1</v>
      </c>
      <c r="K178" s="87">
        <v>1</v>
      </c>
      <c r="L178" s="87">
        <v>1</v>
      </c>
    </row>
    <row r="179" spans="1:12" hidden="1">
      <c r="A179" s="84" t="s">
        <v>513</v>
      </c>
      <c r="B179" s="84" t="s">
        <v>509</v>
      </c>
      <c r="C179" s="84" t="s">
        <v>259</v>
      </c>
      <c r="D179" s="78" t="s">
        <v>510</v>
      </c>
      <c r="E179" s="78" t="s">
        <v>269</v>
      </c>
      <c r="F179" s="78" t="s">
        <v>270</v>
      </c>
      <c r="G179" s="85">
        <v>13.54</v>
      </c>
      <c r="H179" s="86">
        <v>4.7598000000000003</v>
      </c>
      <c r="I179" s="87">
        <v>1</v>
      </c>
      <c r="J179" s="87">
        <v>1</v>
      </c>
      <c r="K179" s="87">
        <v>1</v>
      </c>
      <c r="L179" s="87">
        <v>1</v>
      </c>
    </row>
    <row r="180" spans="1:12" hidden="1">
      <c r="A180" s="84" t="s">
        <v>514</v>
      </c>
      <c r="B180" s="84" t="s">
        <v>515</v>
      </c>
      <c r="C180" s="84" t="s">
        <v>251</v>
      </c>
      <c r="D180" s="78" t="s">
        <v>516</v>
      </c>
      <c r="E180" s="78" t="s">
        <v>269</v>
      </c>
      <c r="F180" s="78" t="s">
        <v>270</v>
      </c>
      <c r="G180" s="85">
        <v>1.43</v>
      </c>
      <c r="H180" s="86">
        <v>0.78349999999999997</v>
      </c>
      <c r="I180" s="87">
        <v>1</v>
      </c>
      <c r="J180" s="87">
        <v>1</v>
      </c>
      <c r="K180" s="87">
        <v>1</v>
      </c>
      <c r="L180" s="87">
        <v>1</v>
      </c>
    </row>
    <row r="181" spans="1:12" hidden="1">
      <c r="A181" s="84" t="s">
        <v>517</v>
      </c>
      <c r="B181" s="84" t="s">
        <v>515</v>
      </c>
      <c r="C181" s="84" t="s">
        <v>255</v>
      </c>
      <c r="D181" s="78" t="s">
        <v>516</v>
      </c>
      <c r="E181" s="78" t="s">
        <v>269</v>
      </c>
      <c r="F181" s="78" t="s">
        <v>270</v>
      </c>
      <c r="G181" s="85">
        <v>1.68</v>
      </c>
      <c r="H181" s="86">
        <v>0.90500000000000003</v>
      </c>
      <c r="I181" s="87">
        <v>1</v>
      </c>
      <c r="J181" s="87">
        <v>1</v>
      </c>
      <c r="K181" s="87">
        <v>1</v>
      </c>
      <c r="L181" s="87">
        <v>1</v>
      </c>
    </row>
    <row r="182" spans="1:12" hidden="1">
      <c r="A182" s="84" t="s">
        <v>518</v>
      </c>
      <c r="B182" s="84" t="s">
        <v>515</v>
      </c>
      <c r="C182" s="84" t="s">
        <v>257</v>
      </c>
      <c r="D182" s="78" t="s">
        <v>516</v>
      </c>
      <c r="E182" s="78" t="s">
        <v>269</v>
      </c>
      <c r="F182" s="78" t="s">
        <v>270</v>
      </c>
      <c r="G182" s="85">
        <v>4.29</v>
      </c>
      <c r="H182" s="86">
        <v>1.4624999999999999</v>
      </c>
      <c r="I182" s="87">
        <v>1</v>
      </c>
      <c r="J182" s="87">
        <v>1</v>
      </c>
      <c r="K182" s="87">
        <v>1</v>
      </c>
      <c r="L182" s="87">
        <v>1</v>
      </c>
    </row>
    <row r="183" spans="1:12" hidden="1">
      <c r="A183" s="84" t="s">
        <v>519</v>
      </c>
      <c r="B183" s="84" t="s">
        <v>515</v>
      </c>
      <c r="C183" s="84" t="s">
        <v>259</v>
      </c>
      <c r="D183" s="78" t="s">
        <v>516</v>
      </c>
      <c r="E183" s="78" t="s">
        <v>269</v>
      </c>
      <c r="F183" s="78" t="s">
        <v>270</v>
      </c>
      <c r="G183" s="85">
        <v>4.29</v>
      </c>
      <c r="H183" s="86">
        <v>2.0878999999999999</v>
      </c>
      <c r="I183" s="87">
        <v>1</v>
      </c>
      <c r="J183" s="87">
        <v>1</v>
      </c>
      <c r="K183" s="87">
        <v>1</v>
      </c>
      <c r="L183" s="87">
        <v>1</v>
      </c>
    </row>
    <row r="184" spans="1:12" hidden="1">
      <c r="A184" s="84" t="s">
        <v>520</v>
      </c>
      <c r="B184" s="84" t="s">
        <v>521</v>
      </c>
      <c r="C184" s="84" t="s">
        <v>251</v>
      </c>
      <c r="D184" s="78" t="s">
        <v>522</v>
      </c>
      <c r="E184" s="78" t="s">
        <v>269</v>
      </c>
      <c r="F184" s="78" t="s">
        <v>270</v>
      </c>
      <c r="G184" s="85">
        <v>1.4</v>
      </c>
      <c r="H184" s="86">
        <v>0.50860000000000005</v>
      </c>
      <c r="I184" s="87">
        <v>1</v>
      </c>
      <c r="J184" s="87">
        <v>1</v>
      </c>
      <c r="K184" s="87">
        <v>1</v>
      </c>
      <c r="L184" s="87">
        <v>1</v>
      </c>
    </row>
    <row r="185" spans="1:12" hidden="1">
      <c r="A185" s="84" t="s">
        <v>523</v>
      </c>
      <c r="B185" s="84" t="s">
        <v>521</v>
      </c>
      <c r="C185" s="84" t="s">
        <v>255</v>
      </c>
      <c r="D185" s="78" t="s">
        <v>522</v>
      </c>
      <c r="E185" s="78" t="s">
        <v>269</v>
      </c>
      <c r="F185" s="78" t="s">
        <v>270</v>
      </c>
      <c r="G185" s="85">
        <v>2.37</v>
      </c>
      <c r="H185" s="86">
        <v>0.73699999999999999</v>
      </c>
      <c r="I185" s="87">
        <v>1</v>
      </c>
      <c r="J185" s="87">
        <v>1</v>
      </c>
      <c r="K185" s="87">
        <v>1</v>
      </c>
      <c r="L185" s="87">
        <v>1</v>
      </c>
    </row>
    <row r="186" spans="1:12" hidden="1">
      <c r="A186" s="84" t="s">
        <v>524</v>
      </c>
      <c r="B186" s="84" t="s">
        <v>521</v>
      </c>
      <c r="C186" s="84" t="s">
        <v>257</v>
      </c>
      <c r="D186" s="78" t="s">
        <v>522</v>
      </c>
      <c r="E186" s="78" t="s">
        <v>269</v>
      </c>
      <c r="F186" s="78" t="s">
        <v>270</v>
      </c>
      <c r="G186" s="85">
        <v>4.09</v>
      </c>
      <c r="H186" s="86">
        <v>1.1335</v>
      </c>
      <c r="I186" s="87">
        <v>1</v>
      </c>
      <c r="J186" s="87">
        <v>1</v>
      </c>
      <c r="K186" s="87">
        <v>1</v>
      </c>
      <c r="L186" s="87">
        <v>1</v>
      </c>
    </row>
    <row r="187" spans="1:12" hidden="1">
      <c r="A187" s="84" t="s">
        <v>525</v>
      </c>
      <c r="B187" s="84" t="s">
        <v>521</v>
      </c>
      <c r="C187" s="84" t="s">
        <v>259</v>
      </c>
      <c r="D187" s="78" t="s">
        <v>522</v>
      </c>
      <c r="E187" s="78" t="s">
        <v>269</v>
      </c>
      <c r="F187" s="78" t="s">
        <v>270</v>
      </c>
      <c r="G187" s="85">
        <v>9.83</v>
      </c>
      <c r="H187" s="86">
        <v>2.6036000000000001</v>
      </c>
      <c r="I187" s="87">
        <v>1</v>
      </c>
      <c r="J187" s="87">
        <v>1</v>
      </c>
      <c r="K187" s="87">
        <v>1</v>
      </c>
      <c r="L187" s="87">
        <v>1</v>
      </c>
    </row>
    <row r="188" spans="1:12" hidden="1">
      <c r="A188" s="84" t="s">
        <v>526</v>
      </c>
      <c r="B188" s="84" t="s">
        <v>527</v>
      </c>
      <c r="C188" s="84" t="s">
        <v>251</v>
      </c>
      <c r="D188" s="78" t="s">
        <v>528</v>
      </c>
      <c r="E188" s="78" t="s">
        <v>269</v>
      </c>
      <c r="F188" s="78" t="s">
        <v>270</v>
      </c>
      <c r="G188" s="85">
        <v>2.4900000000000002</v>
      </c>
      <c r="H188" s="86">
        <v>0.81330000000000002</v>
      </c>
      <c r="I188" s="87">
        <v>1</v>
      </c>
      <c r="J188" s="87">
        <v>1</v>
      </c>
      <c r="K188" s="87">
        <v>1</v>
      </c>
      <c r="L188" s="87">
        <v>1</v>
      </c>
    </row>
    <row r="189" spans="1:12" hidden="1">
      <c r="A189" s="84" t="s">
        <v>529</v>
      </c>
      <c r="B189" s="84" t="s">
        <v>527</v>
      </c>
      <c r="C189" s="84" t="s">
        <v>255</v>
      </c>
      <c r="D189" s="78" t="s">
        <v>528</v>
      </c>
      <c r="E189" s="78" t="s">
        <v>269</v>
      </c>
      <c r="F189" s="78" t="s">
        <v>270</v>
      </c>
      <c r="G189" s="85">
        <v>3.92</v>
      </c>
      <c r="H189" s="86">
        <v>1.1261000000000001</v>
      </c>
      <c r="I189" s="87">
        <v>1</v>
      </c>
      <c r="J189" s="87">
        <v>1</v>
      </c>
      <c r="K189" s="87">
        <v>1</v>
      </c>
      <c r="L189" s="87">
        <v>1</v>
      </c>
    </row>
    <row r="190" spans="1:12" hidden="1">
      <c r="A190" s="84" t="s">
        <v>530</v>
      </c>
      <c r="B190" s="84" t="s">
        <v>527</v>
      </c>
      <c r="C190" s="84" t="s">
        <v>257</v>
      </c>
      <c r="D190" s="78" t="s">
        <v>528</v>
      </c>
      <c r="E190" s="78" t="s">
        <v>269</v>
      </c>
      <c r="F190" s="78" t="s">
        <v>270</v>
      </c>
      <c r="G190" s="85">
        <v>7.5</v>
      </c>
      <c r="H190" s="86">
        <v>1.8936999999999999</v>
      </c>
      <c r="I190" s="87">
        <v>1</v>
      </c>
      <c r="J190" s="87">
        <v>1</v>
      </c>
      <c r="K190" s="87">
        <v>1</v>
      </c>
      <c r="L190" s="87">
        <v>1</v>
      </c>
    </row>
    <row r="191" spans="1:12" hidden="1">
      <c r="A191" s="84" t="s">
        <v>531</v>
      </c>
      <c r="B191" s="84" t="s">
        <v>527</v>
      </c>
      <c r="C191" s="84" t="s">
        <v>259</v>
      </c>
      <c r="D191" s="78" t="s">
        <v>528</v>
      </c>
      <c r="E191" s="78" t="s">
        <v>269</v>
      </c>
      <c r="F191" s="78" t="s">
        <v>270</v>
      </c>
      <c r="G191" s="85">
        <v>13.92</v>
      </c>
      <c r="H191" s="86">
        <v>3.2307000000000001</v>
      </c>
      <c r="I191" s="87">
        <v>1</v>
      </c>
      <c r="J191" s="87">
        <v>1</v>
      </c>
      <c r="K191" s="87">
        <v>1</v>
      </c>
      <c r="L191" s="87">
        <v>1</v>
      </c>
    </row>
    <row r="192" spans="1:12" hidden="1">
      <c r="A192" s="84" t="s">
        <v>532</v>
      </c>
      <c r="B192" s="84" t="s">
        <v>533</v>
      </c>
      <c r="C192" s="84" t="s">
        <v>251</v>
      </c>
      <c r="D192" s="78" t="s">
        <v>534</v>
      </c>
      <c r="E192" s="78" t="s">
        <v>269</v>
      </c>
      <c r="F192" s="78" t="s">
        <v>270</v>
      </c>
      <c r="G192" s="85">
        <v>2.41</v>
      </c>
      <c r="H192" s="86">
        <v>0.68710000000000004</v>
      </c>
      <c r="I192" s="87">
        <v>1</v>
      </c>
      <c r="J192" s="87">
        <v>1</v>
      </c>
      <c r="K192" s="87">
        <v>1</v>
      </c>
      <c r="L192" s="87">
        <v>1</v>
      </c>
    </row>
    <row r="193" spans="1:12" hidden="1">
      <c r="A193" s="84" t="s">
        <v>535</v>
      </c>
      <c r="B193" s="84" t="s">
        <v>533</v>
      </c>
      <c r="C193" s="84" t="s">
        <v>255</v>
      </c>
      <c r="D193" s="78" t="s">
        <v>534</v>
      </c>
      <c r="E193" s="78" t="s">
        <v>269</v>
      </c>
      <c r="F193" s="78" t="s">
        <v>270</v>
      </c>
      <c r="G193" s="85">
        <v>4.13</v>
      </c>
      <c r="H193" s="86">
        <v>0.78590000000000004</v>
      </c>
      <c r="I193" s="87">
        <v>1</v>
      </c>
      <c r="J193" s="87">
        <v>1</v>
      </c>
      <c r="K193" s="87">
        <v>1</v>
      </c>
      <c r="L193" s="87">
        <v>1</v>
      </c>
    </row>
    <row r="194" spans="1:12" hidden="1">
      <c r="A194" s="84" t="s">
        <v>536</v>
      </c>
      <c r="B194" s="84" t="s">
        <v>533</v>
      </c>
      <c r="C194" s="84" t="s">
        <v>257</v>
      </c>
      <c r="D194" s="78" t="s">
        <v>534</v>
      </c>
      <c r="E194" s="78" t="s">
        <v>269</v>
      </c>
      <c r="F194" s="78" t="s">
        <v>270</v>
      </c>
      <c r="G194" s="85">
        <v>7.06</v>
      </c>
      <c r="H194" s="86">
        <v>1.1385000000000001</v>
      </c>
      <c r="I194" s="87">
        <v>1</v>
      </c>
      <c r="J194" s="87">
        <v>1</v>
      </c>
      <c r="K194" s="87">
        <v>1</v>
      </c>
      <c r="L194" s="87">
        <v>1</v>
      </c>
    </row>
    <row r="195" spans="1:12" hidden="1">
      <c r="A195" s="84" t="s">
        <v>537</v>
      </c>
      <c r="B195" s="84" t="s">
        <v>533</v>
      </c>
      <c r="C195" s="84" t="s">
        <v>259</v>
      </c>
      <c r="D195" s="78" t="s">
        <v>534</v>
      </c>
      <c r="E195" s="78" t="s">
        <v>269</v>
      </c>
      <c r="F195" s="78" t="s">
        <v>270</v>
      </c>
      <c r="G195" s="85">
        <v>10.18</v>
      </c>
      <c r="H195" s="86">
        <v>1.8539000000000001</v>
      </c>
      <c r="I195" s="87">
        <v>1</v>
      </c>
      <c r="J195" s="87">
        <v>1</v>
      </c>
      <c r="K195" s="87">
        <v>1</v>
      </c>
      <c r="L195" s="87">
        <v>1</v>
      </c>
    </row>
    <row r="196" spans="1:12" hidden="1">
      <c r="A196" s="84" t="s">
        <v>538</v>
      </c>
      <c r="B196" s="84" t="s">
        <v>539</v>
      </c>
      <c r="C196" s="84" t="s">
        <v>251</v>
      </c>
      <c r="D196" s="78" t="s">
        <v>540</v>
      </c>
      <c r="E196" s="78" t="s">
        <v>269</v>
      </c>
      <c r="F196" s="78" t="s">
        <v>270</v>
      </c>
      <c r="G196" s="85">
        <v>1.92</v>
      </c>
      <c r="H196" s="86">
        <v>0.53349999999999997</v>
      </c>
      <c r="I196" s="87">
        <v>1</v>
      </c>
      <c r="J196" s="87">
        <v>1</v>
      </c>
      <c r="K196" s="87">
        <v>1</v>
      </c>
      <c r="L196" s="87">
        <v>1</v>
      </c>
    </row>
    <row r="197" spans="1:12" hidden="1">
      <c r="A197" s="84" t="s">
        <v>541</v>
      </c>
      <c r="B197" s="84" t="s">
        <v>539</v>
      </c>
      <c r="C197" s="84" t="s">
        <v>255</v>
      </c>
      <c r="D197" s="78" t="s">
        <v>540</v>
      </c>
      <c r="E197" s="78" t="s">
        <v>269</v>
      </c>
      <c r="F197" s="78" t="s">
        <v>270</v>
      </c>
      <c r="G197" s="85">
        <v>2.46</v>
      </c>
      <c r="H197" s="86">
        <v>0.6129</v>
      </c>
      <c r="I197" s="87">
        <v>1</v>
      </c>
      <c r="J197" s="87">
        <v>1</v>
      </c>
      <c r="K197" s="87">
        <v>1</v>
      </c>
      <c r="L197" s="87">
        <v>1</v>
      </c>
    </row>
    <row r="198" spans="1:12" hidden="1">
      <c r="A198" s="84" t="s">
        <v>542</v>
      </c>
      <c r="B198" s="84" t="s">
        <v>539</v>
      </c>
      <c r="C198" s="84" t="s">
        <v>257</v>
      </c>
      <c r="D198" s="78" t="s">
        <v>540</v>
      </c>
      <c r="E198" s="78" t="s">
        <v>269</v>
      </c>
      <c r="F198" s="78" t="s">
        <v>270</v>
      </c>
      <c r="G198" s="85">
        <v>3.28</v>
      </c>
      <c r="H198" s="86">
        <v>0.74</v>
      </c>
      <c r="I198" s="87">
        <v>1</v>
      </c>
      <c r="J198" s="87">
        <v>1</v>
      </c>
      <c r="K198" s="87">
        <v>1</v>
      </c>
      <c r="L198" s="87">
        <v>1</v>
      </c>
    </row>
    <row r="199" spans="1:12" hidden="1">
      <c r="A199" s="84" t="s">
        <v>543</v>
      </c>
      <c r="B199" s="84" t="s">
        <v>539</v>
      </c>
      <c r="C199" s="84" t="s">
        <v>259</v>
      </c>
      <c r="D199" s="78" t="s">
        <v>540</v>
      </c>
      <c r="E199" s="78" t="s">
        <v>269</v>
      </c>
      <c r="F199" s="78" t="s">
        <v>270</v>
      </c>
      <c r="G199" s="85">
        <v>6.88</v>
      </c>
      <c r="H199" s="86">
        <v>1.2974000000000001</v>
      </c>
      <c r="I199" s="87">
        <v>1</v>
      </c>
      <c r="J199" s="87">
        <v>1</v>
      </c>
      <c r="K199" s="87">
        <v>1</v>
      </c>
      <c r="L199" s="87">
        <v>1</v>
      </c>
    </row>
    <row r="200" spans="1:12" hidden="1">
      <c r="A200" s="84" t="s">
        <v>544</v>
      </c>
      <c r="B200" s="84" t="s">
        <v>545</v>
      </c>
      <c r="C200" s="84" t="s">
        <v>251</v>
      </c>
      <c r="D200" s="78" t="s">
        <v>546</v>
      </c>
      <c r="E200" s="78" t="s">
        <v>269</v>
      </c>
      <c r="F200" s="78" t="s">
        <v>270</v>
      </c>
      <c r="G200" s="85">
        <v>1.91</v>
      </c>
      <c r="H200" s="86">
        <v>0.32079999999999997</v>
      </c>
      <c r="I200" s="87">
        <v>1</v>
      </c>
      <c r="J200" s="87">
        <v>1</v>
      </c>
      <c r="K200" s="87">
        <v>1</v>
      </c>
      <c r="L200" s="87">
        <v>1</v>
      </c>
    </row>
    <row r="201" spans="1:12" hidden="1">
      <c r="A201" s="84" t="s">
        <v>547</v>
      </c>
      <c r="B201" s="84" t="s">
        <v>545</v>
      </c>
      <c r="C201" s="84" t="s">
        <v>255</v>
      </c>
      <c r="D201" s="78" t="s">
        <v>546</v>
      </c>
      <c r="E201" s="78" t="s">
        <v>269</v>
      </c>
      <c r="F201" s="78" t="s">
        <v>270</v>
      </c>
      <c r="G201" s="85">
        <v>2.69</v>
      </c>
      <c r="H201" s="86">
        <v>0.47339999999999999</v>
      </c>
      <c r="I201" s="87">
        <v>1</v>
      </c>
      <c r="J201" s="87">
        <v>1</v>
      </c>
      <c r="K201" s="87">
        <v>1</v>
      </c>
      <c r="L201" s="87">
        <v>1</v>
      </c>
    </row>
    <row r="202" spans="1:12" hidden="1">
      <c r="A202" s="84" t="s">
        <v>548</v>
      </c>
      <c r="B202" s="84" t="s">
        <v>545</v>
      </c>
      <c r="C202" s="84" t="s">
        <v>257</v>
      </c>
      <c r="D202" s="78" t="s">
        <v>546</v>
      </c>
      <c r="E202" s="78" t="s">
        <v>269</v>
      </c>
      <c r="F202" s="78" t="s">
        <v>270</v>
      </c>
      <c r="G202" s="85">
        <v>3.84</v>
      </c>
      <c r="H202" s="86">
        <v>0.68979999999999997</v>
      </c>
      <c r="I202" s="87">
        <v>1</v>
      </c>
      <c r="J202" s="87">
        <v>1</v>
      </c>
      <c r="K202" s="87">
        <v>1</v>
      </c>
      <c r="L202" s="87">
        <v>1</v>
      </c>
    </row>
    <row r="203" spans="1:12" hidden="1">
      <c r="A203" s="84" t="s">
        <v>549</v>
      </c>
      <c r="B203" s="84" t="s">
        <v>545</v>
      </c>
      <c r="C203" s="84" t="s">
        <v>259</v>
      </c>
      <c r="D203" s="78" t="s">
        <v>546</v>
      </c>
      <c r="E203" s="78" t="s">
        <v>269</v>
      </c>
      <c r="F203" s="78" t="s">
        <v>270</v>
      </c>
      <c r="G203" s="85">
        <v>6.07</v>
      </c>
      <c r="H203" s="86">
        <v>1.1281000000000001</v>
      </c>
      <c r="I203" s="87">
        <v>1</v>
      </c>
      <c r="J203" s="87">
        <v>1</v>
      </c>
      <c r="K203" s="87">
        <v>1</v>
      </c>
      <c r="L203" s="87">
        <v>1</v>
      </c>
    </row>
    <row r="204" spans="1:12" hidden="1">
      <c r="A204" s="84" t="s">
        <v>550</v>
      </c>
      <c r="B204" s="84" t="s">
        <v>551</v>
      </c>
      <c r="C204" s="84" t="s">
        <v>251</v>
      </c>
      <c r="D204" s="78" t="s">
        <v>552</v>
      </c>
      <c r="E204" s="78" t="s">
        <v>269</v>
      </c>
      <c r="F204" s="78" t="s">
        <v>270</v>
      </c>
      <c r="G204" s="85">
        <v>2.13</v>
      </c>
      <c r="H204" s="86">
        <v>0.37959999999999999</v>
      </c>
      <c r="I204" s="87">
        <v>1</v>
      </c>
      <c r="J204" s="87">
        <v>1</v>
      </c>
      <c r="K204" s="87">
        <v>1</v>
      </c>
      <c r="L204" s="87">
        <v>1</v>
      </c>
    </row>
    <row r="205" spans="1:12" hidden="1">
      <c r="A205" s="84" t="s">
        <v>553</v>
      </c>
      <c r="B205" s="84" t="s">
        <v>551</v>
      </c>
      <c r="C205" s="84" t="s">
        <v>255</v>
      </c>
      <c r="D205" s="78" t="s">
        <v>552</v>
      </c>
      <c r="E205" s="78" t="s">
        <v>269</v>
      </c>
      <c r="F205" s="78" t="s">
        <v>270</v>
      </c>
      <c r="G205" s="85">
        <v>2.74</v>
      </c>
      <c r="H205" s="86">
        <v>0.52390000000000003</v>
      </c>
      <c r="I205" s="87">
        <v>1</v>
      </c>
      <c r="J205" s="87">
        <v>1</v>
      </c>
      <c r="K205" s="87">
        <v>1</v>
      </c>
      <c r="L205" s="87">
        <v>1</v>
      </c>
    </row>
    <row r="206" spans="1:12" hidden="1">
      <c r="A206" s="84" t="s">
        <v>554</v>
      </c>
      <c r="B206" s="84" t="s">
        <v>551</v>
      </c>
      <c r="C206" s="84" t="s">
        <v>257</v>
      </c>
      <c r="D206" s="78" t="s">
        <v>552</v>
      </c>
      <c r="E206" s="78" t="s">
        <v>269</v>
      </c>
      <c r="F206" s="78" t="s">
        <v>270</v>
      </c>
      <c r="G206" s="85">
        <v>4.4800000000000004</v>
      </c>
      <c r="H206" s="86">
        <v>0.84140000000000004</v>
      </c>
      <c r="I206" s="87">
        <v>1</v>
      </c>
      <c r="J206" s="87">
        <v>1</v>
      </c>
      <c r="K206" s="87">
        <v>1</v>
      </c>
      <c r="L206" s="87">
        <v>1</v>
      </c>
    </row>
    <row r="207" spans="1:12" hidden="1">
      <c r="A207" s="84" t="s">
        <v>555</v>
      </c>
      <c r="B207" s="84" t="s">
        <v>551</v>
      </c>
      <c r="C207" s="84" t="s">
        <v>259</v>
      </c>
      <c r="D207" s="78" t="s">
        <v>552</v>
      </c>
      <c r="E207" s="78" t="s">
        <v>269</v>
      </c>
      <c r="F207" s="78" t="s">
        <v>270</v>
      </c>
      <c r="G207" s="85">
        <v>6.73</v>
      </c>
      <c r="H207" s="86">
        <v>1.4726999999999999</v>
      </c>
      <c r="I207" s="87">
        <v>1</v>
      </c>
      <c r="J207" s="87">
        <v>1</v>
      </c>
      <c r="K207" s="87">
        <v>1</v>
      </c>
      <c r="L207" s="87">
        <v>1</v>
      </c>
    </row>
    <row r="208" spans="1:12" hidden="1">
      <c r="A208" s="84" t="s">
        <v>556</v>
      </c>
      <c r="B208" s="84" t="s">
        <v>557</v>
      </c>
      <c r="C208" s="84" t="s">
        <v>251</v>
      </c>
      <c r="D208" s="78" t="s">
        <v>558</v>
      </c>
      <c r="E208" s="78" t="s">
        <v>269</v>
      </c>
      <c r="F208" s="78" t="s">
        <v>270</v>
      </c>
      <c r="G208" s="85">
        <v>2.2400000000000002</v>
      </c>
      <c r="H208" s="86">
        <v>0.44169999999999998</v>
      </c>
      <c r="I208" s="87">
        <v>1</v>
      </c>
      <c r="J208" s="87">
        <v>1</v>
      </c>
      <c r="K208" s="87">
        <v>1</v>
      </c>
      <c r="L208" s="87">
        <v>1</v>
      </c>
    </row>
    <row r="209" spans="1:12" hidden="1">
      <c r="A209" s="84" t="s">
        <v>559</v>
      </c>
      <c r="B209" s="84" t="s">
        <v>557</v>
      </c>
      <c r="C209" s="84" t="s">
        <v>255</v>
      </c>
      <c r="D209" s="78" t="s">
        <v>558</v>
      </c>
      <c r="E209" s="78" t="s">
        <v>269</v>
      </c>
      <c r="F209" s="78" t="s">
        <v>270</v>
      </c>
      <c r="G209" s="85">
        <v>2.93</v>
      </c>
      <c r="H209" s="86">
        <v>0.61040000000000005</v>
      </c>
      <c r="I209" s="87">
        <v>1</v>
      </c>
      <c r="J209" s="87">
        <v>1</v>
      </c>
      <c r="K209" s="87">
        <v>1</v>
      </c>
      <c r="L209" s="87">
        <v>1</v>
      </c>
    </row>
    <row r="210" spans="1:12" hidden="1">
      <c r="A210" s="84" t="s">
        <v>560</v>
      </c>
      <c r="B210" s="84" t="s">
        <v>557</v>
      </c>
      <c r="C210" s="84" t="s">
        <v>257</v>
      </c>
      <c r="D210" s="78" t="s">
        <v>558</v>
      </c>
      <c r="E210" s="78" t="s">
        <v>269</v>
      </c>
      <c r="F210" s="78" t="s">
        <v>270</v>
      </c>
      <c r="G210" s="85">
        <v>4.84</v>
      </c>
      <c r="H210" s="86">
        <v>0.92369999999999997</v>
      </c>
      <c r="I210" s="87">
        <v>1</v>
      </c>
      <c r="J210" s="87">
        <v>1</v>
      </c>
      <c r="K210" s="87">
        <v>1</v>
      </c>
      <c r="L210" s="87">
        <v>1</v>
      </c>
    </row>
    <row r="211" spans="1:12" hidden="1">
      <c r="A211" s="84" t="s">
        <v>561</v>
      </c>
      <c r="B211" s="84" t="s">
        <v>557</v>
      </c>
      <c r="C211" s="84" t="s">
        <v>259</v>
      </c>
      <c r="D211" s="78" t="s">
        <v>558</v>
      </c>
      <c r="E211" s="78" t="s">
        <v>269</v>
      </c>
      <c r="F211" s="78" t="s">
        <v>270</v>
      </c>
      <c r="G211" s="85">
        <v>7.59</v>
      </c>
      <c r="H211" s="86">
        <v>1.6896</v>
      </c>
      <c r="I211" s="87">
        <v>1</v>
      </c>
      <c r="J211" s="87">
        <v>1</v>
      </c>
      <c r="K211" s="87">
        <v>1</v>
      </c>
      <c r="L211" s="87">
        <v>1</v>
      </c>
    </row>
    <row r="212" spans="1:12" hidden="1">
      <c r="A212" s="84" t="s">
        <v>562</v>
      </c>
      <c r="B212" s="84" t="s">
        <v>563</v>
      </c>
      <c r="C212" s="84" t="s">
        <v>251</v>
      </c>
      <c r="D212" s="78" t="s">
        <v>564</v>
      </c>
      <c r="E212" s="78" t="s">
        <v>269</v>
      </c>
      <c r="F212" s="78" t="s">
        <v>270</v>
      </c>
      <c r="G212" s="85">
        <v>3.41</v>
      </c>
      <c r="H212" s="86">
        <v>1.7948999999999999</v>
      </c>
      <c r="I212" s="87">
        <v>1</v>
      </c>
      <c r="J212" s="87">
        <v>1</v>
      </c>
      <c r="K212" s="87">
        <v>1</v>
      </c>
      <c r="L212" s="87">
        <v>1</v>
      </c>
    </row>
    <row r="213" spans="1:12" hidden="1">
      <c r="A213" s="84" t="s">
        <v>565</v>
      </c>
      <c r="B213" s="84" t="s">
        <v>563</v>
      </c>
      <c r="C213" s="84" t="s">
        <v>255</v>
      </c>
      <c r="D213" s="78" t="s">
        <v>564</v>
      </c>
      <c r="E213" s="78" t="s">
        <v>269</v>
      </c>
      <c r="F213" s="78" t="s">
        <v>270</v>
      </c>
      <c r="G213" s="85">
        <v>5.2</v>
      </c>
      <c r="H213" s="86">
        <v>2.2038000000000002</v>
      </c>
      <c r="I213" s="87">
        <v>1</v>
      </c>
      <c r="J213" s="87">
        <v>1</v>
      </c>
      <c r="K213" s="87">
        <v>1</v>
      </c>
      <c r="L213" s="87">
        <v>1</v>
      </c>
    </row>
    <row r="214" spans="1:12" hidden="1">
      <c r="A214" s="84" t="s">
        <v>566</v>
      </c>
      <c r="B214" s="84" t="s">
        <v>563</v>
      </c>
      <c r="C214" s="84" t="s">
        <v>257</v>
      </c>
      <c r="D214" s="78" t="s">
        <v>564</v>
      </c>
      <c r="E214" s="78" t="s">
        <v>269</v>
      </c>
      <c r="F214" s="78" t="s">
        <v>270</v>
      </c>
      <c r="G214" s="85">
        <v>8.82</v>
      </c>
      <c r="H214" s="86">
        <v>2.9929999999999999</v>
      </c>
      <c r="I214" s="87">
        <v>1</v>
      </c>
      <c r="J214" s="87">
        <v>1</v>
      </c>
      <c r="K214" s="87">
        <v>1</v>
      </c>
      <c r="L214" s="87">
        <v>1</v>
      </c>
    </row>
    <row r="215" spans="1:12" hidden="1">
      <c r="A215" s="84" t="s">
        <v>567</v>
      </c>
      <c r="B215" s="84" t="s">
        <v>563</v>
      </c>
      <c r="C215" s="84" t="s">
        <v>259</v>
      </c>
      <c r="D215" s="78" t="s">
        <v>564</v>
      </c>
      <c r="E215" s="78" t="s">
        <v>269</v>
      </c>
      <c r="F215" s="78" t="s">
        <v>270</v>
      </c>
      <c r="G215" s="85">
        <v>15.63</v>
      </c>
      <c r="H215" s="86">
        <v>5.2207999999999997</v>
      </c>
      <c r="I215" s="87">
        <v>1</v>
      </c>
      <c r="J215" s="87">
        <v>1</v>
      </c>
      <c r="K215" s="87">
        <v>1</v>
      </c>
      <c r="L215" s="87">
        <v>1</v>
      </c>
    </row>
    <row r="216" spans="1:12" hidden="1">
      <c r="A216" s="84" t="s">
        <v>568</v>
      </c>
      <c r="B216" s="84" t="s">
        <v>569</v>
      </c>
      <c r="C216" s="84" t="s">
        <v>251</v>
      </c>
      <c r="D216" s="78" t="s">
        <v>570</v>
      </c>
      <c r="E216" s="78" t="s">
        <v>269</v>
      </c>
      <c r="F216" s="78" t="s">
        <v>270</v>
      </c>
      <c r="G216" s="85">
        <v>3.03</v>
      </c>
      <c r="H216" s="86">
        <v>1.3071999999999999</v>
      </c>
      <c r="I216" s="87">
        <v>1</v>
      </c>
      <c r="J216" s="87">
        <v>1</v>
      </c>
      <c r="K216" s="87">
        <v>1</v>
      </c>
      <c r="L216" s="87">
        <v>1</v>
      </c>
    </row>
    <row r="217" spans="1:12" hidden="1">
      <c r="A217" s="84" t="s">
        <v>571</v>
      </c>
      <c r="B217" s="84" t="s">
        <v>569</v>
      </c>
      <c r="C217" s="84" t="s">
        <v>255</v>
      </c>
      <c r="D217" s="78" t="s">
        <v>570</v>
      </c>
      <c r="E217" s="78" t="s">
        <v>269</v>
      </c>
      <c r="F217" s="78" t="s">
        <v>270</v>
      </c>
      <c r="G217" s="85">
        <v>5.1100000000000003</v>
      </c>
      <c r="H217" s="86">
        <v>1.69</v>
      </c>
      <c r="I217" s="87">
        <v>1</v>
      </c>
      <c r="J217" s="87">
        <v>1</v>
      </c>
      <c r="K217" s="87">
        <v>1</v>
      </c>
      <c r="L217" s="87">
        <v>1</v>
      </c>
    </row>
    <row r="218" spans="1:12" hidden="1">
      <c r="A218" s="84" t="s">
        <v>572</v>
      </c>
      <c r="B218" s="84" t="s">
        <v>569</v>
      </c>
      <c r="C218" s="84" t="s">
        <v>257</v>
      </c>
      <c r="D218" s="78" t="s">
        <v>570</v>
      </c>
      <c r="E218" s="78" t="s">
        <v>269</v>
      </c>
      <c r="F218" s="78" t="s">
        <v>270</v>
      </c>
      <c r="G218" s="85">
        <v>9.73</v>
      </c>
      <c r="H218" s="86">
        <v>2.5705</v>
      </c>
      <c r="I218" s="87">
        <v>1</v>
      </c>
      <c r="J218" s="87">
        <v>1</v>
      </c>
      <c r="K218" s="87">
        <v>1</v>
      </c>
      <c r="L218" s="87">
        <v>1</v>
      </c>
    </row>
    <row r="219" spans="1:12" hidden="1">
      <c r="A219" s="84" t="s">
        <v>573</v>
      </c>
      <c r="B219" s="84" t="s">
        <v>569</v>
      </c>
      <c r="C219" s="84" t="s">
        <v>259</v>
      </c>
      <c r="D219" s="78" t="s">
        <v>570</v>
      </c>
      <c r="E219" s="78" t="s">
        <v>269</v>
      </c>
      <c r="F219" s="78" t="s">
        <v>270</v>
      </c>
      <c r="G219" s="85">
        <v>15.69</v>
      </c>
      <c r="H219" s="86">
        <v>4.2686999999999999</v>
      </c>
      <c r="I219" s="87">
        <v>1</v>
      </c>
      <c r="J219" s="87">
        <v>1</v>
      </c>
      <c r="K219" s="87">
        <v>1</v>
      </c>
      <c r="L219" s="87">
        <v>1</v>
      </c>
    </row>
    <row r="220" spans="1:12" hidden="1">
      <c r="A220" s="84" t="s">
        <v>574</v>
      </c>
      <c r="B220" s="84" t="s">
        <v>575</v>
      </c>
      <c r="C220" s="84" t="s">
        <v>251</v>
      </c>
      <c r="D220" s="78" t="s">
        <v>576</v>
      </c>
      <c r="E220" s="78" t="s">
        <v>269</v>
      </c>
      <c r="F220" s="78" t="s">
        <v>270</v>
      </c>
      <c r="G220" s="85">
        <v>11.51</v>
      </c>
      <c r="H220" s="86">
        <v>3.1240000000000001</v>
      </c>
      <c r="I220" s="87">
        <v>1</v>
      </c>
      <c r="J220" s="87">
        <v>1</v>
      </c>
      <c r="K220" s="87">
        <v>1</v>
      </c>
      <c r="L220" s="87">
        <v>1</v>
      </c>
    </row>
    <row r="221" spans="1:12" hidden="1">
      <c r="A221" s="84" t="s">
        <v>577</v>
      </c>
      <c r="B221" s="84" t="s">
        <v>575</v>
      </c>
      <c r="C221" s="84" t="s">
        <v>255</v>
      </c>
      <c r="D221" s="78" t="s">
        <v>576</v>
      </c>
      <c r="E221" s="78" t="s">
        <v>269</v>
      </c>
      <c r="F221" s="78" t="s">
        <v>270</v>
      </c>
      <c r="G221" s="85">
        <v>11.52</v>
      </c>
      <c r="H221" s="86">
        <v>3.1246999999999998</v>
      </c>
      <c r="I221" s="87">
        <v>1</v>
      </c>
      <c r="J221" s="87">
        <v>1</v>
      </c>
      <c r="K221" s="87">
        <v>1</v>
      </c>
      <c r="L221" s="87">
        <v>1</v>
      </c>
    </row>
    <row r="222" spans="1:12" hidden="1">
      <c r="A222" s="84" t="s">
        <v>578</v>
      </c>
      <c r="B222" s="84" t="s">
        <v>575</v>
      </c>
      <c r="C222" s="84" t="s">
        <v>257</v>
      </c>
      <c r="D222" s="78" t="s">
        <v>576</v>
      </c>
      <c r="E222" s="78" t="s">
        <v>269</v>
      </c>
      <c r="F222" s="78" t="s">
        <v>270</v>
      </c>
      <c r="G222" s="85">
        <v>13.7</v>
      </c>
      <c r="H222" s="86">
        <v>3.8249</v>
      </c>
      <c r="I222" s="87">
        <v>1</v>
      </c>
      <c r="J222" s="87">
        <v>1</v>
      </c>
      <c r="K222" s="87">
        <v>1</v>
      </c>
      <c r="L222" s="87">
        <v>1</v>
      </c>
    </row>
    <row r="223" spans="1:12" hidden="1">
      <c r="A223" s="84" t="s">
        <v>579</v>
      </c>
      <c r="B223" s="84" t="s">
        <v>575</v>
      </c>
      <c r="C223" s="84" t="s">
        <v>259</v>
      </c>
      <c r="D223" s="78" t="s">
        <v>576</v>
      </c>
      <c r="E223" s="78" t="s">
        <v>269</v>
      </c>
      <c r="F223" s="78" t="s">
        <v>270</v>
      </c>
      <c r="G223" s="85">
        <v>16.32</v>
      </c>
      <c r="H223" s="86">
        <v>4.9545000000000003</v>
      </c>
      <c r="I223" s="87">
        <v>1</v>
      </c>
      <c r="J223" s="87">
        <v>1</v>
      </c>
      <c r="K223" s="87">
        <v>1</v>
      </c>
      <c r="L223" s="87">
        <v>1</v>
      </c>
    </row>
    <row r="224" spans="1:12" hidden="1">
      <c r="A224" s="84" t="s">
        <v>580</v>
      </c>
      <c r="B224" s="84" t="s">
        <v>581</v>
      </c>
      <c r="C224" s="84" t="s">
        <v>251</v>
      </c>
      <c r="D224" s="78" t="s">
        <v>582</v>
      </c>
      <c r="E224" s="78" t="s">
        <v>269</v>
      </c>
      <c r="F224" s="78" t="s">
        <v>270</v>
      </c>
      <c r="G224" s="85">
        <v>6.07</v>
      </c>
      <c r="H224" s="86">
        <v>1.0368999999999999</v>
      </c>
      <c r="I224" s="87">
        <v>1</v>
      </c>
      <c r="J224" s="87">
        <v>1</v>
      </c>
      <c r="K224" s="87">
        <v>1</v>
      </c>
      <c r="L224" s="87">
        <v>1</v>
      </c>
    </row>
    <row r="225" spans="1:12" hidden="1">
      <c r="A225" s="84" t="s">
        <v>583</v>
      </c>
      <c r="B225" s="84" t="s">
        <v>581</v>
      </c>
      <c r="C225" s="84" t="s">
        <v>255</v>
      </c>
      <c r="D225" s="78" t="s">
        <v>582</v>
      </c>
      <c r="E225" s="78" t="s">
        <v>269</v>
      </c>
      <c r="F225" s="78" t="s">
        <v>270</v>
      </c>
      <c r="G225" s="85">
        <v>8</v>
      </c>
      <c r="H225" s="86">
        <v>1.4589000000000001</v>
      </c>
      <c r="I225" s="87">
        <v>1</v>
      </c>
      <c r="J225" s="87">
        <v>1</v>
      </c>
      <c r="K225" s="87">
        <v>1</v>
      </c>
      <c r="L225" s="87">
        <v>1</v>
      </c>
    </row>
    <row r="226" spans="1:12" hidden="1">
      <c r="A226" s="84" t="s">
        <v>584</v>
      </c>
      <c r="B226" s="84" t="s">
        <v>581</v>
      </c>
      <c r="C226" s="84" t="s">
        <v>257</v>
      </c>
      <c r="D226" s="78" t="s">
        <v>582</v>
      </c>
      <c r="E226" s="78" t="s">
        <v>269</v>
      </c>
      <c r="F226" s="78" t="s">
        <v>270</v>
      </c>
      <c r="G226" s="85">
        <v>10.08</v>
      </c>
      <c r="H226" s="86">
        <v>1.9433</v>
      </c>
      <c r="I226" s="87">
        <v>1</v>
      </c>
      <c r="J226" s="87">
        <v>1</v>
      </c>
      <c r="K226" s="87">
        <v>1</v>
      </c>
      <c r="L226" s="87">
        <v>1</v>
      </c>
    </row>
    <row r="227" spans="1:12" hidden="1">
      <c r="A227" s="84" t="s">
        <v>585</v>
      </c>
      <c r="B227" s="84" t="s">
        <v>581</v>
      </c>
      <c r="C227" s="84" t="s">
        <v>259</v>
      </c>
      <c r="D227" s="78" t="s">
        <v>582</v>
      </c>
      <c r="E227" s="78" t="s">
        <v>269</v>
      </c>
      <c r="F227" s="78" t="s">
        <v>270</v>
      </c>
      <c r="G227" s="85">
        <v>12.16</v>
      </c>
      <c r="H227" s="86">
        <v>2.5225</v>
      </c>
      <c r="I227" s="87">
        <v>1</v>
      </c>
      <c r="J227" s="87">
        <v>1</v>
      </c>
      <c r="K227" s="87">
        <v>1</v>
      </c>
      <c r="L227" s="87">
        <v>1</v>
      </c>
    </row>
    <row r="228" spans="1:12" hidden="1">
      <c r="A228" s="84" t="s">
        <v>586</v>
      </c>
      <c r="B228" s="84" t="s">
        <v>587</v>
      </c>
      <c r="C228" s="84" t="s">
        <v>251</v>
      </c>
      <c r="D228" s="78" t="s">
        <v>588</v>
      </c>
      <c r="E228" s="78" t="s">
        <v>269</v>
      </c>
      <c r="F228" s="78" t="s">
        <v>270</v>
      </c>
      <c r="G228" s="85">
        <v>2.5099999999999998</v>
      </c>
      <c r="H228" s="86">
        <v>0.37480000000000002</v>
      </c>
      <c r="I228" s="87">
        <v>1</v>
      </c>
      <c r="J228" s="87">
        <v>1</v>
      </c>
      <c r="K228" s="87">
        <v>1</v>
      </c>
      <c r="L228" s="87">
        <v>1</v>
      </c>
    </row>
    <row r="229" spans="1:12" hidden="1">
      <c r="A229" s="84" t="s">
        <v>589</v>
      </c>
      <c r="B229" s="84" t="s">
        <v>587</v>
      </c>
      <c r="C229" s="84" t="s">
        <v>255</v>
      </c>
      <c r="D229" s="78" t="s">
        <v>588</v>
      </c>
      <c r="E229" s="78" t="s">
        <v>269</v>
      </c>
      <c r="F229" s="78" t="s">
        <v>270</v>
      </c>
      <c r="G229" s="85">
        <v>3.55</v>
      </c>
      <c r="H229" s="86">
        <v>0.49209999999999998</v>
      </c>
      <c r="I229" s="87">
        <v>1</v>
      </c>
      <c r="J229" s="87">
        <v>1</v>
      </c>
      <c r="K229" s="87">
        <v>1</v>
      </c>
      <c r="L229" s="87">
        <v>1</v>
      </c>
    </row>
    <row r="230" spans="1:12" hidden="1">
      <c r="A230" s="84" t="s">
        <v>590</v>
      </c>
      <c r="B230" s="84" t="s">
        <v>587</v>
      </c>
      <c r="C230" s="84" t="s">
        <v>257</v>
      </c>
      <c r="D230" s="78" t="s">
        <v>588</v>
      </c>
      <c r="E230" s="78" t="s">
        <v>269</v>
      </c>
      <c r="F230" s="78" t="s">
        <v>270</v>
      </c>
      <c r="G230" s="85">
        <v>5.31</v>
      </c>
      <c r="H230" s="86">
        <v>0.82669999999999999</v>
      </c>
      <c r="I230" s="87">
        <v>1</v>
      </c>
      <c r="J230" s="87">
        <v>1</v>
      </c>
      <c r="K230" s="87">
        <v>1</v>
      </c>
      <c r="L230" s="87">
        <v>1</v>
      </c>
    </row>
    <row r="231" spans="1:12" hidden="1">
      <c r="A231" s="84" t="s">
        <v>591</v>
      </c>
      <c r="B231" s="84" t="s">
        <v>587</v>
      </c>
      <c r="C231" s="84" t="s">
        <v>259</v>
      </c>
      <c r="D231" s="78" t="s">
        <v>588</v>
      </c>
      <c r="E231" s="78" t="s">
        <v>269</v>
      </c>
      <c r="F231" s="78" t="s">
        <v>270</v>
      </c>
      <c r="G231" s="85">
        <v>6.92</v>
      </c>
      <c r="H231" s="86">
        <v>1.3170999999999999</v>
      </c>
      <c r="I231" s="87">
        <v>1</v>
      </c>
      <c r="J231" s="87">
        <v>1</v>
      </c>
      <c r="K231" s="87">
        <v>1</v>
      </c>
      <c r="L231" s="87">
        <v>1</v>
      </c>
    </row>
    <row r="232" spans="1:12" hidden="1">
      <c r="A232" s="84" t="s">
        <v>592</v>
      </c>
      <c r="B232" s="84" t="s">
        <v>593</v>
      </c>
      <c r="C232" s="84" t="s">
        <v>251</v>
      </c>
      <c r="D232" s="78" t="s">
        <v>594</v>
      </c>
      <c r="E232" s="78" t="s">
        <v>269</v>
      </c>
      <c r="F232" s="78" t="s">
        <v>270</v>
      </c>
      <c r="G232" s="85">
        <v>2.5299999999999998</v>
      </c>
      <c r="H232" s="86">
        <v>0.4294</v>
      </c>
      <c r="I232" s="87">
        <v>1</v>
      </c>
      <c r="J232" s="87">
        <v>1</v>
      </c>
      <c r="K232" s="87">
        <v>1</v>
      </c>
      <c r="L232" s="87">
        <v>1</v>
      </c>
    </row>
    <row r="233" spans="1:12" hidden="1">
      <c r="A233" s="84" t="s">
        <v>595</v>
      </c>
      <c r="B233" s="84" t="s">
        <v>593</v>
      </c>
      <c r="C233" s="84" t="s">
        <v>255</v>
      </c>
      <c r="D233" s="78" t="s">
        <v>594</v>
      </c>
      <c r="E233" s="78" t="s">
        <v>269</v>
      </c>
      <c r="F233" s="78" t="s">
        <v>270</v>
      </c>
      <c r="G233" s="85">
        <v>3.55</v>
      </c>
      <c r="H233" s="86">
        <v>0.70889999999999997</v>
      </c>
      <c r="I233" s="87">
        <v>1</v>
      </c>
      <c r="J233" s="87">
        <v>1</v>
      </c>
      <c r="K233" s="87">
        <v>1</v>
      </c>
      <c r="L233" s="87">
        <v>1</v>
      </c>
    </row>
    <row r="234" spans="1:12" hidden="1">
      <c r="A234" s="84" t="s">
        <v>596</v>
      </c>
      <c r="B234" s="84" t="s">
        <v>593</v>
      </c>
      <c r="C234" s="84" t="s">
        <v>257</v>
      </c>
      <c r="D234" s="78" t="s">
        <v>594</v>
      </c>
      <c r="E234" s="78" t="s">
        <v>269</v>
      </c>
      <c r="F234" s="78" t="s">
        <v>270</v>
      </c>
      <c r="G234" s="85">
        <v>5.17</v>
      </c>
      <c r="H234" s="86">
        <v>1.0676000000000001</v>
      </c>
      <c r="I234" s="87">
        <v>1</v>
      </c>
      <c r="J234" s="87">
        <v>1</v>
      </c>
      <c r="K234" s="87">
        <v>1</v>
      </c>
      <c r="L234" s="87">
        <v>1</v>
      </c>
    </row>
    <row r="235" spans="1:12" hidden="1">
      <c r="A235" s="84" t="s">
        <v>597</v>
      </c>
      <c r="B235" s="84" t="s">
        <v>593</v>
      </c>
      <c r="C235" s="84" t="s">
        <v>259</v>
      </c>
      <c r="D235" s="78" t="s">
        <v>594</v>
      </c>
      <c r="E235" s="78" t="s">
        <v>269</v>
      </c>
      <c r="F235" s="78" t="s">
        <v>270</v>
      </c>
      <c r="G235" s="85">
        <v>6.61</v>
      </c>
      <c r="H235" s="86">
        <v>1.7621</v>
      </c>
      <c r="I235" s="87">
        <v>1</v>
      </c>
      <c r="J235" s="87">
        <v>1</v>
      </c>
      <c r="K235" s="87">
        <v>1</v>
      </c>
      <c r="L235" s="87">
        <v>1</v>
      </c>
    </row>
    <row r="236" spans="1:12" hidden="1">
      <c r="A236" s="84" t="s">
        <v>598</v>
      </c>
      <c r="B236" s="84" t="s">
        <v>599</v>
      </c>
      <c r="C236" s="84" t="s">
        <v>251</v>
      </c>
      <c r="D236" s="78" t="s">
        <v>600</v>
      </c>
      <c r="E236" s="78" t="s">
        <v>269</v>
      </c>
      <c r="F236" s="78" t="s">
        <v>270</v>
      </c>
      <c r="G236" s="85">
        <v>2.2799999999999998</v>
      </c>
      <c r="H236" s="86">
        <v>0.56020000000000003</v>
      </c>
      <c r="I236" s="87">
        <v>1</v>
      </c>
      <c r="J236" s="87">
        <v>1</v>
      </c>
      <c r="K236" s="87">
        <v>1</v>
      </c>
      <c r="L236" s="87">
        <v>1</v>
      </c>
    </row>
    <row r="237" spans="1:12" hidden="1">
      <c r="A237" s="84" t="s">
        <v>601</v>
      </c>
      <c r="B237" s="84" t="s">
        <v>599</v>
      </c>
      <c r="C237" s="84" t="s">
        <v>255</v>
      </c>
      <c r="D237" s="78" t="s">
        <v>600</v>
      </c>
      <c r="E237" s="78" t="s">
        <v>269</v>
      </c>
      <c r="F237" s="78" t="s">
        <v>270</v>
      </c>
      <c r="G237" s="85">
        <v>3.21</v>
      </c>
      <c r="H237" s="86">
        <v>0.72950000000000004</v>
      </c>
      <c r="I237" s="87">
        <v>1</v>
      </c>
      <c r="J237" s="87">
        <v>1</v>
      </c>
      <c r="K237" s="87">
        <v>1</v>
      </c>
      <c r="L237" s="87">
        <v>1</v>
      </c>
    </row>
    <row r="238" spans="1:12" hidden="1">
      <c r="A238" s="84" t="s">
        <v>602</v>
      </c>
      <c r="B238" s="84" t="s">
        <v>599</v>
      </c>
      <c r="C238" s="84" t="s">
        <v>257</v>
      </c>
      <c r="D238" s="78" t="s">
        <v>600</v>
      </c>
      <c r="E238" s="78" t="s">
        <v>269</v>
      </c>
      <c r="F238" s="78" t="s">
        <v>270</v>
      </c>
      <c r="G238" s="85">
        <v>4.6100000000000003</v>
      </c>
      <c r="H238" s="86">
        <v>1.0524</v>
      </c>
      <c r="I238" s="87">
        <v>1</v>
      </c>
      <c r="J238" s="87">
        <v>1</v>
      </c>
      <c r="K238" s="87">
        <v>1</v>
      </c>
      <c r="L238" s="87">
        <v>1</v>
      </c>
    </row>
    <row r="239" spans="1:12" hidden="1">
      <c r="A239" s="84" t="s">
        <v>603</v>
      </c>
      <c r="B239" s="84" t="s">
        <v>599</v>
      </c>
      <c r="C239" s="84" t="s">
        <v>259</v>
      </c>
      <c r="D239" s="78" t="s">
        <v>600</v>
      </c>
      <c r="E239" s="78" t="s">
        <v>269</v>
      </c>
      <c r="F239" s="78" t="s">
        <v>270</v>
      </c>
      <c r="G239" s="85">
        <v>6.33</v>
      </c>
      <c r="H239" s="86">
        <v>1.6019000000000001</v>
      </c>
      <c r="I239" s="87">
        <v>1</v>
      </c>
      <c r="J239" s="87">
        <v>1</v>
      </c>
      <c r="K239" s="87">
        <v>1</v>
      </c>
      <c r="L239" s="87">
        <v>1</v>
      </c>
    </row>
    <row r="240" spans="1:12" hidden="1">
      <c r="A240" s="84" t="s">
        <v>604</v>
      </c>
      <c r="B240" s="84" t="s">
        <v>605</v>
      </c>
      <c r="C240" s="84" t="s">
        <v>251</v>
      </c>
      <c r="D240" s="78" t="s">
        <v>606</v>
      </c>
      <c r="E240" s="78" t="s">
        <v>269</v>
      </c>
      <c r="F240" s="78" t="s">
        <v>270</v>
      </c>
      <c r="G240" s="85">
        <v>2.89</v>
      </c>
      <c r="H240" s="86">
        <v>0.67879999999999996</v>
      </c>
      <c r="I240" s="87">
        <v>1</v>
      </c>
      <c r="J240" s="87">
        <v>1</v>
      </c>
      <c r="K240" s="87">
        <v>1</v>
      </c>
      <c r="L240" s="87">
        <v>1</v>
      </c>
    </row>
    <row r="241" spans="1:12" hidden="1">
      <c r="A241" s="84" t="s">
        <v>607</v>
      </c>
      <c r="B241" s="84" t="s">
        <v>605</v>
      </c>
      <c r="C241" s="84" t="s">
        <v>255</v>
      </c>
      <c r="D241" s="78" t="s">
        <v>606</v>
      </c>
      <c r="E241" s="78" t="s">
        <v>269</v>
      </c>
      <c r="F241" s="78" t="s">
        <v>270</v>
      </c>
      <c r="G241" s="85">
        <v>3.35</v>
      </c>
      <c r="H241" s="86">
        <v>0.78990000000000005</v>
      </c>
      <c r="I241" s="87">
        <v>1</v>
      </c>
      <c r="J241" s="87">
        <v>1</v>
      </c>
      <c r="K241" s="87">
        <v>1</v>
      </c>
      <c r="L241" s="87">
        <v>1</v>
      </c>
    </row>
    <row r="242" spans="1:12" hidden="1">
      <c r="A242" s="84" t="s">
        <v>608</v>
      </c>
      <c r="B242" s="84" t="s">
        <v>605</v>
      </c>
      <c r="C242" s="84" t="s">
        <v>257</v>
      </c>
      <c r="D242" s="78" t="s">
        <v>606</v>
      </c>
      <c r="E242" s="78" t="s">
        <v>269</v>
      </c>
      <c r="F242" s="78" t="s">
        <v>270</v>
      </c>
      <c r="G242" s="85">
        <v>5.07</v>
      </c>
      <c r="H242" s="86">
        <v>1.1331</v>
      </c>
      <c r="I242" s="87">
        <v>1</v>
      </c>
      <c r="J242" s="87">
        <v>1</v>
      </c>
      <c r="K242" s="87">
        <v>1</v>
      </c>
      <c r="L242" s="87">
        <v>1</v>
      </c>
    </row>
    <row r="243" spans="1:12" hidden="1">
      <c r="A243" s="84" t="s">
        <v>609</v>
      </c>
      <c r="B243" s="84" t="s">
        <v>605</v>
      </c>
      <c r="C243" s="84" t="s">
        <v>259</v>
      </c>
      <c r="D243" s="78" t="s">
        <v>606</v>
      </c>
      <c r="E243" s="78" t="s">
        <v>269</v>
      </c>
      <c r="F243" s="78" t="s">
        <v>270</v>
      </c>
      <c r="G243" s="85">
        <v>7.69</v>
      </c>
      <c r="H243" s="86">
        <v>1.9089</v>
      </c>
      <c r="I243" s="87">
        <v>1</v>
      </c>
      <c r="J243" s="87">
        <v>1</v>
      </c>
      <c r="K243" s="87">
        <v>1</v>
      </c>
      <c r="L243" s="87">
        <v>1</v>
      </c>
    </row>
    <row r="244" spans="1:12" hidden="1">
      <c r="A244" s="84" t="s">
        <v>610</v>
      </c>
      <c r="B244" s="84" t="s">
        <v>611</v>
      </c>
      <c r="C244" s="84" t="s">
        <v>251</v>
      </c>
      <c r="D244" s="78" t="s">
        <v>612</v>
      </c>
      <c r="E244" s="78" t="s">
        <v>269</v>
      </c>
      <c r="F244" s="78" t="s">
        <v>270</v>
      </c>
      <c r="G244" s="85">
        <v>2.9</v>
      </c>
      <c r="H244" s="86">
        <v>0.58960000000000001</v>
      </c>
      <c r="I244" s="87">
        <v>1</v>
      </c>
      <c r="J244" s="87">
        <v>1</v>
      </c>
      <c r="K244" s="87">
        <v>1</v>
      </c>
      <c r="L244" s="87">
        <v>1</v>
      </c>
    </row>
    <row r="245" spans="1:12" hidden="1">
      <c r="A245" s="84" t="s">
        <v>613</v>
      </c>
      <c r="B245" s="84" t="s">
        <v>611</v>
      </c>
      <c r="C245" s="84" t="s">
        <v>255</v>
      </c>
      <c r="D245" s="78" t="s">
        <v>612</v>
      </c>
      <c r="E245" s="78" t="s">
        <v>269</v>
      </c>
      <c r="F245" s="78" t="s">
        <v>270</v>
      </c>
      <c r="G245" s="85">
        <v>4.08</v>
      </c>
      <c r="H245" s="86">
        <v>0.81589999999999996</v>
      </c>
      <c r="I245" s="87">
        <v>1</v>
      </c>
      <c r="J245" s="87">
        <v>1</v>
      </c>
      <c r="K245" s="87">
        <v>1</v>
      </c>
      <c r="L245" s="87">
        <v>1</v>
      </c>
    </row>
    <row r="246" spans="1:12" hidden="1">
      <c r="A246" s="84" t="s">
        <v>614</v>
      </c>
      <c r="B246" s="84" t="s">
        <v>611</v>
      </c>
      <c r="C246" s="84" t="s">
        <v>257</v>
      </c>
      <c r="D246" s="78" t="s">
        <v>612</v>
      </c>
      <c r="E246" s="78" t="s">
        <v>269</v>
      </c>
      <c r="F246" s="78" t="s">
        <v>270</v>
      </c>
      <c r="G246" s="85">
        <v>6.07</v>
      </c>
      <c r="H246" s="86">
        <v>1.1598999999999999</v>
      </c>
      <c r="I246" s="87">
        <v>1</v>
      </c>
      <c r="J246" s="87">
        <v>1</v>
      </c>
      <c r="K246" s="87">
        <v>1</v>
      </c>
      <c r="L246" s="87">
        <v>1</v>
      </c>
    </row>
    <row r="247" spans="1:12" hidden="1">
      <c r="A247" s="84" t="s">
        <v>615</v>
      </c>
      <c r="B247" s="84" t="s">
        <v>611</v>
      </c>
      <c r="C247" s="84" t="s">
        <v>259</v>
      </c>
      <c r="D247" s="78" t="s">
        <v>612</v>
      </c>
      <c r="E247" s="78" t="s">
        <v>269</v>
      </c>
      <c r="F247" s="78" t="s">
        <v>270</v>
      </c>
      <c r="G247" s="85">
        <v>8.2899999999999991</v>
      </c>
      <c r="H247" s="86">
        <v>1.6443000000000001</v>
      </c>
      <c r="I247" s="87">
        <v>1</v>
      </c>
      <c r="J247" s="87">
        <v>1</v>
      </c>
      <c r="K247" s="87">
        <v>1</v>
      </c>
      <c r="L247" s="87">
        <v>1</v>
      </c>
    </row>
    <row r="248" spans="1:12" hidden="1">
      <c r="A248" s="84" t="s">
        <v>616</v>
      </c>
      <c r="B248" s="84" t="s">
        <v>617</v>
      </c>
      <c r="C248" s="84" t="s">
        <v>251</v>
      </c>
      <c r="D248" s="78" t="s">
        <v>618</v>
      </c>
      <c r="E248" s="78" t="s">
        <v>269</v>
      </c>
      <c r="F248" s="78" t="s">
        <v>270</v>
      </c>
      <c r="G248" s="85">
        <v>3.49</v>
      </c>
      <c r="H248" s="86">
        <v>0.60270000000000001</v>
      </c>
      <c r="I248" s="87">
        <v>1</v>
      </c>
      <c r="J248" s="87">
        <v>1</v>
      </c>
      <c r="K248" s="87">
        <v>1</v>
      </c>
      <c r="L248" s="87">
        <v>1</v>
      </c>
    </row>
    <row r="249" spans="1:12" hidden="1">
      <c r="A249" s="84" t="s">
        <v>619</v>
      </c>
      <c r="B249" s="84" t="s">
        <v>617</v>
      </c>
      <c r="C249" s="84" t="s">
        <v>255</v>
      </c>
      <c r="D249" s="78" t="s">
        <v>618</v>
      </c>
      <c r="E249" s="78" t="s">
        <v>269</v>
      </c>
      <c r="F249" s="78" t="s">
        <v>270</v>
      </c>
      <c r="G249" s="85">
        <v>4.37</v>
      </c>
      <c r="H249" s="86">
        <v>0.7681</v>
      </c>
      <c r="I249" s="87">
        <v>1</v>
      </c>
      <c r="J249" s="87">
        <v>1</v>
      </c>
      <c r="K249" s="87">
        <v>1</v>
      </c>
      <c r="L249" s="87">
        <v>1</v>
      </c>
    </row>
    <row r="250" spans="1:12" hidden="1">
      <c r="A250" s="84" t="s">
        <v>620</v>
      </c>
      <c r="B250" s="84" t="s">
        <v>617</v>
      </c>
      <c r="C250" s="84" t="s">
        <v>257</v>
      </c>
      <c r="D250" s="78" t="s">
        <v>618</v>
      </c>
      <c r="E250" s="78" t="s">
        <v>269</v>
      </c>
      <c r="F250" s="78" t="s">
        <v>270</v>
      </c>
      <c r="G250" s="85">
        <v>5.85</v>
      </c>
      <c r="H250" s="86">
        <v>1.0469999999999999</v>
      </c>
      <c r="I250" s="87">
        <v>1</v>
      </c>
      <c r="J250" s="87">
        <v>1</v>
      </c>
      <c r="K250" s="87">
        <v>1</v>
      </c>
      <c r="L250" s="87">
        <v>1</v>
      </c>
    </row>
    <row r="251" spans="1:12" hidden="1">
      <c r="A251" s="84" t="s">
        <v>621</v>
      </c>
      <c r="B251" s="84" t="s">
        <v>617</v>
      </c>
      <c r="C251" s="84" t="s">
        <v>259</v>
      </c>
      <c r="D251" s="78" t="s">
        <v>618</v>
      </c>
      <c r="E251" s="78" t="s">
        <v>269</v>
      </c>
      <c r="F251" s="78" t="s">
        <v>270</v>
      </c>
      <c r="G251" s="85">
        <v>7.67</v>
      </c>
      <c r="H251" s="86">
        <v>1.5124</v>
      </c>
      <c r="I251" s="87">
        <v>1</v>
      </c>
      <c r="J251" s="87">
        <v>1</v>
      </c>
      <c r="K251" s="87">
        <v>1</v>
      </c>
      <c r="L251" s="87">
        <v>1</v>
      </c>
    </row>
    <row r="252" spans="1:12" hidden="1">
      <c r="A252" s="84" t="s">
        <v>622</v>
      </c>
      <c r="B252" s="84" t="s">
        <v>623</v>
      </c>
      <c r="C252" s="84" t="s">
        <v>251</v>
      </c>
      <c r="D252" s="78" t="s">
        <v>624</v>
      </c>
      <c r="E252" s="78" t="s">
        <v>269</v>
      </c>
      <c r="F252" s="78" t="s">
        <v>270</v>
      </c>
      <c r="G252" s="85">
        <v>2.25</v>
      </c>
      <c r="H252" s="86">
        <v>0.28410000000000002</v>
      </c>
      <c r="I252" s="87">
        <v>1</v>
      </c>
      <c r="J252" s="87">
        <v>1</v>
      </c>
      <c r="K252" s="87">
        <v>1</v>
      </c>
      <c r="L252" s="87">
        <v>1</v>
      </c>
    </row>
    <row r="253" spans="1:12" hidden="1">
      <c r="A253" s="84" t="s">
        <v>625</v>
      </c>
      <c r="B253" s="84" t="s">
        <v>623</v>
      </c>
      <c r="C253" s="84" t="s">
        <v>255</v>
      </c>
      <c r="D253" s="78" t="s">
        <v>624</v>
      </c>
      <c r="E253" s="78" t="s">
        <v>269</v>
      </c>
      <c r="F253" s="78" t="s">
        <v>270</v>
      </c>
      <c r="G253" s="85">
        <v>2.91</v>
      </c>
      <c r="H253" s="86">
        <v>0.40689999999999998</v>
      </c>
      <c r="I253" s="87">
        <v>1</v>
      </c>
      <c r="J253" s="87">
        <v>1</v>
      </c>
      <c r="K253" s="87">
        <v>1</v>
      </c>
      <c r="L253" s="87">
        <v>1</v>
      </c>
    </row>
    <row r="254" spans="1:12" hidden="1">
      <c r="A254" s="84" t="s">
        <v>626</v>
      </c>
      <c r="B254" s="84" t="s">
        <v>623</v>
      </c>
      <c r="C254" s="84" t="s">
        <v>257</v>
      </c>
      <c r="D254" s="78" t="s">
        <v>624</v>
      </c>
      <c r="E254" s="78" t="s">
        <v>269</v>
      </c>
      <c r="F254" s="78" t="s">
        <v>270</v>
      </c>
      <c r="G254" s="85">
        <v>4.0199999999999996</v>
      </c>
      <c r="H254" s="86">
        <v>0.64459999999999995</v>
      </c>
      <c r="I254" s="87">
        <v>1</v>
      </c>
      <c r="J254" s="87">
        <v>1</v>
      </c>
      <c r="K254" s="87">
        <v>1</v>
      </c>
      <c r="L254" s="87">
        <v>1</v>
      </c>
    </row>
    <row r="255" spans="1:12" hidden="1">
      <c r="A255" s="84" t="s">
        <v>627</v>
      </c>
      <c r="B255" s="84" t="s">
        <v>623</v>
      </c>
      <c r="C255" s="84" t="s">
        <v>259</v>
      </c>
      <c r="D255" s="78" t="s">
        <v>624</v>
      </c>
      <c r="E255" s="78" t="s">
        <v>269</v>
      </c>
      <c r="F255" s="78" t="s">
        <v>270</v>
      </c>
      <c r="G255" s="85">
        <v>7.14</v>
      </c>
      <c r="H255" s="86">
        <v>1.3704000000000001</v>
      </c>
      <c r="I255" s="87">
        <v>1</v>
      </c>
      <c r="J255" s="87">
        <v>1</v>
      </c>
      <c r="K255" s="87">
        <v>1</v>
      </c>
      <c r="L255" s="87">
        <v>1</v>
      </c>
    </row>
    <row r="256" spans="1:12" hidden="1">
      <c r="A256" s="84" t="s">
        <v>628</v>
      </c>
      <c r="B256" s="84" t="s">
        <v>629</v>
      </c>
      <c r="C256" s="84" t="s">
        <v>251</v>
      </c>
      <c r="D256" s="78" t="s">
        <v>630</v>
      </c>
      <c r="E256" s="78" t="s">
        <v>269</v>
      </c>
      <c r="F256" s="78" t="s">
        <v>270</v>
      </c>
      <c r="G256" s="85">
        <v>2.5499999999999998</v>
      </c>
      <c r="H256" s="86">
        <v>0.4405</v>
      </c>
      <c r="I256" s="87">
        <v>1</v>
      </c>
      <c r="J256" s="87">
        <v>1</v>
      </c>
      <c r="K256" s="87">
        <v>1</v>
      </c>
      <c r="L256" s="87">
        <v>1</v>
      </c>
    </row>
    <row r="257" spans="1:12" hidden="1">
      <c r="A257" s="84" t="s">
        <v>631</v>
      </c>
      <c r="B257" s="84" t="s">
        <v>629</v>
      </c>
      <c r="C257" s="84" t="s">
        <v>255</v>
      </c>
      <c r="D257" s="78" t="s">
        <v>630</v>
      </c>
      <c r="E257" s="78" t="s">
        <v>269</v>
      </c>
      <c r="F257" s="78" t="s">
        <v>270</v>
      </c>
      <c r="G257" s="85">
        <v>3.35</v>
      </c>
      <c r="H257" s="86">
        <v>0.61099999999999999</v>
      </c>
      <c r="I257" s="87">
        <v>1</v>
      </c>
      <c r="J257" s="87">
        <v>1</v>
      </c>
      <c r="K257" s="87">
        <v>1</v>
      </c>
      <c r="L257" s="87">
        <v>1</v>
      </c>
    </row>
    <row r="258" spans="1:12" hidden="1">
      <c r="A258" s="84" t="s">
        <v>632</v>
      </c>
      <c r="B258" s="84" t="s">
        <v>629</v>
      </c>
      <c r="C258" s="84" t="s">
        <v>257</v>
      </c>
      <c r="D258" s="78" t="s">
        <v>630</v>
      </c>
      <c r="E258" s="78" t="s">
        <v>269</v>
      </c>
      <c r="F258" s="78" t="s">
        <v>270</v>
      </c>
      <c r="G258" s="85">
        <v>4.53</v>
      </c>
      <c r="H258" s="86">
        <v>0.84689999999999999</v>
      </c>
      <c r="I258" s="87">
        <v>1</v>
      </c>
      <c r="J258" s="87">
        <v>1</v>
      </c>
      <c r="K258" s="87">
        <v>1</v>
      </c>
      <c r="L258" s="87">
        <v>1</v>
      </c>
    </row>
    <row r="259" spans="1:12" hidden="1">
      <c r="A259" s="84" t="s">
        <v>633</v>
      </c>
      <c r="B259" s="84" t="s">
        <v>629</v>
      </c>
      <c r="C259" s="84" t="s">
        <v>259</v>
      </c>
      <c r="D259" s="78" t="s">
        <v>630</v>
      </c>
      <c r="E259" s="78" t="s">
        <v>269</v>
      </c>
      <c r="F259" s="78" t="s">
        <v>270</v>
      </c>
      <c r="G259" s="85">
        <v>6.49</v>
      </c>
      <c r="H259" s="86">
        <v>1.2738</v>
      </c>
      <c r="I259" s="87">
        <v>1</v>
      </c>
      <c r="J259" s="87">
        <v>1</v>
      </c>
      <c r="K259" s="87">
        <v>1</v>
      </c>
      <c r="L259" s="87">
        <v>1</v>
      </c>
    </row>
    <row r="260" spans="1:12" hidden="1">
      <c r="A260" s="84" t="s">
        <v>634</v>
      </c>
      <c r="B260" s="84" t="s">
        <v>635</v>
      </c>
      <c r="C260" s="84" t="s">
        <v>251</v>
      </c>
      <c r="D260" s="78" t="s">
        <v>636</v>
      </c>
      <c r="E260" s="78" t="s">
        <v>269</v>
      </c>
      <c r="F260" s="78" t="s">
        <v>270</v>
      </c>
      <c r="G260" s="85">
        <v>2.73</v>
      </c>
      <c r="H260" s="86">
        <v>0.52329999999999999</v>
      </c>
      <c r="I260" s="87">
        <v>1</v>
      </c>
      <c r="J260" s="87">
        <v>1</v>
      </c>
      <c r="K260" s="87">
        <v>1</v>
      </c>
      <c r="L260" s="87">
        <v>1</v>
      </c>
    </row>
    <row r="261" spans="1:12" hidden="1">
      <c r="A261" s="84" t="s">
        <v>637</v>
      </c>
      <c r="B261" s="84" t="s">
        <v>635</v>
      </c>
      <c r="C261" s="84" t="s">
        <v>255</v>
      </c>
      <c r="D261" s="78" t="s">
        <v>636</v>
      </c>
      <c r="E261" s="78" t="s">
        <v>269</v>
      </c>
      <c r="F261" s="78" t="s">
        <v>270</v>
      </c>
      <c r="G261" s="85">
        <v>3.36</v>
      </c>
      <c r="H261" s="86">
        <v>0.64449999999999996</v>
      </c>
      <c r="I261" s="87">
        <v>1</v>
      </c>
      <c r="J261" s="87">
        <v>1</v>
      </c>
      <c r="K261" s="87">
        <v>1</v>
      </c>
      <c r="L261" s="87">
        <v>1</v>
      </c>
    </row>
    <row r="262" spans="1:12" hidden="1">
      <c r="A262" s="84" t="s">
        <v>638</v>
      </c>
      <c r="B262" s="84" t="s">
        <v>635</v>
      </c>
      <c r="C262" s="84" t="s">
        <v>257</v>
      </c>
      <c r="D262" s="78" t="s">
        <v>636</v>
      </c>
      <c r="E262" s="78" t="s">
        <v>269</v>
      </c>
      <c r="F262" s="78" t="s">
        <v>270</v>
      </c>
      <c r="G262" s="85">
        <v>4.1100000000000003</v>
      </c>
      <c r="H262" s="86">
        <v>0.78149999999999997</v>
      </c>
      <c r="I262" s="87">
        <v>1</v>
      </c>
      <c r="J262" s="87">
        <v>1</v>
      </c>
      <c r="K262" s="87">
        <v>1</v>
      </c>
      <c r="L262" s="87">
        <v>1</v>
      </c>
    </row>
    <row r="263" spans="1:12" hidden="1">
      <c r="A263" s="84" t="s">
        <v>639</v>
      </c>
      <c r="B263" s="84" t="s">
        <v>635</v>
      </c>
      <c r="C263" s="84" t="s">
        <v>259</v>
      </c>
      <c r="D263" s="78" t="s">
        <v>636</v>
      </c>
      <c r="E263" s="78" t="s">
        <v>269</v>
      </c>
      <c r="F263" s="78" t="s">
        <v>270</v>
      </c>
      <c r="G263" s="85">
        <v>5.89</v>
      </c>
      <c r="H263" s="86">
        <v>1.1557999999999999</v>
      </c>
      <c r="I263" s="87">
        <v>1</v>
      </c>
      <c r="J263" s="87">
        <v>1</v>
      </c>
      <c r="K263" s="87">
        <v>1</v>
      </c>
      <c r="L263" s="87">
        <v>1</v>
      </c>
    </row>
    <row r="264" spans="1:12" hidden="1">
      <c r="A264" s="84" t="s">
        <v>640</v>
      </c>
      <c r="B264" s="84" t="s">
        <v>641</v>
      </c>
      <c r="C264" s="84" t="s">
        <v>251</v>
      </c>
      <c r="D264" s="78" t="s">
        <v>642</v>
      </c>
      <c r="E264" s="78" t="s">
        <v>269</v>
      </c>
      <c r="F264" s="78" t="s">
        <v>270</v>
      </c>
      <c r="G264" s="85">
        <v>1.97</v>
      </c>
      <c r="H264" s="86">
        <v>0.37</v>
      </c>
      <c r="I264" s="87">
        <v>1</v>
      </c>
      <c r="J264" s="87">
        <v>1</v>
      </c>
      <c r="K264" s="87">
        <v>1</v>
      </c>
      <c r="L264" s="87">
        <v>1</v>
      </c>
    </row>
    <row r="265" spans="1:12" hidden="1">
      <c r="A265" s="84" t="s">
        <v>643</v>
      </c>
      <c r="B265" s="84" t="s">
        <v>641</v>
      </c>
      <c r="C265" s="84" t="s">
        <v>255</v>
      </c>
      <c r="D265" s="78" t="s">
        <v>642</v>
      </c>
      <c r="E265" s="78" t="s">
        <v>269</v>
      </c>
      <c r="F265" s="78" t="s">
        <v>270</v>
      </c>
      <c r="G265" s="85">
        <v>2.91</v>
      </c>
      <c r="H265" s="86">
        <v>0.55659999999999998</v>
      </c>
      <c r="I265" s="87">
        <v>1</v>
      </c>
      <c r="J265" s="87">
        <v>1</v>
      </c>
      <c r="K265" s="87">
        <v>1</v>
      </c>
      <c r="L265" s="87">
        <v>1</v>
      </c>
    </row>
    <row r="266" spans="1:12" hidden="1">
      <c r="A266" s="84" t="s">
        <v>644</v>
      </c>
      <c r="B266" s="84" t="s">
        <v>641</v>
      </c>
      <c r="C266" s="84" t="s">
        <v>257</v>
      </c>
      <c r="D266" s="78" t="s">
        <v>642</v>
      </c>
      <c r="E266" s="78" t="s">
        <v>269</v>
      </c>
      <c r="F266" s="78" t="s">
        <v>270</v>
      </c>
      <c r="G266" s="85">
        <v>3.27</v>
      </c>
      <c r="H266" s="86">
        <v>0.6694</v>
      </c>
      <c r="I266" s="87">
        <v>1</v>
      </c>
      <c r="J266" s="87">
        <v>1</v>
      </c>
      <c r="K266" s="87">
        <v>1</v>
      </c>
      <c r="L266" s="87">
        <v>1</v>
      </c>
    </row>
    <row r="267" spans="1:12" hidden="1">
      <c r="A267" s="84" t="s">
        <v>645</v>
      </c>
      <c r="B267" s="84" t="s">
        <v>641</v>
      </c>
      <c r="C267" s="84" t="s">
        <v>259</v>
      </c>
      <c r="D267" s="78" t="s">
        <v>642</v>
      </c>
      <c r="E267" s="78" t="s">
        <v>269</v>
      </c>
      <c r="F267" s="78" t="s">
        <v>270</v>
      </c>
      <c r="G267" s="85">
        <v>4.8600000000000003</v>
      </c>
      <c r="H267" s="86">
        <v>1.1763999999999999</v>
      </c>
      <c r="I267" s="87">
        <v>1</v>
      </c>
      <c r="J267" s="87">
        <v>1</v>
      </c>
      <c r="K267" s="87">
        <v>1</v>
      </c>
      <c r="L267" s="87">
        <v>1</v>
      </c>
    </row>
    <row r="268" spans="1:12" hidden="1">
      <c r="A268" s="84" t="s">
        <v>646</v>
      </c>
      <c r="B268" s="84" t="s">
        <v>647</v>
      </c>
      <c r="C268" s="84" t="s">
        <v>251</v>
      </c>
      <c r="D268" s="78" t="s">
        <v>648</v>
      </c>
      <c r="E268" s="78" t="s">
        <v>269</v>
      </c>
      <c r="F268" s="78" t="s">
        <v>270</v>
      </c>
      <c r="G268" s="85">
        <v>2.97</v>
      </c>
      <c r="H268" s="86">
        <v>0.60599999999999998</v>
      </c>
      <c r="I268" s="87">
        <v>1</v>
      </c>
      <c r="J268" s="87">
        <v>1</v>
      </c>
      <c r="K268" s="87">
        <v>1</v>
      </c>
      <c r="L268" s="87">
        <v>1</v>
      </c>
    </row>
    <row r="269" spans="1:12" hidden="1">
      <c r="A269" s="84" t="s">
        <v>649</v>
      </c>
      <c r="B269" s="84" t="s">
        <v>647</v>
      </c>
      <c r="C269" s="84" t="s">
        <v>255</v>
      </c>
      <c r="D269" s="78" t="s">
        <v>648</v>
      </c>
      <c r="E269" s="78" t="s">
        <v>269</v>
      </c>
      <c r="F269" s="78" t="s">
        <v>270</v>
      </c>
      <c r="G269" s="85">
        <v>3.71</v>
      </c>
      <c r="H269" s="86">
        <v>0.71360000000000001</v>
      </c>
      <c r="I269" s="87">
        <v>1</v>
      </c>
      <c r="J269" s="87">
        <v>1</v>
      </c>
      <c r="K269" s="87">
        <v>1</v>
      </c>
      <c r="L269" s="87">
        <v>1</v>
      </c>
    </row>
    <row r="270" spans="1:12" hidden="1">
      <c r="A270" s="84" t="s">
        <v>650</v>
      </c>
      <c r="B270" s="84" t="s">
        <v>647</v>
      </c>
      <c r="C270" s="84" t="s">
        <v>257</v>
      </c>
      <c r="D270" s="78" t="s">
        <v>648</v>
      </c>
      <c r="E270" s="78" t="s">
        <v>269</v>
      </c>
      <c r="F270" s="78" t="s">
        <v>270</v>
      </c>
      <c r="G270" s="85">
        <v>5.27</v>
      </c>
      <c r="H270" s="86">
        <v>0.96619999999999995</v>
      </c>
      <c r="I270" s="87">
        <v>1</v>
      </c>
      <c r="J270" s="87">
        <v>1</v>
      </c>
      <c r="K270" s="87">
        <v>1</v>
      </c>
      <c r="L270" s="87">
        <v>1</v>
      </c>
    </row>
    <row r="271" spans="1:12" hidden="1">
      <c r="A271" s="84" t="s">
        <v>651</v>
      </c>
      <c r="B271" s="84" t="s">
        <v>647</v>
      </c>
      <c r="C271" s="84" t="s">
        <v>259</v>
      </c>
      <c r="D271" s="78" t="s">
        <v>648</v>
      </c>
      <c r="E271" s="78" t="s">
        <v>269</v>
      </c>
      <c r="F271" s="78" t="s">
        <v>270</v>
      </c>
      <c r="G271" s="85">
        <v>8.01</v>
      </c>
      <c r="H271" s="86">
        <v>1.4568000000000001</v>
      </c>
      <c r="I271" s="87">
        <v>1</v>
      </c>
      <c r="J271" s="87">
        <v>1</v>
      </c>
      <c r="K271" s="87">
        <v>1</v>
      </c>
      <c r="L271" s="87">
        <v>1</v>
      </c>
    </row>
    <row r="272" spans="1:12" hidden="1">
      <c r="A272" s="84" t="s">
        <v>652</v>
      </c>
      <c r="B272" s="84" t="s">
        <v>653</v>
      </c>
      <c r="C272" s="84" t="s">
        <v>251</v>
      </c>
      <c r="D272" s="78" t="s">
        <v>654</v>
      </c>
      <c r="E272" s="78" t="s">
        <v>269</v>
      </c>
      <c r="F272" s="78" t="s">
        <v>270</v>
      </c>
      <c r="G272" s="85">
        <v>2.85</v>
      </c>
      <c r="H272" s="86">
        <v>0.49020000000000002</v>
      </c>
      <c r="I272" s="87">
        <v>1</v>
      </c>
      <c r="J272" s="87">
        <v>1</v>
      </c>
      <c r="K272" s="87">
        <v>1</v>
      </c>
      <c r="L272" s="87">
        <v>1</v>
      </c>
    </row>
    <row r="273" spans="1:12" hidden="1">
      <c r="A273" s="84" t="s">
        <v>655</v>
      </c>
      <c r="B273" s="84" t="s">
        <v>653</v>
      </c>
      <c r="C273" s="84" t="s">
        <v>255</v>
      </c>
      <c r="D273" s="78" t="s">
        <v>654</v>
      </c>
      <c r="E273" s="78" t="s">
        <v>269</v>
      </c>
      <c r="F273" s="78" t="s">
        <v>270</v>
      </c>
      <c r="G273" s="85">
        <v>3.78</v>
      </c>
      <c r="H273" s="86">
        <v>0.6946</v>
      </c>
      <c r="I273" s="87">
        <v>1</v>
      </c>
      <c r="J273" s="87">
        <v>1</v>
      </c>
      <c r="K273" s="87">
        <v>1</v>
      </c>
      <c r="L273" s="87">
        <v>1</v>
      </c>
    </row>
    <row r="274" spans="1:12" hidden="1">
      <c r="A274" s="84" t="s">
        <v>656</v>
      </c>
      <c r="B274" s="84" t="s">
        <v>653</v>
      </c>
      <c r="C274" s="84" t="s">
        <v>257</v>
      </c>
      <c r="D274" s="78" t="s">
        <v>654</v>
      </c>
      <c r="E274" s="78" t="s">
        <v>269</v>
      </c>
      <c r="F274" s="78" t="s">
        <v>270</v>
      </c>
      <c r="G274" s="85">
        <v>5.39</v>
      </c>
      <c r="H274" s="86">
        <v>0.99390000000000001</v>
      </c>
      <c r="I274" s="87">
        <v>1</v>
      </c>
      <c r="J274" s="87">
        <v>1</v>
      </c>
      <c r="K274" s="87">
        <v>1</v>
      </c>
      <c r="L274" s="87">
        <v>1</v>
      </c>
    </row>
    <row r="275" spans="1:12" hidden="1">
      <c r="A275" s="84" t="s">
        <v>657</v>
      </c>
      <c r="B275" s="84" t="s">
        <v>653</v>
      </c>
      <c r="C275" s="84" t="s">
        <v>259</v>
      </c>
      <c r="D275" s="78" t="s">
        <v>654</v>
      </c>
      <c r="E275" s="78" t="s">
        <v>269</v>
      </c>
      <c r="F275" s="78" t="s">
        <v>270</v>
      </c>
      <c r="G275" s="85">
        <v>7.82</v>
      </c>
      <c r="H275" s="86">
        <v>1.5306999999999999</v>
      </c>
      <c r="I275" s="87">
        <v>1</v>
      </c>
      <c r="J275" s="87">
        <v>1</v>
      </c>
      <c r="K275" s="87">
        <v>1</v>
      </c>
      <c r="L275" s="87">
        <v>1</v>
      </c>
    </row>
    <row r="276" spans="1:12" hidden="1">
      <c r="A276" s="84" t="s">
        <v>658</v>
      </c>
      <c r="B276" s="84" t="s">
        <v>659</v>
      </c>
      <c r="C276" s="84" t="s">
        <v>251</v>
      </c>
      <c r="D276" s="78" t="s">
        <v>660</v>
      </c>
      <c r="E276" s="78" t="s">
        <v>269</v>
      </c>
      <c r="F276" s="78" t="s">
        <v>270</v>
      </c>
      <c r="G276" s="85">
        <v>2.52</v>
      </c>
      <c r="H276" s="86">
        <v>0.47570000000000001</v>
      </c>
      <c r="I276" s="87">
        <v>1</v>
      </c>
      <c r="J276" s="87">
        <v>1</v>
      </c>
      <c r="K276" s="87">
        <v>1</v>
      </c>
      <c r="L276" s="87">
        <v>1</v>
      </c>
    </row>
    <row r="277" spans="1:12" hidden="1">
      <c r="A277" s="84" t="s">
        <v>661</v>
      </c>
      <c r="B277" s="84" t="s">
        <v>659</v>
      </c>
      <c r="C277" s="84" t="s">
        <v>255</v>
      </c>
      <c r="D277" s="78" t="s">
        <v>660</v>
      </c>
      <c r="E277" s="78" t="s">
        <v>269</v>
      </c>
      <c r="F277" s="78" t="s">
        <v>270</v>
      </c>
      <c r="G277" s="85">
        <v>3.19</v>
      </c>
      <c r="H277" s="86">
        <v>0.62609999999999999</v>
      </c>
      <c r="I277" s="87">
        <v>1</v>
      </c>
      <c r="J277" s="87">
        <v>1</v>
      </c>
      <c r="K277" s="87">
        <v>1</v>
      </c>
      <c r="L277" s="87">
        <v>1</v>
      </c>
    </row>
    <row r="278" spans="1:12" hidden="1">
      <c r="A278" s="84" t="s">
        <v>662</v>
      </c>
      <c r="B278" s="84" t="s">
        <v>659</v>
      </c>
      <c r="C278" s="84" t="s">
        <v>257</v>
      </c>
      <c r="D278" s="78" t="s">
        <v>660</v>
      </c>
      <c r="E278" s="78" t="s">
        <v>269</v>
      </c>
      <c r="F278" s="78" t="s">
        <v>270</v>
      </c>
      <c r="G278" s="85">
        <v>4.68</v>
      </c>
      <c r="H278" s="86">
        <v>0.88449999999999995</v>
      </c>
      <c r="I278" s="87">
        <v>1</v>
      </c>
      <c r="J278" s="87">
        <v>1</v>
      </c>
      <c r="K278" s="87">
        <v>1</v>
      </c>
      <c r="L278" s="87">
        <v>1</v>
      </c>
    </row>
    <row r="279" spans="1:12" hidden="1">
      <c r="A279" s="84" t="s">
        <v>663</v>
      </c>
      <c r="B279" s="84" t="s">
        <v>659</v>
      </c>
      <c r="C279" s="84" t="s">
        <v>259</v>
      </c>
      <c r="D279" s="78" t="s">
        <v>660</v>
      </c>
      <c r="E279" s="78" t="s">
        <v>269</v>
      </c>
      <c r="F279" s="78" t="s">
        <v>270</v>
      </c>
      <c r="G279" s="85">
        <v>8.24</v>
      </c>
      <c r="H279" s="86">
        <v>1.5425</v>
      </c>
      <c r="I279" s="87">
        <v>1</v>
      </c>
      <c r="J279" s="87">
        <v>1</v>
      </c>
      <c r="K279" s="87">
        <v>1</v>
      </c>
      <c r="L279" s="87">
        <v>1</v>
      </c>
    </row>
    <row r="280" spans="1:12" hidden="1">
      <c r="A280" s="84" t="s">
        <v>664</v>
      </c>
      <c r="B280" s="84" t="s">
        <v>665</v>
      </c>
      <c r="C280" s="84" t="s">
        <v>251</v>
      </c>
      <c r="D280" s="78" t="s">
        <v>666</v>
      </c>
      <c r="E280" s="78" t="s">
        <v>269</v>
      </c>
      <c r="F280" s="78" t="s">
        <v>270</v>
      </c>
      <c r="G280" s="85">
        <v>2.23</v>
      </c>
      <c r="H280" s="86">
        <v>0.45529999999999998</v>
      </c>
      <c r="I280" s="87">
        <v>1</v>
      </c>
      <c r="J280" s="87">
        <v>1</v>
      </c>
      <c r="K280" s="87">
        <v>1</v>
      </c>
      <c r="L280" s="87">
        <v>1</v>
      </c>
    </row>
    <row r="281" spans="1:12" hidden="1">
      <c r="A281" s="84" t="s">
        <v>667</v>
      </c>
      <c r="B281" s="84" t="s">
        <v>665</v>
      </c>
      <c r="C281" s="84" t="s">
        <v>255</v>
      </c>
      <c r="D281" s="78" t="s">
        <v>666</v>
      </c>
      <c r="E281" s="78" t="s">
        <v>269</v>
      </c>
      <c r="F281" s="78" t="s">
        <v>270</v>
      </c>
      <c r="G281" s="85">
        <v>2.89</v>
      </c>
      <c r="H281" s="86">
        <v>0.58199999999999996</v>
      </c>
      <c r="I281" s="87">
        <v>1</v>
      </c>
      <c r="J281" s="87">
        <v>1</v>
      </c>
      <c r="K281" s="87">
        <v>1</v>
      </c>
      <c r="L281" s="87">
        <v>1</v>
      </c>
    </row>
    <row r="282" spans="1:12" hidden="1">
      <c r="A282" s="84" t="s">
        <v>668</v>
      </c>
      <c r="B282" s="84" t="s">
        <v>665</v>
      </c>
      <c r="C282" s="84" t="s">
        <v>257</v>
      </c>
      <c r="D282" s="78" t="s">
        <v>666</v>
      </c>
      <c r="E282" s="78" t="s">
        <v>269</v>
      </c>
      <c r="F282" s="78" t="s">
        <v>270</v>
      </c>
      <c r="G282" s="85">
        <v>3.84</v>
      </c>
      <c r="H282" s="86">
        <v>0.75090000000000001</v>
      </c>
      <c r="I282" s="87">
        <v>1</v>
      </c>
      <c r="J282" s="87">
        <v>1</v>
      </c>
      <c r="K282" s="87">
        <v>1</v>
      </c>
      <c r="L282" s="87">
        <v>1</v>
      </c>
    </row>
    <row r="283" spans="1:12" hidden="1">
      <c r="A283" s="84" t="s">
        <v>669</v>
      </c>
      <c r="B283" s="84" t="s">
        <v>665</v>
      </c>
      <c r="C283" s="84" t="s">
        <v>259</v>
      </c>
      <c r="D283" s="78" t="s">
        <v>666</v>
      </c>
      <c r="E283" s="78" t="s">
        <v>269</v>
      </c>
      <c r="F283" s="78" t="s">
        <v>270</v>
      </c>
      <c r="G283" s="85">
        <v>5.64</v>
      </c>
      <c r="H283" s="86">
        <v>1.1438999999999999</v>
      </c>
      <c r="I283" s="87">
        <v>1</v>
      </c>
      <c r="J283" s="87">
        <v>1</v>
      </c>
      <c r="K283" s="87">
        <v>1</v>
      </c>
      <c r="L283" s="87">
        <v>1</v>
      </c>
    </row>
    <row r="284" spans="1:12" hidden="1">
      <c r="A284" s="84" t="s">
        <v>670</v>
      </c>
      <c r="B284" s="84" t="s">
        <v>671</v>
      </c>
      <c r="C284" s="84" t="s">
        <v>251</v>
      </c>
      <c r="D284" s="78" t="s">
        <v>672</v>
      </c>
      <c r="E284" s="78" t="s">
        <v>269</v>
      </c>
      <c r="F284" s="78" t="s">
        <v>270</v>
      </c>
      <c r="G284" s="85">
        <v>3.81</v>
      </c>
      <c r="H284" s="86">
        <v>2.7810000000000001</v>
      </c>
      <c r="I284" s="87">
        <v>1</v>
      </c>
      <c r="J284" s="87">
        <v>1</v>
      </c>
      <c r="K284" s="87">
        <v>1</v>
      </c>
      <c r="L284" s="87">
        <v>1</v>
      </c>
    </row>
    <row r="285" spans="1:12" hidden="1">
      <c r="A285" s="84" t="s">
        <v>673</v>
      </c>
      <c r="B285" s="84" t="s">
        <v>671</v>
      </c>
      <c r="C285" s="84" t="s">
        <v>255</v>
      </c>
      <c r="D285" s="78" t="s">
        <v>672</v>
      </c>
      <c r="E285" s="78" t="s">
        <v>269</v>
      </c>
      <c r="F285" s="78" t="s">
        <v>270</v>
      </c>
      <c r="G285" s="85">
        <v>5.57</v>
      </c>
      <c r="H285" s="86">
        <v>3.4253999999999998</v>
      </c>
      <c r="I285" s="87">
        <v>1</v>
      </c>
      <c r="J285" s="87">
        <v>1</v>
      </c>
      <c r="K285" s="87">
        <v>1</v>
      </c>
      <c r="L285" s="87">
        <v>1</v>
      </c>
    </row>
    <row r="286" spans="1:12" hidden="1">
      <c r="A286" s="84" t="s">
        <v>674</v>
      </c>
      <c r="B286" s="84" t="s">
        <v>671</v>
      </c>
      <c r="C286" s="84" t="s">
        <v>257</v>
      </c>
      <c r="D286" s="78" t="s">
        <v>672</v>
      </c>
      <c r="E286" s="78" t="s">
        <v>269</v>
      </c>
      <c r="F286" s="78" t="s">
        <v>270</v>
      </c>
      <c r="G286" s="85">
        <v>9.76</v>
      </c>
      <c r="H286" s="86">
        <v>5.2851999999999997</v>
      </c>
      <c r="I286" s="87">
        <v>1</v>
      </c>
      <c r="J286" s="87">
        <v>1</v>
      </c>
      <c r="K286" s="87">
        <v>1</v>
      </c>
      <c r="L286" s="87">
        <v>1</v>
      </c>
    </row>
    <row r="287" spans="1:12" hidden="1">
      <c r="A287" s="84" t="s">
        <v>675</v>
      </c>
      <c r="B287" s="84" t="s">
        <v>671</v>
      </c>
      <c r="C287" s="84" t="s">
        <v>259</v>
      </c>
      <c r="D287" s="78" t="s">
        <v>672</v>
      </c>
      <c r="E287" s="78" t="s">
        <v>269</v>
      </c>
      <c r="F287" s="78" t="s">
        <v>270</v>
      </c>
      <c r="G287" s="85">
        <v>25.97</v>
      </c>
      <c r="H287" s="86">
        <v>9.8457000000000008</v>
      </c>
      <c r="I287" s="87">
        <v>1</v>
      </c>
      <c r="J287" s="87">
        <v>1</v>
      </c>
      <c r="K287" s="87">
        <v>1</v>
      </c>
      <c r="L287" s="87">
        <v>1</v>
      </c>
    </row>
    <row r="288" spans="1:12" hidden="1">
      <c r="A288" s="84" t="s">
        <v>676</v>
      </c>
      <c r="B288" s="84" t="s">
        <v>677</v>
      </c>
      <c r="C288" s="84" t="s">
        <v>251</v>
      </c>
      <c r="D288" s="78" t="s">
        <v>678</v>
      </c>
      <c r="E288" s="78" t="s">
        <v>269</v>
      </c>
      <c r="F288" s="78" t="s">
        <v>270</v>
      </c>
      <c r="G288" s="85">
        <v>17.63</v>
      </c>
      <c r="H288" s="86">
        <v>13.5968</v>
      </c>
      <c r="I288" s="87">
        <v>1</v>
      </c>
      <c r="J288" s="87">
        <v>1</v>
      </c>
      <c r="K288" s="87">
        <v>1</v>
      </c>
      <c r="L288" s="87">
        <v>1</v>
      </c>
    </row>
    <row r="289" spans="1:12" hidden="1">
      <c r="A289" s="84" t="s">
        <v>679</v>
      </c>
      <c r="B289" s="84" t="s">
        <v>677</v>
      </c>
      <c r="C289" s="84" t="s">
        <v>255</v>
      </c>
      <c r="D289" s="78" t="s">
        <v>678</v>
      </c>
      <c r="E289" s="78" t="s">
        <v>269</v>
      </c>
      <c r="F289" s="78" t="s">
        <v>270</v>
      </c>
      <c r="G289" s="85">
        <v>17.63</v>
      </c>
      <c r="H289" s="86">
        <v>14.3125</v>
      </c>
      <c r="I289" s="87">
        <v>1</v>
      </c>
      <c r="J289" s="87">
        <v>1</v>
      </c>
      <c r="K289" s="87">
        <v>1</v>
      </c>
      <c r="L289" s="87">
        <v>1</v>
      </c>
    </row>
    <row r="290" spans="1:12" hidden="1">
      <c r="A290" s="84" t="s">
        <v>680</v>
      </c>
      <c r="B290" s="84" t="s">
        <v>677</v>
      </c>
      <c r="C290" s="84" t="s">
        <v>257</v>
      </c>
      <c r="D290" s="78" t="s">
        <v>678</v>
      </c>
      <c r="E290" s="78" t="s">
        <v>269</v>
      </c>
      <c r="F290" s="78" t="s">
        <v>270</v>
      </c>
      <c r="G290" s="85">
        <v>26.32</v>
      </c>
      <c r="H290" s="86">
        <v>17.825700000000001</v>
      </c>
      <c r="I290" s="87">
        <v>1</v>
      </c>
      <c r="J290" s="87">
        <v>1</v>
      </c>
      <c r="K290" s="87">
        <v>1</v>
      </c>
      <c r="L290" s="87">
        <v>1</v>
      </c>
    </row>
    <row r="291" spans="1:12" hidden="1">
      <c r="A291" s="84" t="s">
        <v>681</v>
      </c>
      <c r="B291" s="84" t="s">
        <v>677</v>
      </c>
      <c r="C291" s="84" t="s">
        <v>259</v>
      </c>
      <c r="D291" s="78" t="s">
        <v>678</v>
      </c>
      <c r="E291" s="78" t="s">
        <v>269</v>
      </c>
      <c r="F291" s="78" t="s">
        <v>270</v>
      </c>
      <c r="G291" s="85">
        <v>38.1</v>
      </c>
      <c r="H291" s="86">
        <v>23.268000000000001</v>
      </c>
      <c r="I291" s="87">
        <v>1</v>
      </c>
      <c r="J291" s="87">
        <v>1</v>
      </c>
      <c r="K291" s="87">
        <v>1</v>
      </c>
      <c r="L291" s="87">
        <v>1</v>
      </c>
    </row>
    <row r="292" spans="1:12" hidden="1">
      <c r="A292" s="84" t="s">
        <v>682</v>
      </c>
      <c r="B292" s="84" t="s">
        <v>683</v>
      </c>
      <c r="C292" s="84" t="s">
        <v>251</v>
      </c>
      <c r="D292" s="78" t="s">
        <v>684</v>
      </c>
      <c r="E292" s="78" t="s">
        <v>269</v>
      </c>
      <c r="F292" s="78" t="s">
        <v>270</v>
      </c>
      <c r="G292" s="85">
        <v>7.19</v>
      </c>
      <c r="H292" s="86">
        <v>4.2984999999999998</v>
      </c>
      <c r="I292" s="87">
        <v>1</v>
      </c>
      <c r="J292" s="87">
        <v>1</v>
      </c>
      <c r="K292" s="87">
        <v>1</v>
      </c>
      <c r="L292" s="87">
        <v>1</v>
      </c>
    </row>
    <row r="293" spans="1:12" hidden="1">
      <c r="A293" s="84" t="s">
        <v>685</v>
      </c>
      <c r="B293" s="84" t="s">
        <v>683</v>
      </c>
      <c r="C293" s="84" t="s">
        <v>255</v>
      </c>
      <c r="D293" s="78" t="s">
        <v>684</v>
      </c>
      <c r="E293" s="78" t="s">
        <v>269</v>
      </c>
      <c r="F293" s="78" t="s">
        <v>270</v>
      </c>
      <c r="G293" s="85">
        <v>8.73</v>
      </c>
      <c r="H293" s="86">
        <v>5.0370999999999997</v>
      </c>
      <c r="I293" s="87">
        <v>1</v>
      </c>
      <c r="J293" s="87">
        <v>1</v>
      </c>
      <c r="K293" s="87">
        <v>1</v>
      </c>
      <c r="L293" s="87">
        <v>1</v>
      </c>
    </row>
    <row r="294" spans="1:12" hidden="1">
      <c r="A294" s="84" t="s">
        <v>686</v>
      </c>
      <c r="B294" s="84" t="s">
        <v>683</v>
      </c>
      <c r="C294" s="84" t="s">
        <v>257</v>
      </c>
      <c r="D294" s="78" t="s">
        <v>684</v>
      </c>
      <c r="E294" s="78" t="s">
        <v>269</v>
      </c>
      <c r="F294" s="78" t="s">
        <v>270</v>
      </c>
      <c r="G294" s="85">
        <v>12.4</v>
      </c>
      <c r="H294" s="86">
        <v>6.3555999999999999</v>
      </c>
      <c r="I294" s="87">
        <v>1</v>
      </c>
      <c r="J294" s="87">
        <v>1</v>
      </c>
      <c r="K294" s="87">
        <v>1</v>
      </c>
      <c r="L294" s="87">
        <v>1</v>
      </c>
    </row>
    <row r="295" spans="1:12" hidden="1">
      <c r="A295" s="84" t="s">
        <v>687</v>
      </c>
      <c r="B295" s="84" t="s">
        <v>683</v>
      </c>
      <c r="C295" s="84" t="s">
        <v>259</v>
      </c>
      <c r="D295" s="78" t="s">
        <v>684</v>
      </c>
      <c r="E295" s="78" t="s">
        <v>269</v>
      </c>
      <c r="F295" s="78" t="s">
        <v>270</v>
      </c>
      <c r="G295" s="85">
        <v>20.04</v>
      </c>
      <c r="H295" s="86">
        <v>9.2794000000000008</v>
      </c>
      <c r="I295" s="87">
        <v>1</v>
      </c>
      <c r="J295" s="87">
        <v>1</v>
      </c>
      <c r="K295" s="87">
        <v>1</v>
      </c>
      <c r="L295" s="87">
        <v>1</v>
      </c>
    </row>
    <row r="296" spans="1:12" hidden="1">
      <c r="A296" s="84" t="s">
        <v>688</v>
      </c>
      <c r="B296" s="84" t="s">
        <v>689</v>
      </c>
      <c r="C296" s="84" t="s">
        <v>251</v>
      </c>
      <c r="D296" s="78" t="s">
        <v>690</v>
      </c>
      <c r="E296" s="78" t="s">
        <v>269</v>
      </c>
      <c r="F296" s="78" t="s">
        <v>270</v>
      </c>
      <c r="G296" s="85">
        <v>5.26</v>
      </c>
      <c r="H296" s="86">
        <v>3.7595999999999998</v>
      </c>
      <c r="I296" s="87">
        <v>1</v>
      </c>
      <c r="J296" s="87">
        <v>1</v>
      </c>
      <c r="K296" s="87">
        <v>1</v>
      </c>
      <c r="L296" s="87">
        <v>1</v>
      </c>
    </row>
    <row r="297" spans="1:12" hidden="1">
      <c r="A297" s="84" t="s">
        <v>691</v>
      </c>
      <c r="B297" s="84" t="s">
        <v>689</v>
      </c>
      <c r="C297" s="84" t="s">
        <v>255</v>
      </c>
      <c r="D297" s="78" t="s">
        <v>690</v>
      </c>
      <c r="E297" s="78" t="s">
        <v>269</v>
      </c>
      <c r="F297" s="78" t="s">
        <v>270</v>
      </c>
      <c r="G297" s="85">
        <v>6.27</v>
      </c>
      <c r="H297" s="86">
        <v>4.1601999999999997</v>
      </c>
      <c r="I297" s="87">
        <v>1</v>
      </c>
      <c r="J297" s="87">
        <v>1</v>
      </c>
      <c r="K297" s="87">
        <v>1</v>
      </c>
      <c r="L297" s="87">
        <v>1</v>
      </c>
    </row>
    <row r="298" spans="1:12" hidden="1">
      <c r="A298" s="84" t="s">
        <v>692</v>
      </c>
      <c r="B298" s="84" t="s">
        <v>689</v>
      </c>
      <c r="C298" s="84" t="s">
        <v>257</v>
      </c>
      <c r="D298" s="78" t="s">
        <v>690</v>
      </c>
      <c r="E298" s="78" t="s">
        <v>269</v>
      </c>
      <c r="F298" s="78" t="s">
        <v>270</v>
      </c>
      <c r="G298" s="85">
        <v>9.27</v>
      </c>
      <c r="H298" s="86">
        <v>5.2567000000000004</v>
      </c>
      <c r="I298" s="87">
        <v>1</v>
      </c>
      <c r="J298" s="87">
        <v>1</v>
      </c>
      <c r="K298" s="87">
        <v>1</v>
      </c>
      <c r="L298" s="87">
        <v>1</v>
      </c>
    </row>
    <row r="299" spans="1:12" hidden="1">
      <c r="A299" s="84" t="s">
        <v>693</v>
      </c>
      <c r="B299" s="84" t="s">
        <v>689</v>
      </c>
      <c r="C299" s="84" t="s">
        <v>259</v>
      </c>
      <c r="D299" s="78" t="s">
        <v>690</v>
      </c>
      <c r="E299" s="78" t="s">
        <v>269</v>
      </c>
      <c r="F299" s="78" t="s">
        <v>270</v>
      </c>
      <c r="G299" s="85">
        <v>15.64</v>
      </c>
      <c r="H299" s="86">
        <v>7.8962000000000003</v>
      </c>
      <c r="I299" s="87">
        <v>1</v>
      </c>
      <c r="J299" s="87">
        <v>1</v>
      </c>
      <c r="K299" s="87">
        <v>1</v>
      </c>
      <c r="L299" s="87">
        <v>1</v>
      </c>
    </row>
    <row r="300" spans="1:12" hidden="1">
      <c r="A300" s="84" t="s">
        <v>694</v>
      </c>
      <c r="B300" s="84" t="s">
        <v>695</v>
      </c>
      <c r="C300" s="84" t="s">
        <v>251</v>
      </c>
      <c r="D300" s="78" t="s">
        <v>696</v>
      </c>
      <c r="E300" s="78" t="s">
        <v>269</v>
      </c>
      <c r="F300" s="78" t="s">
        <v>270</v>
      </c>
      <c r="G300" s="85">
        <v>6.85</v>
      </c>
      <c r="H300" s="86">
        <v>3.6425000000000001</v>
      </c>
      <c r="I300" s="87">
        <v>1</v>
      </c>
      <c r="J300" s="87">
        <v>1</v>
      </c>
      <c r="K300" s="87">
        <v>1</v>
      </c>
      <c r="L300" s="87">
        <v>1</v>
      </c>
    </row>
    <row r="301" spans="1:12" hidden="1">
      <c r="A301" s="84" t="s">
        <v>697</v>
      </c>
      <c r="B301" s="84" t="s">
        <v>695</v>
      </c>
      <c r="C301" s="84" t="s">
        <v>255</v>
      </c>
      <c r="D301" s="78" t="s">
        <v>696</v>
      </c>
      <c r="E301" s="78" t="s">
        <v>269</v>
      </c>
      <c r="F301" s="78" t="s">
        <v>270</v>
      </c>
      <c r="G301" s="85">
        <v>8.7899999999999991</v>
      </c>
      <c r="H301" s="86">
        <v>4.4356</v>
      </c>
      <c r="I301" s="87">
        <v>1</v>
      </c>
      <c r="J301" s="87">
        <v>1</v>
      </c>
      <c r="K301" s="87">
        <v>1</v>
      </c>
      <c r="L301" s="87">
        <v>1</v>
      </c>
    </row>
    <row r="302" spans="1:12" hidden="1">
      <c r="A302" s="84" t="s">
        <v>698</v>
      </c>
      <c r="B302" s="84" t="s">
        <v>695</v>
      </c>
      <c r="C302" s="84" t="s">
        <v>257</v>
      </c>
      <c r="D302" s="78" t="s">
        <v>696</v>
      </c>
      <c r="E302" s="78" t="s">
        <v>269</v>
      </c>
      <c r="F302" s="78" t="s">
        <v>270</v>
      </c>
      <c r="G302" s="85">
        <v>11.13</v>
      </c>
      <c r="H302" s="86">
        <v>5.3331</v>
      </c>
      <c r="I302" s="87">
        <v>1</v>
      </c>
      <c r="J302" s="87">
        <v>1</v>
      </c>
      <c r="K302" s="87">
        <v>1</v>
      </c>
      <c r="L302" s="87">
        <v>1</v>
      </c>
    </row>
    <row r="303" spans="1:12" hidden="1">
      <c r="A303" s="84" t="s">
        <v>699</v>
      </c>
      <c r="B303" s="84" t="s">
        <v>695</v>
      </c>
      <c r="C303" s="84" t="s">
        <v>259</v>
      </c>
      <c r="D303" s="78" t="s">
        <v>696</v>
      </c>
      <c r="E303" s="78" t="s">
        <v>269</v>
      </c>
      <c r="F303" s="78" t="s">
        <v>270</v>
      </c>
      <c r="G303" s="85">
        <v>15.2</v>
      </c>
      <c r="H303" s="86">
        <v>7.2209000000000003</v>
      </c>
      <c r="I303" s="87">
        <v>1</v>
      </c>
      <c r="J303" s="87">
        <v>1</v>
      </c>
      <c r="K303" s="87">
        <v>1</v>
      </c>
      <c r="L303" s="87">
        <v>1</v>
      </c>
    </row>
    <row r="304" spans="1:12" hidden="1">
      <c r="A304" s="84" t="s">
        <v>700</v>
      </c>
      <c r="B304" s="84" t="s">
        <v>701</v>
      </c>
      <c r="C304" s="84" t="s">
        <v>251</v>
      </c>
      <c r="D304" s="78" t="s">
        <v>702</v>
      </c>
      <c r="E304" s="78" t="s">
        <v>269</v>
      </c>
      <c r="F304" s="78" t="s">
        <v>270</v>
      </c>
      <c r="G304" s="85">
        <v>5.56</v>
      </c>
      <c r="H304" s="86">
        <v>3.3532000000000002</v>
      </c>
      <c r="I304" s="87">
        <v>1</v>
      </c>
      <c r="J304" s="87">
        <v>1</v>
      </c>
      <c r="K304" s="87">
        <v>1</v>
      </c>
      <c r="L304" s="87">
        <v>1</v>
      </c>
    </row>
    <row r="305" spans="1:12" hidden="1">
      <c r="A305" s="84" t="s">
        <v>703</v>
      </c>
      <c r="B305" s="84" t="s">
        <v>701</v>
      </c>
      <c r="C305" s="84" t="s">
        <v>255</v>
      </c>
      <c r="D305" s="78" t="s">
        <v>702</v>
      </c>
      <c r="E305" s="78" t="s">
        <v>269</v>
      </c>
      <c r="F305" s="78" t="s">
        <v>270</v>
      </c>
      <c r="G305" s="85">
        <v>6.59</v>
      </c>
      <c r="H305" s="86">
        <v>3.7336999999999998</v>
      </c>
      <c r="I305" s="87">
        <v>1</v>
      </c>
      <c r="J305" s="87">
        <v>1</v>
      </c>
      <c r="K305" s="87">
        <v>1</v>
      </c>
      <c r="L305" s="87">
        <v>1</v>
      </c>
    </row>
    <row r="306" spans="1:12" hidden="1">
      <c r="A306" s="84" t="s">
        <v>704</v>
      </c>
      <c r="B306" s="84" t="s">
        <v>701</v>
      </c>
      <c r="C306" s="84" t="s">
        <v>257</v>
      </c>
      <c r="D306" s="78" t="s">
        <v>702</v>
      </c>
      <c r="E306" s="78" t="s">
        <v>269</v>
      </c>
      <c r="F306" s="78" t="s">
        <v>270</v>
      </c>
      <c r="G306" s="85">
        <v>8.7899999999999991</v>
      </c>
      <c r="H306" s="86">
        <v>4.4339000000000004</v>
      </c>
      <c r="I306" s="87">
        <v>1</v>
      </c>
      <c r="J306" s="87">
        <v>1</v>
      </c>
      <c r="K306" s="87">
        <v>1</v>
      </c>
      <c r="L306" s="87">
        <v>1</v>
      </c>
    </row>
    <row r="307" spans="1:12" hidden="1">
      <c r="A307" s="84" t="s">
        <v>705</v>
      </c>
      <c r="B307" s="84" t="s">
        <v>701</v>
      </c>
      <c r="C307" s="84" t="s">
        <v>259</v>
      </c>
      <c r="D307" s="78" t="s">
        <v>702</v>
      </c>
      <c r="E307" s="78" t="s">
        <v>269</v>
      </c>
      <c r="F307" s="78" t="s">
        <v>270</v>
      </c>
      <c r="G307" s="85">
        <v>13.88</v>
      </c>
      <c r="H307" s="86">
        <v>6.5090000000000003</v>
      </c>
      <c r="I307" s="87">
        <v>1</v>
      </c>
      <c r="J307" s="87">
        <v>1</v>
      </c>
      <c r="K307" s="87">
        <v>1</v>
      </c>
      <c r="L307" s="87">
        <v>1</v>
      </c>
    </row>
    <row r="308" spans="1:12" hidden="1">
      <c r="A308" s="84" t="s">
        <v>706</v>
      </c>
      <c r="B308" s="84" t="s">
        <v>707</v>
      </c>
      <c r="C308" s="84" t="s">
        <v>251</v>
      </c>
      <c r="D308" s="78" t="s">
        <v>708</v>
      </c>
      <c r="E308" s="78" t="s">
        <v>269</v>
      </c>
      <c r="F308" s="78" t="s">
        <v>270</v>
      </c>
      <c r="G308" s="85">
        <v>3.8</v>
      </c>
      <c r="H308" s="86">
        <v>2.8191000000000002</v>
      </c>
      <c r="I308" s="87">
        <v>1</v>
      </c>
      <c r="J308" s="87">
        <v>1</v>
      </c>
      <c r="K308" s="87">
        <v>1</v>
      </c>
      <c r="L308" s="87">
        <v>1</v>
      </c>
    </row>
    <row r="309" spans="1:12" hidden="1">
      <c r="A309" s="84" t="s">
        <v>709</v>
      </c>
      <c r="B309" s="84" t="s">
        <v>707</v>
      </c>
      <c r="C309" s="84" t="s">
        <v>255</v>
      </c>
      <c r="D309" s="78" t="s">
        <v>708</v>
      </c>
      <c r="E309" s="78" t="s">
        <v>269</v>
      </c>
      <c r="F309" s="78" t="s">
        <v>270</v>
      </c>
      <c r="G309" s="85">
        <v>4.71</v>
      </c>
      <c r="H309" s="86">
        <v>2.9302999999999999</v>
      </c>
      <c r="I309" s="87">
        <v>1</v>
      </c>
      <c r="J309" s="87">
        <v>1</v>
      </c>
      <c r="K309" s="87">
        <v>1</v>
      </c>
      <c r="L309" s="87">
        <v>1</v>
      </c>
    </row>
    <row r="310" spans="1:12" hidden="1">
      <c r="A310" s="84" t="s">
        <v>710</v>
      </c>
      <c r="B310" s="84" t="s">
        <v>707</v>
      </c>
      <c r="C310" s="84" t="s">
        <v>257</v>
      </c>
      <c r="D310" s="78" t="s">
        <v>708</v>
      </c>
      <c r="E310" s="78" t="s">
        <v>269</v>
      </c>
      <c r="F310" s="78" t="s">
        <v>270</v>
      </c>
      <c r="G310" s="85">
        <v>8.3699999999999992</v>
      </c>
      <c r="H310" s="86">
        <v>4.4238999999999997</v>
      </c>
      <c r="I310" s="87">
        <v>1</v>
      </c>
      <c r="J310" s="87">
        <v>1</v>
      </c>
      <c r="K310" s="87">
        <v>1</v>
      </c>
      <c r="L310" s="87">
        <v>1</v>
      </c>
    </row>
    <row r="311" spans="1:12" hidden="1">
      <c r="A311" s="84" t="s">
        <v>711</v>
      </c>
      <c r="B311" s="84" t="s">
        <v>707</v>
      </c>
      <c r="C311" s="84" t="s">
        <v>259</v>
      </c>
      <c r="D311" s="78" t="s">
        <v>708</v>
      </c>
      <c r="E311" s="78" t="s">
        <v>269</v>
      </c>
      <c r="F311" s="78" t="s">
        <v>270</v>
      </c>
      <c r="G311" s="85">
        <v>15.52</v>
      </c>
      <c r="H311" s="86">
        <v>7.1026999999999996</v>
      </c>
      <c r="I311" s="87">
        <v>1</v>
      </c>
      <c r="J311" s="87">
        <v>1</v>
      </c>
      <c r="K311" s="87">
        <v>1</v>
      </c>
      <c r="L311" s="87">
        <v>1</v>
      </c>
    </row>
    <row r="312" spans="1:12" hidden="1">
      <c r="A312" s="84" t="s">
        <v>712</v>
      </c>
      <c r="B312" s="84" t="s">
        <v>713</v>
      </c>
      <c r="C312" s="84" t="s">
        <v>251</v>
      </c>
      <c r="D312" s="78" t="s">
        <v>714</v>
      </c>
      <c r="E312" s="78" t="s">
        <v>269</v>
      </c>
      <c r="F312" s="78" t="s">
        <v>270</v>
      </c>
      <c r="G312" s="85">
        <v>2.12</v>
      </c>
      <c r="H312" s="86">
        <v>2.8277000000000001</v>
      </c>
      <c r="I312" s="87">
        <v>1</v>
      </c>
      <c r="J312" s="87">
        <v>1</v>
      </c>
      <c r="K312" s="87">
        <v>1</v>
      </c>
      <c r="L312" s="87">
        <v>1</v>
      </c>
    </row>
    <row r="313" spans="1:12" hidden="1">
      <c r="A313" s="84" t="s">
        <v>715</v>
      </c>
      <c r="B313" s="84" t="s">
        <v>713</v>
      </c>
      <c r="C313" s="84" t="s">
        <v>255</v>
      </c>
      <c r="D313" s="78" t="s">
        <v>714</v>
      </c>
      <c r="E313" s="78" t="s">
        <v>269</v>
      </c>
      <c r="F313" s="78" t="s">
        <v>270</v>
      </c>
      <c r="G313" s="85">
        <v>3.28</v>
      </c>
      <c r="H313" s="86">
        <v>2.8658000000000001</v>
      </c>
      <c r="I313" s="87">
        <v>1</v>
      </c>
      <c r="J313" s="87">
        <v>1</v>
      </c>
      <c r="K313" s="87">
        <v>1</v>
      </c>
      <c r="L313" s="87">
        <v>1</v>
      </c>
    </row>
    <row r="314" spans="1:12" hidden="1">
      <c r="A314" s="84" t="s">
        <v>716</v>
      </c>
      <c r="B314" s="84" t="s">
        <v>713</v>
      </c>
      <c r="C314" s="84" t="s">
        <v>257</v>
      </c>
      <c r="D314" s="78" t="s">
        <v>714</v>
      </c>
      <c r="E314" s="78" t="s">
        <v>269</v>
      </c>
      <c r="F314" s="78" t="s">
        <v>270</v>
      </c>
      <c r="G314" s="85">
        <v>6.77</v>
      </c>
      <c r="H314" s="86">
        <v>3.7448000000000001</v>
      </c>
      <c r="I314" s="87">
        <v>1</v>
      </c>
      <c r="J314" s="87">
        <v>1</v>
      </c>
      <c r="K314" s="87">
        <v>1</v>
      </c>
      <c r="L314" s="87">
        <v>1</v>
      </c>
    </row>
    <row r="315" spans="1:12" hidden="1">
      <c r="A315" s="84" t="s">
        <v>717</v>
      </c>
      <c r="B315" s="84" t="s">
        <v>713</v>
      </c>
      <c r="C315" s="84" t="s">
        <v>259</v>
      </c>
      <c r="D315" s="78" t="s">
        <v>714</v>
      </c>
      <c r="E315" s="78" t="s">
        <v>269</v>
      </c>
      <c r="F315" s="78" t="s">
        <v>270</v>
      </c>
      <c r="G315" s="85">
        <v>12.73</v>
      </c>
      <c r="H315" s="86">
        <v>6.0922000000000001</v>
      </c>
      <c r="I315" s="87">
        <v>1</v>
      </c>
      <c r="J315" s="87">
        <v>1</v>
      </c>
      <c r="K315" s="87">
        <v>1</v>
      </c>
      <c r="L315" s="87">
        <v>1</v>
      </c>
    </row>
    <row r="316" spans="1:12" hidden="1">
      <c r="A316" s="84" t="s">
        <v>718</v>
      </c>
      <c r="B316" s="84" t="s">
        <v>719</v>
      </c>
      <c r="C316" s="84" t="s">
        <v>251</v>
      </c>
      <c r="D316" s="78" t="s">
        <v>720</v>
      </c>
      <c r="E316" s="78" t="s">
        <v>269</v>
      </c>
      <c r="F316" s="78" t="s">
        <v>270</v>
      </c>
      <c r="G316" s="85">
        <v>3.91</v>
      </c>
      <c r="H316" s="86">
        <v>2.1208</v>
      </c>
      <c r="I316" s="87">
        <v>1</v>
      </c>
      <c r="J316" s="87">
        <v>1</v>
      </c>
      <c r="K316" s="87">
        <v>1</v>
      </c>
      <c r="L316" s="87">
        <v>1</v>
      </c>
    </row>
    <row r="317" spans="1:12" hidden="1">
      <c r="A317" s="84" t="s">
        <v>721</v>
      </c>
      <c r="B317" s="84" t="s">
        <v>719</v>
      </c>
      <c r="C317" s="84" t="s">
        <v>255</v>
      </c>
      <c r="D317" s="78" t="s">
        <v>720</v>
      </c>
      <c r="E317" s="78" t="s">
        <v>269</v>
      </c>
      <c r="F317" s="78" t="s">
        <v>270</v>
      </c>
      <c r="G317" s="85">
        <v>5.14</v>
      </c>
      <c r="H317" s="86">
        <v>2.4089999999999998</v>
      </c>
      <c r="I317" s="87">
        <v>1</v>
      </c>
      <c r="J317" s="87">
        <v>1</v>
      </c>
      <c r="K317" s="87">
        <v>1</v>
      </c>
      <c r="L317" s="87">
        <v>1</v>
      </c>
    </row>
    <row r="318" spans="1:12" hidden="1">
      <c r="A318" s="84" t="s">
        <v>722</v>
      </c>
      <c r="B318" s="84" t="s">
        <v>719</v>
      </c>
      <c r="C318" s="84" t="s">
        <v>257</v>
      </c>
      <c r="D318" s="78" t="s">
        <v>720</v>
      </c>
      <c r="E318" s="78" t="s">
        <v>269</v>
      </c>
      <c r="F318" s="78" t="s">
        <v>270</v>
      </c>
      <c r="G318" s="85">
        <v>8.33</v>
      </c>
      <c r="H318" s="86">
        <v>3.0552000000000001</v>
      </c>
      <c r="I318" s="87">
        <v>1</v>
      </c>
      <c r="J318" s="87">
        <v>1</v>
      </c>
      <c r="K318" s="87">
        <v>1</v>
      </c>
      <c r="L318" s="87">
        <v>1</v>
      </c>
    </row>
    <row r="319" spans="1:12" hidden="1">
      <c r="A319" s="84" t="s">
        <v>723</v>
      </c>
      <c r="B319" s="84" t="s">
        <v>719</v>
      </c>
      <c r="C319" s="84" t="s">
        <v>259</v>
      </c>
      <c r="D319" s="78" t="s">
        <v>720</v>
      </c>
      <c r="E319" s="78" t="s">
        <v>269</v>
      </c>
      <c r="F319" s="78" t="s">
        <v>270</v>
      </c>
      <c r="G319" s="85">
        <v>12.75</v>
      </c>
      <c r="H319" s="86">
        <v>4.2957999999999998</v>
      </c>
      <c r="I319" s="87">
        <v>1</v>
      </c>
      <c r="J319" s="87">
        <v>1</v>
      </c>
      <c r="K319" s="87">
        <v>1</v>
      </c>
      <c r="L319" s="87">
        <v>1</v>
      </c>
    </row>
    <row r="320" spans="1:12" hidden="1">
      <c r="A320" s="84" t="s">
        <v>724</v>
      </c>
      <c r="B320" s="84" t="s">
        <v>725</v>
      </c>
      <c r="C320" s="84" t="s">
        <v>251</v>
      </c>
      <c r="D320" s="78" t="s">
        <v>726</v>
      </c>
      <c r="E320" s="78" t="s">
        <v>269</v>
      </c>
      <c r="F320" s="78" t="s">
        <v>270</v>
      </c>
      <c r="G320" s="85">
        <v>2.52</v>
      </c>
      <c r="H320" s="86">
        <v>1.5718000000000001</v>
      </c>
      <c r="I320" s="87">
        <v>1</v>
      </c>
      <c r="J320" s="87">
        <v>1</v>
      </c>
      <c r="K320" s="87">
        <v>1</v>
      </c>
      <c r="L320" s="87">
        <v>1</v>
      </c>
    </row>
    <row r="321" spans="1:12" hidden="1">
      <c r="A321" s="84" t="s">
        <v>727</v>
      </c>
      <c r="B321" s="84" t="s">
        <v>725</v>
      </c>
      <c r="C321" s="84" t="s">
        <v>255</v>
      </c>
      <c r="D321" s="78" t="s">
        <v>726</v>
      </c>
      <c r="E321" s="78" t="s">
        <v>269</v>
      </c>
      <c r="F321" s="78" t="s">
        <v>270</v>
      </c>
      <c r="G321" s="85">
        <v>3.57</v>
      </c>
      <c r="H321" s="86">
        <v>1.8023</v>
      </c>
      <c r="I321" s="87">
        <v>1</v>
      </c>
      <c r="J321" s="87">
        <v>1</v>
      </c>
      <c r="K321" s="87">
        <v>1</v>
      </c>
      <c r="L321" s="87">
        <v>1</v>
      </c>
    </row>
    <row r="322" spans="1:12" hidden="1">
      <c r="A322" s="84" t="s">
        <v>728</v>
      </c>
      <c r="B322" s="84" t="s">
        <v>725</v>
      </c>
      <c r="C322" s="84" t="s">
        <v>257</v>
      </c>
      <c r="D322" s="78" t="s">
        <v>726</v>
      </c>
      <c r="E322" s="78" t="s">
        <v>269</v>
      </c>
      <c r="F322" s="78" t="s">
        <v>270</v>
      </c>
      <c r="G322" s="85">
        <v>5.81</v>
      </c>
      <c r="H322" s="86">
        <v>2.3067000000000002</v>
      </c>
      <c r="I322" s="87">
        <v>1</v>
      </c>
      <c r="J322" s="87">
        <v>1</v>
      </c>
      <c r="K322" s="87">
        <v>1</v>
      </c>
      <c r="L322" s="87">
        <v>1</v>
      </c>
    </row>
    <row r="323" spans="1:12" hidden="1">
      <c r="A323" s="84" t="s">
        <v>729</v>
      </c>
      <c r="B323" s="84" t="s">
        <v>725</v>
      </c>
      <c r="C323" s="84" t="s">
        <v>259</v>
      </c>
      <c r="D323" s="78" t="s">
        <v>726</v>
      </c>
      <c r="E323" s="78" t="s">
        <v>269</v>
      </c>
      <c r="F323" s="78" t="s">
        <v>270</v>
      </c>
      <c r="G323" s="85">
        <v>9.9499999999999993</v>
      </c>
      <c r="H323" s="86">
        <v>3.4306000000000001</v>
      </c>
      <c r="I323" s="87">
        <v>1</v>
      </c>
      <c r="J323" s="87">
        <v>1</v>
      </c>
      <c r="K323" s="87">
        <v>1</v>
      </c>
      <c r="L323" s="87">
        <v>1</v>
      </c>
    </row>
    <row r="324" spans="1:12" hidden="1">
      <c r="A324" s="84" t="s">
        <v>730</v>
      </c>
      <c r="B324" s="84" t="s">
        <v>731</v>
      </c>
      <c r="C324" s="84" t="s">
        <v>251</v>
      </c>
      <c r="D324" s="78" t="s">
        <v>732</v>
      </c>
      <c r="E324" s="78" t="s">
        <v>269</v>
      </c>
      <c r="F324" s="78" t="s">
        <v>270</v>
      </c>
      <c r="G324" s="85">
        <v>2.08</v>
      </c>
      <c r="H324" s="86">
        <v>1.9552</v>
      </c>
      <c r="I324" s="87">
        <v>1</v>
      </c>
      <c r="J324" s="87">
        <v>1</v>
      </c>
      <c r="K324" s="87">
        <v>1</v>
      </c>
      <c r="L324" s="87">
        <v>1</v>
      </c>
    </row>
    <row r="325" spans="1:12" hidden="1">
      <c r="A325" s="84" t="s">
        <v>733</v>
      </c>
      <c r="B325" s="84" t="s">
        <v>731</v>
      </c>
      <c r="C325" s="84" t="s">
        <v>255</v>
      </c>
      <c r="D325" s="78" t="s">
        <v>732</v>
      </c>
      <c r="E325" s="78" t="s">
        <v>269</v>
      </c>
      <c r="F325" s="78" t="s">
        <v>270</v>
      </c>
      <c r="G325" s="85">
        <v>2.79</v>
      </c>
      <c r="H325" s="86">
        <v>2.1215999999999999</v>
      </c>
      <c r="I325" s="87">
        <v>1</v>
      </c>
      <c r="J325" s="87">
        <v>1</v>
      </c>
      <c r="K325" s="87">
        <v>1</v>
      </c>
      <c r="L325" s="87">
        <v>1</v>
      </c>
    </row>
    <row r="326" spans="1:12" hidden="1">
      <c r="A326" s="84" t="s">
        <v>734</v>
      </c>
      <c r="B326" s="84" t="s">
        <v>731</v>
      </c>
      <c r="C326" s="84" t="s">
        <v>257</v>
      </c>
      <c r="D326" s="78" t="s">
        <v>732</v>
      </c>
      <c r="E326" s="78" t="s">
        <v>269</v>
      </c>
      <c r="F326" s="78" t="s">
        <v>270</v>
      </c>
      <c r="G326" s="85">
        <v>4.7</v>
      </c>
      <c r="H326" s="86">
        <v>2.6027</v>
      </c>
      <c r="I326" s="87">
        <v>1</v>
      </c>
      <c r="J326" s="87">
        <v>1</v>
      </c>
      <c r="K326" s="87">
        <v>1</v>
      </c>
      <c r="L326" s="87">
        <v>1</v>
      </c>
    </row>
    <row r="327" spans="1:12" hidden="1">
      <c r="A327" s="84" t="s">
        <v>735</v>
      </c>
      <c r="B327" s="84" t="s">
        <v>731</v>
      </c>
      <c r="C327" s="84" t="s">
        <v>259</v>
      </c>
      <c r="D327" s="78" t="s">
        <v>732</v>
      </c>
      <c r="E327" s="78" t="s">
        <v>269</v>
      </c>
      <c r="F327" s="78" t="s">
        <v>270</v>
      </c>
      <c r="G327" s="85">
        <v>7.46</v>
      </c>
      <c r="H327" s="86">
        <v>3.6373000000000002</v>
      </c>
      <c r="I327" s="87">
        <v>1</v>
      </c>
      <c r="J327" s="87">
        <v>1</v>
      </c>
      <c r="K327" s="87">
        <v>1</v>
      </c>
      <c r="L327" s="87">
        <v>1</v>
      </c>
    </row>
    <row r="328" spans="1:12" hidden="1">
      <c r="A328" s="84" t="s">
        <v>736</v>
      </c>
      <c r="B328" s="84" t="s">
        <v>737</v>
      </c>
      <c r="C328" s="84" t="s">
        <v>251</v>
      </c>
      <c r="D328" s="78" t="s">
        <v>738</v>
      </c>
      <c r="E328" s="78" t="s">
        <v>269</v>
      </c>
      <c r="F328" s="78" t="s">
        <v>270</v>
      </c>
      <c r="G328" s="85">
        <v>1.86</v>
      </c>
      <c r="H328" s="86">
        <v>1.9689000000000001</v>
      </c>
      <c r="I328" s="87">
        <v>1</v>
      </c>
      <c r="J328" s="87">
        <v>1</v>
      </c>
      <c r="K328" s="87">
        <v>1</v>
      </c>
      <c r="L328" s="87">
        <v>1</v>
      </c>
    </row>
    <row r="329" spans="1:12" hidden="1">
      <c r="A329" s="84" t="s">
        <v>739</v>
      </c>
      <c r="B329" s="84" t="s">
        <v>737</v>
      </c>
      <c r="C329" s="84" t="s">
        <v>255</v>
      </c>
      <c r="D329" s="78" t="s">
        <v>738</v>
      </c>
      <c r="E329" s="78" t="s">
        <v>269</v>
      </c>
      <c r="F329" s="78" t="s">
        <v>270</v>
      </c>
      <c r="G329" s="85">
        <v>2.77</v>
      </c>
      <c r="H329" s="86">
        <v>2.2254</v>
      </c>
      <c r="I329" s="87">
        <v>1</v>
      </c>
      <c r="J329" s="87">
        <v>1</v>
      </c>
      <c r="K329" s="87">
        <v>1</v>
      </c>
      <c r="L329" s="87">
        <v>1</v>
      </c>
    </row>
    <row r="330" spans="1:12" hidden="1">
      <c r="A330" s="84" t="s">
        <v>740</v>
      </c>
      <c r="B330" s="84" t="s">
        <v>737</v>
      </c>
      <c r="C330" s="84" t="s">
        <v>257</v>
      </c>
      <c r="D330" s="78" t="s">
        <v>738</v>
      </c>
      <c r="E330" s="78" t="s">
        <v>269</v>
      </c>
      <c r="F330" s="78" t="s">
        <v>270</v>
      </c>
      <c r="G330" s="85">
        <v>5.57</v>
      </c>
      <c r="H330" s="86">
        <v>2.7465000000000002</v>
      </c>
      <c r="I330" s="87">
        <v>1</v>
      </c>
      <c r="J330" s="87">
        <v>1</v>
      </c>
      <c r="K330" s="87">
        <v>1</v>
      </c>
      <c r="L330" s="87">
        <v>1</v>
      </c>
    </row>
    <row r="331" spans="1:12" hidden="1">
      <c r="A331" s="84" t="s">
        <v>741</v>
      </c>
      <c r="B331" s="84" t="s">
        <v>737</v>
      </c>
      <c r="C331" s="84" t="s">
        <v>259</v>
      </c>
      <c r="D331" s="78" t="s">
        <v>738</v>
      </c>
      <c r="E331" s="78" t="s">
        <v>269</v>
      </c>
      <c r="F331" s="78" t="s">
        <v>270</v>
      </c>
      <c r="G331" s="85">
        <v>8.7899999999999991</v>
      </c>
      <c r="H331" s="86">
        <v>4.0190999999999999</v>
      </c>
      <c r="I331" s="87">
        <v>1</v>
      </c>
      <c r="J331" s="87">
        <v>1</v>
      </c>
      <c r="K331" s="87">
        <v>1</v>
      </c>
      <c r="L331" s="87">
        <v>1</v>
      </c>
    </row>
    <row r="332" spans="1:12" hidden="1">
      <c r="A332" s="84" t="s">
        <v>742</v>
      </c>
      <c r="B332" s="84" t="s">
        <v>743</v>
      </c>
      <c r="C332" s="84" t="s">
        <v>251</v>
      </c>
      <c r="D332" s="78" t="s">
        <v>744</v>
      </c>
      <c r="E332" s="78" t="s">
        <v>269</v>
      </c>
      <c r="F332" s="78" t="s">
        <v>270</v>
      </c>
      <c r="G332" s="85">
        <v>2.29</v>
      </c>
      <c r="H332" s="86">
        <v>1.6255999999999999</v>
      </c>
      <c r="I332" s="87">
        <v>1</v>
      </c>
      <c r="J332" s="87">
        <v>1</v>
      </c>
      <c r="K332" s="87">
        <v>1</v>
      </c>
      <c r="L332" s="87">
        <v>1</v>
      </c>
    </row>
    <row r="333" spans="1:12" hidden="1">
      <c r="A333" s="84" t="s">
        <v>745</v>
      </c>
      <c r="B333" s="84" t="s">
        <v>743</v>
      </c>
      <c r="C333" s="84" t="s">
        <v>255</v>
      </c>
      <c r="D333" s="78" t="s">
        <v>744</v>
      </c>
      <c r="E333" s="78" t="s">
        <v>269</v>
      </c>
      <c r="F333" s="78" t="s">
        <v>270</v>
      </c>
      <c r="G333" s="85">
        <v>3.06</v>
      </c>
      <c r="H333" s="86">
        <v>1.9285000000000001</v>
      </c>
      <c r="I333" s="87">
        <v>1</v>
      </c>
      <c r="J333" s="87">
        <v>1</v>
      </c>
      <c r="K333" s="87">
        <v>1</v>
      </c>
      <c r="L333" s="87">
        <v>1</v>
      </c>
    </row>
    <row r="334" spans="1:12" hidden="1">
      <c r="A334" s="84" t="s">
        <v>746</v>
      </c>
      <c r="B334" s="84" t="s">
        <v>743</v>
      </c>
      <c r="C334" s="84" t="s">
        <v>257</v>
      </c>
      <c r="D334" s="78" t="s">
        <v>744</v>
      </c>
      <c r="E334" s="78" t="s">
        <v>269</v>
      </c>
      <c r="F334" s="78" t="s">
        <v>270</v>
      </c>
      <c r="G334" s="85">
        <v>5.71</v>
      </c>
      <c r="H334" s="86">
        <v>2.9876999999999998</v>
      </c>
      <c r="I334" s="87">
        <v>1</v>
      </c>
      <c r="J334" s="87">
        <v>1</v>
      </c>
      <c r="K334" s="87">
        <v>1</v>
      </c>
      <c r="L334" s="87">
        <v>1</v>
      </c>
    </row>
    <row r="335" spans="1:12" hidden="1">
      <c r="A335" s="84" t="s">
        <v>747</v>
      </c>
      <c r="B335" s="84" t="s">
        <v>743</v>
      </c>
      <c r="C335" s="84" t="s">
        <v>259</v>
      </c>
      <c r="D335" s="78" t="s">
        <v>744</v>
      </c>
      <c r="E335" s="78" t="s">
        <v>269</v>
      </c>
      <c r="F335" s="78" t="s">
        <v>270</v>
      </c>
      <c r="G335" s="85">
        <v>11.27</v>
      </c>
      <c r="H335" s="86">
        <v>4.9484000000000004</v>
      </c>
      <c r="I335" s="87">
        <v>1</v>
      </c>
      <c r="J335" s="87">
        <v>1</v>
      </c>
      <c r="K335" s="87">
        <v>1</v>
      </c>
      <c r="L335" s="87">
        <v>1</v>
      </c>
    </row>
    <row r="336" spans="1:12" hidden="1">
      <c r="A336" s="84" t="s">
        <v>748</v>
      </c>
      <c r="B336" s="84" t="s">
        <v>749</v>
      </c>
      <c r="C336" s="84" t="s">
        <v>251</v>
      </c>
      <c r="D336" s="78" t="s">
        <v>750</v>
      </c>
      <c r="E336" s="78" t="s">
        <v>269</v>
      </c>
      <c r="F336" s="78" t="s">
        <v>270</v>
      </c>
      <c r="G336" s="85">
        <v>2.66</v>
      </c>
      <c r="H336" s="86">
        <v>1.1647000000000001</v>
      </c>
      <c r="I336" s="87">
        <v>1</v>
      </c>
      <c r="J336" s="87">
        <v>1</v>
      </c>
      <c r="K336" s="87">
        <v>1</v>
      </c>
      <c r="L336" s="87">
        <v>1</v>
      </c>
    </row>
    <row r="337" spans="1:12" hidden="1">
      <c r="A337" s="84" t="s">
        <v>751</v>
      </c>
      <c r="B337" s="84" t="s">
        <v>749</v>
      </c>
      <c r="C337" s="84" t="s">
        <v>255</v>
      </c>
      <c r="D337" s="78" t="s">
        <v>750</v>
      </c>
      <c r="E337" s="78" t="s">
        <v>269</v>
      </c>
      <c r="F337" s="78" t="s">
        <v>270</v>
      </c>
      <c r="G337" s="85">
        <v>3.89</v>
      </c>
      <c r="H337" s="86">
        <v>1.6813</v>
      </c>
      <c r="I337" s="87">
        <v>1</v>
      </c>
      <c r="J337" s="87">
        <v>1</v>
      </c>
      <c r="K337" s="87">
        <v>1</v>
      </c>
      <c r="L337" s="87">
        <v>1</v>
      </c>
    </row>
    <row r="338" spans="1:12" hidden="1">
      <c r="A338" s="84" t="s">
        <v>752</v>
      </c>
      <c r="B338" s="84" t="s">
        <v>749</v>
      </c>
      <c r="C338" s="84" t="s">
        <v>257</v>
      </c>
      <c r="D338" s="78" t="s">
        <v>750</v>
      </c>
      <c r="E338" s="78" t="s">
        <v>269</v>
      </c>
      <c r="F338" s="78" t="s">
        <v>270</v>
      </c>
      <c r="G338" s="85">
        <v>6.23</v>
      </c>
      <c r="H338" s="86">
        <v>2.2591000000000001</v>
      </c>
      <c r="I338" s="87">
        <v>1</v>
      </c>
      <c r="J338" s="87">
        <v>1</v>
      </c>
      <c r="K338" s="87">
        <v>1</v>
      </c>
      <c r="L338" s="87">
        <v>1</v>
      </c>
    </row>
    <row r="339" spans="1:12" hidden="1">
      <c r="A339" s="84" t="s">
        <v>753</v>
      </c>
      <c r="B339" s="84" t="s">
        <v>749</v>
      </c>
      <c r="C339" s="84" t="s">
        <v>259</v>
      </c>
      <c r="D339" s="78" t="s">
        <v>750</v>
      </c>
      <c r="E339" s="78" t="s">
        <v>269</v>
      </c>
      <c r="F339" s="78" t="s">
        <v>270</v>
      </c>
      <c r="G339" s="85">
        <v>9.26</v>
      </c>
      <c r="H339" s="86">
        <v>3.117</v>
      </c>
      <c r="I339" s="87">
        <v>1</v>
      </c>
      <c r="J339" s="87">
        <v>1</v>
      </c>
      <c r="K339" s="87">
        <v>1</v>
      </c>
      <c r="L339" s="87">
        <v>1</v>
      </c>
    </row>
    <row r="340" spans="1:12" hidden="1">
      <c r="A340" s="84" t="s">
        <v>754</v>
      </c>
      <c r="B340" s="84" t="s">
        <v>755</v>
      </c>
      <c r="C340" s="84" t="s">
        <v>251</v>
      </c>
      <c r="D340" s="78" t="s">
        <v>756</v>
      </c>
      <c r="E340" s="78" t="s">
        <v>269</v>
      </c>
      <c r="F340" s="78" t="s">
        <v>270</v>
      </c>
      <c r="G340" s="85">
        <v>2.29</v>
      </c>
      <c r="H340" s="86">
        <v>4.8219000000000003</v>
      </c>
      <c r="I340" s="87">
        <v>1</v>
      </c>
      <c r="J340" s="87">
        <v>1</v>
      </c>
      <c r="K340" s="87">
        <v>1</v>
      </c>
      <c r="L340" s="87">
        <v>1</v>
      </c>
    </row>
    <row r="341" spans="1:12" hidden="1">
      <c r="A341" s="84" t="s">
        <v>757</v>
      </c>
      <c r="B341" s="84" t="s">
        <v>755</v>
      </c>
      <c r="C341" s="84" t="s">
        <v>255</v>
      </c>
      <c r="D341" s="78" t="s">
        <v>756</v>
      </c>
      <c r="E341" s="78" t="s">
        <v>269</v>
      </c>
      <c r="F341" s="78" t="s">
        <v>270</v>
      </c>
      <c r="G341" s="85">
        <v>4.9800000000000004</v>
      </c>
      <c r="H341" s="86">
        <v>5.4062000000000001</v>
      </c>
      <c r="I341" s="87">
        <v>1</v>
      </c>
      <c r="J341" s="87">
        <v>1</v>
      </c>
      <c r="K341" s="87">
        <v>1</v>
      </c>
      <c r="L341" s="87">
        <v>1</v>
      </c>
    </row>
    <row r="342" spans="1:12" hidden="1">
      <c r="A342" s="84" t="s">
        <v>758</v>
      </c>
      <c r="B342" s="84" t="s">
        <v>755</v>
      </c>
      <c r="C342" s="84" t="s">
        <v>257</v>
      </c>
      <c r="D342" s="78" t="s">
        <v>756</v>
      </c>
      <c r="E342" s="78" t="s">
        <v>269</v>
      </c>
      <c r="F342" s="78" t="s">
        <v>270</v>
      </c>
      <c r="G342" s="85">
        <v>6.7</v>
      </c>
      <c r="H342" s="86">
        <v>5.8026</v>
      </c>
      <c r="I342" s="87">
        <v>1</v>
      </c>
      <c r="J342" s="87">
        <v>1</v>
      </c>
      <c r="K342" s="87">
        <v>1</v>
      </c>
      <c r="L342" s="87">
        <v>1</v>
      </c>
    </row>
    <row r="343" spans="1:12" hidden="1">
      <c r="A343" s="84" t="s">
        <v>759</v>
      </c>
      <c r="B343" s="84" t="s">
        <v>755</v>
      </c>
      <c r="C343" s="84" t="s">
        <v>259</v>
      </c>
      <c r="D343" s="78" t="s">
        <v>756</v>
      </c>
      <c r="E343" s="78" t="s">
        <v>269</v>
      </c>
      <c r="F343" s="78" t="s">
        <v>270</v>
      </c>
      <c r="G343" s="85">
        <v>9.7200000000000006</v>
      </c>
      <c r="H343" s="86">
        <v>7.8434999999999997</v>
      </c>
      <c r="I343" s="87">
        <v>1</v>
      </c>
      <c r="J343" s="87">
        <v>1</v>
      </c>
      <c r="K343" s="87">
        <v>1</v>
      </c>
      <c r="L343" s="87">
        <v>1</v>
      </c>
    </row>
    <row r="344" spans="1:12" hidden="1">
      <c r="A344" s="84" t="s">
        <v>760</v>
      </c>
      <c r="B344" s="84" t="s">
        <v>761</v>
      </c>
      <c r="C344" s="84" t="s">
        <v>251</v>
      </c>
      <c r="D344" s="78" t="s">
        <v>762</v>
      </c>
      <c r="E344" s="78" t="s">
        <v>269</v>
      </c>
      <c r="F344" s="78" t="s">
        <v>270</v>
      </c>
      <c r="G344" s="85">
        <v>3.02</v>
      </c>
      <c r="H344" s="86">
        <v>3.35</v>
      </c>
      <c r="I344" s="87">
        <v>1</v>
      </c>
      <c r="J344" s="87">
        <v>1</v>
      </c>
      <c r="K344" s="87">
        <v>1</v>
      </c>
      <c r="L344" s="87">
        <v>1</v>
      </c>
    </row>
    <row r="345" spans="1:12" hidden="1">
      <c r="A345" s="84" t="s">
        <v>763</v>
      </c>
      <c r="B345" s="84" t="s">
        <v>761</v>
      </c>
      <c r="C345" s="84" t="s">
        <v>255</v>
      </c>
      <c r="D345" s="78" t="s">
        <v>762</v>
      </c>
      <c r="E345" s="78" t="s">
        <v>269</v>
      </c>
      <c r="F345" s="78" t="s">
        <v>270</v>
      </c>
      <c r="G345" s="85">
        <v>4.3899999999999997</v>
      </c>
      <c r="H345" s="86">
        <v>3.7964000000000002</v>
      </c>
      <c r="I345" s="87">
        <v>1</v>
      </c>
      <c r="J345" s="87">
        <v>1</v>
      </c>
      <c r="K345" s="87">
        <v>1</v>
      </c>
      <c r="L345" s="87">
        <v>1</v>
      </c>
    </row>
    <row r="346" spans="1:12" hidden="1">
      <c r="A346" s="84" t="s">
        <v>764</v>
      </c>
      <c r="B346" s="84" t="s">
        <v>761</v>
      </c>
      <c r="C346" s="84" t="s">
        <v>257</v>
      </c>
      <c r="D346" s="78" t="s">
        <v>762</v>
      </c>
      <c r="E346" s="78" t="s">
        <v>269</v>
      </c>
      <c r="F346" s="78" t="s">
        <v>270</v>
      </c>
      <c r="G346" s="85">
        <v>7.46</v>
      </c>
      <c r="H346" s="86">
        <v>4.6595000000000004</v>
      </c>
      <c r="I346" s="87">
        <v>1</v>
      </c>
      <c r="J346" s="87">
        <v>1</v>
      </c>
      <c r="K346" s="87">
        <v>1</v>
      </c>
      <c r="L346" s="87">
        <v>1</v>
      </c>
    </row>
    <row r="347" spans="1:12" hidden="1">
      <c r="A347" s="84" t="s">
        <v>765</v>
      </c>
      <c r="B347" s="84" t="s">
        <v>761</v>
      </c>
      <c r="C347" s="84" t="s">
        <v>259</v>
      </c>
      <c r="D347" s="78" t="s">
        <v>762</v>
      </c>
      <c r="E347" s="78" t="s">
        <v>269</v>
      </c>
      <c r="F347" s="78" t="s">
        <v>270</v>
      </c>
      <c r="G347" s="85">
        <v>12.23</v>
      </c>
      <c r="H347" s="86">
        <v>6.3902999999999999</v>
      </c>
      <c r="I347" s="87">
        <v>1</v>
      </c>
      <c r="J347" s="87">
        <v>1</v>
      </c>
      <c r="K347" s="87">
        <v>1</v>
      </c>
      <c r="L347" s="87">
        <v>1</v>
      </c>
    </row>
    <row r="348" spans="1:12" hidden="1">
      <c r="A348" s="84" t="s">
        <v>766</v>
      </c>
      <c r="B348" s="84" t="s">
        <v>767</v>
      </c>
      <c r="C348" s="84" t="s">
        <v>251</v>
      </c>
      <c r="D348" s="78" t="s">
        <v>768</v>
      </c>
      <c r="E348" s="78" t="s">
        <v>269</v>
      </c>
      <c r="F348" s="78" t="s">
        <v>270</v>
      </c>
      <c r="G348" s="85">
        <v>2.84</v>
      </c>
      <c r="H348" s="86">
        <v>1.1416999999999999</v>
      </c>
      <c r="I348" s="87">
        <v>1</v>
      </c>
      <c r="J348" s="87">
        <v>1</v>
      </c>
      <c r="K348" s="87">
        <v>1</v>
      </c>
      <c r="L348" s="87">
        <v>1</v>
      </c>
    </row>
    <row r="349" spans="1:12" hidden="1">
      <c r="A349" s="84" t="s">
        <v>769</v>
      </c>
      <c r="B349" s="84" t="s">
        <v>767</v>
      </c>
      <c r="C349" s="84" t="s">
        <v>255</v>
      </c>
      <c r="D349" s="78" t="s">
        <v>768</v>
      </c>
      <c r="E349" s="78" t="s">
        <v>269</v>
      </c>
      <c r="F349" s="78" t="s">
        <v>270</v>
      </c>
      <c r="G349" s="85">
        <v>4.71</v>
      </c>
      <c r="H349" s="86">
        <v>1.4253</v>
      </c>
      <c r="I349" s="87">
        <v>1</v>
      </c>
      <c r="J349" s="87">
        <v>1</v>
      </c>
      <c r="K349" s="87">
        <v>1</v>
      </c>
      <c r="L349" s="87">
        <v>1</v>
      </c>
    </row>
    <row r="350" spans="1:12" hidden="1">
      <c r="A350" s="84" t="s">
        <v>770</v>
      </c>
      <c r="B350" s="84" t="s">
        <v>767</v>
      </c>
      <c r="C350" s="84" t="s">
        <v>257</v>
      </c>
      <c r="D350" s="78" t="s">
        <v>768</v>
      </c>
      <c r="E350" s="78" t="s">
        <v>269</v>
      </c>
      <c r="F350" s="78" t="s">
        <v>270</v>
      </c>
      <c r="G350" s="85">
        <v>7.94</v>
      </c>
      <c r="H350" s="86">
        <v>1.9694</v>
      </c>
      <c r="I350" s="87">
        <v>1</v>
      </c>
      <c r="J350" s="87">
        <v>1</v>
      </c>
      <c r="K350" s="87">
        <v>1</v>
      </c>
      <c r="L350" s="87">
        <v>1</v>
      </c>
    </row>
    <row r="351" spans="1:12" hidden="1">
      <c r="A351" s="84" t="s">
        <v>771</v>
      </c>
      <c r="B351" s="84" t="s">
        <v>767</v>
      </c>
      <c r="C351" s="84" t="s">
        <v>259</v>
      </c>
      <c r="D351" s="78" t="s">
        <v>768</v>
      </c>
      <c r="E351" s="78" t="s">
        <v>269</v>
      </c>
      <c r="F351" s="78" t="s">
        <v>270</v>
      </c>
      <c r="G351" s="85">
        <v>13.77</v>
      </c>
      <c r="H351" s="86">
        <v>3.6248999999999998</v>
      </c>
      <c r="I351" s="87">
        <v>1</v>
      </c>
      <c r="J351" s="87">
        <v>1</v>
      </c>
      <c r="K351" s="87">
        <v>1</v>
      </c>
      <c r="L351" s="87">
        <v>1</v>
      </c>
    </row>
    <row r="352" spans="1:12" hidden="1">
      <c r="A352" s="84" t="s">
        <v>772</v>
      </c>
      <c r="B352" s="84" t="s">
        <v>773</v>
      </c>
      <c r="C352" s="84" t="s">
        <v>251</v>
      </c>
      <c r="D352" s="78" t="s">
        <v>774</v>
      </c>
      <c r="E352" s="78" t="s">
        <v>269</v>
      </c>
      <c r="F352" s="78" t="s">
        <v>270</v>
      </c>
      <c r="G352" s="85">
        <v>2.7</v>
      </c>
      <c r="H352" s="86">
        <v>1.5043</v>
      </c>
      <c r="I352" s="87">
        <v>1</v>
      </c>
      <c r="J352" s="87">
        <v>1</v>
      </c>
      <c r="K352" s="87">
        <v>1</v>
      </c>
      <c r="L352" s="87">
        <v>1</v>
      </c>
    </row>
    <row r="353" spans="1:12" hidden="1">
      <c r="A353" s="84" t="s">
        <v>775</v>
      </c>
      <c r="B353" s="84" t="s">
        <v>773</v>
      </c>
      <c r="C353" s="84" t="s">
        <v>255</v>
      </c>
      <c r="D353" s="78" t="s">
        <v>774</v>
      </c>
      <c r="E353" s="78" t="s">
        <v>269</v>
      </c>
      <c r="F353" s="78" t="s">
        <v>270</v>
      </c>
      <c r="G353" s="85">
        <v>5.13</v>
      </c>
      <c r="H353" s="86">
        <v>2.0789</v>
      </c>
      <c r="I353" s="87">
        <v>1</v>
      </c>
      <c r="J353" s="87">
        <v>1</v>
      </c>
      <c r="K353" s="87">
        <v>1</v>
      </c>
      <c r="L353" s="87">
        <v>1</v>
      </c>
    </row>
    <row r="354" spans="1:12" hidden="1">
      <c r="A354" s="84" t="s">
        <v>776</v>
      </c>
      <c r="B354" s="84" t="s">
        <v>773</v>
      </c>
      <c r="C354" s="84" t="s">
        <v>257</v>
      </c>
      <c r="D354" s="78" t="s">
        <v>774</v>
      </c>
      <c r="E354" s="78" t="s">
        <v>269</v>
      </c>
      <c r="F354" s="78" t="s">
        <v>270</v>
      </c>
      <c r="G354" s="85">
        <v>10</v>
      </c>
      <c r="H354" s="86">
        <v>3.2307999999999999</v>
      </c>
      <c r="I354" s="87">
        <v>1</v>
      </c>
      <c r="J354" s="87">
        <v>1</v>
      </c>
      <c r="K354" s="87">
        <v>1</v>
      </c>
      <c r="L354" s="87">
        <v>1</v>
      </c>
    </row>
    <row r="355" spans="1:12" hidden="1">
      <c r="A355" s="84" t="s">
        <v>777</v>
      </c>
      <c r="B355" s="84" t="s">
        <v>773</v>
      </c>
      <c r="C355" s="84" t="s">
        <v>259</v>
      </c>
      <c r="D355" s="78" t="s">
        <v>774</v>
      </c>
      <c r="E355" s="78" t="s">
        <v>269</v>
      </c>
      <c r="F355" s="78" t="s">
        <v>270</v>
      </c>
      <c r="G355" s="85">
        <v>15.41</v>
      </c>
      <c r="H355" s="86">
        <v>5.0370999999999997</v>
      </c>
      <c r="I355" s="87">
        <v>1</v>
      </c>
      <c r="J355" s="87">
        <v>1</v>
      </c>
      <c r="K355" s="87">
        <v>1</v>
      </c>
      <c r="L355" s="87">
        <v>1</v>
      </c>
    </row>
    <row r="356" spans="1:12" hidden="1">
      <c r="A356" s="84" t="s">
        <v>778</v>
      </c>
      <c r="B356" s="84" t="s">
        <v>779</v>
      </c>
      <c r="C356" s="84" t="s">
        <v>251</v>
      </c>
      <c r="D356" s="78" t="s">
        <v>780</v>
      </c>
      <c r="E356" s="78" t="s">
        <v>269</v>
      </c>
      <c r="F356" s="78" t="s">
        <v>270</v>
      </c>
      <c r="G356" s="85">
        <v>2.37</v>
      </c>
      <c r="H356" s="86">
        <v>1.8180000000000001</v>
      </c>
      <c r="I356" s="87">
        <v>1</v>
      </c>
      <c r="J356" s="87">
        <v>1</v>
      </c>
      <c r="K356" s="87">
        <v>1</v>
      </c>
      <c r="L356" s="87">
        <v>1</v>
      </c>
    </row>
    <row r="357" spans="1:12" hidden="1">
      <c r="A357" s="84" t="s">
        <v>781</v>
      </c>
      <c r="B357" s="84" t="s">
        <v>779</v>
      </c>
      <c r="C357" s="84" t="s">
        <v>255</v>
      </c>
      <c r="D357" s="78" t="s">
        <v>780</v>
      </c>
      <c r="E357" s="78" t="s">
        <v>269</v>
      </c>
      <c r="F357" s="78" t="s">
        <v>270</v>
      </c>
      <c r="G357" s="85">
        <v>4.28</v>
      </c>
      <c r="H357" s="86">
        <v>1.9742</v>
      </c>
      <c r="I357" s="87">
        <v>1</v>
      </c>
      <c r="J357" s="87">
        <v>1</v>
      </c>
      <c r="K357" s="87">
        <v>1</v>
      </c>
      <c r="L357" s="87">
        <v>1</v>
      </c>
    </row>
    <row r="358" spans="1:12" hidden="1">
      <c r="A358" s="84" t="s">
        <v>782</v>
      </c>
      <c r="B358" s="84" t="s">
        <v>779</v>
      </c>
      <c r="C358" s="84" t="s">
        <v>257</v>
      </c>
      <c r="D358" s="78" t="s">
        <v>780</v>
      </c>
      <c r="E358" s="78" t="s">
        <v>269</v>
      </c>
      <c r="F358" s="78" t="s">
        <v>270</v>
      </c>
      <c r="G358" s="85">
        <v>6.99</v>
      </c>
      <c r="H358" s="86">
        <v>2.3892000000000002</v>
      </c>
      <c r="I358" s="87">
        <v>1</v>
      </c>
      <c r="J358" s="87">
        <v>1</v>
      </c>
      <c r="K358" s="87">
        <v>1</v>
      </c>
      <c r="L358" s="87">
        <v>1</v>
      </c>
    </row>
    <row r="359" spans="1:12" hidden="1">
      <c r="A359" s="84" t="s">
        <v>783</v>
      </c>
      <c r="B359" s="84" t="s">
        <v>779</v>
      </c>
      <c r="C359" s="84" t="s">
        <v>259</v>
      </c>
      <c r="D359" s="78" t="s">
        <v>780</v>
      </c>
      <c r="E359" s="78" t="s">
        <v>269</v>
      </c>
      <c r="F359" s="78" t="s">
        <v>270</v>
      </c>
      <c r="G359" s="85">
        <v>13.34</v>
      </c>
      <c r="H359" s="86">
        <v>4.2794999999999996</v>
      </c>
      <c r="I359" s="87">
        <v>1</v>
      </c>
      <c r="J359" s="87">
        <v>1</v>
      </c>
      <c r="K359" s="87">
        <v>1</v>
      </c>
      <c r="L359" s="87">
        <v>1</v>
      </c>
    </row>
    <row r="360" spans="1:12" hidden="1">
      <c r="A360" s="84" t="s">
        <v>784</v>
      </c>
      <c r="B360" s="84" t="s">
        <v>785</v>
      </c>
      <c r="C360" s="84" t="s">
        <v>251</v>
      </c>
      <c r="D360" s="78" t="s">
        <v>786</v>
      </c>
      <c r="E360" s="78" t="s">
        <v>269</v>
      </c>
      <c r="F360" s="78" t="s">
        <v>270</v>
      </c>
      <c r="G360" s="85">
        <v>1.56</v>
      </c>
      <c r="H360" s="86">
        <v>3.9255</v>
      </c>
      <c r="I360" s="87">
        <v>1</v>
      </c>
      <c r="J360" s="87">
        <v>1</v>
      </c>
      <c r="K360" s="87">
        <v>1</v>
      </c>
      <c r="L360" s="87">
        <v>1</v>
      </c>
    </row>
    <row r="361" spans="1:12" hidden="1">
      <c r="A361" s="84" t="s">
        <v>787</v>
      </c>
      <c r="B361" s="84" t="s">
        <v>785</v>
      </c>
      <c r="C361" s="84" t="s">
        <v>255</v>
      </c>
      <c r="D361" s="78" t="s">
        <v>786</v>
      </c>
      <c r="E361" s="78" t="s">
        <v>269</v>
      </c>
      <c r="F361" s="78" t="s">
        <v>270</v>
      </c>
      <c r="G361" s="85">
        <v>2.06</v>
      </c>
      <c r="H361" s="86">
        <v>4.0380000000000003</v>
      </c>
      <c r="I361" s="87">
        <v>1</v>
      </c>
      <c r="J361" s="87">
        <v>1</v>
      </c>
      <c r="K361" s="87">
        <v>1</v>
      </c>
      <c r="L361" s="87">
        <v>1</v>
      </c>
    </row>
    <row r="362" spans="1:12" hidden="1">
      <c r="A362" s="84" t="s">
        <v>788</v>
      </c>
      <c r="B362" s="84" t="s">
        <v>785</v>
      </c>
      <c r="C362" s="84" t="s">
        <v>257</v>
      </c>
      <c r="D362" s="78" t="s">
        <v>786</v>
      </c>
      <c r="E362" s="78" t="s">
        <v>269</v>
      </c>
      <c r="F362" s="78" t="s">
        <v>270</v>
      </c>
      <c r="G362" s="85">
        <v>4.5199999999999996</v>
      </c>
      <c r="H362" s="86">
        <v>4.7016999999999998</v>
      </c>
      <c r="I362" s="87">
        <v>1</v>
      </c>
      <c r="J362" s="87">
        <v>1</v>
      </c>
      <c r="K362" s="87">
        <v>1</v>
      </c>
      <c r="L362" s="87">
        <v>1</v>
      </c>
    </row>
    <row r="363" spans="1:12" hidden="1">
      <c r="A363" s="84" t="s">
        <v>789</v>
      </c>
      <c r="B363" s="84" t="s">
        <v>785</v>
      </c>
      <c r="C363" s="84" t="s">
        <v>259</v>
      </c>
      <c r="D363" s="78" t="s">
        <v>786</v>
      </c>
      <c r="E363" s="78" t="s">
        <v>269</v>
      </c>
      <c r="F363" s="78" t="s">
        <v>270</v>
      </c>
      <c r="G363" s="85">
        <v>11.33</v>
      </c>
      <c r="H363" s="86">
        <v>6.6932</v>
      </c>
      <c r="I363" s="87">
        <v>1</v>
      </c>
      <c r="J363" s="87">
        <v>1</v>
      </c>
      <c r="K363" s="87">
        <v>1</v>
      </c>
      <c r="L363" s="87">
        <v>1</v>
      </c>
    </row>
    <row r="364" spans="1:12" hidden="1">
      <c r="A364" s="84" t="s">
        <v>790</v>
      </c>
      <c r="B364" s="84" t="s">
        <v>791</v>
      </c>
      <c r="C364" s="84" t="s">
        <v>251</v>
      </c>
      <c r="D364" s="78" t="s">
        <v>792</v>
      </c>
      <c r="E364" s="78" t="s">
        <v>269</v>
      </c>
      <c r="F364" s="78" t="s">
        <v>270</v>
      </c>
      <c r="G364" s="85">
        <v>2.09</v>
      </c>
      <c r="H364" s="86">
        <v>0.75929999999999997</v>
      </c>
      <c r="I364" s="87">
        <v>1</v>
      </c>
      <c r="J364" s="87">
        <v>1</v>
      </c>
      <c r="K364" s="87">
        <v>1</v>
      </c>
      <c r="L364" s="87">
        <v>1</v>
      </c>
    </row>
    <row r="365" spans="1:12" hidden="1">
      <c r="A365" s="84" t="s">
        <v>793</v>
      </c>
      <c r="B365" s="84" t="s">
        <v>791</v>
      </c>
      <c r="C365" s="84" t="s">
        <v>255</v>
      </c>
      <c r="D365" s="78" t="s">
        <v>792</v>
      </c>
      <c r="E365" s="78" t="s">
        <v>269</v>
      </c>
      <c r="F365" s="78" t="s">
        <v>270</v>
      </c>
      <c r="G365" s="85">
        <v>2.94</v>
      </c>
      <c r="H365" s="86">
        <v>0.82779999999999998</v>
      </c>
      <c r="I365" s="87">
        <v>1</v>
      </c>
      <c r="J365" s="87">
        <v>1</v>
      </c>
      <c r="K365" s="87">
        <v>1</v>
      </c>
      <c r="L365" s="87">
        <v>1</v>
      </c>
    </row>
    <row r="366" spans="1:12" hidden="1">
      <c r="A366" s="84" t="s">
        <v>794</v>
      </c>
      <c r="B366" s="84" t="s">
        <v>791</v>
      </c>
      <c r="C366" s="84" t="s">
        <v>257</v>
      </c>
      <c r="D366" s="78" t="s">
        <v>792</v>
      </c>
      <c r="E366" s="78" t="s">
        <v>269</v>
      </c>
      <c r="F366" s="78" t="s">
        <v>270</v>
      </c>
      <c r="G366" s="85">
        <v>4.59</v>
      </c>
      <c r="H366" s="86">
        <v>1.0601</v>
      </c>
      <c r="I366" s="87">
        <v>1</v>
      </c>
      <c r="J366" s="87">
        <v>1</v>
      </c>
      <c r="K366" s="87">
        <v>1</v>
      </c>
      <c r="L366" s="87">
        <v>1</v>
      </c>
    </row>
    <row r="367" spans="1:12" hidden="1">
      <c r="A367" s="84" t="s">
        <v>795</v>
      </c>
      <c r="B367" s="84" t="s">
        <v>791</v>
      </c>
      <c r="C367" s="84" t="s">
        <v>259</v>
      </c>
      <c r="D367" s="78" t="s">
        <v>792</v>
      </c>
      <c r="E367" s="78" t="s">
        <v>269</v>
      </c>
      <c r="F367" s="78" t="s">
        <v>270</v>
      </c>
      <c r="G367" s="85">
        <v>6.25</v>
      </c>
      <c r="H367" s="86">
        <v>1.5383</v>
      </c>
      <c r="I367" s="87">
        <v>1</v>
      </c>
      <c r="J367" s="87">
        <v>1</v>
      </c>
      <c r="K367" s="87">
        <v>1</v>
      </c>
      <c r="L367" s="87">
        <v>1</v>
      </c>
    </row>
    <row r="368" spans="1:12" hidden="1">
      <c r="A368" s="84" t="s">
        <v>796</v>
      </c>
      <c r="B368" s="84" t="s">
        <v>797</v>
      </c>
      <c r="C368" s="84" t="s">
        <v>251</v>
      </c>
      <c r="D368" s="78" t="s">
        <v>798</v>
      </c>
      <c r="E368" s="78" t="s">
        <v>269</v>
      </c>
      <c r="F368" s="78" t="s">
        <v>270</v>
      </c>
      <c r="G368" s="85">
        <v>1.99</v>
      </c>
      <c r="H368" s="86">
        <v>0.90610000000000002</v>
      </c>
      <c r="I368" s="87">
        <v>1</v>
      </c>
      <c r="J368" s="87">
        <v>1</v>
      </c>
      <c r="K368" s="87">
        <v>1</v>
      </c>
      <c r="L368" s="87">
        <v>1</v>
      </c>
    </row>
    <row r="369" spans="1:12" hidden="1">
      <c r="A369" s="84" t="s">
        <v>799</v>
      </c>
      <c r="B369" s="84" t="s">
        <v>797</v>
      </c>
      <c r="C369" s="84" t="s">
        <v>255</v>
      </c>
      <c r="D369" s="78" t="s">
        <v>798</v>
      </c>
      <c r="E369" s="78" t="s">
        <v>269</v>
      </c>
      <c r="F369" s="78" t="s">
        <v>270</v>
      </c>
      <c r="G369" s="85">
        <v>2.72</v>
      </c>
      <c r="H369" s="86">
        <v>1.0622</v>
      </c>
      <c r="I369" s="87">
        <v>1</v>
      </c>
      <c r="J369" s="87">
        <v>1</v>
      </c>
      <c r="K369" s="87">
        <v>1</v>
      </c>
      <c r="L369" s="87">
        <v>1</v>
      </c>
    </row>
    <row r="370" spans="1:12" hidden="1">
      <c r="A370" s="84" t="s">
        <v>800</v>
      </c>
      <c r="B370" s="84" t="s">
        <v>797</v>
      </c>
      <c r="C370" s="84" t="s">
        <v>257</v>
      </c>
      <c r="D370" s="78" t="s">
        <v>798</v>
      </c>
      <c r="E370" s="78" t="s">
        <v>269</v>
      </c>
      <c r="F370" s="78" t="s">
        <v>270</v>
      </c>
      <c r="G370" s="85">
        <v>4.43</v>
      </c>
      <c r="H370" s="86">
        <v>1.3794</v>
      </c>
      <c r="I370" s="87">
        <v>1</v>
      </c>
      <c r="J370" s="87">
        <v>1</v>
      </c>
      <c r="K370" s="87">
        <v>1</v>
      </c>
      <c r="L370" s="87">
        <v>1</v>
      </c>
    </row>
    <row r="371" spans="1:12" hidden="1">
      <c r="A371" s="84" t="s">
        <v>801</v>
      </c>
      <c r="B371" s="84" t="s">
        <v>797</v>
      </c>
      <c r="C371" s="84" t="s">
        <v>259</v>
      </c>
      <c r="D371" s="78" t="s">
        <v>798</v>
      </c>
      <c r="E371" s="78" t="s">
        <v>269</v>
      </c>
      <c r="F371" s="78" t="s">
        <v>270</v>
      </c>
      <c r="G371" s="85">
        <v>6.89</v>
      </c>
      <c r="H371" s="86">
        <v>1.9782</v>
      </c>
      <c r="I371" s="87">
        <v>1</v>
      </c>
      <c r="J371" s="87">
        <v>1</v>
      </c>
      <c r="K371" s="87">
        <v>1</v>
      </c>
      <c r="L371" s="87">
        <v>1</v>
      </c>
    </row>
    <row r="372" spans="1:12" hidden="1">
      <c r="A372" s="84" t="s">
        <v>802</v>
      </c>
      <c r="B372" s="84" t="s">
        <v>803</v>
      </c>
      <c r="C372" s="84" t="s">
        <v>251</v>
      </c>
      <c r="D372" s="78" t="s">
        <v>804</v>
      </c>
      <c r="E372" s="78" t="s">
        <v>269</v>
      </c>
      <c r="F372" s="78" t="s">
        <v>270</v>
      </c>
      <c r="G372" s="85">
        <v>2.23</v>
      </c>
      <c r="H372" s="86">
        <v>0.97199999999999998</v>
      </c>
      <c r="I372" s="87">
        <v>1</v>
      </c>
      <c r="J372" s="87">
        <v>1</v>
      </c>
      <c r="K372" s="87">
        <v>1</v>
      </c>
      <c r="L372" s="87">
        <v>1</v>
      </c>
    </row>
    <row r="373" spans="1:12" hidden="1">
      <c r="A373" s="84" t="s">
        <v>805</v>
      </c>
      <c r="B373" s="84" t="s">
        <v>803</v>
      </c>
      <c r="C373" s="84" t="s">
        <v>255</v>
      </c>
      <c r="D373" s="78" t="s">
        <v>804</v>
      </c>
      <c r="E373" s="78" t="s">
        <v>269</v>
      </c>
      <c r="F373" s="78" t="s">
        <v>270</v>
      </c>
      <c r="G373" s="85">
        <v>3.96</v>
      </c>
      <c r="H373" s="86">
        <v>1.2095</v>
      </c>
      <c r="I373" s="87">
        <v>1</v>
      </c>
      <c r="J373" s="87">
        <v>1</v>
      </c>
      <c r="K373" s="87">
        <v>1</v>
      </c>
      <c r="L373" s="87">
        <v>1</v>
      </c>
    </row>
    <row r="374" spans="1:12" hidden="1">
      <c r="A374" s="84" t="s">
        <v>806</v>
      </c>
      <c r="B374" s="84" t="s">
        <v>803</v>
      </c>
      <c r="C374" s="84" t="s">
        <v>257</v>
      </c>
      <c r="D374" s="78" t="s">
        <v>804</v>
      </c>
      <c r="E374" s="78" t="s">
        <v>269</v>
      </c>
      <c r="F374" s="78" t="s">
        <v>270</v>
      </c>
      <c r="G374" s="85">
        <v>6.94</v>
      </c>
      <c r="H374" s="86">
        <v>1.6961999999999999</v>
      </c>
      <c r="I374" s="87">
        <v>1</v>
      </c>
      <c r="J374" s="87">
        <v>1</v>
      </c>
      <c r="K374" s="87">
        <v>1</v>
      </c>
      <c r="L374" s="87">
        <v>1</v>
      </c>
    </row>
    <row r="375" spans="1:12" hidden="1">
      <c r="A375" s="84" t="s">
        <v>807</v>
      </c>
      <c r="B375" s="84" t="s">
        <v>803</v>
      </c>
      <c r="C375" s="84" t="s">
        <v>259</v>
      </c>
      <c r="D375" s="78" t="s">
        <v>804</v>
      </c>
      <c r="E375" s="78" t="s">
        <v>269</v>
      </c>
      <c r="F375" s="78" t="s">
        <v>270</v>
      </c>
      <c r="G375" s="85">
        <v>10.24</v>
      </c>
      <c r="H375" s="86">
        <v>2.6358000000000001</v>
      </c>
      <c r="I375" s="87">
        <v>1</v>
      </c>
      <c r="J375" s="87">
        <v>1</v>
      </c>
      <c r="K375" s="87">
        <v>1</v>
      </c>
      <c r="L375" s="87">
        <v>1</v>
      </c>
    </row>
    <row r="376" spans="1:12" hidden="1">
      <c r="A376" s="84" t="s">
        <v>808</v>
      </c>
      <c r="B376" s="84" t="s">
        <v>809</v>
      </c>
      <c r="C376" s="84" t="s">
        <v>251</v>
      </c>
      <c r="D376" s="78" t="s">
        <v>810</v>
      </c>
      <c r="E376" s="78" t="s">
        <v>269</v>
      </c>
      <c r="F376" s="78" t="s">
        <v>270</v>
      </c>
      <c r="G376" s="85">
        <v>5.61</v>
      </c>
      <c r="H376" s="86">
        <v>0.73799999999999999</v>
      </c>
      <c r="I376" s="87">
        <v>1</v>
      </c>
      <c r="J376" s="87">
        <v>1</v>
      </c>
      <c r="K376" s="87">
        <v>1</v>
      </c>
      <c r="L376" s="87">
        <v>1</v>
      </c>
    </row>
    <row r="377" spans="1:12" hidden="1">
      <c r="A377" s="84" t="s">
        <v>811</v>
      </c>
      <c r="B377" s="84" t="s">
        <v>809</v>
      </c>
      <c r="C377" s="84" t="s">
        <v>255</v>
      </c>
      <c r="D377" s="78" t="s">
        <v>810</v>
      </c>
      <c r="E377" s="78" t="s">
        <v>269</v>
      </c>
      <c r="F377" s="78" t="s">
        <v>270</v>
      </c>
      <c r="G377" s="85">
        <v>7.53</v>
      </c>
      <c r="H377" s="86">
        <v>1.0871</v>
      </c>
      <c r="I377" s="87">
        <v>1</v>
      </c>
      <c r="J377" s="87">
        <v>1</v>
      </c>
      <c r="K377" s="87">
        <v>1</v>
      </c>
      <c r="L377" s="87">
        <v>1</v>
      </c>
    </row>
    <row r="378" spans="1:12" hidden="1">
      <c r="A378" s="84" t="s">
        <v>812</v>
      </c>
      <c r="B378" s="84" t="s">
        <v>809</v>
      </c>
      <c r="C378" s="84" t="s">
        <v>257</v>
      </c>
      <c r="D378" s="78" t="s">
        <v>810</v>
      </c>
      <c r="E378" s="78" t="s">
        <v>269</v>
      </c>
      <c r="F378" s="78" t="s">
        <v>270</v>
      </c>
      <c r="G378" s="85">
        <v>9.5</v>
      </c>
      <c r="H378" s="86">
        <v>1.4399</v>
      </c>
      <c r="I378" s="87">
        <v>1</v>
      </c>
      <c r="J378" s="87">
        <v>1</v>
      </c>
      <c r="K378" s="87">
        <v>1</v>
      </c>
      <c r="L378" s="87">
        <v>1</v>
      </c>
    </row>
    <row r="379" spans="1:12" hidden="1">
      <c r="A379" s="84" t="s">
        <v>813</v>
      </c>
      <c r="B379" s="84" t="s">
        <v>809</v>
      </c>
      <c r="C379" s="84" t="s">
        <v>259</v>
      </c>
      <c r="D379" s="78" t="s">
        <v>810</v>
      </c>
      <c r="E379" s="78" t="s">
        <v>269</v>
      </c>
      <c r="F379" s="78" t="s">
        <v>270</v>
      </c>
      <c r="G379" s="85">
        <v>14.21</v>
      </c>
      <c r="H379" s="86">
        <v>2.2376999999999998</v>
      </c>
      <c r="I379" s="87">
        <v>1</v>
      </c>
      <c r="J379" s="87">
        <v>1</v>
      </c>
      <c r="K379" s="87">
        <v>1</v>
      </c>
      <c r="L379" s="87">
        <v>1</v>
      </c>
    </row>
    <row r="380" spans="1:12" hidden="1">
      <c r="A380" s="84" t="s">
        <v>814</v>
      </c>
      <c r="B380" s="84" t="s">
        <v>815</v>
      </c>
      <c r="C380" s="84" t="s">
        <v>251</v>
      </c>
      <c r="D380" s="78" t="s">
        <v>816</v>
      </c>
      <c r="E380" s="78" t="s">
        <v>269</v>
      </c>
      <c r="F380" s="78" t="s">
        <v>270</v>
      </c>
      <c r="G380" s="85">
        <v>2.75</v>
      </c>
      <c r="H380" s="86">
        <v>0.50560000000000005</v>
      </c>
      <c r="I380" s="87">
        <v>1</v>
      </c>
      <c r="J380" s="87">
        <v>1</v>
      </c>
      <c r="K380" s="87">
        <v>1</v>
      </c>
      <c r="L380" s="87">
        <v>1</v>
      </c>
    </row>
    <row r="381" spans="1:12" hidden="1">
      <c r="A381" s="84" t="s">
        <v>817</v>
      </c>
      <c r="B381" s="84" t="s">
        <v>815</v>
      </c>
      <c r="C381" s="84" t="s">
        <v>255</v>
      </c>
      <c r="D381" s="78" t="s">
        <v>816</v>
      </c>
      <c r="E381" s="78" t="s">
        <v>269</v>
      </c>
      <c r="F381" s="78" t="s">
        <v>270</v>
      </c>
      <c r="G381" s="85">
        <v>3.84</v>
      </c>
      <c r="H381" s="86">
        <v>0.66359999999999997</v>
      </c>
      <c r="I381" s="87">
        <v>1</v>
      </c>
      <c r="J381" s="87">
        <v>1</v>
      </c>
      <c r="K381" s="87">
        <v>1</v>
      </c>
      <c r="L381" s="87">
        <v>1</v>
      </c>
    </row>
    <row r="382" spans="1:12" hidden="1">
      <c r="A382" s="84" t="s">
        <v>818</v>
      </c>
      <c r="B382" s="84" t="s">
        <v>815</v>
      </c>
      <c r="C382" s="84" t="s">
        <v>257</v>
      </c>
      <c r="D382" s="78" t="s">
        <v>816</v>
      </c>
      <c r="E382" s="78" t="s">
        <v>269</v>
      </c>
      <c r="F382" s="78" t="s">
        <v>270</v>
      </c>
      <c r="G382" s="85">
        <v>5.12</v>
      </c>
      <c r="H382" s="86">
        <v>0.91790000000000005</v>
      </c>
      <c r="I382" s="87">
        <v>1</v>
      </c>
      <c r="J382" s="87">
        <v>1</v>
      </c>
      <c r="K382" s="87">
        <v>1</v>
      </c>
      <c r="L382" s="87">
        <v>1</v>
      </c>
    </row>
    <row r="383" spans="1:12" hidden="1">
      <c r="A383" s="84" t="s">
        <v>819</v>
      </c>
      <c r="B383" s="84" t="s">
        <v>815</v>
      </c>
      <c r="C383" s="84" t="s">
        <v>259</v>
      </c>
      <c r="D383" s="78" t="s">
        <v>816</v>
      </c>
      <c r="E383" s="78" t="s">
        <v>269</v>
      </c>
      <c r="F383" s="78" t="s">
        <v>270</v>
      </c>
      <c r="G383" s="85">
        <v>7.42</v>
      </c>
      <c r="H383" s="86">
        <v>1.3914</v>
      </c>
      <c r="I383" s="87">
        <v>1</v>
      </c>
      <c r="J383" s="87">
        <v>1</v>
      </c>
      <c r="K383" s="87">
        <v>1</v>
      </c>
      <c r="L383" s="87">
        <v>1</v>
      </c>
    </row>
    <row r="384" spans="1:12" hidden="1">
      <c r="A384" s="84" t="s">
        <v>820</v>
      </c>
      <c r="B384" s="84" t="s">
        <v>821</v>
      </c>
      <c r="C384" s="84" t="s">
        <v>251</v>
      </c>
      <c r="D384" s="78" t="s">
        <v>822</v>
      </c>
      <c r="E384" s="78" t="s">
        <v>269</v>
      </c>
      <c r="F384" s="78" t="s">
        <v>270</v>
      </c>
      <c r="G384" s="85">
        <v>1.83</v>
      </c>
      <c r="H384" s="86">
        <v>0.36309999999999998</v>
      </c>
      <c r="I384" s="87">
        <v>1</v>
      </c>
      <c r="J384" s="87">
        <v>1</v>
      </c>
      <c r="K384" s="87">
        <v>1</v>
      </c>
      <c r="L384" s="87">
        <v>1</v>
      </c>
    </row>
    <row r="385" spans="1:12" hidden="1">
      <c r="A385" s="84" t="s">
        <v>823</v>
      </c>
      <c r="B385" s="84" t="s">
        <v>821</v>
      </c>
      <c r="C385" s="84" t="s">
        <v>255</v>
      </c>
      <c r="D385" s="78" t="s">
        <v>822</v>
      </c>
      <c r="E385" s="78" t="s">
        <v>269</v>
      </c>
      <c r="F385" s="78" t="s">
        <v>270</v>
      </c>
      <c r="G385" s="85">
        <v>2.58</v>
      </c>
      <c r="H385" s="86">
        <v>0.53710000000000002</v>
      </c>
      <c r="I385" s="87">
        <v>1</v>
      </c>
      <c r="J385" s="87">
        <v>1</v>
      </c>
      <c r="K385" s="87">
        <v>1</v>
      </c>
      <c r="L385" s="87">
        <v>1</v>
      </c>
    </row>
    <row r="386" spans="1:12" hidden="1">
      <c r="A386" s="84" t="s">
        <v>824</v>
      </c>
      <c r="B386" s="84" t="s">
        <v>821</v>
      </c>
      <c r="C386" s="84" t="s">
        <v>257</v>
      </c>
      <c r="D386" s="78" t="s">
        <v>822</v>
      </c>
      <c r="E386" s="78" t="s">
        <v>269</v>
      </c>
      <c r="F386" s="78" t="s">
        <v>270</v>
      </c>
      <c r="G386" s="85">
        <v>2.96</v>
      </c>
      <c r="H386" s="86">
        <v>0.83650000000000002</v>
      </c>
      <c r="I386" s="87">
        <v>1</v>
      </c>
      <c r="J386" s="87">
        <v>1</v>
      </c>
      <c r="K386" s="87">
        <v>1</v>
      </c>
      <c r="L386" s="87">
        <v>1</v>
      </c>
    </row>
    <row r="387" spans="1:12" hidden="1">
      <c r="A387" s="84" t="s">
        <v>825</v>
      </c>
      <c r="B387" s="84" t="s">
        <v>821</v>
      </c>
      <c r="C387" s="84" t="s">
        <v>259</v>
      </c>
      <c r="D387" s="78" t="s">
        <v>822</v>
      </c>
      <c r="E387" s="78" t="s">
        <v>269</v>
      </c>
      <c r="F387" s="78" t="s">
        <v>270</v>
      </c>
      <c r="G387" s="85">
        <v>4.1100000000000003</v>
      </c>
      <c r="H387" s="86">
        <v>1.5044</v>
      </c>
      <c r="I387" s="87">
        <v>1</v>
      </c>
      <c r="J387" s="87">
        <v>1</v>
      </c>
      <c r="K387" s="87">
        <v>1</v>
      </c>
      <c r="L387" s="87">
        <v>1</v>
      </c>
    </row>
    <row r="388" spans="1:12" hidden="1">
      <c r="A388" s="84" t="s">
        <v>826</v>
      </c>
      <c r="B388" s="84" t="s">
        <v>827</v>
      </c>
      <c r="C388" s="84" t="s">
        <v>251</v>
      </c>
      <c r="D388" s="78" t="s">
        <v>828</v>
      </c>
      <c r="E388" s="78" t="s">
        <v>269</v>
      </c>
      <c r="F388" s="78" t="s">
        <v>270</v>
      </c>
      <c r="G388" s="85">
        <v>2.57</v>
      </c>
      <c r="H388" s="86">
        <v>0.46439999999999998</v>
      </c>
      <c r="I388" s="87">
        <v>1</v>
      </c>
      <c r="J388" s="87">
        <v>1</v>
      </c>
      <c r="K388" s="87">
        <v>1</v>
      </c>
      <c r="L388" s="87">
        <v>1</v>
      </c>
    </row>
    <row r="389" spans="1:12" hidden="1">
      <c r="A389" s="84" t="s">
        <v>829</v>
      </c>
      <c r="B389" s="84" t="s">
        <v>827</v>
      </c>
      <c r="C389" s="84" t="s">
        <v>255</v>
      </c>
      <c r="D389" s="78" t="s">
        <v>828</v>
      </c>
      <c r="E389" s="78" t="s">
        <v>269</v>
      </c>
      <c r="F389" s="78" t="s">
        <v>270</v>
      </c>
      <c r="G389" s="85">
        <v>3.53</v>
      </c>
      <c r="H389" s="86">
        <v>0.62029999999999996</v>
      </c>
      <c r="I389" s="87">
        <v>1</v>
      </c>
      <c r="J389" s="87">
        <v>1</v>
      </c>
      <c r="K389" s="87">
        <v>1</v>
      </c>
      <c r="L389" s="87">
        <v>1</v>
      </c>
    </row>
    <row r="390" spans="1:12" hidden="1">
      <c r="A390" s="84" t="s">
        <v>830</v>
      </c>
      <c r="B390" s="84" t="s">
        <v>827</v>
      </c>
      <c r="C390" s="84" t="s">
        <v>257</v>
      </c>
      <c r="D390" s="78" t="s">
        <v>828</v>
      </c>
      <c r="E390" s="78" t="s">
        <v>269</v>
      </c>
      <c r="F390" s="78" t="s">
        <v>270</v>
      </c>
      <c r="G390" s="85">
        <v>4.59</v>
      </c>
      <c r="H390" s="86">
        <v>0.85780000000000001</v>
      </c>
      <c r="I390" s="87">
        <v>1</v>
      </c>
      <c r="J390" s="87">
        <v>1</v>
      </c>
      <c r="K390" s="87">
        <v>1</v>
      </c>
      <c r="L390" s="87">
        <v>1</v>
      </c>
    </row>
    <row r="391" spans="1:12" hidden="1">
      <c r="A391" s="84" t="s">
        <v>831</v>
      </c>
      <c r="B391" s="84" t="s">
        <v>827</v>
      </c>
      <c r="C391" s="84" t="s">
        <v>259</v>
      </c>
      <c r="D391" s="78" t="s">
        <v>828</v>
      </c>
      <c r="E391" s="78" t="s">
        <v>269</v>
      </c>
      <c r="F391" s="78" t="s">
        <v>270</v>
      </c>
      <c r="G391" s="85">
        <v>7.85</v>
      </c>
      <c r="H391" s="86">
        <v>1.5630999999999999</v>
      </c>
      <c r="I391" s="87">
        <v>1</v>
      </c>
      <c r="J391" s="87">
        <v>1</v>
      </c>
      <c r="K391" s="87">
        <v>1</v>
      </c>
      <c r="L391" s="87">
        <v>1</v>
      </c>
    </row>
    <row r="392" spans="1:12" hidden="1">
      <c r="A392" s="84" t="s">
        <v>832</v>
      </c>
      <c r="B392" s="84" t="s">
        <v>833</v>
      </c>
      <c r="C392" s="84" t="s">
        <v>251</v>
      </c>
      <c r="D392" s="78" t="s">
        <v>834</v>
      </c>
      <c r="E392" s="78" t="s">
        <v>269</v>
      </c>
      <c r="F392" s="78" t="s">
        <v>270</v>
      </c>
      <c r="G392" s="85">
        <v>1.67</v>
      </c>
      <c r="H392" s="86">
        <v>0.46060000000000001</v>
      </c>
      <c r="I392" s="87">
        <v>1</v>
      </c>
      <c r="J392" s="87">
        <v>1</v>
      </c>
      <c r="K392" s="87">
        <v>1</v>
      </c>
      <c r="L392" s="87">
        <v>1</v>
      </c>
    </row>
    <row r="393" spans="1:12" hidden="1">
      <c r="A393" s="84" t="s">
        <v>835</v>
      </c>
      <c r="B393" s="84" t="s">
        <v>833</v>
      </c>
      <c r="C393" s="84" t="s">
        <v>255</v>
      </c>
      <c r="D393" s="78" t="s">
        <v>834</v>
      </c>
      <c r="E393" s="78" t="s">
        <v>269</v>
      </c>
      <c r="F393" s="78" t="s">
        <v>270</v>
      </c>
      <c r="G393" s="85">
        <v>2.25</v>
      </c>
      <c r="H393" s="86">
        <v>0.5504</v>
      </c>
      <c r="I393" s="87">
        <v>1</v>
      </c>
      <c r="J393" s="87">
        <v>1</v>
      </c>
      <c r="K393" s="87">
        <v>1</v>
      </c>
      <c r="L393" s="87">
        <v>1</v>
      </c>
    </row>
    <row r="394" spans="1:12" hidden="1">
      <c r="A394" s="84" t="s">
        <v>836</v>
      </c>
      <c r="B394" s="84" t="s">
        <v>833</v>
      </c>
      <c r="C394" s="84" t="s">
        <v>257</v>
      </c>
      <c r="D394" s="78" t="s">
        <v>834</v>
      </c>
      <c r="E394" s="78" t="s">
        <v>269</v>
      </c>
      <c r="F394" s="78" t="s">
        <v>270</v>
      </c>
      <c r="G394" s="85">
        <v>3.35</v>
      </c>
      <c r="H394" s="86">
        <v>0.72619999999999996</v>
      </c>
      <c r="I394" s="87">
        <v>1</v>
      </c>
      <c r="J394" s="87">
        <v>1</v>
      </c>
      <c r="K394" s="87">
        <v>1</v>
      </c>
      <c r="L394" s="87">
        <v>1</v>
      </c>
    </row>
    <row r="395" spans="1:12" hidden="1">
      <c r="A395" s="84" t="s">
        <v>837</v>
      </c>
      <c r="B395" s="84" t="s">
        <v>833</v>
      </c>
      <c r="C395" s="84" t="s">
        <v>259</v>
      </c>
      <c r="D395" s="78" t="s">
        <v>834</v>
      </c>
      <c r="E395" s="78" t="s">
        <v>269</v>
      </c>
      <c r="F395" s="78" t="s">
        <v>270</v>
      </c>
      <c r="G395" s="85">
        <v>6.04</v>
      </c>
      <c r="H395" s="86">
        <v>1.2625999999999999</v>
      </c>
      <c r="I395" s="87">
        <v>1</v>
      </c>
      <c r="J395" s="87">
        <v>1</v>
      </c>
      <c r="K395" s="87">
        <v>1</v>
      </c>
      <c r="L395" s="87">
        <v>1</v>
      </c>
    </row>
    <row r="396" spans="1:12" hidden="1">
      <c r="A396" s="84" t="s">
        <v>838</v>
      </c>
      <c r="B396" s="84" t="s">
        <v>839</v>
      </c>
      <c r="C396" s="84" t="s">
        <v>251</v>
      </c>
      <c r="D396" s="78" t="s">
        <v>840</v>
      </c>
      <c r="E396" s="78" t="s">
        <v>269</v>
      </c>
      <c r="F396" s="78" t="s">
        <v>270</v>
      </c>
      <c r="G396" s="85">
        <v>1.97</v>
      </c>
      <c r="H396" s="86">
        <v>0.49149999999999999</v>
      </c>
      <c r="I396" s="87">
        <v>1</v>
      </c>
      <c r="J396" s="87">
        <v>1</v>
      </c>
      <c r="K396" s="87">
        <v>1</v>
      </c>
      <c r="L396" s="87">
        <v>1</v>
      </c>
    </row>
    <row r="397" spans="1:12" hidden="1">
      <c r="A397" s="84" t="s">
        <v>841</v>
      </c>
      <c r="B397" s="84" t="s">
        <v>839</v>
      </c>
      <c r="C397" s="84" t="s">
        <v>255</v>
      </c>
      <c r="D397" s="78" t="s">
        <v>840</v>
      </c>
      <c r="E397" s="78" t="s">
        <v>269</v>
      </c>
      <c r="F397" s="78" t="s">
        <v>270</v>
      </c>
      <c r="G397" s="85">
        <v>2.71</v>
      </c>
      <c r="H397" s="86">
        <v>0.60060000000000002</v>
      </c>
      <c r="I397" s="87">
        <v>1</v>
      </c>
      <c r="J397" s="87">
        <v>1</v>
      </c>
      <c r="K397" s="87">
        <v>1</v>
      </c>
      <c r="L397" s="87">
        <v>1</v>
      </c>
    </row>
    <row r="398" spans="1:12" hidden="1">
      <c r="A398" s="84" t="s">
        <v>842</v>
      </c>
      <c r="B398" s="84" t="s">
        <v>839</v>
      </c>
      <c r="C398" s="84" t="s">
        <v>257</v>
      </c>
      <c r="D398" s="78" t="s">
        <v>840</v>
      </c>
      <c r="E398" s="78" t="s">
        <v>269</v>
      </c>
      <c r="F398" s="78" t="s">
        <v>270</v>
      </c>
      <c r="G398" s="85">
        <v>3.99</v>
      </c>
      <c r="H398" s="86">
        <v>0.82730000000000004</v>
      </c>
      <c r="I398" s="87">
        <v>1</v>
      </c>
      <c r="J398" s="87">
        <v>1</v>
      </c>
      <c r="K398" s="87">
        <v>1</v>
      </c>
      <c r="L398" s="87">
        <v>1</v>
      </c>
    </row>
    <row r="399" spans="1:12" hidden="1">
      <c r="A399" s="84" t="s">
        <v>843</v>
      </c>
      <c r="B399" s="84" t="s">
        <v>839</v>
      </c>
      <c r="C399" s="84" t="s">
        <v>259</v>
      </c>
      <c r="D399" s="78" t="s">
        <v>840</v>
      </c>
      <c r="E399" s="78" t="s">
        <v>269</v>
      </c>
      <c r="F399" s="78" t="s">
        <v>270</v>
      </c>
      <c r="G399" s="85">
        <v>5.98</v>
      </c>
      <c r="H399" s="86">
        <v>1.2081</v>
      </c>
      <c r="I399" s="87">
        <v>1</v>
      </c>
      <c r="J399" s="87">
        <v>1</v>
      </c>
      <c r="K399" s="87">
        <v>1</v>
      </c>
      <c r="L399" s="87">
        <v>1</v>
      </c>
    </row>
    <row r="400" spans="1:12" hidden="1">
      <c r="A400" s="84" t="s">
        <v>844</v>
      </c>
      <c r="B400" s="84" t="s">
        <v>845</v>
      </c>
      <c r="C400" s="84" t="s">
        <v>251</v>
      </c>
      <c r="D400" s="78" t="s">
        <v>846</v>
      </c>
      <c r="E400" s="78" t="s">
        <v>269</v>
      </c>
      <c r="F400" s="78" t="s">
        <v>270</v>
      </c>
      <c r="G400" s="85">
        <v>2.12</v>
      </c>
      <c r="H400" s="86">
        <v>0.42180000000000001</v>
      </c>
      <c r="I400" s="87">
        <v>1</v>
      </c>
      <c r="J400" s="87">
        <v>1</v>
      </c>
      <c r="K400" s="87">
        <v>1</v>
      </c>
      <c r="L400" s="87">
        <v>1</v>
      </c>
    </row>
    <row r="401" spans="1:12" hidden="1">
      <c r="A401" s="84" t="s">
        <v>847</v>
      </c>
      <c r="B401" s="84" t="s">
        <v>845</v>
      </c>
      <c r="C401" s="84" t="s">
        <v>255</v>
      </c>
      <c r="D401" s="78" t="s">
        <v>846</v>
      </c>
      <c r="E401" s="78" t="s">
        <v>269</v>
      </c>
      <c r="F401" s="78" t="s">
        <v>270</v>
      </c>
      <c r="G401" s="85">
        <v>3.36</v>
      </c>
      <c r="H401" s="86">
        <v>0.62450000000000006</v>
      </c>
      <c r="I401" s="87">
        <v>1</v>
      </c>
      <c r="J401" s="87">
        <v>1</v>
      </c>
      <c r="K401" s="87">
        <v>1</v>
      </c>
      <c r="L401" s="87">
        <v>1</v>
      </c>
    </row>
    <row r="402" spans="1:12" hidden="1">
      <c r="A402" s="84" t="s">
        <v>848</v>
      </c>
      <c r="B402" s="84" t="s">
        <v>845</v>
      </c>
      <c r="C402" s="84" t="s">
        <v>257</v>
      </c>
      <c r="D402" s="78" t="s">
        <v>846</v>
      </c>
      <c r="E402" s="78" t="s">
        <v>269</v>
      </c>
      <c r="F402" s="78" t="s">
        <v>270</v>
      </c>
      <c r="G402" s="85">
        <v>5.18</v>
      </c>
      <c r="H402" s="86">
        <v>0.90310000000000001</v>
      </c>
      <c r="I402" s="87">
        <v>1</v>
      </c>
      <c r="J402" s="87">
        <v>1</v>
      </c>
      <c r="K402" s="87">
        <v>1</v>
      </c>
      <c r="L402" s="87">
        <v>1</v>
      </c>
    </row>
    <row r="403" spans="1:12" hidden="1">
      <c r="A403" s="84" t="s">
        <v>849</v>
      </c>
      <c r="B403" s="84" t="s">
        <v>845</v>
      </c>
      <c r="C403" s="84" t="s">
        <v>259</v>
      </c>
      <c r="D403" s="78" t="s">
        <v>846</v>
      </c>
      <c r="E403" s="78" t="s">
        <v>269</v>
      </c>
      <c r="F403" s="78" t="s">
        <v>270</v>
      </c>
      <c r="G403" s="85">
        <v>7.86</v>
      </c>
      <c r="H403" s="86">
        <v>1.4014</v>
      </c>
      <c r="I403" s="87">
        <v>1</v>
      </c>
      <c r="J403" s="87">
        <v>1</v>
      </c>
      <c r="K403" s="87">
        <v>1</v>
      </c>
      <c r="L403" s="87">
        <v>1</v>
      </c>
    </row>
    <row r="404" spans="1:12" hidden="1">
      <c r="A404" s="84" t="s">
        <v>850</v>
      </c>
      <c r="B404" s="84" t="s">
        <v>851</v>
      </c>
      <c r="C404" s="84" t="s">
        <v>251</v>
      </c>
      <c r="D404" s="78" t="s">
        <v>852</v>
      </c>
      <c r="E404" s="78" t="s">
        <v>269</v>
      </c>
      <c r="F404" s="78" t="s">
        <v>270</v>
      </c>
      <c r="G404" s="85">
        <v>1.99</v>
      </c>
      <c r="H404" s="86">
        <v>0.4365</v>
      </c>
      <c r="I404" s="87">
        <v>1</v>
      </c>
      <c r="J404" s="87">
        <v>1</v>
      </c>
      <c r="K404" s="87">
        <v>1</v>
      </c>
      <c r="L404" s="87">
        <v>1</v>
      </c>
    </row>
    <row r="405" spans="1:12" hidden="1">
      <c r="A405" s="84" t="s">
        <v>853</v>
      </c>
      <c r="B405" s="84" t="s">
        <v>851</v>
      </c>
      <c r="C405" s="84" t="s">
        <v>255</v>
      </c>
      <c r="D405" s="78" t="s">
        <v>852</v>
      </c>
      <c r="E405" s="78" t="s">
        <v>269</v>
      </c>
      <c r="F405" s="78" t="s">
        <v>270</v>
      </c>
      <c r="G405" s="85">
        <v>2.72</v>
      </c>
      <c r="H405" s="86">
        <v>0.56589999999999996</v>
      </c>
      <c r="I405" s="87">
        <v>1</v>
      </c>
      <c r="J405" s="87">
        <v>1</v>
      </c>
      <c r="K405" s="87">
        <v>1</v>
      </c>
      <c r="L405" s="87">
        <v>1</v>
      </c>
    </row>
    <row r="406" spans="1:12" hidden="1">
      <c r="A406" s="84" t="s">
        <v>854</v>
      </c>
      <c r="B406" s="84" t="s">
        <v>851</v>
      </c>
      <c r="C406" s="84" t="s">
        <v>257</v>
      </c>
      <c r="D406" s="78" t="s">
        <v>852</v>
      </c>
      <c r="E406" s="78" t="s">
        <v>269</v>
      </c>
      <c r="F406" s="78" t="s">
        <v>270</v>
      </c>
      <c r="G406" s="85">
        <v>4.37</v>
      </c>
      <c r="H406" s="86">
        <v>0.84519999999999995</v>
      </c>
      <c r="I406" s="87">
        <v>1</v>
      </c>
      <c r="J406" s="87">
        <v>1</v>
      </c>
      <c r="K406" s="87">
        <v>1</v>
      </c>
      <c r="L406" s="87">
        <v>1</v>
      </c>
    </row>
    <row r="407" spans="1:12" hidden="1">
      <c r="A407" s="84" t="s">
        <v>855</v>
      </c>
      <c r="B407" s="84" t="s">
        <v>851</v>
      </c>
      <c r="C407" s="84" t="s">
        <v>259</v>
      </c>
      <c r="D407" s="78" t="s">
        <v>852</v>
      </c>
      <c r="E407" s="78" t="s">
        <v>269</v>
      </c>
      <c r="F407" s="78" t="s">
        <v>270</v>
      </c>
      <c r="G407" s="85">
        <v>6.7</v>
      </c>
      <c r="H407" s="86">
        <v>1.3882000000000001</v>
      </c>
      <c r="I407" s="87">
        <v>1</v>
      </c>
      <c r="J407" s="87">
        <v>1</v>
      </c>
      <c r="K407" s="87">
        <v>1</v>
      </c>
      <c r="L407" s="87">
        <v>1</v>
      </c>
    </row>
    <row r="408" spans="1:12" hidden="1">
      <c r="A408" s="84" t="s">
        <v>856</v>
      </c>
      <c r="B408" s="84" t="s">
        <v>857</v>
      </c>
      <c r="C408" s="84" t="s">
        <v>251</v>
      </c>
      <c r="D408" s="78" t="s">
        <v>858</v>
      </c>
      <c r="E408" s="78" t="s">
        <v>269</v>
      </c>
      <c r="F408" s="78" t="s">
        <v>270</v>
      </c>
      <c r="G408" s="85">
        <v>1.48</v>
      </c>
      <c r="H408" s="86">
        <v>0.46660000000000001</v>
      </c>
      <c r="I408" s="87">
        <v>1</v>
      </c>
      <c r="J408" s="87">
        <v>1</v>
      </c>
      <c r="K408" s="87">
        <v>1</v>
      </c>
      <c r="L408" s="87">
        <v>1</v>
      </c>
    </row>
    <row r="409" spans="1:12" hidden="1">
      <c r="A409" s="84" t="s">
        <v>859</v>
      </c>
      <c r="B409" s="84" t="s">
        <v>857</v>
      </c>
      <c r="C409" s="84" t="s">
        <v>255</v>
      </c>
      <c r="D409" s="78" t="s">
        <v>858</v>
      </c>
      <c r="E409" s="78" t="s">
        <v>269</v>
      </c>
      <c r="F409" s="78" t="s">
        <v>270</v>
      </c>
      <c r="G409" s="85">
        <v>2</v>
      </c>
      <c r="H409" s="86">
        <v>0.55189999999999995</v>
      </c>
      <c r="I409" s="87">
        <v>1</v>
      </c>
      <c r="J409" s="87">
        <v>1</v>
      </c>
      <c r="K409" s="87">
        <v>1</v>
      </c>
      <c r="L409" s="87">
        <v>1</v>
      </c>
    </row>
    <row r="410" spans="1:12" hidden="1">
      <c r="A410" s="84" t="s">
        <v>860</v>
      </c>
      <c r="B410" s="84" t="s">
        <v>857</v>
      </c>
      <c r="C410" s="84" t="s">
        <v>257</v>
      </c>
      <c r="D410" s="78" t="s">
        <v>858</v>
      </c>
      <c r="E410" s="78" t="s">
        <v>269</v>
      </c>
      <c r="F410" s="78" t="s">
        <v>270</v>
      </c>
      <c r="G410" s="85">
        <v>2.8</v>
      </c>
      <c r="H410" s="86">
        <v>0.68789999999999996</v>
      </c>
      <c r="I410" s="87">
        <v>1</v>
      </c>
      <c r="J410" s="87">
        <v>1</v>
      </c>
      <c r="K410" s="87">
        <v>1</v>
      </c>
      <c r="L410" s="87">
        <v>1</v>
      </c>
    </row>
    <row r="411" spans="1:12" hidden="1">
      <c r="A411" s="84" t="s">
        <v>861</v>
      </c>
      <c r="B411" s="84" t="s">
        <v>857</v>
      </c>
      <c r="C411" s="84" t="s">
        <v>259</v>
      </c>
      <c r="D411" s="78" t="s">
        <v>858</v>
      </c>
      <c r="E411" s="78" t="s">
        <v>269</v>
      </c>
      <c r="F411" s="78" t="s">
        <v>270</v>
      </c>
      <c r="G411" s="85">
        <v>4.1100000000000003</v>
      </c>
      <c r="H411" s="86">
        <v>1.0216000000000001</v>
      </c>
      <c r="I411" s="87">
        <v>1</v>
      </c>
      <c r="J411" s="87">
        <v>1</v>
      </c>
      <c r="K411" s="87">
        <v>1</v>
      </c>
      <c r="L411" s="87">
        <v>1</v>
      </c>
    </row>
    <row r="412" spans="1:12" hidden="1">
      <c r="A412" s="84" t="s">
        <v>862</v>
      </c>
      <c r="B412" s="84" t="s">
        <v>863</v>
      </c>
      <c r="C412" s="84" t="s">
        <v>251</v>
      </c>
      <c r="D412" s="78" t="s">
        <v>864</v>
      </c>
      <c r="E412" s="78" t="s">
        <v>269</v>
      </c>
      <c r="F412" s="78" t="s">
        <v>270</v>
      </c>
      <c r="G412" s="85">
        <v>2.11</v>
      </c>
      <c r="H412" s="86">
        <v>0.53769999999999996</v>
      </c>
      <c r="I412" s="87">
        <v>1</v>
      </c>
      <c r="J412" s="87">
        <v>1</v>
      </c>
      <c r="K412" s="87">
        <v>1</v>
      </c>
      <c r="L412" s="87">
        <v>1</v>
      </c>
    </row>
    <row r="413" spans="1:12" hidden="1">
      <c r="A413" s="84" t="s">
        <v>865</v>
      </c>
      <c r="B413" s="84" t="s">
        <v>863</v>
      </c>
      <c r="C413" s="84" t="s">
        <v>255</v>
      </c>
      <c r="D413" s="78" t="s">
        <v>864</v>
      </c>
      <c r="E413" s="78" t="s">
        <v>269</v>
      </c>
      <c r="F413" s="78" t="s">
        <v>270</v>
      </c>
      <c r="G413" s="85">
        <v>2.7</v>
      </c>
      <c r="H413" s="86">
        <v>0.6321</v>
      </c>
      <c r="I413" s="87">
        <v>1</v>
      </c>
      <c r="J413" s="87">
        <v>1</v>
      </c>
      <c r="K413" s="87">
        <v>1</v>
      </c>
      <c r="L413" s="87">
        <v>1</v>
      </c>
    </row>
    <row r="414" spans="1:12" hidden="1">
      <c r="A414" s="84" t="s">
        <v>866</v>
      </c>
      <c r="B414" s="84" t="s">
        <v>863</v>
      </c>
      <c r="C414" s="84" t="s">
        <v>257</v>
      </c>
      <c r="D414" s="78" t="s">
        <v>864</v>
      </c>
      <c r="E414" s="78" t="s">
        <v>269</v>
      </c>
      <c r="F414" s="78" t="s">
        <v>270</v>
      </c>
      <c r="G414" s="85">
        <v>3.97</v>
      </c>
      <c r="H414" s="86">
        <v>0.81440000000000001</v>
      </c>
      <c r="I414" s="87">
        <v>1</v>
      </c>
      <c r="J414" s="87">
        <v>1</v>
      </c>
      <c r="K414" s="87">
        <v>1</v>
      </c>
      <c r="L414" s="87">
        <v>1</v>
      </c>
    </row>
    <row r="415" spans="1:12" hidden="1">
      <c r="A415" s="84" t="s">
        <v>867</v>
      </c>
      <c r="B415" s="84" t="s">
        <v>863</v>
      </c>
      <c r="C415" s="84" t="s">
        <v>259</v>
      </c>
      <c r="D415" s="78" t="s">
        <v>864</v>
      </c>
      <c r="E415" s="78" t="s">
        <v>269</v>
      </c>
      <c r="F415" s="78" t="s">
        <v>270</v>
      </c>
      <c r="G415" s="85">
        <v>6.38</v>
      </c>
      <c r="H415" s="86">
        <v>1.2761</v>
      </c>
      <c r="I415" s="87">
        <v>1</v>
      </c>
      <c r="J415" s="87">
        <v>1</v>
      </c>
      <c r="K415" s="87">
        <v>1</v>
      </c>
      <c r="L415" s="87">
        <v>1</v>
      </c>
    </row>
    <row r="416" spans="1:12" hidden="1">
      <c r="A416" s="84" t="s">
        <v>868</v>
      </c>
      <c r="B416" s="84" t="s">
        <v>869</v>
      </c>
      <c r="C416" s="84" t="s">
        <v>251</v>
      </c>
      <c r="D416" s="78" t="s">
        <v>870</v>
      </c>
      <c r="E416" s="78" t="s">
        <v>269</v>
      </c>
      <c r="F416" s="78" t="s">
        <v>270</v>
      </c>
      <c r="G416" s="85">
        <v>2.2400000000000002</v>
      </c>
      <c r="H416" s="86">
        <v>0.4829</v>
      </c>
      <c r="I416" s="87">
        <v>1</v>
      </c>
      <c r="J416" s="87">
        <v>1</v>
      </c>
      <c r="K416" s="87">
        <v>1</v>
      </c>
      <c r="L416" s="87">
        <v>1</v>
      </c>
    </row>
    <row r="417" spans="1:12" hidden="1">
      <c r="A417" s="84" t="s">
        <v>871</v>
      </c>
      <c r="B417" s="84" t="s">
        <v>869</v>
      </c>
      <c r="C417" s="84" t="s">
        <v>255</v>
      </c>
      <c r="D417" s="78" t="s">
        <v>870</v>
      </c>
      <c r="E417" s="78" t="s">
        <v>269</v>
      </c>
      <c r="F417" s="78" t="s">
        <v>270</v>
      </c>
      <c r="G417" s="85">
        <v>3.07</v>
      </c>
      <c r="H417" s="86">
        <v>0.60170000000000001</v>
      </c>
      <c r="I417" s="87">
        <v>1</v>
      </c>
      <c r="J417" s="87">
        <v>1</v>
      </c>
      <c r="K417" s="87">
        <v>1</v>
      </c>
      <c r="L417" s="87">
        <v>1</v>
      </c>
    </row>
    <row r="418" spans="1:12" hidden="1">
      <c r="A418" s="84" t="s">
        <v>872</v>
      </c>
      <c r="B418" s="84" t="s">
        <v>869</v>
      </c>
      <c r="C418" s="84" t="s">
        <v>257</v>
      </c>
      <c r="D418" s="78" t="s">
        <v>870</v>
      </c>
      <c r="E418" s="78" t="s">
        <v>269</v>
      </c>
      <c r="F418" s="78" t="s">
        <v>270</v>
      </c>
      <c r="G418" s="85">
        <v>5.19</v>
      </c>
      <c r="H418" s="86">
        <v>0.89070000000000005</v>
      </c>
      <c r="I418" s="87">
        <v>1</v>
      </c>
      <c r="J418" s="87">
        <v>1</v>
      </c>
      <c r="K418" s="87">
        <v>1</v>
      </c>
      <c r="L418" s="87">
        <v>1</v>
      </c>
    </row>
    <row r="419" spans="1:12" hidden="1">
      <c r="A419" s="84" t="s">
        <v>873</v>
      </c>
      <c r="B419" s="84" t="s">
        <v>869</v>
      </c>
      <c r="C419" s="84" t="s">
        <v>259</v>
      </c>
      <c r="D419" s="78" t="s">
        <v>870</v>
      </c>
      <c r="E419" s="78" t="s">
        <v>269</v>
      </c>
      <c r="F419" s="78" t="s">
        <v>270</v>
      </c>
      <c r="G419" s="85">
        <v>7.49</v>
      </c>
      <c r="H419" s="86">
        <v>1.6009</v>
      </c>
      <c r="I419" s="87">
        <v>1</v>
      </c>
      <c r="J419" s="87">
        <v>1</v>
      </c>
      <c r="K419" s="87">
        <v>1</v>
      </c>
      <c r="L419" s="87">
        <v>1</v>
      </c>
    </row>
    <row r="420" spans="1:12" hidden="1">
      <c r="A420" s="84" t="s">
        <v>874</v>
      </c>
      <c r="B420" s="84" t="s">
        <v>875</v>
      </c>
      <c r="C420" s="84" t="s">
        <v>251</v>
      </c>
      <c r="D420" s="78" t="s">
        <v>876</v>
      </c>
      <c r="E420" s="78" t="s">
        <v>269</v>
      </c>
      <c r="F420" s="78" t="s">
        <v>270</v>
      </c>
      <c r="G420" s="85">
        <v>2.2599999999999998</v>
      </c>
      <c r="H420" s="86">
        <v>0.61890000000000001</v>
      </c>
      <c r="I420" s="87">
        <v>1</v>
      </c>
      <c r="J420" s="87">
        <v>1</v>
      </c>
      <c r="K420" s="87">
        <v>1</v>
      </c>
      <c r="L420" s="87">
        <v>1</v>
      </c>
    </row>
    <row r="421" spans="1:12" hidden="1">
      <c r="A421" s="84" t="s">
        <v>877</v>
      </c>
      <c r="B421" s="84" t="s">
        <v>875</v>
      </c>
      <c r="C421" s="84" t="s">
        <v>255</v>
      </c>
      <c r="D421" s="78" t="s">
        <v>876</v>
      </c>
      <c r="E421" s="78" t="s">
        <v>269</v>
      </c>
      <c r="F421" s="78" t="s">
        <v>270</v>
      </c>
      <c r="G421" s="85">
        <v>3.19</v>
      </c>
      <c r="H421" s="86">
        <v>0.63109999999999999</v>
      </c>
      <c r="I421" s="87">
        <v>1</v>
      </c>
      <c r="J421" s="87">
        <v>1</v>
      </c>
      <c r="K421" s="87">
        <v>1</v>
      </c>
      <c r="L421" s="87">
        <v>1</v>
      </c>
    </row>
    <row r="422" spans="1:12" hidden="1">
      <c r="A422" s="84" t="s">
        <v>878</v>
      </c>
      <c r="B422" s="84" t="s">
        <v>875</v>
      </c>
      <c r="C422" s="84" t="s">
        <v>257</v>
      </c>
      <c r="D422" s="78" t="s">
        <v>876</v>
      </c>
      <c r="E422" s="78" t="s">
        <v>269</v>
      </c>
      <c r="F422" s="78" t="s">
        <v>270</v>
      </c>
      <c r="G422" s="85">
        <v>5.01</v>
      </c>
      <c r="H422" s="86">
        <v>0.94620000000000004</v>
      </c>
      <c r="I422" s="87">
        <v>1</v>
      </c>
      <c r="J422" s="87">
        <v>1</v>
      </c>
      <c r="K422" s="87">
        <v>1</v>
      </c>
      <c r="L422" s="87">
        <v>1</v>
      </c>
    </row>
    <row r="423" spans="1:12" hidden="1">
      <c r="A423" s="84" t="s">
        <v>879</v>
      </c>
      <c r="B423" s="84" t="s">
        <v>875</v>
      </c>
      <c r="C423" s="84" t="s">
        <v>259</v>
      </c>
      <c r="D423" s="78" t="s">
        <v>876</v>
      </c>
      <c r="E423" s="78" t="s">
        <v>269</v>
      </c>
      <c r="F423" s="78" t="s">
        <v>270</v>
      </c>
      <c r="G423" s="85">
        <v>9.23</v>
      </c>
      <c r="H423" s="86">
        <v>1.8737999999999999</v>
      </c>
      <c r="I423" s="87">
        <v>1</v>
      </c>
      <c r="J423" s="87">
        <v>1</v>
      </c>
      <c r="K423" s="87">
        <v>1</v>
      </c>
      <c r="L423" s="87">
        <v>1</v>
      </c>
    </row>
    <row r="424" spans="1:12" hidden="1">
      <c r="A424" s="84" t="s">
        <v>880</v>
      </c>
      <c r="B424" s="84" t="s">
        <v>881</v>
      </c>
      <c r="C424" s="84" t="s">
        <v>251</v>
      </c>
      <c r="D424" s="78" t="s">
        <v>882</v>
      </c>
      <c r="E424" s="78" t="s">
        <v>269</v>
      </c>
      <c r="F424" s="78" t="s">
        <v>270</v>
      </c>
      <c r="G424" s="85">
        <v>2.2599999999999998</v>
      </c>
      <c r="H424" s="86">
        <v>0.51600000000000001</v>
      </c>
      <c r="I424" s="87">
        <v>1</v>
      </c>
      <c r="J424" s="87">
        <v>1</v>
      </c>
      <c r="K424" s="87">
        <v>1</v>
      </c>
      <c r="L424" s="87">
        <v>1</v>
      </c>
    </row>
    <row r="425" spans="1:12" hidden="1">
      <c r="A425" s="84" t="s">
        <v>883</v>
      </c>
      <c r="B425" s="84" t="s">
        <v>881</v>
      </c>
      <c r="C425" s="84" t="s">
        <v>255</v>
      </c>
      <c r="D425" s="78" t="s">
        <v>882</v>
      </c>
      <c r="E425" s="78" t="s">
        <v>269</v>
      </c>
      <c r="F425" s="78" t="s">
        <v>270</v>
      </c>
      <c r="G425" s="85">
        <v>3.04</v>
      </c>
      <c r="H425" s="86">
        <v>0.64649999999999996</v>
      </c>
      <c r="I425" s="87">
        <v>1</v>
      </c>
      <c r="J425" s="87">
        <v>1</v>
      </c>
      <c r="K425" s="87">
        <v>1</v>
      </c>
      <c r="L425" s="87">
        <v>1</v>
      </c>
    </row>
    <row r="426" spans="1:12" hidden="1">
      <c r="A426" s="84" t="s">
        <v>884</v>
      </c>
      <c r="B426" s="84" t="s">
        <v>881</v>
      </c>
      <c r="C426" s="84" t="s">
        <v>257</v>
      </c>
      <c r="D426" s="78" t="s">
        <v>882</v>
      </c>
      <c r="E426" s="78" t="s">
        <v>269</v>
      </c>
      <c r="F426" s="78" t="s">
        <v>270</v>
      </c>
      <c r="G426" s="85">
        <v>4.4400000000000004</v>
      </c>
      <c r="H426" s="86">
        <v>0.8992</v>
      </c>
      <c r="I426" s="87">
        <v>1</v>
      </c>
      <c r="J426" s="87">
        <v>1</v>
      </c>
      <c r="K426" s="87">
        <v>1</v>
      </c>
      <c r="L426" s="87">
        <v>1</v>
      </c>
    </row>
    <row r="427" spans="1:12" hidden="1">
      <c r="A427" s="84" t="s">
        <v>885</v>
      </c>
      <c r="B427" s="84" t="s">
        <v>881</v>
      </c>
      <c r="C427" s="84" t="s">
        <v>259</v>
      </c>
      <c r="D427" s="78" t="s">
        <v>882</v>
      </c>
      <c r="E427" s="78" t="s">
        <v>269</v>
      </c>
      <c r="F427" s="78" t="s">
        <v>270</v>
      </c>
      <c r="G427" s="85">
        <v>7.18</v>
      </c>
      <c r="H427" s="86">
        <v>1.5237000000000001</v>
      </c>
      <c r="I427" s="87">
        <v>1</v>
      </c>
      <c r="J427" s="87">
        <v>1</v>
      </c>
      <c r="K427" s="87">
        <v>1</v>
      </c>
      <c r="L427" s="87">
        <v>1</v>
      </c>
    </row>
    <row r="428" spans="1:12" hidden="1">
      <c r="A428" s="84" t="s">
        <v>886</v>
      </c>
      <c r="B428" s="84" t="s">
        <v>887</v>
      </c>
      <c r="C428" s="84" t="s">
        <v>251</v>
      </c>
      <c r="D428" s="78" t="s">
        <v>888</v>
      </c>
      <c r="E428" s="78" t="s">
        <v>269</v>
      </c>
      <c r="F428" s="78" t="s">
        <v>270</v>
      </c>
      <c r="G428" s="85">
        <v>2.72</v>
      </c>
      <c r="H428" s="86">
        <v>1.3795999999999999</v>
      </c>
      <c r="I428" s="87">
        <v>1</v>
      </c>
      <c r="J428" s="87">
        <v>1</v>
      </c>
      <c r="K428" s="87">
        <v>1</v>
      </c>
      <c r="L428" s="87">
        <v>1</v>
      </c>
    </row>
    <row r="429" spans="1:12" hidden="1">
      <c r="A429" s="84" t="s">
        <v>889</v>
      </c>
      <c r="B429" s="84" t="s">
        <v>887</v>
      </c>
      <c r="C429" s="84" t="s">
        <v>255</v>
      </c>
      <c r="D429" s="78" t="s">
        <v>888</v>
      </c>
      <c r="E429" s="78" t="s">
        <v>269</v>
      </c>
      <c r="F429" s="78" t="s">
        <v>270</v>
      </c>
      <c r="G429" s="85">
        <v>6.13</v>
      </c>
      <c r="H429" s="86">
        <v>1.9798</v>
      </c>
      <c r="I429" s="87">
        <v>1</v>
      </c>
      <c r="J429" s="87">
        <v>1</v>
      </c>
      <c r="K429" s="87">
        <v>1</v>
      </c>
      <c r="L429" s="87">
        <v>1</v>
      </c>
    </row>
    <row r="430" spans="1:12" hidden="1">
      <c r="A430" s="84" t="s">
        <v>890</v>
      </c>
      <c r="B430" s="84" t="s">
        <v>887</v>
      </c>
      <c r="C430" s="84" t="s">
        <v>257</v>
      </c>
      <c r="D430" s="78" t="s">
        <v>888</v>
      </c>
      <c r="E430" s="78" t="s">
        <v>269</v>
      </c>
      <c r="F430" s="78" t="s">
        <v>270</v>
      </c>
      <c r="G430" s="85">
        <v>10.54</v>
      </c>
      <c r="H430" s="86">
        <v>3.0150000000000001</v>
      </c>
      <c r="I430" s="87">
        <v>1</v>
      </c>
      <c r="J430" s="87">
        <v>1</v>
      </c>
      <c r="K430" s="87">
        <v>1</v>
      </c>
      <c r="L430" s="87">
        <v>1</v>
      </c>
    </row>
    <row r="431" spans="1:12" hidden="1">
      <c r="A431" s="84" t="s">
        <v>891</v>
      </c>
      <c r="B431" s="84" t="s">
        <v>887</v>
      </c>
      <c r="C431" s="84" t="s">
        <v>259</v>
      </c>
      <c r="D431" s="78" t="s">
        <v>888</v>
      </c>
      <c r="E431" s="78" t="s">
        <v>269</v>
      </c>
      <c r="F431" s="78" t="s">
        <v>270</v>
      </c>
      <c r="G431" s="85">
        <v>18.059999999999999</v>
      </c>
      <c r="H431" s="86">
        <v>5.3849999999999998</v>
      </c>
      <c r="I431" s="87">
        <v>1</v>
      </c>
      <c r="J431" s="87">
        <v>1</v>
      </c>
      <c r="K431" s="87">
        <v>1</v>
      </c>
      <c r="L431" s="87">
        <v>1</v>
      </c>
    </row>
    <row r="432" spans="1:12" hidden="1">
      <c r="A432" s="84" t="s">
        <v>892</v>
      </c>
      <c r="B432" s="84" t="s">
        <v>893</v>
      </c>
      <c r="C432" s="84" t="s">
        <v>251</v>
      </c>
      <c r="D432" s="78" t="s">
        <v>894</v>
      </c>
      <c r="E432" s="78" t="s">
        <v>269</v>
      </c>
      <c r="F432" s="78" t="s">
        <v>270</v>
      </c>
      <c r="G432" s="85">
        <v>2.42</v>
      </c>
      <c r="H432" s="86">
        <v>0.73619999999999997</v>
      </c>
      <c r="I432" s="87">
        <v>1</v>
      </c>
      <c r="J432" s="87">
        <v>1</v>
      </c>
      <c r="K432" s="87">
        <v>1</v>
      </c>
      <c r="L432" s="87">
        <v>1</v>
      </c>
    </row>
    <row r="433" spans="1:12" hidden="1">
      <c r="A433" s="84" t="s">
        <v>895</v>
      </c>
      <c r="B433" s="84" t="s">
        <v>893</v>
      </c>
      <c r="C433" s="84" t="s">
        <v>255</v>
      </c>
      <c r="D433" s="78" t="s">
        <v>894</v>
      </c>
      <c r="E433" s="78" t="s">
        <v>269</v>
      </c>
      <c r="F433" s="78" t="s">
        <v>270</v>
      </c>
      <c r="G433" s="85">
        <v>4.05</v>
      </c>
      <c r="H433" s="86">
        <v>1.2421</v>
      </c>
      <c r="I433" s="87">
        <v>1</v>
      </c>
      <c r="J433" s="87">
        <v>1</v>
      </c>
      <c r="K433" s="87">
        <v>1</v>
      </c>
      <c r="L433" s="87">
        <v>1</v>
      </c>
    </row>
    <row r="434" spans="1:12" hidden="1">
      <c r="A434" s="84" t="s">
        <v>896</v>
      </c>
      <c r="B434" s="84" t="s">
        <v>893</v>
      </c>
      <c r="C434" s="84" t="s">
        <v>257</v>
      </c>
      <c r="D434" s="78" t="s">
        <v>894</v>
      </c>
      <c r="E434" s="78" t="s">
        <v>269</v>
      </c>
      <c r="F434" s="78" t="s">
        <v>270</v>
      </c>
      <c r="G434" s="85">
        <v>7.93</v>
      </c>
      <c r="H434" s="86">
        <v>1.8553999999999999</v>
      </c>
      <c r="I434" s="87">
        <v>1</v>
      </c>
      <c r="J434" s="87">
        <v>1</v>
      </c>
      <c r="K434" s="87">
        <v>1</v>
      </c>
      <c r="L434" s="87">
        <v>1</v>
      </c>
    </row>
    <row r="435" spans="1:12" hidden="1">
      <c r="A435" s="84" t="s">
        <v>897</v>
      </c>
      <c r="B435" s="84" t="s">
        <v>893</v>
      </c>
      <c r="C435" s="84" t="s">
        <v>259</v>
      </c>
      <c r="D435" s="78" t="s">
        <v>894</v>
      </c>
      <c r="E435" s="78" t="s">
        <v>269</v>
      </c>
      <c r="F435" s="78" t="s">
        <v>270</v>
      </c>
      <c r="G435" s="85">
        <v>15.05</v>
      </c>
      <c r="H435" s="86">
        <v>3.9556</v>
      </c>
      <c r="I435" s="87">
        <v>1</v>
      </c>
      <c r="J435" s="87">
        <v>1</v>
      </c>
      <c r="K435" s="87">
        <v>1</v>
      </c>
      <c r="L435" s="87">
        <v>1</v>
      </c>
    </row>
    <row r="436" spans="1:12" hidden="1">
      <c r="A436" s="84" t="s">
        <v>898</v>
      </c>
      <c r="B436" s="84" t="s">
        <v>899</v>
      </c>
      <c r="C436" s="84" t="s">
        <v>251</v>
      </c>
      <c r="D436" s="78" t="s">
        <v>900</v>
      </c>
      <c r="E436" s="78" t="s">
        <v>269</v>
      </c>
      <c r="F436" s="78" t="s">
        <v>270</v>
      </c>
      <c r="G436" s="85">
        <v>3.37</v>
      </c>
      <c r="H436" s="86">
        <v>1.0132000000000001</v>
      </c>
      <c r="I436" s="87">
        <v>1</v>
      </c>
      <c r="J436" s="87">
        <v>1</v>
      </c>
      <c r="K436" s="87">
        <v>1</v>
      </c>
      <c r="L436" s="87">
        <v>1</v>
      </c>
    </row>
    <row r="437" spans="1:12" hidden="1">
      <c r="A437" s="84" t="s">
        <v>901</v>
      </c>
      <c r="B437" s="84" t="s">
        <v>899</v>
      </c>
      <c r="C437" s="84" t="s">
        <v>255</v>
      </c>
      <c r="D437" s="78" t="s">
        <v>900</v>
      </c>
      <c r="E437" s="78" t="s">
        <v>269</v>
      </c>
      <c r="F437" s="78" t="s">
        <v>270</v>
      </c>
      <c r="G437" s="85">
        <v>5.76</v>
      </c>
      <c r="H437" s="86">
        <v>1.5327999999999999</v>
      </c>
      <c r="I437" s="87">
        <v>1</v>
      </c>
      <c r="J437" s="87">
        <v>1</v>
      </c>
      <c r="K437" s="87">
        <v>1</v>
      </c>
      <c r="L437" s="87">
        <v>1</v>
      </c>
    </row>
    <row r="438" spans="1:12" hidden="1">
      <c r="A438" s="84" t="s">
        <v>902</v>
      </c>
      <c r="B438" s="84" t="s">
        <v>899</v>
      </c>
      <c r="C438" s="84" t="s">
        <v>257</v>
      </c>
      <c r="D438" s="78" t="s">
        <v>900</v>
      </c>
      <c r="E438" s="78" t="s">
        <v>269</v>
      </c>
      <c r="F438" s="78" t="s">
        <v>270</v>
      </c>
      <c r="G438" s="85">
        <v>8.89</v>
      </c>
      <c r="H438" s="86">
        <v>2.1543000000000001</v>
      </c>
      <c r="I438" s="87">
        <v>1</v>
      </c>
      <c r="J438" s="87">
        <v>1</v>
      </c>
      <c r="K438" s="87">
        <v>1</v>
      </c>
      <c r="L438" s="87">
        <v>1</v>
      </c>
    </row>
    <row r="439" spans="1:12" hidden="1">
      <c r="A439" s="84" t="s">
        <v>903</v>
      </c>
      <c r="B439" s="84" t="s">
        <v>899</v>
      </c>
      <c r="C439" s="84" t="s">
        <v>259</v>
      </c>
      <c r="D439" s="78" t="s">
        <v>900</v>
      </c>
      <c r="E439" s="78" t="s">
        <v>269</v>
      </c>
      <c r="F439" s="78" t="s">
        <v>270</v>
      </c>
      <c r="G439" s="85">
        <v>14.18</v>
      </c>
      <c r="H439" s="86">
        <v>3.8018000000000001</v>
      </c>
      <c r="I439" s="87">
        <v>1</v>
      </c>
      <c r="J439" s="87">
        <v>1</v>
      </c>
      <c r="K439" s="87">
        <v>1</v>
      </c>
      <c r="L439" s="87">
        <v>1</v>
      </c>
    </row>
    <row r="440" spans="1:12" hidden="1">
      <c r="A440" s="84" t="s">
        <v>904</v>
      </c>
      <c r="B440" s="84" t="s">
        <v>905</v>
      </c>
      <c r="C440" s="84" t="s">
        <v>251</v>
      </c>
      <c r="D440" s="78" t="s">
        <v>906</v>
      </c>
      <c r="E440" s="78" t="s">
        <v>269</v>
      </c>
      <c r="F440" s="78" t="s">
        <v>270</v>
      </c>
      <c r="G440" s="85">
        <v>4.6500000000000004</v>
      </c>
      <c r="H440" s="86">
        <v>1.2264999999999999</v>
      </c>
      <c r="I440" s="87">
        <v>1</v>
      </c>
      <c r="J440" s="87">
        <v>1</v>
      </c>
      <c r="K440" s="87">
        <v>1</v>
      </c>
      <c r="L440" s="87">
        <v>1</v>
      </c>
    </row>
    <row r="441" spans="1:12" hidden="1">
      <c r="A441" s="84" t="s">
        <v>907</v>
      </c>
      <c r="B441" s="84" t="s">
        <v>905</v>
      </c>
      <c r="C441" s="84" t="s">
        <v>255</v>
      </c>
      <c r="D441" s="78" t="s">
        <v>906</v>
      </c>
      <c r="E441" s="78" t="s">
        <v>269</v>
      </c>
      <c r="F441" s="78" t="s">
        <v>270</v>
      </c>
      <c r="G441" s="85">
        <v>6.38</v>
      </c>
      <c r="H441" s="86">
        <v>1.5166999999999999</v>
      </c>
      <c r="I441" s="87">
        <v>1</v>
      </c>
      <c r="J441" s="87">
        <v>1</v>
      </c>
      <c r="K441" s="87">
        <v>1</v>
      </c>
      <c r="L441" s="87">
        <v>1</v>
      </c>
    </row>
    <row r="442" spans="1:12" hidden="1">
      <c r="A442" s="84" t="s">
        <v>908</v>
      </c>
      <c r="B442" s="84" t="s">
        <v>905</v>
      </c>
      <c r="C442" s="84" t="s">
        <v>257</v>
      </c>
      <c r="D442" s="78" t="s">
        <v>906</v>
      </c>
      <c r="E442" s="78" t="s">
        <v>269</v>
      </c>
      <c r="F442" s="78" t="s">
        <v>270</v>
      </c>
      <c r="G442" s="85">
        <v>9.64</v>
      </c>
      <c r="H442" s="86">
        <v>2.1551</v>
      </c>
      <c r="I442" s="87">
        <v>1</v>
      </c>
      <c r="J442" s="87">
        <v>1</v>
      </c>
      <c r="K442" s="87">
        <v>1</v>
      </c>
      <c r="L442" s="87">
        <v>1</v>
      </c>
    </row>
    <row r="443" spans="1:12" hidden="1">
      <c r="A443" s="84" t="s">
        <v>909</v>
      </c>
      <c r="B443" s="84" t="s">
        <v>905</v>
      </c>
      <c r="C443" s="84" t="s">
        <v>259</v>
      </c>
      <c r="D443" s="78" t="s">
        <v>906</v>
      </c>
      <c r="E443" s="78" t="s">
        <v>269</v>
      </c>
      <c r="F443" s="78" t="s">
        <v>270</v>
      </c>
      <c r="G443" s="85">
        <v>15.36</v>
      </c>
      <c r="H443" s="86">
        <v>3.6922000000000001</v>
      </c>
      <c r="I443" s="87">
        <v>1</v>
      </c>
      <c r="J443" s="87">
        <v>1</v>
      </c>
      <c r="K443" s="87">
        <v>1</v>
      </c>
      <c r="L443" s="87">
        <v>1</v>
      </c>
    </row>
    <row r="444" spans="1:12" hidden="1">
      <c r="A444" s="84" t="s">
        <v>910</v>
      </c>
      <c r="B444" s="84" t="s">
        <v>911</v>
      </c>
      <c r="C444" s="84" t="s">
        <v>251</v>
      </c>
      <c r="D444" s="78" t="s">
        <v>912</v>
      </c>
      <c r="E444" s="78" t="s">
        <v>269</v>
      </c>
      <c r="F444" s="78" t="s">
        <v>270</v>
      </c>
      <c r="G444" s="85">
        <v>2.58</v>
      </c>
      <c r="H444" s="86">
        <v>0.81159999999999999</v>
      </c>
      <c r="I444" s="87">
        <v>1</v>
      </c>
      <c r="J444" s="87">
        <v>1</v>
      </c>
      <c r="K444" s="87">
        <v>1</v>
      </c>
      <c r="L444" s="87">
        <v>1</v>
      </c>
    </row>
    <row r="445" spans="1:12" hidden="1">
      <c r="A445" s="84" t="s">
        <v>913</v>
      </c>
      <c r="B445" s="84" t="s">
        <v>911</v>
      </c>
      <c r="C445" s="84" t="s">
        <v>255</v>
      </c>
      <c r="D445" s="78" t="s">
        <v>912</v>
      </c>
      <c r="E445" s="78" t="s">
        <v>269</v>
      </c>
      <c r="F445" s="78" t="s">
        <v>270</v>
      </c>
      <c r="G445" s="85">
        <v>4.0599999999999996</v>
      </c>
      <c r="H445" s="86">
        <v>1.0739000000000001</v>
      </c>
      <c r="I445" s="87">
        <v>1</v>
      </c>
      <c r="J445" s="87">
        <v>1</v>
      </c>
      <c r="K445" s="87">
        <v>1</v>
      </c>
      <c r="L445" s="87">
        <v>1</v>
      </c>
    </row>
    <row r="446" spans="1:12" hidden="1">
      <c r="A446" s="84" t="s">
        <v>914</v>
      </c>
      <c r="B446" s="84" t="s">
        <v>911</v>
      </c>
      <c r="C446" s="84" t="s">
        <v>257</v>
      </c>
      <c r="D446" s="78" t="s">
        <v>912</v>
      </c>
      <c r="E446" s="78" t="s">
        <v>269</v>
      </c>
      <c r="F446" s="78" t="s">
        <v>270</v>
      </c>
      <c r="G446" s="85">
        <v>7.52</v>
      </c>
      <c r="H446" s="86">
        <v>1.5754999999999999</v>
      </c>
      <c r="I446" s="87">
        <v>1</v>
      </c>
      <c r="J446" s="87">
        <v>1</v>
      </c>
      <c r="K446" s="87">
        <v>1</v>
      </c>
      <c r="L446" s="87">
        <v>1</v>
      </c>
    </row>
    <row r="447" spans="1:12" hidden="1">
      <c r="A447" s="84" t="s">
        <v>915</v>
      </c>
      <c r="B447" s="84" t="s">
        <v>911</v>
      </c>
      <c r="C447" s="84" t="s">
        <v>259</v>
      </c>
      <c r="D447" s="78" t="s">
        <v>912</v>
      </c>
      <c r="E447" s="78" t="s">
        <v>269</v>
      </c>
      <c r="F447" s="78" t="s">
        <v>270</v>
      </c>
      <c r="G447" s="85">
        <v>12.21</v>
      </c>
      <c r="H447" s="86">
        <v>2.6335999999999999</v>
      </c>
      <c r="I447" s="87">
        <v>1</v>
      </c>
      <c r="J447" s="87">
        <v>1</v>
      </c>
      <c r="K447" s="87">
        <v>1</v>
      </c>
      <c r="L447" s="87">
        <v>1</v>
      </c>
    </row>
    <row r="448" spans="1:12" hidden="1">
      <c r="A448" s="84" t="s">
        <v>916</v>
      </c>
      <c r="B448" s="84" t="s">
        <v>917</v>
      </c>
      <c r="C448" s="84" t="s">
        <v>251</v>
      </c>
      <c r="D448" s="78" t="s">
        <v>918</v>
      </c>
      <c r="E448" s="78" t="s">
        <v>269</v>
      </c>
      <c r="F448" s="78" t="s">
        <v>270</v>
      </c>
      <c r="G448" s="85">
        <v>2.85</v>
      </c>
      <c r="H448" s="86">
        <v>1.1554</v>
      </c>
      <c r="I448" s="87">
        <v>1</v>
      </c>
      <c r="J448" s="87">
        <v>1</v>
      </c>
      <c r="K448" s="87">
        <v>1</v>
      </c>
      <c r="L448" s="87">
        <v>1</v>
      </c>
    </row>
    <row r="449" spans="1:12" hidden="1">
      <c r="A449" s="84" t="s">
        <v>919</v>
      </c>
      <c r="B449" s="84" t="s">
        <v>917</v>
      </c>
      <c r="C449" s="84" t="s">
        <v>255</v>
      </c>
      <c r="D449" s="78" t="s">
        <v>918</v>
      </c>
      <c r="E449" s="78" t="s">
        <v>269</v>
      </c>
      <c r="F449" s="78" t="s">
        <v>270</v>
      </c>
      <c r="G449" s="85">
        <v>4.4400000000000004</v>
      </c>
      <c r="H449" s="86">
        <v>1.4454</v>
      </c>
      <c r="I449" s="87">
        <v>1</v>
      </c>
      <c r="J449" s="87">
        <v>1</v>
      </c>
      <c r="K449" s="87">
        <v>1</v>
      </c>
      <c r="L449" s="87">
        <v>1</v>
      </c>
    </row>
    <row r="450" spans="1:12" hidden="1">
      <c r="A450" s="84" t="s">
        <v>920</v>
      </c>
      <c r="B450" s="84" t="s">
        <v>917</v>
      </c>
      <c r="C450" s="84" t="s">
        <v>257</v>
      </c>
      <c r="D450" s="78" t="s">
        <v>918</v>
      </c>
      <c r="E450" s="78" t="s">
        <v>269</v>
      </c>
      <c r="F450" s="78" t="s">
        <v>270</v>
      </c>
      <c r="G450" s="85">
        <v>7.29</v>
      </c>
      <c r="H450" s="86">
        <v>2.0428000000000002</v>
      </c>
      <c r="I450" s="87">
        <v>1</v>
      </c>
      <c r="J450" s="87">
        <v>1</v>
      </c>
      <c r="K450" s="87">
        <v>1</v>
      </c>
      <c r="L450" s="87">
        <v>1</v>
      </c>
    </row>
    <row r="451" spans="1:12" hidden="1">
      <c r="A451" s="84" t="s">
        <v>921</v>
      </c>
      <c r="B451" s="84" t="s">
        <v>917</v>
      </c>
      <c r="C451" s="84" t="s">
        <v>259</v>
      </c>
      <c r="D451" s="78" t="s">
        <v>918</v>
      </c>
      <c r="E451" s="78" t="s">
        <v>269</v>
      </c>
      <c r="F451" s="78" t="s">
        <v>270</v>
      </c>
      <c r="G451" s="85">
        <v>12.88</v>
      </c>
      <c r="H451" s="86">
        <v>3.7214</v>
      </c>
      <c r="I451" s="87">
        <v>1</v>
      </c>
      <c r="J451" s="87">
        <v>1</v>
      </c>
      <c r="K451" s="87">
        <v>1</v>
      </c>
      <c r="L451" s="87">
        <v>1</v>
      </c>
    </row>
    <row r="452" spans="1:12" hidden="1">
      <c r="A452" s="84" t="s">
        <v>922</v>
      </c>
      <c r="B452" s="84" t="s">
        <v>923</v>
      </c>
      <c r="C452" s="84" t="s">
        <v>251</v>
      </c>
      <c r="D452" s="78" t="s">
        <v>924</v>
      </c>
      <c r="E452" s="78" t="s">
        <v>269</v>
      </c>
      <c r="F452" s="78" t="s">
        <v>270</v>
      </c>
      <c r="G452" s="85">
        <v>2.0299999999999998</v>
      </c>
      <c r="H452" s="86">
        <v>0.87790000000000001</v>
      </c>
      <c r="I452" s="87">
        <v>1</v>
      </c>
      <c r="J452" s="87">
        <v>1</v>
      </c>
      <c r="K452" s="87">
        <v>1</v>
      </c>
      <c r="L452" s="87">
        <v>1</v>
      </c>
    </row>
    <row r="453" spans="1:12" hidden="1">
      <c r="A453" s="84" t="s">
        <v>925</v>
      </c>
      <c r="B453" s="84" t="s">
        <v>923</v>
      </c>
      <c r="C453" s="84" t="s">
        <v>255</v>
      </c>
      <c r="D453" s="78" t="s">
        <v>924</v>
      </c>
      <c r="E453" s="78" t="s">
        <v>269</v>
      </c>
      <c r="F453" s="78" t="s">
        <v>270</v>
      </c>
      <c r="G453" s="85">
        <v>3.33</v>
      </c>
      <c r="H453" s="86">
        <v>1.1319999999999999</v>
      </c>
      <c r="I453" s="87">
        <v>1</v>
      </c>
      <c r="J453" s="87">
        <v>1</v>
      </c>
      <c r="K453" s="87">
        <v>1</v>
      </c>
      <c r="L453" s="87">
        <v>1</v>
      </c>
    </row>
    <row r="454" spans="1:12" hidden="1">
      <c r="A454" s="84" t="s">
        <v>926</v>
      </c>
      <c r="B454" s="84" t="s">
        <v>923</v>
      </c>
      <c r="C454" s="84" t="s">
        <v>257</v>
      </c>
      <c r="D454" s="78" t="s">
        <v>924</v>
      </c>
      <c r="E454" s="78" t="s">
        <v>269</v>
      </c>
      <c r="F454" s="78" t="s">
        <v>270</v>
      </c>
      <c r="G454" s="85">
        <v>5.7</v>
      </c>
      <c r="H454" s="86">
        <v>1.5415000000000001</v>
      </c>
      <c r="I454" s="87">
        <v>1</v>
      </c>
      <c r="J454" s="87">
        <v>1</v>
      </c>
      <c r="K454" s="87">
        <v>1</v>
      </c>
      <c r="L454" s="87">
        <v>1</v>
      </c>
    </row>
    <row r="455" spans="1:12" hidden="1">
      <c r="A455" s="84" t="s">
        <v>927</v>
      </c>
      <c r="B455" s="84" t="s">
        <v>923</v>
      </c>
      <c r="C455" s="84" t="s">
        <v>259</v>
      </c>
      <c r="D455" s="78" t="s">
        <v>924</v>
      </c>
      <c r="E455" s="78" t="s">
        <v>269</v>
      </c>
      <c r="F455" s="78" t="s">
        <v>270</v>
      </c>
      <c r="G455" s="85">
        <v>9.86</v>
      </c>
      <c r="H455" s="86">
        <v>2.6518999999999999</v>
      </c>
      <c r="I455" s="87">
        <v>1</v>
      </c>
      <c r="J455" s="87">
        <v>1</v>
      </c>
      <c r="K455" s="87">
        <v>1</v>
      </c>
      <c r="L455" s="87">
        <v>1</v>
      </c>
    </row>
    <row r="456" spans="1:12" hidden="1">
      <c r="A456" s="84" t="s">
        <v>928</v>
      </c>
      <c r="B456" s="84" t="s">
        <v>929</v>
      </c>
      <c r="C456" s="84" t="s">
        <v>251</v>
      </c>
      <c r="D456" s="78" t="s">
        <v>930</v>
      </c>
      <c r="E456" s="78" t="s">
        <v>269</v>
      </c>
      <c r="F456" s="78" t="s">
        <v>270</v>
      </c>
      <c r="G456" s="85">
        <v>3.2</v>
      </c>
      <c r="H456" s="86">
        <v>1.1006</v>
      </c>
      <c r="I456" s="87">
        <v>1</v>
      </c>
      <c r="J456" s="87">
        <v>1</v>
      </c>
      <c r="K456" s="87">
        <v>1</v>
      </c>
      <c r="L456" s="87">
        <v>1</v>
      </c>
    </row>
    <row r="457" spans="1:12" hidden="1">
      <c r="A457" s="84" t="s">
        <v>931</v>
      </c>
      <c r="B457" s="84" t="s">
        <v>929</v>
      </c>
      <c r="C457" s="84" t="s">
        <v>255</v>
      </c>
      <c r="D457" s="78" t="s">
        <v>930</v>
      </c>
      <c r="E457" s="78" t="s">
        <v>269</v>
      </c>
      <c r="F457" s="78" t="s">
        <v>270</v>
      </c>
      <c r="G457" s="85">
        <v>4.83</v>
      </c>
      <c r="H457" s="86">
        <v>1.5174000000000001</v>
      </c>
      <c r="I457" s="87">
        <v>1</v>
      </c>
      <c r="J457" s="87">
        <v>1</v>
      </c>
      <c r="K457" s="87">
        <v>1</v>
      </c>
      <c r="L457" s="87">
        <v>1</v>
      </c>
    </row>
    <row r="458" spans="1:12" hidden="1">
      <c r="A458" s="84" t="s">
        <v>932</v>
      </c>
      <c r="B458" s="84" t="s">
        <v>929</v>
      </c>
      <c r="C458" s="84" t="s">
        <v>257</v>
      </c>
      <c r="D458" s="78" t="s">
        <v>930</v>
      </c>
      <c r="E458" s="78" t="s">
        <v>269</v>
      </c>
      <c r="F458" s="78" t="s">
        <v>270</v>
      </c>
      <c r="G458" s="85">
        <v>8.1199999999999992</v>
      </c>
      <c r="H458" s="86">
        <v>2.2911999999999999</v>
      </c>
      <c r="I458" s="87">
        <v>1</v>
      </c>
      <c r="J458" s="87">
        <v>1</v>
      </c>
      <c r="K458" s="87">
        <v>1</v>
      </c>
      <c r="L458" s="87">
        <v>1</v>
      </c>
    </row>
    <row r="459" spans="1:12" hidden="1">
      <c r="A459" s="84" t="s">
        <v>933</v>
      </c>
      <c r="B459" s="84" t="s">
        <v>929</v>
      </c>
      <c r="C459" s="84" t="s">
        <v>259</v>
      </c>
      <c r="D459" s="78" t="s">
        <v>930</v>
      </c>
      <c r="E459" s="78" t="s">
        <v>269</v>
      </c>
      <c r="F459" s="78" t="s">
        <v>270</v>
      </c>
      <c r="G459" s="85">
        <v>12.63</v>
      </c>
      <c r="H459" s="86">
        <v>3.9537</v>
      </c>
      <c r="I459" s="87">
        <v>1</v>
      </c>
      <c r="J459" s="87">
        <v>1</v>
      </c>
      <c r="K459" s="87">
        <v>1</v>
      </c>
      <c r="L459" s="87">
        <v>1</v>
      </c>
    </row>
    <row r="460" spans="1:12" hidden="1">
      <c r="A460" s="84" t="s">
        <v>934</v>
      </c>
      <c r="B460" s="84" t="s">
        <v>935</v>
      </c>
      <c r="C460" s="84" t="s">
        <v>251</v>
      </c>
      <c r="D460" s="78" t="s">
        <v>936</v>
      </c>
      <c r="E460" s="78" t="s">
        <v>269</v>
      </c>
      <c r="F460" s="78" t="s">
        <v>270</v>
      </c>
      <c r="G460" s="85">
        <v>4.09</v>
      </c>
      <c r="H460" s="86">
        <v>1.2919</v>
      </c>
      <c r="I460" s="87">
        <v>1</v>
      </c>
      <c r="J460" s="87">
        <v>1</v>
      </c>
      <c r="K460" s="87">
        <v>1</v>
      </c>
      <c r="L460" s="87">
        <v>1</v>
      </c>
    </row>
    <row r="461" spans="1:12" hidden="1">
      <c r="A461" s="84" t="s">
        <v>937</v>
      </c>
      <c r="B461" s="84" t="s">
        <v>935</v>
      </c>
      <c r="C461" s="84" t="s">
        <v>255</v>
      </c>
      <c r="D461" s="78" t="s">
        <v>936</v>
      </c>
      <c r="E461" s="78" t="s">
        <v>269</v>
      </c>
      <c r="F461" s="78" t="s">
        <v>270</v>
      </c>
      <c r="G461" s="85">
        <v>6.46</v>
      </c>
      <c r="H461" s="86">
        <v>1.7714000000000001</v>
      </c>
      <c r="I461" s="87">
        <v>1</v>
      </c>
      <c r="J461" s="87">
        <v>1</v>
      </c>
      <c r="K461" s="87">
        <v>1</v>
      </c>
      <c r="L461" s="87">
        <v>1</v>
      </c>
    </row>
    <row r="462" spans="1:12" hidden="1">
      <c r="A462" s="84" t="s">
        <v>938</v>
      </c>
      <c r="B462" s="84" t="s">
        <v>935</v>
      </c>
      <c r="C462" s="84" t="s">
        <v>257</v>
      </c>
      <c r="D462" s="78" t="s">
        <v>936</v>
      </c>
      <c r="E462" s="78" t="s">
        <v>269</v>
      </c>
      <c r="F462" s="78" t="s">
        <v>270</v>
      </c>
      <c r="G462" s="85">
        <v>10.7</v>
      </c>
      <c r="H462" s="86">
        <v>2.6233</v>
      </c>
      <c r="I462" s="87">
        <v>1</v>
      </c>
      <c r="J462" s="87">
        <v>1</v>
      </c>
      <c r="K462" s="87">
        <v>1</v>
      </c>
      <c r="L462" s="87">
        <v>1</v>
      </c>
    </row>
    <row r="463" spans="1:12" hidden="1">
      <c r="A463" s="84" t="s">
        <v>939</v>
      </c>
      <c r="B463" s="84" t="s">
        <v>935</v>
      </c>
      <c r="C463" s="84" t="s">
        <v>259</v>
      </c>
      <c r="D463" s="78" t="s">
        <v>936</v>
      </c>
      <c r="E463" s="78" t="s">
        <v>269</v>
      </c>
      <c r="F463" s="78" t="s">
        <v>270</v>
      </c>
      <c r="G463" s="85">
        <v>18.03</v>
      </c>
      <c r="H463" s="86">
        <v>4.8265000000000002</v>
      </c>
      <c r="I463" s="87">
        <v>1</v>
      </c>
      <c r="J463" s="87">
        <v>1</v>
      </c>
      <c r="K463" s="87">
        <v>1</v>
      </c>
      <c r="L463" s="87">
        <v>1</v>
      </c>
    </row>
    <row r="464" spans="1:12" hidden="1">
      <c r="A464" s="84" t="s">
        <v>940</v>
      </c>
      <c r="B464" s="84" t="s">
        <v>941</v>
      </c>
      <c r="C464" s="84" t="s">
        <v>251</v>
      </c>
      <c r="D464" s="78" t="s">
        <v>942</v>
      </c>
      <c r="E464" s="78" t="s">
        <v>269</v>
      </c>
      <c r="F464" s="78" t="s">
        <v>270</v>
      </c>
      <c r="G464" s="85">
        <v>3.6</v>
      </c>
      <c r="H464" s="86">
        <v>1.4757</v>
      </c>
      <c r="I464" s="87">
        <v>1</v>
      </c>
      <c r="J464" s="87">
        <v>1</v>
      </c>
      <c r="K464" s="87">
        <v>1</v>
      </c>
      <c r="L464" s="87">
        <v>1</v>
      </c>
    </row>
    <row r="465" spans="1:12" hidden="1">
      <c r="A465" s="84" t="s">
        <v>943</v>
      </c>
      <c r="B465" s="84" t="s">
        <v>941</v>
      </c>
      <c r="C465" s="84" t="s">
        <v>255</v>
      </c>
      <c r="D465" s="78" t="s">
        <v>942</v>
      </c>
      <c r="E465" s="78" t="s">
        <v>269</v>
      </c>
      <c r="F465" s="78" t="s">
        <v>270</v>
      </c>
      <c r="G465" s="85">
        <v>5.68</v>
      </c>
      <c r="H465" s="86">
        <v>1.8120000000000001</v>
      </c>
      <c r="I465" s="87">
        <v>1</v>
      </c>
      <c r="J465" s="87">
        <v>1</v>
      </c>
      <c r="K465" s="87">
        <v>1</v>
      </c>
      <c r="L465" s="87">
        <v>1</v>
      </c>
    </row>
    <row r="466" spans="1:12" hidden="1">
      <c r="A466" s="84" t="s">
        <v>944</v>
      </c>
      <c r="B466" s="84" t="s">
        <v>941</v>
      </c>
      <c r="C466" s="84" t="s">
        <v>257</v>
      </c>
      <c r="D466" s="78" t="s">
        <v>942</v>
      </c>
      <c r="E466" s="78" t="s">
        <v>269</v>
      </c>
      <c r="F466" s="78" t="s">
        <v>270</v>
      </c>
      <c r="G466" s="85">
        <v>9.89</v>
      </c>
      <c r="H466" s="86">
        <v>2.5901000000000001</v>
      </c>
      <c r="I466" s="87">
        <v>1</v>
      </c>
      <c r="J466" s="87">
        <v>1</v>
      </c>
      <c r="K466" s="87">
        <v>1</v>
      </c>
      <c r="L466" s="87">
        <v>1</v>
      </c>
    </row>
    <row r="467" spans="1:12" hidden="1">
      <c r="A467" s="84" t="s">
        <v>945</v>
      </c>
      <c r="B467" s="84" t="s">
        <v>941</v>
      </c>
      <c r="C467" s="84" t="s">
        <v>259</v>
      </c>
      <c r="D467" s="78" t="s">
        <v>942</v>
      </c>
      <c r="E467" s="78" t="s">
        <v>269</v>
      </c>
      <c r="F467" s="78" t="s">
        <v>270</v>
      </c>
      <c r="G467" s="85">
        <v>15.65</v>
      </c>
      <c r="H467" s="86">
        <v>4.2466999999999997</v>
      </c>
      <c r="I467" s="87">
        <v>1</v>
      </c>
      <c r="J467" s="87">
        <v>1</v>
      </c>
      <c r="K467" s="87">
        <v>1</v>
      </c>
      <c r="L467" s="87">
        <v>1</v>
      </c>
    </row>
    <row r="468" spans="1:12" hidden="1">
      <c r="A468" s="84" t="s">
        <v>946</v>
      </c>
      <c r="B468" s="84" t="s">
        <v>947</v>
      </c>
      <c r="C468" s="84" t="s">
        <v>251</v>
      </c>
      <c r="D468" s="78" t="s">
        <v>948</v>
      </c>
      <c r="E468" s="78" t="s">
        <v>269</v>
      </c>
      <c r="F468" s="78" t="s">
        <v>270</v>
      </c>
      <c r="G468" s="85">
        <v>1.88</v>
      </c>
      <c r="H468" s="86">
        <v>1.119</v>
      </c>
      <c r="I468" s="87">
        <v>1</v>
      </c>
      <c r="J468" s="87">
        <v>1</v>
      </c>
      <c r="K468" s="87">
        <v>1</v>
      </c>
      <c r="L468" s="87">
        <v>1</v>
      </c>
    </row>
    <row r="469" spans="1:12" hidden="1">
      <c r="A469" s="84" t="s">
        <v>949</v>
      </c>
      <c r="B469" s="84" t="s">
        <v>947</v>
      </c>
      <c r="C469" s="84" t="s">
        <v>255</v>
      </c>
      <c r="D469" s="78" t="s">
        <v>948</v>
      </c>
      <c r="E469" s="78" t="s">
        <v>269</v>
      </c>
      <c r="F469" s="78" t="s">
        <v>270</v>
      </c>
      <c r="G469" s="85">
        <v>4.0199999999999996</v>
      </c>
      <c r="H469" s="86">
        <v>1.3669</v>
      </c>
      <c r="I469" s="87">
        <v>1</v>
      </c>
      <c r="J469" s="87">
        <v>1</v>
      </c>
      <c r="K469" s="87">
        <v>1</v>
      </c>
      <c r="L469" s="87">
        <v>1</v>
      </c>
    </row>
    <row r="470" spans="1:12" hidden="1">
      <c r="A470" s="84" t="s">
        <v>950</v>
      </c>
      <c r="B470" s="84" t="s">
        <v>947</v>
      </c>
      <c r="C470" s="84" t="s">
        <v>257</v>
      </c>
      <c r="D470" s="78" t="s">
        <v>948</v>
      </c>
      <c r="E470" s="78" t="s">
        <v>269</v>
      </c>
      <c r="F470" s="78" t="s">
        <v>270</v>
      </c>
      <c r="G470" s="85">
        <v>7.85</v>
      </c>
      <c r="H470" s="86">
        <v>1.8068</v>
      </c>
      <c r="I470" s="87">
        <v>1</v>
      </c>
      <c r="J470" s="87">
        <v>1</v>
      </c>
      <c r="K470" s="87">
        <v>1</v>
      </c>
      <c r="L470" s="87">
        <v>1</v>
      </c>
    </row>
    <row r="471" spans="1:12" hidden="1">
      <c r="A471" s="84" t="s">
        <v>951</v>
      </c>
      <c r="B471" s="84" t="s">
        <v>947</v>
      </c>
      <c r="C471" s="84" t="s">
        <v>259</v>
      </c>
      <c r="D471" s="78" t="s">
        <v>948</v>
      </c>
      <c r="E471" s="78" t="s">
        <v>269</v>
      </c>
      <c r="F471" s="78" t="s">
        <v>270</v>
      </c>
      <c r="G471" s="85">
        <v>18.32</v>
      </c>
      <c r="H471" s="86">
        <v>3.9649999999999999</v>
      </c>
      <c r="I471" s="87">
        <v>1</v>
      </c>
      <c r="J471" s="87">
        <v>1</v>
      </c>
      <c r="K471" s="87">
        <v>1</v>
      </c>
      <c r="L471" s="87">
        <v>1</v>
      </c>
    </row>
    <row r="472" spans="1:12" hidden="1">
      <c r="A472" s="84" t="s">
        <v>952</v>
      </c>
      <c r="B472" s="84" t="s">
        <v>953</v>
      </c>
      <c r="C472" s="84" t="s">
        <v>251</v>
      </c>
      <c r="D472" s="78" t="s">
        <v>954</v>
      </c>
      <c r="E472" s="78" t="s">
        <v>269</v>
      </c>
      <c r="F472" s="78" t="s">
        <v>270</v>
      </c>
      <c r="G472" s="85">
        <v>2.95</v>
      </c>
      <c r="H472" s="86">
        <v>1.0004999999999999</v>
      </c>
      <c r="I472" s="87">
        <v>1</v>
      </c>
      <c r="J472" s="87">
        <v>1</v>
      </c>
      <c r="K472" s="87">
        <v>1</v>
      </c>
      <c r="L472" s="87">
        <v>1</v>
      </c>
    </row>
    <row r="473" spans="1:12" hidden="1">
      <c r="A473" s="84" t="s">
        <v>955</v>
      </c>
      <c r="B473" s="84" t="s">
        <v>953</v>
      </c>
      <c r="C473" s="84" t="s">
        <v>255</v>
      </c>
      <c r="D473" s="78" t="s">
        <v>954</v>
      </c>
      <c r="E473" s="78" t="s">
        <v>269</v>
      </c>
      <c r="F473" s="78" t="s">
        <v>270</v>
      </c>
      <c r="G473" s="85">
        <v>4.55</v>
      </c>
      <c r="H473" s="86">
        <v>1.2922</v>
      </c>
      <c r="I473" s="87">
        <v>1</v>
      </c>
      <c r="J473" s="87">
        <v>1</v>
      </c>
      <c r="K473" s="87">
        <v>1</v>
      </c>
      <c r="L473" s="87">
        <v>1</v>
      </c>
    </row>
    <row r="474" spans="1:12" hidden="1">
      <c r="A474" s="84" t="s">
        <v>956</v>
      </c>
      <c r="B474" s="84" t="s">
        <v>953</v>
      </c>
      <c r="C474" s="84" t="s">
        <v>257</v>
      </c>
      <c r="D474" s="78" t="s">
        <v>954</v>
      </c>
      <c r="E474" s="78" t="s">
        <v>269</v>
      </c>
      <c r="F474" s="78" t="s">
        <v>270</v>
      </c>
      <c r="G474" s="85">
        <v>7.21</v>
      </c>
      <c r="H474" s="86">
        <v>1.8725000000000001</v>
      </c>
      <c r="I474" s="87">
        <v>1</v>
      </c>
      <c r="J474" s="87">
        <v>1</v>
      </c>
      <c r="K474" s="87">
        <v>1</v>
      </c>
      <c r="L474" s="87">
        <v>1</v>
      </c>
    </row>
    <row r="475" spans="1:12" hidden="1">
      <c r="A475" s="84" t="s">
        <v>957</v>
      </c>
      <c r="B475" s="84" t="s">
        <v>953</v>
      </c>
      <c r="C475" s="84" t="s">
        <v>259</v>
      </c>
      <c r="D475" s="78" t="s">
        <v>954</v>
      </c>
      <c r="E475" s="78" t="s">
        <v>269</v>
      </c>
      <c r="F475" s="78" t="s">
        <v>270</v>
      </c>
      <c r="G475" s="85">
        <v>10.02</v>
      </c>
      <c r="H475" s="86">
        <v>2.8012000000000001</v>
      </c>
      <c r="I475" s="87">
        <v>1</v>
      </c>
      <c r="J475" s="87">
        <v>1</v>
      </c>
      <c r="K475" s="87">
        <v>1</v>
      </c>
      <c r="L475" s="87">
        <v>1</v>
      </c>
    </row>
    <row r="476" spans="1:12" hidden="1">
      <c r="A476" s="84" t="s">
        <v>958</v>
      </c>
      <c r="B476" s="84" t="s">
        <v>959</v>
      </c>
      <c r="C476" s="84" t="s">
        <v>251</v>
      </c>
      <c r="D476" s="78" t="s">
        <v>960</v>
      </c>
      <c r="E476" s="78" t="s">
        <v>269</v>
      </c>
      <c r="F476" s="78" t="s">
        <v>270</v>
      </c>
      <c r="G476" s="85">
        <v>1.44</v>
      </c>
      <c r="H476" s="86">
        <v>0.81140000000000001</v>
      </c>
      <c r="I476" s="87">
        <v>1</v>
      </c>
      <c r="J476" s="87">
        <v>1</v>
      </c>
      <c r="K476" s="87">
        <v>1</v>
      </c>
      <c r="L476" s="87">
        <v>1</v>
      </c>
    </row>
    <row r="477" spans="1:12" hidden="1">
      <c r="A477" s="84" t="s">
        <v>961</v>
      </c>
      <c r="B477" s="84" t="s">
        <v>959</v>
      </c>
      <c r="C477" s="84" t="s">
        <v>255</v>
      </c>
      <c r="D477" s="78" t="s">
        <v>960</v>
      </c>
      <c r="E477" s="78" t="s">
        <v>269</v>
      </c>
      <c r="F477" s="78" t="s">
        <v>270</v>
      </c>
      <c r="G477" s="85">
        <v>2.4</v>
      </c>
      <c r="H477" s="86">
        <v>1.048</v>
      </c>
      <c r="I477" s="87">
        <v>1</v>
      </c>
      <c r="J477" s="87">
        <v>1</v>
      </c>
      <c r="K477" s="87">
        <v>1</v>
      </c>
      <c r="L477" s="87">
        <v>1</v>
      </c>
    </row>
    <row r="478" spans="1:12" hidden="1">
      <c r="A478" s="84" t="s">
        <v>962</v>
      </c>
      <c r="B478" s="84" t="s">
        <v>959</v>
      </c>
      <c r="C478" s="84" t="s">
        <v>257</v>
      </c>
      <c r="D478" s="78" t="s">
        <v>960</v>
      </c>
      <c r="E478" s="78" t="s">
        <v>269</v>
      </c>
      <c r="F478" s="78" t="s">
        <v>270</v>
      </c>
      <c r="G478" s="85">
        <v>4.67</v>
      </c>
      <c r="H478" s="86">
        <v>1.5407999999999999</v>
      </c>
      <c r="I478" s="87">
        <v>1</v>
      </c>
      <c r="J478" s="87">
        <v>1</v>
      </c>
      <c r="K478" s="87">
        <v>1</v>
      </c>
      <c r="L478" s="87">
        <v>1</v>
      </c>
    </row>
    <row r="479" spans="1:12" hidden="1">
      <c r="A479" s="84" t="s">
        <v>963</v>
      </c>
      <c r="B479" s="84" t="s">
        <v>959</v>
      </c>
      <c r="C479" s="84" t="s">
        <v>259</v>
      </c>
      <c r="D479" s="78" t="s">
        <v>960</v>
      </c>
      <c r="E479" s="78" t="s">
        <v>269</v>
      </c>
      <c r="F479" s="78" t="s">
        <v>270</v>
      </c>
      <c r="G479" s="85">
        <v>8.25</v>
      </c>
      <c r="H479" s="86">
        <v>2.6240999999999999</v>
      </c>
      <c r="I479" s="87">
        <v>1</v>
      </c>
      <c r="J479" s="87">
        <v>1</v>
      </c>
      <c r="K479" s="87">
        <v>1</v>
      </c>
      <c r="L479" s="87">
        <v>1</v>
      </c>
    </row>
    <row r="480" spans="1:12" hidden="1">
      <c r="A480" s="84" t="s">
        <v>964</v>
      </c>
      <c r="B480" s="84" t="s">
        <v>965</v>
      </c>
      <c r="C480" s="84" t="s">
        <v>251</v>
      </c>
      <c r="D480" s="78" t="s">
        <v>966</v>
      </c>
      <c r="E480" s="78" t="s">
        <v>269</v>
      </c>
      <c r="F480" s="78" t="s">
        <v>270</v>
      </c>
      <c r="G480" s="85">
        <v>2.94</v>
      </c>
      <c r="H480" s="86">
        <v>0.69820000000000004</v>
      </c>
      <c r="I480" s="87">
        <v>1</v>
      </c>
      <c r="J480" s="87">
        <v>1</v>
      </c>
      <c r="K480" s="87">
        <v>1</v>
      </c>
      <c r="L480" s="87">
        <v>1</v>
      </c>
    </row>
    <row r="481" spans="1:12" hidden="1">
      <c r="A481" s="84" t="s">
        <v>967</v>
      </c>
      <c r="B481" s="84" t="s">
        <v>965</v>
      </c>
      <c r="C481" s="84" t="s">
        <v>255</v>
      </c>
      <c r="D481" s="78" t="s">
        <v>966</v>
      </c>
      <c r="E481" s="78" t="s">
        <v>269</v>
      </c>
      <c r="F481" s="78" t="s">
        <v>270</v>
      </c>
      <c r="G481" s="85">
        <v>4.0999999999999996</v>
      </c>
      <c r="H481" s="86">
        <v>0.80700000000000005</v>
      </c>
      <c r="I481" s="87">
        <v>1</v>
      </c>
      <c r="J481" s="87">
        <v>1</v>
      </c>
      <c r="K481" s="87">
        <v>1</v>
      </c>
      <c r="L481" s="87">
        <v>1</v>
      </c>
    </row>
    <row r="482" spans="1:12" hidden="1">
      <c r="A482" s="84" t="s">
        <v>968</v>
      </c>
      <c r="B482" s="84" t="s">
        <v>965</v>
      </c>
      <c r="C482" s="84" t="s">
        <v>257</v>
      </c>
      <c r="D482" s="78" t="s">
        <v>966</v>
      </c>
      <c r="E482" s="78" t="s">
        <v>269</v>
      </c>
      <c r="F482" s="78" t="s">
        <v>270</v>
      </c>
      <c r="G482" s="85">
        <v>6.31</v>
      </c>
      <c r="H482" s="86">
        <v>1.1005</v>
      </c>
      <c r="I482" s="87">
        <v>1</v>
      </c>
      <c r="J482" s="87">
        <v>1</v>
      </c>
      <c r="K482" s="87">
        <v>1</v>
      </c>
      <c r="L482" s="87">
        <v>1</v>
      </c>
    </row>
    <row r="483" spans="1:12" hidden="1">
      <c r="A483" s="84" t="s">
        <v>969</v>
      </c>
      <c r="B483" s="84" t="s">
        <v>965</v>
      </c>
      <c r="C483" s="84" t="s">
        <v>259</v>
      </c>
      <c r="D483" s="78" t="s">
        <v>966</v>
      </c>
      <c r="E483" s="78" t="s">
        <v>269</v>
      </c>
      <c r="F483" s="78" t="s">
        <v>270</v>
      </c>
      <c r="G483" s="85">
        <v>10.01</v>
      </c>
      <c r="H483" s="86">
        <v>1.8089999999999999</v>
      </c>
      <c r="I483" s="87">
        <v>1</v>
      </c>
      <c r="J483" s="87">
        <v>1</v>
      </c>
      <c r="K483" s="87">
        <v>1</v>
      </c>
      <c r="L483" s="87">
        <v>1</v>
      </c>
    </row>
    <row r="484" spans="1:12" hidden="1">
      <c r="A484" s="84" t="s">
        <v>970</v>
      </c>
      <c r="B484" s="84" t="s">
        <v>971</v>
      </c>
      <c r="C484" s="84" t="s">
        <v>251</v>
      </c>
      <c r="D484" s="78" t="s">
        <v>972</v>
      </c>
      <c r="E484" s="78" t="s">
        <v>269</v>
      </c>
      <c r="F484" s="78" t="s">
        <v>270</v>
      </c>
      <c r="G484" s="85">
        <v>2.39</v>
      </c>
      <c r="H484" s="86">
        <v>0.59030000000000005</v>
      </c>
      <c r="I484" s="87">
        <v>1</v>
      </c>
      <c r="J484" s="87">
        <v>1</v>
      </c>
      <c r="K484" s="87">
        <v>1</v>
      </c>
      <c r="L484" s="87">
        <v>1</v>
      </c>
    </row>
    <row r="485" spans="1:12" hidden="1">
      <c r="A485" s="84" t="s">
        <v>973</v>
      </c>
      <c r="B485" s="84" t="s">
        <v>971</v>
      </c>
      <c r="C485" s="84" t="s">
        <v>255</v>
      </c>
      <c r="D485" s="78" t="s">
        <v>972</v>
      </c>
      <c r="E485" s="78" t="s">
        <v>269</v>
      </c>
      <c r="F485" s="78" t="s">
        <v>270</v>
      </c>
      <c r="G485" s="85">
        <v>3.07</v>
      </c>
      <c r="H485" s="86">
        <v>0.73480000000000001</v>
      </c>
      <c r="I485" s="87">
        <v>1</v>
      </c>
      <c r="J485" s="87">
        <v>1</v>
      </c>
      <c r="K485" s="87">
        <v>1</v>
      </c>
      <c r="L485" s="87">
        <v>1</v>
      </c>
    </row>
    <row r="486" spans="1:12" hidden="1">
      <c r="A486" s="84" t="s">
        <v>974</v>
      </c>
      <c r="B486" s="84" t="s">
        <v>971</v>
      </c>
      <c r="C486" s="84" t="s">
        <v>257</v>
      </c>
      <c r="D486" s="78" t="s">
        <v>972</v>
      </c>
      <c r="E486" s="78" t="s">
        <v>269</v>
      </c>
      <c r="F486" s="78" t="s">
        <v>270</v>
      </c>
      <c r="G486" s="85">
        <v>4.6100000000000003</v>
      </c>
      <c r="H486" s="86">
        <v>1.0710999999999999</v>
      </c>
      <c r="I486" s="87">
        <v>1</v>
      </c>
      <c r="J486" s="87">
        <v>1</v>
      </c>
      <c r="K486" s="87">
        <v>1</v>
      </c>
      <c r="L486" s="87">
        <v>1</v>
      </c>
    </row>
    <row r="487" spans="1:12" hidden="1">
      <c r="A487" s="84" t="s">
        <v>975</v>
      </c>
      <c r="B487" s="84" t="s">
        <v>971</v>
      </c>
      <c r="C487" s="84" t="s">
        <v>259</v>
      </c>
      <c r="D487" s="78" t="s">
        <v>972</v>
      </c>
      <c r="E487" s="78" t="s">
        <v>269</v>
      </c>
      <c r="F487" s="78" t="s">
        <v>270</v>
      </c>
      <c r="G487" s="85">
        <v>8.49</v>
      </c>
      <c r="H487" s="86">
        <v>2.0861999999999998</v>
      </c>
      <c r="I487" s="87">
        <v>1</v>
      </c>
      <c r="J487" s="87">
        <v>1</v>
      </c>
      <c r="K487" s="87">
        <v>1</v>
      </c>
      <c r="L487" s="87">
        <v>1</v>
      </c>
    </row>
    <row r="488" spans="1:12" hidden="1">
      <c r="A488" s="84" t="s">
        <v>976</v>
      </c>
      <c r="B488" s="84" t="s">
        <v>977</v>
      </c>
      <c r="C488" s="84" t="s">
        <v>251</v>
      </c>
      <c r="D488" s="78" t="s">
        <v>978</v>
      </c>
      <c r="E488" s="78" t="s">
        <v>269</v>
      </c>
      <c r="F488" s="78" t="s">
        <v>270</v>
      </c>
      <c r="G488" s="85">
        <v>2.17</v>
      </c>
      <c r="H488" s="86">
        <v>0.53849999999999998</v>
      </c>
      <c r="I488" s="87">
        <v>1</v>
      </c>
      <c r="J488" s="87">
        <v>1</v>
      </c>
      <c r="K488" s="87">
        <v>1</v>
      </c>
      <c r="L488" s="87">
        <v>1</v>
      </c>
    </row>
    <row r="489" spans="1:12" hidden="1">
      <c r="A489" s="84" t="s">
        <v>979</v>
      </c>
      <c r="B489" s="84" t="s">
        <v>977</v>
      </c>
      <c r="C489" s="84" t="s">
        <v>255</v>
      </c>
      <c r="D489" s="78" t="s">
        <v>978</v>
      </c>
      <c r="E489" s="78" t="s">
        <v>269</v>
      </c>
      <c r="F489" s="78" t="s">
        <v>270</v>
      </c>
      <c r="G489" s="85">
        <v>2.97</v>
      </c>
      <c r="H489" s="86">
        <v>0.6966</v>
      </c>
      <c r="I489" s="87">
        <v>1</v>
      </c>
      <c r="J489" s="87">
        <v>1</v>
      </c>
      <c r="K489" s="87">
        <v>1</v>
      </c>
      <c r="L489" s="87">
        <v>1</v>
      </c>
    </row>
    <row r="490" spans="1:12" hidden="1">
      <c r="A490" s="84" t="s">
        <v>980</v>
      </c>
      <c r="B490" s="84" t="s">
        <v>977</v>
      </c>
      <c r="C490" s="84" t="s">
        <v>257</v>
      </c>
      <c r="D490" s="78" t="s">
        <v>978</v>
      </c>
      <c r="E490" s="78" t="s">
        <v>269</v>
      </c>
      <c r="F490" s="78" t="s">
        <v>270</v>
      </c>
      <c r="G490" s="85">
        <v>4.2300000000000004</v>
      </c>
      <c r="H490" s="86">
        <v>0.999</v>
      </c>
      <c r="I490" s="87">
        <v>1</v>
      </c>
      <c r="J490" s="87">
        <v>1</v>
      </c>
      <c r="K490" s="87">
        <v>1</v>
      </c>
      <c r="L490" s="87">
        <v>1</v>
      </c>
    </row>
    <row r="491" spans="1:12" hidden="1">
      <c r="A491" s="84" t="s">
        <v>981</v>
      </c>
      <c r="B491" s="84" t="s">
        <v>977</v>
      </c>
      <c r="C491" s="84" t="s">
        <v>259</v>
      </c>
      <c r="D491" s="78" t="s">
        <v>978</v>
      </c>
      <c r="E491" s="78" t="s">
        <v>269</v>
      </c>
      <c r="F491" s="78" t="s">
        <v>270</v>
      </c>
      <c r="G491" s="85">
        <v>8.39</v>
      </c>
      <c r="H491" s="86">
        <v>2.0501</v>
      </c>
      <c r="I491" s="87">
        <v>1</v>
      </c>
      <c r="J491" s="87">
        <v>1</v>
      </c>
      <c r="K491" s="87">
        <v>1</v>
      </c>
      <c r="L491" s="87">
        <v>1</v>
      </c>
    </row>
    <row r="492" spans="1:12" hidden="1">
      <c r="A492" s="84" t="s">
        <v>982</v>
      </c>
      <c r="B492" s="84" t="s">
        <v>983</v>
      </c>
      <c r="C492" s="84" t="s">
        <v>251</v>
      </c>
      <c r="D492" s="78" t="s">
        <v>984</v>
      </c>
      <c r="E492" s="78" t="s">
        <v>269</v>
      </c>
      <c r="F492" s="78" t="s">
        <v>270</v>
      </c>
      <c r="G492" s="85">
        <v>2.0699999999999998</v>
      </c>
      <c r="H492" s="86">
        <v>0.50719999999999998</v>
      </c>
      <c r="I492" s="87">
        <v>1</v>
      </c>
      <c r="J492" s="87">
        <v>1</v>
      </c>
      <c r="K492" s="87">
        <v>1</v>
      </c>
      <c r="L492" s="87">
        <v>1</v>
      </c>
    </row>
    <row r="493" spans="1:12" hidden="1">
      <c r="A493" s="84" t="s">
        <v>985</v>
      </c>
      <c r="B493" s="84" t="s">
        <v>983</v>
      </c>
      <c r="C493" s="84" t="s">
        <v>255</v>
      </c>
      <c r="D493" s="78" t="s">
        <v>984</v>
      </c>
      <c r="E493" s="78" t="s">
        <v>269</v>
      </c>
      <c r="F493" s="78" t="s">
        <v>270</v>
      </c>
      <c r="G493" s="85">
        <v>2.95</v>
      </c>
      <c r="H493" s="86">
        <v>0.6522</v>
      </c>
      <c r="I493" s="87">
        <v>1</v>
      </c>
      <c r="J493" s="87">
        <v>1</v>
      </c>
      <c r="K493" s="87">
        <v>1</v>
      </c>
      <c r="L493" s="87">
        <v>1</v>
      </c>
    </row>
    <row r="494" spans="1:12" hidden="1">
      <c r="A494" s="84" t="s">
        <v>986</v>
      </c>
      <c r="B494" s="84" t="s">
        <v>983</v>
      </c>
      <c r="C494" s="84" t="s">
        <v>257</v>
      </c>
      <c r="D494" s="78" t="s">
        <v>984</v>
      </c>
      <c r="E494" s="78" t="s">
        <v>269</v>
      </c>
      <c r="F494" s="78" t="s">
        <v>270</v>
      </c>
      <c r="G494" s="85">
        <v>4.88</v>
      </c>
      <c r="H494" s="86">
        <v>0.95069999999999999</v>
      </c>
      <c r="I494" s="87">
        <v>1</v>
      </c>
      <c r="J494" s="87">
        <v>1</v>
      </c>
      <c r="K494" s="87">
        <v>1</v>
      </c>
      <c r="L494" s="87">
        <v>1</v>
      </c>
    </row>
    <row r="495" spans="1:12" hidden="1">
      <c r="A495" s="84" t="s">
        <v>987</v>
      </c>
      <c r="B495" s="84" t="s">
        <v>983</v>
      </c>
      <c r="C495" s="84" t="s">
        <v>259</v>
      </c>
      <c r="D495" s="78" t="s">
        <v>984</v>
      </c>
      <c r="E495" s="78" t="s">
        <v>269</v>
      </c>
      <c r="F495" s="78" t="s">
        <v>270</v>
      </c>
      <c r="G495" s="85">
        <v>9.01</v>
      </c>
      <c r="H495" s="86">
        <v>1.7124999999999999</v>
      </c>
      <c r="I495" s="87">
        <v>1</v>
      </c>
      <c r="J495" s="87">
        <v>1</v>
      </c>
      <c r="K495" s="87">
        <v>1</v>
      </c>
      <c r="L495" s="87">
        <v>1</v>
      </c>
    </row>
    <row r="496" spans="1:12" hidden="1">
      <c r="A496" s="84" t="s">
        <v>988</v>
      </c>
      <c r="B496" s="84" t="s">
        <v>989</v>
      </c>
      <c r="C496" s="84" t="s">
        <v>251</v>
      </c>
      <c r="D496" s="78" t="s">
        <v>990</v>
      </c>
      <c r="E496" s="78" t="s">
        <v>269</v>
      </c>
      <c r="F496" s="78" t="s">
        <v>270</v>
      </c>
      <c r="G496" s="85">
        <v>2.89</v>
      </c>
      <c r="H496" s="86">
        <v>0.50990000000000002</v>
      </c>
      <c r="I496" s="87">
        <v>1</v>
      </c>
      <c r="J496" s="87">
        <v>1</v>
      </c>
      <c r="K496" s="87">
        <v>1</v>
      </c>
      <c r="L496" s="87">
        <v>1</v>
      </c>
    </row>
    <row r="497" spans="1:12" hidden="1">
      <c r="A497" s="84" t="s">
        <v>991</v>
      </c>
      <c r="B497" s="84" t="s">
        <v>989</v>
      </c>
      <c r="C497" s="84" t="s">
        <v>255</v>
      </c>
      <c r="D497" s="78" t="s">
        <v>990</v>
      </c>
      <c r="E497" s="78" t="s">
        <v>269</v>
      </c>
      <c r="F497" s="78" t="s">
        <v>270</v>
      </c>
      <c r="G497" s="85">
        <v>3.46</v>
      </c>
      <c r="H497" s="86">
        <v>0.66620000000000001</v>
      </c>
      <c r="I497" s="87">
        <v>1</v>
      </c>
      <c r="J497" s="87">
        <v>1</v>
      </c>
      <c r="K497" s="87">
        <v>1</v>
      </c>
      <c r="L497" s="87">
        <v>1</v>
      </c>
    </row>
    <row r="498" spans="1:12" hidden="1">
      <c r="A498" s="84" t="s">
        <v>992</v>
      </c>
      <c r="B498" s="84" t="s">
        <v>989</v>
      </c>
      <c r="C498" s="84" t="s">
        <v>257</v>
      </c>
      <c r="D498" s="78" t="s">
        <v>990</v>
      </c>
      <c r="E498" s="78" t="s">
        <v>269</v>
      </c>
      <c r="F498" s="78" t="s">
        <v>270</v>
      </c>
      <c r="G498" s="85">
        <v>5.12</v>
      </c>
      <c r="H498" s="86">
        <v>1.0073000000000001</v>
      </c>
      <c r="I498" s="87">
        <v>1</v>
      </c>
      <c r="J498" s="87">
        <v>1</v>
      </c>
      <c r="K498" s="87">
        <v>1</v>
      </c>
      <c r="L498" s="87">
        <v>1</v>
      </c>
    </row>
    <row r="499" spans="1:12" hidden="1">
      <c r="A499" s="84" t="s">
        <v>993</v>
      </c>
      <c r="B499" s="84" t="s">
        <v>989</v>
      </c>
      <c r="C499" s="84" t="s">
        <v>259</v>
      </c>
      <c r="D499" s="78" t="s">
        <v>990</v>
      </c>
      <c r="E499" s="78" t="s">
        <v>269</v>
      </c>
      <c r="F499" s="78" t="s">
        <v>270</v>
      </c>
      <c r="G499" s="85">
        <v>8.6199999999999992</v>
      </c>
      <c r="H499" s="86">
        <v>1.7242999999999999</v>
      </c>
      <c r="I499" s="87">
        <v>1</v>
      </c>
      <c r="J499" s="87">
        <v>1</v>
      </c>
      <c r="K499" s="87">
        <v>1</v>
      </c>
      <c r="L499" s="87">
        <v>1</v>
      </c>
    </row>
    <row r="500" spans="1:12" hidden="1">
      <c r="A500" s="84" t="s">
        <v>994</v>
      </c>
      <c r="B500" s="84" t="s">
        <v>995</v>
      </c>
      <c r="C500" s="84" t="s">
        <v>251</v>
      </c>
      <c r="D500" s="78" t="s">
        <v>996</v>
      </c>
      <c r="E500" s="78" t="s">
        <v>269</v>
      </c>
      <c r="F500" s="78" t="s">
        <v>270</v>
      </c>
      <c r="G500" s="85">
        <v>2.99</v>
      </c>
      <c r="H500" s="86">
        <v>0.54600000000000004</v>
      </c>
      <c r="I500" s="87">
        <v>1</v>
      </c>
      <c r="J500" s="87">
        <v>1</v>
      </c>
      <c r="K500" s="87">
        <v>1</v>
      </c>
      <c r="L500" s="87">
        <v>1</v>
      </c>
    </row>
    <row r="501" spans="1:12" hidden="1">
      <c r="A501" s="84" t="s">
        <v>997</v>
      </c>
      <c r="B501" s="84" t="s">
        <v>995</v>
      </c>
      <c r="C501" s="84" t="s">
        <v>255</v>
      </c>
      <c r="D501" s="78" t="s">
        <v>996</v>
      </c>
      <c r="E501" s="78" t="s">
        <v>269</v>
      </c>
      <c r="F501" s="78" t="s">
        <v>270</v>
      </c>
      <c r="G501" s="85">
        <v>3.84</v>
      </c>
      <c r="H501" s="86">
        <v>0.69630000000000003</v>
      </c>
      <c r="I501" s="87">
        <v>1</v>
      </c>
      <c r="J501" s="87">
        <v>1</v>
      </c>
      <c r="K501" s="87">
        <v>1</v>
      </c>
      <c r="L501" s="87">
        <v>1</v>
      </c>
    </row>
    <row r="502" spans="1:12" hidden="1">
      <c r="A502" s="84" t="s">
        <v>998</v>
      </c>
      <c r="B502" s="84" t="s">
        <v>995</v>
      </c>
      <c r="C502" s="84" t="s">
        <v>257</v>
      </c>
      <c r="D502" s="78" t="s">
        <v>996</v>
      </c>
      <c r="E502" s="78" t="s">
        <v>269</v>
      </c>
      <c r="F502" s="78" t="s">
        <v>270</v>
      </c>
      <c r="G502" s="85">
        <v>5.79</v>
      </c>
      <c r="H502" s="86">
        <v>0.99890000000000001</v>
      </c>
      <c r="I502" s="87">
        <v>1</v>
      </c>
      <c r="J502" s="87">
        <v>1</v>
      </c>
      <c r="K502" s="87">
        <v>1</v>
      </c>
      <c r="L502" s="87">
        <v>1</v>
      </c>
    </row>
    <row r="503" spans="1:12" hidden="1">
      <c r="A503" s="84" t="s">
        <v>999</v>
      </c>
      <c r="B503" s="84" t="s">
        <v>995</v>
      </c>
      <c r="C503" s="84" t="s">
        <v>259</v>
      </c>
      <c r="D503" s="78" t="s">
        <v>996</v>
      </c>
      <c r="E503" s="78" t="s">
        <v>269</v>
      </c>
      <c r="F503" s="78" t="s">
        <v>270</v>
      </c>
      <c r="G503" s="85">
        <v>10.46</v>
      </c>
      <c r="H503" s="86">
        <v>1.7454000000000001</v>
      </c>
      <c r="I503" s="87">
        <v>1</v>
      </c>
      <c r="J503" s="87">
        <v>1</v>
      </c>
      <c r="K503" s="87">
        <v>1</v>
      </c>
      <c r="L503" s="87">
        <v>1</v>
      </c>
    </row>
    <row r="504" spans="1:12" hidden="1">
      <c r="A504" s="84" t="s">
        <v>1000</v>
      </c>
      <c r="B504" s="84" t="s">
        <v>1001</v>
      </c>
      <c r="C504" s="84" t="s">
        <v>251</v>
      </c>
      <c r="D504" s="78" t="s">
        <v>1002</v>
      </c>
      <c r="E504" s="78" t="s">
        <v>269</v>
      </c>
      <c r="F504" s="78" t="s">
        <v>270</v>
      </c>
      <c r="G504" s="85">
        <v>2.71</v>
      </c>
      <c r="H504" s="86">
        <v>0.57840000000000003</v>
      </c>
      <c r="I504" s="87">
        <v>1</v>
      </c>
      <c r="J504" s="87">
        <v>1</v>
      </c>
      <c r="K504" s="87">
        <v>1</v>
      </c>
      <c r="L504" s="87">
        <v>1</v>
      </c>
    </row>
    <row r="505" spans="1:12" hidden="1">
      <c r="A505" s="84" t="s">
        <v>1003</v>
      </c>
      <c r="B505" s="84" t="s">
        <v>1001</v>
      </c>
      <c r="C505" s="84" t="s">
        <v>255</v>
      </c>
      <c r="D505" s="78" t="s">
        <v>1002</v>
      </c>
      <c r="E505" s="78" t="s">
        <v>269</v>
      </c>
      <c r="F505" s="78" t="s">
        <v>270</v>
      </c>
      <c r="G505" s="85">
        <v>3.56</v>
      </c>
      <c r="H505" s="86">
        <v>0.73199999999999998</v>
      </c>
      <c r="I505" s="87">
        <v>1</v>
      </c>
      <c r="J505" s="87">
        <v>1</v>
      </c>
      <c r="K505" s="87">
        <v>1</v>
      </c>
      <c r="L505" s="87">
        <v>1</v>
      </c>
    </row>
    <row r="506" spans="1:12" hidden="1">
      <c r="A506" s="84" t="s">
        <v>1004</v>
      </c>
      <c r="B506" s="84" t="s">
        <v>1001</v>
      </c>
      <c r="C506" s="84" t="s">
        <v>257</v>
      </c>
      <c r="D506" s="78" t="s">
        <v>1002</v>
      </c>
      <c r="E506" s="78" t="s">
        <v>269</v>
      </c>
      <c r="F506" s="78" t="s">
        <v>270</v>
      </c>
      <c r="G506" s="85">
        <v>5.32</v>
      </c>
      <c r="H506" s="86">
        <v>1.0347</v>
      </c>
      <c r="I506" s="87">
        <v>1</v>
      </c>
      <c r="J506" s="87">
        <v>1</v>
      </c>
      <c r="K506" s="87">
        <v>1</v>
      </c>
      <c r="L506" s="87">
        <v>1</v>
      </c>
    </row>
    <row r="507" spans="1:12" hidden="1">
      <c r="A507" s="84" t="s">
        <v>1005</v>
      </c>
      <c r="B507" s="84" t="s">
        <v>1001</v>
      </c>
      <c r="C507" s="84" t="s">
        <v>259</v>
      </c>
      <c r="D507" s="78" t="s">
        <v>1002</v>
      </c>
      <c r="E507" s="78" t="s">
        <v>269</v>
      </c>
      <c r="F507" s="78" t="s">
        <v>270</v>
      </c>
      <c r="G507" s="85">
        <v>7.25</v>
      </c>
      <c r="H507" s="86">
        <v>1.4957</v>
      </c>
      <c r="I507" s="87">
        <v>1</v>
      </c>
      <c r="J507" s="87">
        <v>1</v>
      </c>
      <c r="K507" s="87">
        <v>1</v>
      </c>
      <c r="L507" s="87">
        <v>1</v>
      </c>
    </row>
    <row r="508" spans="1:12" hidden="1">
      <c r="A508" s="84" t="s">
        <v>1006</v>
      </c>
      <c r="B508" s="84" t="s">
        <v>1007</v>
      </c>
      <c r="C508" s="84" t="s">
        <v>251</v>
      </c>
      <c r="D508" s="78" t="s">
        <v>1008</v>
      </c>
      <c r="E508" s="78" t="s">
        <v>269</v>
      </c>
      <c r="F508" s="78" t="s">
        <v>270</v>
      </c>
      <c r="G508" s="85">
        <v>2.61</v>
      </c>
      <c r="H508" s="86">
        <v>0.46310000000000001</v>
      </c>
      <c r="I508" s="87">
        <v>1</v>
      </c>
      <c r="J508" s="87">
        <v>1</v>
      </c>
      <c r="K508" s="87">
        <v>1</v>
      </c>
      <c r="L508" s="87">
        <v>1</v>
      </c>
    </row>
    <row r="509" spans="1:12" hidden="1">
      <c r="A509" s="84" t="s">
        <v>1009</v>
      </c>
      <c r="B509" s="84" t="s">
        <v>1007</v>
      </c>
      <c r="C509" s="84" t="s">
        <v>255</v>
      </c>
      <c r="D509" s="78" t="s">
        <v>1008</v>
      </c>
      <c r="E509" s="78" t="s">
        <v>269</v>
      </c>
      <c r="F509" s="78" t="s">
        <v>270</v>
      </c>
      <c r="G509" s="85">
        <v>3.55</v>
      </c>
      <c r="H509" s="86">
        <v>0.6</v>
      </c>
      <c r="I509" s="87">
        <v>1</v>
      </c>
      <c r="J509" s="87">
        <v>1</v>
      </c>
      <c r="K509" s="87">
        <v>1</v>
      </c>
      <c r="L509" s="87">
        <v>1</v>
      </c>
    </row>
    <row r="510" spans="1:12" hidden="1">
      <c r="A510" s="84" t="s">
        <v>1010</v>
      </c>
      <c r="B510" s="84" t="s">
        <v>1007</v>
      </c>
      <c r="C510" s="84" t="s">
        <v>257</v>
      </c>
      <c r="D510" s="78" t="s">
        <v>1008</v>
      </c>
      <c r="E510" s="78" t="s">
        <v>269</v>
      </c>
      <c r="F510" s="78" t="s">
        <v>270</v>
      </c>
      <c r="G510" s="85">
        <v>5.5</v>
      </c>
      <c r="H510" s="86">
        <v>0.89690000000000003</v>
      </c>
      <c r="I510" s="87">
        <v>1</v>
      </c>
      <c r="J510" s="87">
        <v>1</v>
      </c>
      <c r="K510" s="87">
        <v>1</v>
      </c>
      <c r="L510" s="87">
        <v>1</v>
      </c>
    </row>
    <row r="511" spans="1:12" hidden="1">
      <c r="A511" s="84" t="s">
        <v>1011</v>
      </c>
      <c r="B511" s="84" t="s">
        <v>1007</v>
      </c>
      <c r="C511" s="84" t="s">
        <v>259</v>
      </c>
      <c r="D511" s="78" t="s">
        <v>1008</v>
      </c>
      <c r="E511" s="78" t="s">
        <v>269</v>
      </c>
      <c r="F511" s="78" t="s">
        <v>270</v>
      </c>
      <c r="G511" s="85">
        <v>9.2100000000000009</v>
      </c>
      <c r="H511" s="86">
        <v>1.6546000000000001</v>
      </c>
      <c r="I511" s="87">
        <v>1</v>
      </c>
      <c r="J511" s="87">
        <v>1</v>
      </c>
      <c r="K511" s="87">
        <v>1</v>
      </c>
      <c r="L511" s="87">
        <v>1</v>
      </c>
    </row>
    <row r="512" spans="1:12" hidden="1">
      <c r="A512" s="84" t="s">
        <v>1012</v>
      </c>
      <c r="B512" s="84" t="s">
        <v>1013</v>
      </c>
      <c r="C512" s="84" t="s">
        <v>251</v>
      </c>
      <c r="D512" s="78" t="s">
        <v>1014</v>
      </c>
      <c r="E512" s="78" t="s">
        <v>269</v>
      </c>
      <c r="F512" s="78" t="s">
        <v>270</v>
      </c>
      <c r="G512" s="85">
        <v>3.05</v>
      </c>
      <c r="H512" s="86">
        <v>0.5101</v>
      </c>
      <c r="I512" s="87">
        <v>1</v>
      </c>
      <c r="J512" s="87">
        <v>1</v>
      </c>
      <c r="K512" s="87">
        <v>1</v>
      </c>
      <c r="L512" s="87">
        <v>1</v>
      </c>
    </row>
    <row r="513" spans="1:12" hidden="1">
      <c r="A513" s="84" t="s">
        <v>1015</v>
      </c>
      <c r="B513" s="84" t="s">
        <v>1013</v>
      </c>
      <c r="C513" s="84" t="s">
        <v>255</v>
      </c>
      <c r="D513" s="78" t="s">
        <v>1014</v>
      </c>
      <c r="E513" s="78" t="s">
        <v>269</v>
      </c>
      <c r="F513" s="78" t="s">
        <v>270</v>
      </c>
      <c r="G513" s="85">
        <v>4.0999999999999996</v>
      </c>
      <c r="H513" s="86">
        <v>0.67159999999999997</v>
      </c>
      <c r="I513" s="87">
        <v>1</v>
      </c>
      <c r="J513" s="87">
        <v>1</v>
      </c>
      <c r="K513" s="87">
        <v>1</v>
      </c>
      <c r="L513" s="87">
        <v>1</v>
      </c>
    </row>
    <row r="514" spans="1:12" hidden="1">
      <c r="A514" s="84" t="s">
        <v>1016</v>
      </c>
      <c r="B514" s="84" t="s">
        <v>1013</v>
      </c>
      <c r="C514" s="84" t="s">
        <v>257</v>
      </c>
      <c r="D514" s="78" t="s">
        <v>1014</v>
      </c>
      <c r="E514" s="78" t="s">
        <v>269</v>
      </c>
      <c r="F514" s="78" t="s">
        <v>270</v>
      </c>
      <c r="G514" s="85">
        <v>6.05</v>
      </c>
      <c r="H514" s="86">
        <v>0.98660000000000003</v>
      </c>
      <c r="I514" s="87">
        <v>1</v>
      </c>
      <c r="J514" s="87">
        <v>1</v>
      </c>
      <c r="K514" s="87">
        <v>1</v>
      </c>
      <c r="L514" s="87">
        <v>1</v>
      </c>
    </row>
    <row r="515" spans="1:12" hidden="1">
      <c r="A515" s="84" t="s">
        <v>1017</v>
      </c>
      <c r="B515" s="84" t="s">
        <v>1013</v>
      </c>
      <c r="C515" s="84" t="s">
        <v>259</v>
      </c>
      <c r="D515" s="78" t="s">
        <v>1014</v>
      </c>
      <c r="E515" s="78" t="s">
        <v>269</v>
      </c>
      <c r="F515" s="78" t="s">
        <v>270</v>
      </c>
      <c r="G515" s="85">
        <v>10.53</v>
      </c>
      <c r="H515" s="86">
        <v>1.7932999999999999</v>
      </c>
      <c r="I515" s="87">
        <v>1</v>
      </c>
      <c r="J515" s="87">
        <v>1</v>
      </c>
      <c r="K515" s="87">
        <v>1</v>
      </c>
      <c r="L515" s="87">
        <v>1</v>
      </c>
    </row>
    <row r="516" spans="1:12" hidden="1">
      <c r="A516" s="84" t="s">
        <v>1018</v>
      </c>
      <c r="B516" s="84" t="s">
        <v>1019</v>
      </c>
      <c r="C516" s="84" t="s">
        <v>251</v>
      </c>
      <c r="D516" s="78" t="s">
        <v>1020</v>
      </c>
      <c r="E516" s="78" t="s">
        <v>269</v>
      </c>
      <c r="F516" s="78" t="s">
        <v>270</v>
      </c>
      <c r="G516" s="85">
        <v>2.2000000000000002</v>
      </c>
      <c r="H516" s="86">
        <v>0.43269999999999997</v>
      </c>
      <c r="I516" s="87">
        <v>1</v>
      </c>
      <c r="J516" s="87">
        <v>1</v>
      </c>
      <c r="K516" s="87">
        <v>1</v>
      </c>
      <c r="L516" s="87">
        <v>1</v>
      </c>
    </row>
    <row r="517" spans="1:12" hidden="1">
      <c r="A517" s="84" t="s">
        <v>1021</v>
      </c>
      <c r="B517" s="84" t="s">
        <v>1019</v>
      </c>
      <c r="C517" s="84" t="s">
        <v>255</v>
      </c>
      <c r="D517" s="78" t="s">
        <v>1020</v>
      </c>
      <c r="E517" s="78" t="s">
        <v>269</v>
      </c>
      <c r="F517" s="78" t="s">
        <v>270</v>
      </c>
      <c r="G517" s="85">
        <v>2.83</v>
      </c>
      <c r="H517" s="86">
        <v>0.54090000000000005</v>
      </c>
      <c r="I517" s="87">
        <v>1</v>
      </c>
      <c r="J517" s="87">
        <v>1</v>
      </c>
      <c r="K517" s="87">
        <v>1</v>
      </c>
      <c r="L517" s="87">
        <v>1</v>
      </c>
    </row>
    <row r="518" spans="1:12" hidden="1">
      <c r="A518" s="84" t="s">
        <v>1022</v>
      </c>
      <c r="B518" s="84" t="s">
        <v>1019</v>
      </c>
      <c r="C518" s="84" t="s">
        <v>257</v>
      </c>
      <c r="D518" s="78" t="s">
        <v>1020</v>
      </c>
      <c r="E518" s="78" t="s">
        <v>269</v>
      </c>
      <c r="F518" s="78" t="s">
        <v>270</v>
      </c>
      <c r="G518" s="85">
        <v>4.37</v>
      </c>
      <c r="H518" s="86">
        <v>0.7823</v>
      </c>
      <c r="I518" s="87">
        <v>1</v>
      </c>
      <c r="J518" s="87">
        <v>1</v>
      </c>
      <c r="K518" s="87">
        <v>1</v>
      </c>
      <c r="L518" s="87">
        <v>1</v>
      </c>
    </row>
    <row r="519" spans="1:12" hidden="1">
      <c r="A519" s="84" t="s">
        <v>1023</v>
      </c>
      <c r="B519" s="84" t="s">
        <v>1019</v>
      </c>
      <c r="C519" s="84" t="s">
        <v>259</v>
      </c>
      <c r="D519" s="78" t="s">
        <v>1020</v>
      </c>
      <c r="E519" s="78" t="s">
        <v>269</v>
      </c>
      <c r="F519" s="78" t="s">
        <v>270</v>
      </c>
      <c r="G519" s="85">
        <v>8.24</v>
      </c>
      <c r="H519" s="86">
        <v>1.4399</v>
      </c>
      <c r="I519" s="87">
        <v>1</v>
      </c>
      <c r="J519" s="87">
        <v>1</v>
      </c>
      <c r="K519" s="87">
        <v>1</v>
      </c>
      <c r="L519" s="87">
        <v>1</v>
      </c>
    </row>
    <row r="520" spans="1:12" hidden="1">
      <c r="A520" s="84" t="s">
        <v>1024</v>
      </c>
      <c r="B520" s="84" t="s">
        <v>1025</v>
      </c>
      <c r="C520" s="84" t="s">
        <v>251</v>
      </c>
      <c r="D520" s="78" t="s">
        <v>1026</v>
      </c>
      <c r="E520" s="78" t="s">
        <v>269</v>
      </c>
      <c r="F520" s="78" t="s">
        <v>270</v>
      </c>
      <c r="G520" s="85">
        <v>2.1</v>
      </c>
      <c r="H520" s="86">
        <v>0.45540000000000003</v>
      </c>
      <c r="I520" s="87">
        <v>1</v>
      </c>
      <c r="J520" s="87">
        <v>1</v>
      </c>
      <c r="K520" s="87">
        <v>1</v>
      </c>
      <c r="L520" s="87">
        <v>1</v>
      </c>
    </row>
    <row r="521" spans="1:12" hidden="1">
      <c r="A521" s="84" t="s">
        <v>1027</v>
      </c>
      <c r="B521" s="84" t="s">
        <v>1025</v>
      </c>
      <c r="C521" s="84" t="s">
        <v>255</v>
      </c>
      <c r="D521" s="78" t="s">
        <v>1026</v>
      </c>
      <c r="E521" s="78" t="s">
        <v>269</v>
      </c>
      <c r="F521" s="78" t="s">
        <v>270</v>
      </c>
      <c r="G521" s="85">
        <v>2.7</v>
      </c>
      <c r="H521" s="86">
        <v>0.58809999999999996</v>
      </c>
      <c r="I521" s="87">
        <v>1</v>
      </c>
      <c r="J521" s="87">
        <v>1</v>
      </c>
      <c r="K521" s="87">
        <v>1</v>
      </c>
      <c r="L521" s="87">
        <v>1</v>
      </c>
    </row>
    <row r="522" spans="1:12" hidden="1">
      <c r="A522" s="84" t="s">
        <v>1028</v>
      </c>
      <c r="B522" s="84" t="s">
        <v>1025</v>
      </c>
      <c r="C522" s="84" t="s">
        <v>257</v>
      </c>
      <c r="D522" s="78" t="s">
        <v>1026</v>
      </c>
      <c r="E522" s="78" t="s">
        <v>269</v>
      </c>
      <c r="F522" s="78" t="s">
        <v>270</v>
      </c>
      <c r="G522" s="85">
        <v>3.83</v>
      </c>
      <c r="H522" s="86">
        <v>0.77629999999999999</v>
      </c>
      <c r="I522" s="87">
        <v>1</v>
      </c>
      <c r="J522" s="87">
        <v>1</v>
      </c>
      <c r="K522" s="87">
        <v>1</v>
      </c>
      <c r="L522" s="87">
        <v>1</v>
      </c>
    </row>
    <row r="523" spans="1:12" hidden="1">
      <c r="A523" s="84" t="s">
        <v>1029</v>
      </c>
      <c r="B523" s="84" t="s">
        <v>1025</v>
      </c>
      <c r="C523" s="84" t="s">
        <v>259</v>
      </c>
      <c r="D523" s="78" t="s">
        <v>1026</v>
      </c>
      <c r="E523" s="78" t="s">
        <v>269</v>
      </c>
      <c r="F523" s="78" t="s">
        <v>270</v>
      </c>
      <c r="G523" s="85">
        <v>6.51</v>
      </c>
      <c r="H523" s="86">
        <v>1.3120000000000001</v>
      </c>
      <c r="I523" s="87">
        <v>1</v>
      </c>
      <c r="J523" s="87">
        <v>1</v>
      </c>
      <c r="K523" s="87">
        <v>1</v>
      </c>
      <c r="L523" s="87">
        <v>1</v>
      </c>
    </row>
    <row r="524" spans="1:12" hidden="1">
      <c r="A524" s="84" t="s">
        <v>1030</v>
      </c>
      <c r="B524" s="84" t="s">
        <v>1031</v>
      </c>
      <c r="C524" s="84" t="s">
        <v>251</v>
      </c>
      <c r="D524" s="78" t="s">
        <v>1032</v>
      </c>
      <c r="E524" s="78" t="s">
        <v>269</v>
      </c>
      <c r="F524" s="78" t="s">
        <v>270</v>
      </c>
      <c r="G524" s="85">
        <v>3.03</v>
      </c>
      <c r="H524" s="86">
        <v>0.55410000000000004</v>
      </c>
      <c r="I524" s="87">
        <v>1</v>
      </c>
      <c r="J524" s="87">
        <v>1</v>
      </c>
      <c r="K524" s="87">
        <v>1</v>
      </c>
      <c r="L524" s="87">
        <v>1</v>
      </c>
    </row>
    <row r="525" spans="1:12" hidden="1">
      <c r="A525" s="84" t="s">
        <v>1033</v>
      </c>
      <c r="B525" s="84" t="s">
        <v>1031</v>
      </c>
      <c r="C525" s="84" t="s">
        <v>255</v>
      </c>
      <c r="D525" s="78" t="s">
        <v>1032</v>
      </c>
      <c r="E525" s="78" t="s">
        <v>269</v>
      </c>
      <c r="F525" s="78" t="s">
        <v>270</v>
      </c>
      <c r="G525" s="85">
        <v>3.84</v>
      </c>
      <c r="H525" s="86">
        <v>0.68589999999999995</v>
      </c>
      <c r="I525" s="87">
        <v>1</v>
      </c>
      <c r="J525" s="87">
        <v>1</v>
      </c>
      <c r="K525" s="87">
        <v>1</v>
      </c>
      <c r="L525" s="87">
        <v>1</v>
      </c>
    </row>
    <row r="526" spans="1:12" hidden="1">
      <c r="A526" s="84" t="s">
        <v>1034</v>
      </c>
      <c r="B526" s="84" t="s">
        <v>1031</v>
      </c>
      <c r="C526" s="84" t="s">
        <v>257</v>
      </c>
      <c r="D526" s="78" t="s">
        <v>1032</v>
      </c>
      <c r="E526" s="78" t="s">
        <v>269</v>
      </c>
      <c r="F526" s="78" t="s">
        <v>270</v>
      </c>
      <c r="G526" s="85">
        <v>5.68</v>
      </c>
      <c r="H526" s="86">
        <v>0.97499999999999998</v>
      </c>
      <c r="I526" s="87">
        <v>1</v>
      </c>
      <c r="J526" s="87">
        <v>1</v>
      </c>
      <c r="K526" s="87">
        <v>1</v>
      </c>
      <c r="L526" s="87">
        <v>1</v>
      </c>
    </row>
    <row r="527" spans="1:12" hidden="1">
      <c r="A527" s="84" t="s">
        <v>1035</v>
      </c>
      <c r="B527" s="84" t="s">
        <v>1031</v>
      </c>
      <c r="C527" s="84" t="s">
        <v>259</v>
      </c>
      <c r="D527" s="78" t="s">
        <v>1032</v>
      </c>
      <c r="E527" s="78" t="s">
        <v>269</v>
      </c>
      <c r="F527" s="78" t="s">
        <v>270</v>
      </c>
      <c r="G527" s="85">
        <v>10.119999999999999</v>
      </c>
      <c r="H527" s="86">
        <v>1.8552999999999999</v>
      </c>
      <c r="I527" s="87">
        <v>1</v>
      </c>
      <c r="J527" s="87">
        <v>1</v>
      </c>
      <c r="K527" s="87">
        <v>1</v>
      </c>
      <c r="L527" s="87">
        <v>1</v>
      </c>
    </row>
    <row r="528" spans="1:12" hidden="1">
      <c r="A528" s="84" t="s">
        <v>1036</v>
      </c>
      <c r="B528" s="84" t="s">
        <v>1037</v>
      </c>
      <c r="C528" s="84" t="s">
        <v>251</v>
      </c>
      <c r="D528" s="78" t="s">
        <v>1038</v>
      </c>
      <c r="E528" s="78" t="s">
        <v>269</v>
      </c>
      <c r="F528" s="78" t="s">
        <v>270</v>
      </c>
      <c r="G528" s="85">
        <v>2.4700000000000002</v>
      </c>
      <c r="H528" s="86">
        <v>0.55679999999999996</v>
      </c>
      <c r="I528" s="87">
        <v>1</v>
      </c>
      <c r="J528" s="87">
        <v>1</v>
      </c>
      <c r="K528" s="87">
        <v>1</v>
      </c>
      <c r="L528" s="87">
        <v>1</v>
      </c>
    </row>
    <row r="529" spans="1:12" hidden="1">
      <c r="A529" s="84" t="s">
        <v>1039</v>
      </c>
      <c r="B529" s="84" t="s">
        <v>1037</v>
      </c>
      <c r="C529" s="84" t="s">
        <v>255</v>
      </c>
      <c r="D529" s="78" t="s">
        <v>1038</v>
      </c>
      <c r="E529" s="78" t="s">
        <v>269</v>
      </c>
      <c r="F529" s="78" t="s">
        <v>270</v>
      </c>
      <c r="G529" s="85">
        <v>3.27</v>
      </c>
      <c r="H529" s="86">
        <v>0.71950000000000003</v>
      </c>
      <c r="I529" s="87">
        <v>1</v>
      </c>
      <c r="J529" s="87">
        <v>1</v>
      </c>
      <c r="K529" s="87">
        <v>1</v>
      </c>
      <c r="L529" s="87">
        <v>1</v>
      </c>
    </row>
    <row r="530" spans="1:12" hidden="1">
      <c r="A530" s="84" t="s">
        <v>1040</v>
      </c>
      <c r="B530" s="84" t="s">
        <v>1037</v>
      </c>
      <c r="C530" s="84" t="s">
        <v>257</v>
      </c>
      <c r="D530" s="78" t="s">
        <v>1038</v>
      </c>
      <c r="E530" s="78" t="s">
        <v>269</v>
      </c>
      <c r="F530" s="78" t="s">
        <v>270</v>
      </c>
      <c r="G530" s="85">
        <v>4.72</v>
      </c>
      <c r="H530" s="86">
        <v>1.0132000000000001</v>
      </c>
      <c r="I530" s="87">
        <v>1</v>
      </c>
      <c r="J530" s="87">
        <v>1</v>
      </c>
      <c r="K530" s="87">
        <v>1</v>
      </c>
      <c r="L530" s="87">
        <v>1</v>
      </c>
    </row>
    <row r="531" spans="1:12" hidden="1">
      <c r="A531" s="84" t="s">
        <v>1041</v>
      </c>
      <c r="B531" s="84" t="s">
        <v>1037</v>
      </c>
      <c r="C531" s="84" t="s">
        <v>259</v>
      </c>
      <c r="D531" s="78" t="s">
        <v>1038</v>
      </c>
      <c r="E531" s="78" t="s">
        <v>269</v>
      </c>
      <c r="F531" s="78" t="s">
        <v>270</v>
      </c>
      <c r="G531" s="85">
        <v>7.79</v>
      </c>
      <c r="H531" s="86">
        <v>1.7453000000000001</v>
      </c>
      <c r="I531" s="87">
        <v>1</v>
      </c>
      <c r="J531" s="87">
        <v>1</v>
      </c>
      <c r="K531" s="87">
        <v>1</v>
      </c>
      <c r="L531" s="87">
        <v>1</v>
      </c>
    </row>
    <row r="532" spans="1:12" hidden="1">
      <c r="A532" s="84" t="s">
        <v>1042</v>
      </c>
      <c r="B532" s="84" t="s">
        <v>1043</v>
      </c>
      <c r="C532" s="84" t="s">
        <v>251</v>
      </c>
      <c r="D532" s="78" t="s">
        <v>1044</v>
      </c>
      <c r="E532" s="78" t="s">
        <v>269</v>
      </c>
      <c r="F532" s="78" t="s">
        <v>270</v>
      </c>
      <c r="G532" s="85">
        <v>2.42</v>
      </c>
      <c r="H532" s="86">
        <v>0.47699999999999998</v>
      </c>
      <c r="I532" s="87">
        <v>1</v>
      </c>
      <c r="J532" s="87">
        <v>1</v>
      </c>
      <c r="K532" s="87">
        <v>1</v>
      </c>
      <c r="L532" s="87">
        <v>1</v>
      </c>
    </row>
    <row r="533" spans="1:12" hidden="1">
      <c r="A533" s="84" t="s">
        <v>1045</v>
      </c>
      <c r="B533" s="84" t="s">
        <v>1043</v>
      </c>
      <c r="C533" s="84" t="s">
        <v>255</v>
      </c>
      <c r="D533" s="78" t="s">
        <v>1044</v>
      </c>
      <c r="E533" s="78" t="s">
        <v>269</v>
      </c>
      <c r="F533" s="78" t="s">
        <v>270</v>
      </c>
      <c r="G533" s="85">
        <v>3.35</v>
      </c>
      <c r="H533" s="86">
        <v>0.66590000000000005</v>
      </c>
      <c r="I533" s="87">
        <v>1</v>
      </c>
      <c r="J533" s="87">
        <v>1</v>
      </c>
      <c r="K533" s="87">
        <v>1</v>
      </c>
      <c r="L533" s="87">
        <v>1</v>
      </c>
    </row>
    <row r="534" spans="1:12" hidden="1">
      <c r="A534" s="84" t="s">
        <v>1046</v>
      </c>
      <c r="B534" s="84" t="s">
        <v>1043</v>
      </c>
      <c r="C534" s="84" t="s">
        <v>257</v>
      </c>
      <c r="D534" s="78" t="s">
        <v>1044</v>
      </c>
      <c r="E534" s="78" t="s">
        <v>269</v>
      </c>
      <c r="F534" s="78" t="s">
        <v>270</v>
      </c>
      <c r="G534" s="85">
        <v>4.99</v>
      </c>
      <c r="H534" s="86">
        <v>0.95750000000000002</v>
      </c>
      <c r="I534" s="87">
        <v>1</v>
      </c>
      <c r="J534" s="87">
        <v>1</v>
      </c>
      <c r="K534" s="87">
        <v>1</v>
      </c>
      <c r="L534" s="87">
        <v>1</v>
      </c>
    </row>
    <row r="535" spans="1:12" hidden="1">
      <c r="A535" s="84" t="s">
        <v>1047</v>
      </c>
      <c r="B535" s="84" t="s">
        <v>1043</v>
      </c>
      <c r="C535" s="84" t="s">
        <v>259</v>
      </c>
      <c r="D535" s="78" t="s">
        <v>1044</v>
      </c>
      <c r="E535" s="78" t="s">
        <v>269</v>
      </c>
      <c r="F535" s="78" t="s">
        <v>270</v>
      </c>
      <c r="G535" s="85">
        <v>8.5299999999999994</v>
      </c>
      <c r="H535" s="86">
        <v>1.6825000000000001</v>
      </c>
      <c r="I535" s="87">
        <v>1</v>
      </c>
      <c r="J535" s="87">
        <v>1</v>
      </c>
      <c r="K535" s="87">
        <v>1</v>
      </c>
      <c r="L535" s="87">
        <v>1</v>
      </c>
    </row>
    <row r="536" spans="1:12" hidden="1">
      <c r="A536" s="84" t="s">
        <v>1048</v>
      </c>
      <c r="B536" s="84" t="s">
        <v>1049</v>
      </c>
      <c r="C536" s="84" t="s">
        <v>251</v>
      </c>
      <c r="D536" s="78" t="s">
        <v>1050</v>
      </c>
      <c r="E536" s="78" t="s">
        <v>269</v>
      </c>
      <c r="F536" s="78" t="s">
        <v>270</v>
      </c>
      <c r="G536" s="85">
        <v>4.18</v>
      </c>
      <c r="H536" s="86">
        <v>1.7111000000000001</v>
      </c>
      <c r="I536" s="87">
        <v>1</v>
      </c>
      <c r="J536" s="87">
        <v>1</v>
      </c>
      <c r="K536" s="87">
        <v>1</v>
      </c>
      <c r="L536" s="87">
        <v>1</v>
      </c>
    </row>
    <row r="537" spans="1:12" hidden="1">
      <c r="A537" s="84" t="s">
        <v>1051</v>
      </c>
      <c r="B537" s="84" t="s">
        <v>1049</v>
      </c>
      <c r="C537" s="84" t="s">
        <v>255</v>
      </c>
      <c r="D537" s="78" t="s">
        <v>1050</v>
      </c>
      <c r="E537" s="78" t="s">
        <v>269</v>
      </c>
      <c r="F537" s="78" t="s">
        <v>270</v>
      </c>
      <c r="G537" s="85">
        <v>5.52</v>
      </c>
      <c r="H537" s="86">
        <v>2.1690999999999998</v>
      </c>
      <c r="I537" s="87">
        <v>1</v>
      </c>
      <c r="J537" s="87">
        <v>1</v>
      </c>
      <c r="K537" s="87">
        <v>1</v>
      </c>
      <c r="L537" s="87">
        <v>1</v>
      </c>
    </row>
    <row r="538" spans="1:12" hidden="1">
      <c r="A538" s="84" t="s">
        <v>1052</v>
      </c>
      <c r="B538" s="84" t="s">
        <v>1049</v>
      </c>
      <c r="C538" s="84" t="s">
        <v>257</v>
      </c>
      <c r="D538" s="78" t="s">
        <v>1050</v>
      </c>
      <c r="E538" s="78" t="s">
        <v>269</v>
      </c>
      <c r="F538" s="78" t="s">
        <v>270</v>
      </c>
      <c r="G538" s="85">
        <v>9.0299999999999994</v>
      </c>
      <c r="H538" s="86">
        <v>2.9729000000000001</v>
      </c>
      <c r="I538" s="87">
        <v>1</v>
      </c>
      <c r="J538" s="87">
        <v>1</v>
      </c>
      <c r="K538" s="87">
        <v>1</v>
      </c>
      <c r="L538" s="87">
        <v>1</v>
      </c>
    </row>
    <row r="539" spans="1:12" hidden="1">
      <c r="A539" s="84" t="s">
        <v>1053</v>
      </c>
      <c r="B539" s="84" t="s">
        <v>1049</v>
      </c>
      <c r="C539" s="84" t="s">
        <v>259</v>
      </c>
      <c r="D539" s="78" t="s">
        <v>1050</v>
      </c>
      <c r="E539" s="78" t="s">
        <v>269</v>
      </c>
      <c r="F539" s="78" t="s">
        <v>270</v>
      </c>
      <c r="G539" s="85">
        <v>17.34</v>
      </c>
      <c r="H539" s="86">
        <v>5.6128999999999998</v>
      </c>
      <c r="I539" s="87">
        <v>1</v>
      </c>
      <c r="J539" s="87">
        <v>1</v>
      </c>
      <c r="K539" s="87">
        <v>1</v>
      </c>
      <c r="L539" s="87">
        <v>1</v>
      </c>
    </row>
    <row r="540" spans="1:12" hidden="1">
      <c r="A540" s="84" t="s">
        <v>1054</v>
      </c>
      <c r="B540" s="84" t="s">
        <v>1055</v>
      </c>
      <c r="C540" s="84" t="s">
        <v>251</v>
      </c>
      <c r="D540" s="78" t="s">
        <v>1056</v>
      </c>
      <c r="E540" s="78" t="s">
        <v>269</v>
      </c>
      <c r="F540" s="78" t="s">
        <v>270</v>
      </c>
      <c r="G540" s="85">
        <v>4.3</v>
      </c>
      <c r="H540" s="86">
        <v>1.4285000000000001</v>
      </c>
      <c r="I540" s="87">
        <v>1</v>
      </c>
      <c r="J540" s="87">
        <v>1</v>
      </c>
      <c r="K540" s="87">
        <v>1</v>
      </c>
      <c r="L540" s="87">
        <v>1</v>
      </c>
    </row>
    <row r="541" spans="1:12" hidden="1">
      <c r="A541" s="84" t="s">
        <v>1057</v>
      </c>
      <c r="B541" s="84" t="s">
        <v>1055</v>
      </c>
      <c r="C541" s="84" t="s">
        <v>255</v>
      </c>
      <c r="D541" s="78" t="s">
        <v>1056</v>
      </c>
      <c r="E541" s="78" t="s">
        <v>269</v>
      </c>
      <c r="F541" s="78" t="s">
        <v>270</v>
      </c>
      <c r="G541" s="85">
        <v>5.96</v>
      </c>
      <c r="H541" s="86">
        <v>1.8694999999999999</v>
      </c>
      <c r="I541" s="87">
        <v>1</v>
      </c>
      <c r="J541" s="87">
        <v>1</v>
      </c>
      <c r="K541" s="87">
        <v>1</v>
      </c>
      <c r="L541" s="87">
        <v>1</v>
      </c>
    </row>
    <row r="542" spans="1:12" hidden="1">
      <c r="A542" s="84" t="s">
        <v>1058</v>
      </c>
      <c r="B542" s="84" t="s">
        <v>1055</v>
      </c>
      <c r="C542" s="84" t="s">
        <v>257</v>
      </c>
      <c r="D542" s="78" t="s">
        <v>1056</v>
      </c>
      <c r="E542" s="78" t="s">
        <v>269</v>
      </c>
      <c r="F542" s="78" t="s">
        <v>270</v>
      </c>
      <c r="G542" s="85">
        <v>10.27</v>
      </c>
      <c r="H542" s="86">
        <v>2.5901999999999998</v>
      </c>
      <c r="I542" s="87">
        <v>1</v>
      </c>
      <c r="J542" s="87">
        <v>1</v>
      </c>
      <c r="K542" s="87">
        <v>1</v>
      </c>
      <c r="L542" s="87">
        <v>1</v>
      </c>
    </row>
    <row r="543" spans="1:12" hidden="1">
      <c r="A543" s="84" t="s">
        <v>1059</v>
      </c>
      <c r="B543" s="84" t="s">
        <v>1055</v>
      </c>
      <c r="C543" s="84" t="s">
        <v>259</v>
      </c>
      <c r="D543" s="78" t="s">
        <v>1056</v>
      </c>
      <c r="E543" s="78" t="s">
        <v>269</v>
      </c>
      <c r="F543" s="78" t="s">
        <v>270</v>
      </c>
      <c r="G543" s="85">
        <v>18.850000000000001</v>
      </c>
      <c r="H543" s="86">
        <v>4.9336000000000002</v>
      </c>
      <c r="I543" s="87">
        <v>1</v>
      </c>
      <c r="J543" s="87">
        <v>1</v>
      </c>
      <c r="K543" s="87">
        <v>1</v>
      </c>
      <c r="L543" s="87">
        <v>1</v>
      </c>
    </row>
    <row r="544" spans="1:12" hidden="1">
      <c r="A544" s="84" t="s">
        <v>1060</v>
      </c>
      <c r="B544" s="84" t="s">
        <v>1061</v>
      </c>
      <c r="C544" s="84" t="s">
        <v>251</v>
      </c>
      <c r="D544" s="78" t="s">
        <v>1062</v>
      </c>
      <c r="E544" s="78" t="s">
        <v>269</v>
      </c>
      <c r="F544" s="78" t="s">
        <v>270</v>
      </c>
      <c r="G544" s="85">
        <v>2.38</v>
      </c>
      <c r="H544" s="86">
        <v>1.0479000000000001</v>
      </c>
      <c r="I544" s="87">
        <v>1</v>
      </c>
      <c r="J544" s="87">
        <v>1</v>
      </c>
      <c r="K544" s="87">
        <v>1</v>
      </c>
      <c r="L544" s="87">
        <v>1</v>
      </c>
    </row>
    <row r="545" spans="1:12" hidden="1">
      <c r="A545" s="84" t="s">
        <v>1063</v>
      </c>
      <c r="B545" s="84" t="s">
        <v>1061</v>
      </c>
      <c r="C545" s="84" t="s">
        <v>255</v>
      </c>
      <c r="D545" s="78" t="s">
        <v>1062</v>
      </c>
      <c r="E545" s="78" t="s">
        <v>269</v>
      </c>
      <c r="F545" s="78" t="s">
        <v>270</v>
      </c>
      <c r="G545" s="85">
        <v>3.56</v>
      </c>
      <c r="H545" s="86">
        <v>1.3283</v>
      </c>
      <c r="I545" s="87">
        <v>1</v>
      </c>
      <c r="J545" s="87">
        <v>1</v>
      </c>
      <c r="K545" s="87">
        <v>1</v>
      </c>
      <c r="L545" s="87">
        <v>1</v>
      </c>
    </row>
    <row r="546" spans="1:12" hidden="1">
      <c r="A546" s="84" t="s">
        <v>1064</v>
      </c>
      <c r="B546" s="84" t="s">
        <v>1061</v>
      </c>
      <c r="C546" s="84" t="s">
        <v>257</v>
      </c>
      <c r="D546" s="78" t="s">
        <v>1062</v>
      </c>
      <c r="E546" s="78" t="s">
        <v>269</v>
      </c>
      <c r="F546" s="78" t="s">
        <v>270</v>
      </c>
      <c r="G546" s="85">
        <v>5.55</v>
      </c>
      <c r="H546" s="86">
        <v>1.6851</v>
      </c>
      <c r="I546" s="87">
        <v>1</v>
      </c>
      <c r="J546" s="87">
        <v>1</v>
      </c>
      <c r="K546" s="87">
        <v>1</v>
      </c>
      <c r="L546" s="87">
        <v>1</v>
      </c>
    </row>
    <row r="547" spans="1:12" hidden="1">
      <c r="A547" s="84" t="s">
        <v>1065</v>
      </c>
      <c r="B547" s="84" t="s">
        <v>1061</v>
      </c>
      <c r="C547" s="84" t="s">
        <v>259</v>
      </c>
      <c r="D547" s="78" t="s">
        <v>1062</v>
      </c>
      <c r="E547" s="78" t="s">
        <v>269</v>
      </c>
      <c r="F547" s="78" t="s">
        <v>270</v>
      </c>
      <c r="G547" s="85">
        <v>11.34</v>
      </c>
      <c r="H547" s="86">
        <v>3.1097999999999999</v>
      </c>
      <c r="I547" s="87">
        <v>1</v>
      </c>
      <c r="J547" s="87">
        <v>1</v>
      </c>
      <c r="K547" s="87">
        <v>1</v>
      </c>
      <c r="L547" s="87">
        <v>1</v>
      </c>
    </row>
    <row r="548" spans="1:12" hidden="1">
      <c r="A548" s="84" t="s">
        <v>1066</v>
      </c>
      <c r="B548" s="84" t="s">
        <v>1067</v>
      </c>
      <c r="C548" s="84" t="s">
        <v>251</v>
      </c>
      <c r="D548" s="78" t="s">
        <v>1068</v>
      </c>
      <c r="E548" s="78" t="s">
        <v>269</v>
      </c>
      <c r="F548" s="78" t="s">
        <v>270</v>
      </c>
      <c r="G548" s="85">
        <v>3.38</v>
      </c>
      <c r="H548" s="86">
        <v>1.2967</v>
      </c>
      <c r="I548" s="87">
        <v>1</v>
      </c>
      <c r="J548" s="87">
        <v>1</v>
      </c>
      <c r="K548" s="87">
        <v>1</v>
      </c>
      <c r="L548" s="87">
        <v>1</v>
      </c>
    </row>
    <row r="549" spans="1:12" hidden="1">
      <c r="A549" s="84" t="s">
        <v>1069</v>
      </c>
      <c r="B549" s="84" t="s">
        <v>1067</v>
      </c>
      <c r="C549" s="84" t="s">
        <v>255</v>
      </c>
      <c r="D549" s="78" t="s">
        <v>1068</v>
      </c>
      <c r="E549" s="78" t="s">
        <v>269</v>
      </c>
      <c r="F549" s="78" t="s">
        <v>270</v>
      </c>
      <c r="G549" s="85">
        <v>4.25</v>
      </c>
      <c r="H549" s="86">
        <v>1.4187000000000001</v>
      </c>
      <c r="I549" s="87">
        <v>1</v>
      </c>
      <c r="J549" s="87">
        <v>1</v>
      </c>
      <c r="K549" s="87">
        <v>1</v>
      </c>
      <c r="L549" s="87">
        <v>1</v>
      </c>
    </row>
    <row r="550" spans="1:12" hidden="1">
      <c r="A550" s="84" t="s">
        <v>1070</v>
      </c>
      <c r="B550" s="84" t="s">
        <v>1067</v>
      </c>
      <c r="C550" s="84" t="s">
        <v>257</v>
      </c>
      <c r="D550" s="78" t="s">
        <v>1068</v>
      </c>
      <c r="E550" s="78" t="s">
        <v>269</v>
      </c>
      <c r="F550" s="78" t="s">
        <v>270</v>
      </c>
      <c r="G550" s="85">
        <v>8.17</v>
      </c>
      <c r="H550" s="86">
        <v>2.0619000000000001</v>
      </c>
      <c r="I550" s="87">
        <v>1</v>
      </c>
      <c r="J550" s="87">
        <v>1</v>
      </c>
      <c r="K550" s="87">
        <v>1</v>
      </c>
      <c r="L550" s="87">
        <v>1</v>
      </c>
    </row>
    <row r="551" spans="1:12" hidden="1">
      <c r="A551" s="84" t="s">
        <v>1071</v>
      </c>
      <c r="B551" s="84" t="s">
        <v>1067</v>
      </c>
      <c r="C551" s="84" t="s">
        <v>259</v>
      </c>
      <c r="D551" s="78" t="s">
        <v>1068</v>
      </c>
      <c r="E551" s="78" t="s">
        <v>269</v>
      </c>
      <c r="F551" s="78" t="s">
        <v>270</v>
      </c>
      <c r="G551" s="85">
        <v>14.44</v>
      </c>
      <c r="H551" s="86">
        <v>4.3822999999999999</v>
      </c>
      <c r="I551" s="87">
        <v>1</v>
      </c>
      <c r="J551" s="87">
        <v>1</v>
      </c>
      <c r="K551" s="87">
        <v>1</v>
      </c>
      <c r="L551" s="87">
        <v>1</v>
      </c>
    </row>
    <row r="552" spans="1:12" hidden="1">
      <c r="A552" s="84" t="s">
        <v>1072</v>
      </c>
      <c r="B552" s="84" t="s">
        <v>1073</v>
      </c>
      <c r="C552" s="84" t="s">
        <v>251</v>
      </c>
      <c r="D552" s="78" t="s">
        <v>1074</v>
      </c>
      <c r="E552" s="78" t="s">
        <v>269</v>
      </c>
      <c r="F552" s="78" t="s">
        <v>270</v>
      </c>
      <c r="G552" s="85">
        <v>2.71</v>
      </c>
      <c r="H552" s="86">
        <v>0.48720000000000002</v>
      </c>
      <c r="I552" s="87">
        <v>1</v>
      </c>
      <c r="J552" s="87">
        <v>1</v>
      </c>
      <c r="K552" s="87">
        <v>1</v>
      </c>
      <c r="L552" s="87">
        <v>1</v>
      </c>
    </row>
    <row r="553" spans="1:12" hidden="1">
      <c r="A553" s="84" t="s">
        <v>1075</v>
      </c>
      <c r="B553" s="84" t="s">
        <v>1073</v>
      </c>
      <c r="C553" s="84" t="s">
        <v>255</v>
      </c>
      <c r="D553" s="78" t="s">
        <v>1074</v>
      </c>
      <c r="E553" s="78" t="s">
        <v>269</v>
      </c>
      <c r="F553" s="78" t="s">
        <v>270</v>
      </c>
      <c r="G553" s="85">
        <v>3.42</v>
      </c>
      <c r="H553" s="86">
        <v>0.59799999999999998</v>
      </c>
      <c r="I553" s="87">
        <v>1</v>
      </c>
      <c r="J553" s="87">
        <v>1</v>
      </c>
      <c r="K553" s="87">
        <v>1</v>
      </c>
      <c r="L553" s="87">
        <v>1</v>
      </c>
    </row>
    <row r="554" spans="1:12" hidden="1">
      <c r="A554" s="84" t="s">
        <v>1076</v>
      </c>
      <c r="B554" s="84" t="s">
        <v>1073</v>
      </c>
      <c r="C554" s="84" t="s">
        <v>257</v>
      </c>
      <c r="D554" s="78" t="s">
        <v>1074</v>
      </c>
      <c r="E554" s="78" t="s">
        <v>269</v>
      </c>
      <c r="F554" s="78" t="s">
        <v>270</v>
      </c>
      <c r="G554" s="85">
        <v>5.22</v>
      </c>
      <c r="H554" s="86">
        <v>0.91510000000000002</v>
      </c>
      <c r="I554" s="87">
        <v>1</v>
      </c>
      <c r="J554" s="87">
        <v>1</v>
      </c>
      <c r="K554" s="87">
        <v>1</v>
      </c>
      <c r="L554" s="87">
        <v>1</v>
      </c>
    </row>
    <row r="555" spans="1:12" hidden="1">
      <c r="A555" s="84" t="s">
        <v>1077</v>
      </c>
      <c r="B555" s="84" t="s">
        <v>1073</v>
      </c>
      <c r="C555" s="84" t="s">
        <v>259</v>
      </c>
      <c r="D555" s="78" t="s">
        <v>1074</v>
      </c>
      <c r="E555" s="78" t="s">
        <v>269</v>
      </c>
      <c r="F555" s="78" t="s">
        <v>270</v>
      </c>
      <c r="G555" s="85">
        <v>9.15</v>
      </c>
      <c r="H555" s="86">
        <v>1.9105000000000001</v>
      </c>
      <c r="I555" s="87">
        <v>1</v>
      </c>
      <c r="J555" s="87">
        <v>1</v>
      </c>
      <c r="K555" s="87">
        <v>1</v>
      </c>
      <c r="L555" s="87">
        <v>1</v>
      </c>
    </row>
    <row r="556" spans="1:12" hidden="1">
      <c r="A556" s="84" t="s">
        <v>1078</v>
      </c>
      <c r="B556" s="84" t="s">
        <v>1079</v>
      </c>
      <c r="C556" s="84" t="s">
        <v>251</v>
      </c>
      <c r="D556" s="78" t="s">
        <v>1080</v>
      </c>
      <c r="E556" s="78" t="s">
        <v>269</v>
      </c>
      <c r="F556" s="78" t="s">
        <v>270</v>
      </c>
      <c r="G556" s="85">
        <v>2.64</v>
      </c>
      <c r="H556" s="86">
        <v>0.50149999999999995</v>
      </c>
      <c r="I556" s="87">
        <v>1</v>
      </c>
      <c r="J556" s="87">
        <v>1</v>
      </c>
      <c r="K556" s="87">
        <v>1</v>
      </c>
      <c r="L556" s="87">
        <v>1</v>
      </c>
    </row>
    <row r="557" spans="1:12" hidden="1">
      <c r="A557" s="84" t="s">
        <v>1081</v>
      </c>
      <c r="B557" s="84" t="s">
        <v>1079</v>
      </c>
      <c r="C557" s="84" t="s">
        <v>255</v>
      </c>
      <c r="D557" s="78" t="s">
        <v>1080</v>
      </c>
      <c r="E557" s="78" t="s">
        <v>269</v>
      </c>
      <c r="F557" s="78" t="s">
        <v>270</v>
      </c>
      <c r="G557" s="85">
        <v>3.38</v>
      </c>
      <c r="H557" s="86">
        <v>0.64710000000000001</v>
      </c>
      <c r="I557" s="87">
        <v>1</v>
      </c>
      <c r="J557" s="87">
        <v>1</v>
      </c>
      <c r="K557" s="87">
        <v>1</v>
      </c>
      <c r="L557" s="87">
        <v>1</v>
      </c>
    </row>
    <row r="558" spans="1:12" hidden="1">
      <c r="A558" s="84" t="s">
        <v>1082</v>
      </c>
      <c r="B558" s="84" t="s">
        <v>1079</v>
      </c>
      <c r="C558" s="84" t="s">
        <v>257</v>
      </c>
      <c r="D558" s="78" t="s">
        <v>1080</v>
      </c>
      <c r="E558" s="78" t="s">
        <v>269</v>
      </c>
      <c r="F558" s="78" t="s">
        <v>270</v>
      </c>
      <c r="G558" s="85">
        <v>5.27</v>
      </c>
      <c r="H558" s="86">
        <v>0.98540000000000005</v>
      </c>
      <c r="I558" s="87">
        <v>1</v>
      </c>
      <c r="J558" s="87">
        <v>1</v>
      </c>
      <c r="K558" s="87">
        <v>1</v>
      </c>
      <c r="L558" s="87">
        <v>1</v>
      </c>
    </row>
    <row r="559" spans="1:12" hidden="1">
      <c r="A559" s="84" t="s">
        <v>1083</v>
      </c>
      <c r="B559" s="84" t="s">
        <v>1079</v>
      </c>
      <c r="C559" s="84" t="s">
        <v>259</v>
      </c>
      <c r="D559" s="78" t="s">
        <v>1080</v>
      </c>
      <c r="E559" s="78" t="s">
        <v>269</v>
      </c>
      <c r="F559" s="78" t="s">
        <v>270</v>
      </c>
      <c r="G559" s="85">
        <v>9.84</v>
      </c>
      <c r="H559" s="86">
        <v>2.0724999999999998</v>
      </c>
      <c r="I559" s="87">
        <v>1</v>
      </c>
      <c r="J559" s="87">
        <v>1</v>
      </c>
      <c r="K559" s="87">
        <v>1</v>
      </c>
      <c r="L559" s="87">
        <v>1</v>
      </c>
    </row>
    <row r="560" spans="1:12" hidden="1">
      <c r="A560" s="84" t="s">
        <v>1084</v>
      </c>
      <c r="B560" s="84" t="s">
        <v>1085</v>
      </c>
      <c r="C560" s="84" t="s">
        <v>251</v>
      </c>
      <c r="D560" s="78" t="s">
        <v>1086</v>
      </c>
      <c r="E560" s="78" t="s">
        <v>269</v>
      </c>
      <c r="F560" s="78" t="s">
        <v>270</v>
      </c>
      <c r="G560" s="85">
        <v>3.04</v>
      </c>
      <c r="H560" s="86">
        <v>0.6089</v>
      </c>
      <c r="I560" s="87">
        <v>1</v>
      </c>
      <c r="J560" s="87">
        <v>1</v>
      </c>
      <c r="K560" s="87">
        <v>1</v>
      </c>
      <c r="L560" s="87">
        <v>1</v>
      </c>
    </row>
    <row r="561" spans="1:12" hidden="1">
      <c r="A561" s="84" t="s">
        <v>1087</v>
      </c>
      <c r="B561" s="84" t="s">
        <v>1085</v>
      </c>
      <c r="C561" s="84" t="s">
        <v>255</v>
      </c>
      <c r="D561" s="78" t="s">
        <v>1086</v>
      </c>
      <c r="E561" s="78" t="s">
        <v>269</v>
      </c>
      <c r="F561" s="78" t="s">
        <v>270</v>
      </c>
      <c r="G561" s="85">
        <v>3.87</v>
      </c>
      <c r="H561" s="86">
        <v>0.8075</v>
      </c>
      <c r="I561" s="87">
        <v>1</v>
      </c>
      <c r="J561" s="87">
        <v>1</v>
      </c>
      <c r="K561" s="87">
        <v>1</v>
      </c>
      <c r="L561" s="87">
        <v>1</v>
      </c>
    </row>
    <row r="562" spans="1:12" hidden="1">
      <c r="A562" s="84" t="s">
        <v>1088</v>
      </c>
      <c r="B562" s="84" t="s">
        <v>1085</v>
      </c>
      <c r="C562" s="84" t="s">
        <v>257</v>
      </c>
      <c r="D562" s="78" t="s">
        <v>1086</v>
      </c>
      <c r="E562" s="78" t="s">
        <v>269</v>
      </c>
      <c r="F562" s="78" t="s">
        <v>270</v>
      </c>
      <c r="G562" s="85">
        <v>5.44</v>
      </c>
      <c r="H562" s="86">
        <v>1.0508</v>
      </c>
      <c r="I562" s="87">
        <v>1</v>
      </c>
      <c r="J562" s="87">
        <v>1</v>
      </c>
      <c r="K562" s="87">
        <v>1</v>
      </c>
      <c r="L562" s="87">
        <v>1</v>
      </c>
    </row>
    <row r="563" spans="1:12" hidden="1">
      <c r="A563" s="84" t="s">
        <v>1089</v>
      </c>
      <c r="B563" s="84" t="s">
        <v>1085</v>
      </c>
      <c r="C563" s="84" t="s">
        <v>259</v>
      </c>
      <c r="D563" s="78" t="s">
        <v>1086</v>
      </c>
      <c r="E563" s="78" t="s">
        <v>269</v>
      </c>
      <c r="F563" s="78" t="s">
        <v>270</v>
      </c>
      <c r="G563" s="85">
        <v>8.4</v>
      </c>
      <c r="H563" s="86">
        <v>1.5448999999999999</v>
      </c>
      <c r="I563" s="87">
        <v>1</v>
      </c>
      <c r="J563" s="87">
        <v>1</v>
      </c>
      <c r="K563" s="87">
        <v>1</v>
      </c>
      <c r="L563" s="87">
        <v>1</v>
      </c>
    </row>
    <row r="564" spans="1:12" hidden="1">
      <c r="A564" s="84" t="s">
        <v>1090</v>
      </c>
      <c r="B564" s="84" t="s">
        <v>1091</v>
      </c>
      <c r="C564" s="84" t="s">
        <v>251</v>
      </c>
      <c r="D564" s="78" t="s">
        <v>1092</v>
      </c>
      <c r="E564" s="78" t="s">
        <v>269</v>
      </c>
      <c r="F564" s="78" t="s">
        <v>270</v>
      </c>
      <c r="G564" s="85">
        <v>2.78</v>
      </c>
      <c r="H564" s="86">
        <v>0.5141</v>
      </c>
      <c r="I564" s="87">
        <v>1</v>
      </c>
      <c r="J564" s="87">
        <v>1</v>
      </c>
      <c r="K564" s="87">
        <v>1</v>
      </c>
      <c r="L564" s="87">
        <v>1</v>
      </c>
    </row>
    <row r="565" spans="1:12" hidden="1">
      <c r="A565" s="84" t="s">
        <v>1093</v>
      </c>
      <c r="B565" s="84" t="s">
        <v>1091</v>
      </c>
      <c r="C565" s="84" t="s">
        <v>255</v>
      </c>
      <c r="D565" s="78" t="s">
        <v>1092</v>
      </c>
      <c r="E565" s="78" t="s">
        <v>269</v>
      </c>
      <c r="F565" s="78" t="s">
        <v>270</v>
      </c>
      <c r="G565" s="85">
        <v>3.62</v>
      </c>
      <c r="H565" s="86">
        <v>0.6694</v>
      </c>
      <c r="I565" s="87">
        <v>1</v>
      </c>
      <c r="J565" s="87">
        <v>1</v>
      </c>
      <c r="K565" s="87">
        <v>1</v>
      </c>
      <c r="L565" s="87">
        <v>1</v>
      </c>
    </row>
    <row r="566" spans="1:12" hidden="1">
      <c r="A566" s="84" t="s">
        <v>1094</v>
      </c>
      <c r="B566" s="84" t="s">
        <v>1091</v>
      </c>
      <c r="C566" s="84" t="s">
        <v>257</v>
      </c>
      <c r="D566" s="78" t="s">
        <v>1092</v>
      </c>
      <c r="E566" s="78" t="s">
        <v>269</v>
      </c>
      <c r="F566" s="78" t="s">
        <v>270</v>
      </c>
      <c r="G566" s="85">
        <v>5.77</v>
      </c>
      <c r="H566" s="86">
        <v>1.0189999999999999</v>
      </c>
      <c r="I566" s="87">
        <v>1</v>
      </c>
      <c r="J566" s="87">
        <v>1</v>
      </c>
      <c r="K566" s="87">
        <v>1</v>
      </c>
      <c r="L566" s="87">
        <v>1</v>
      </c>
    </row>
    <row r="567" spans="1:12" hidden="1">
      <c r="A567" s="84" t="s">
        <v>1095</v>
      </c>
      <c r="B567" s="84" t="s">
        <v>1091</v>
      </c>
      <c r="C567" s="84" t="s">
        <v>259</v>
      </c>
      <c r="D567" s="78" t="s">
        <v>1092</v>
      </c>
      <c r="E567" s="78" t="s">
        <v>269</v>
      </c>
      <c r="F567" s="78" t="s">
        <v>270</v>
      </c>
      <c r="G567" s="85">
        <v>11.52</v>
      </c>
      <c r="H567" s="86">
        <v>2.2565</v>
      </c>
      <c r="I567" s="87">
        <v>1</v>
      </c>
      <c r="J567" s="87">
        <v>1</v>
      </c>
      <c r="K567" s="87">
        <v>1</v>
      </c>
      <c r="L567" s="87">
        <v>1</v>
      </c>
    </row>
    <row r="568" spans="1:12" hidden="1">
      <c r="A568" s="84" t="s">
        <v>1096</v>
      </c>
      <c r="B568" s="84" t="s">
        <v>1097</v>
      </c>
      <c r="C568" s="84" t="s">
        <v>251</v>
      </c>
      <c r="D568" s="78" t="s">
        <v>1098</v>
      </c>
      <c r="E568" s="78" t="s">
        <v>269</v>
      </c>
      <c r="F568" s="78" t="s">
        <v>270</v>
      </c>
      <c r="G568" s="85">
        <v>2.63</v>
      </c>
      <c r="H568" s="86">
        <v>0.4859</v>
      </c>
      <c r="I568" s="87">
        <v>1</v>
      </c>
      <c r="J568" s="87">
        <v>1</v>
      </c>
      <c r="K568" s="87">
        <v>1</v>
      </c>
      <c r="L568" s="87">
        <v>1</v>
      </c>
    </row>
    <row r="569" spans="1:12" hidden="1">
      <c r="A569" s="84" t="s">
        <v>1099</v>
      </c>
      <c r="B569" s="84" t="s">
        <v>1097</v>
      </c>
      <c r="C569" s="84" t="s">
        <v>255</v>
      </c>
      <c r="D569" s="78" t="s">
        <v>1098</v>
      </c>
      <c r="E569" s="78" t="s">
        <v>269</v>
      </c>
      <c r="F569" s="78" t="s">
        <v>270</v>
      </c>
      <c r="G569" s="85">
        <v>3.16</v>
      </c>
      <c r="H569" s="86">
        <v>0.62180000000000002</v>
      </c>
      <c r="I569" s="87">
        <v>1</v>
      </c>
      <c r="J569" s="87">
        <v>1</v>
      </c>
      <c r="K569" s="87">
        <v>1</v>
      </c>
      <c r="L569" s="87">
        <v>1</v>
      </c>
    </row>
    <row r="570" spans="1:12" hidden="1">
      <c r="A570" s="84" t="s">
        <v>1100</v>
      </c>
      <c r="B570" s="84" t="s">
        <v>1097</v>
      </c>
      <c r="C570" s="84" t="s">
        <v>257</v>
      </c>
      <c r="D570" s="78" t="s">
        <v>1098</v>
      </c>
      <c r="E570" s="78" t="s">
        <v>269</v>
      </c>
      <c r="F570" s="78" t="s">
        <v>270</v>
      </c>
      <c r="G570" s="85">
        <v>4.62</v>
      </c>
      <c r="H570" s="86">
        <v>0.90480000000000005</v>
      </c>
      <c r="I570" s="87">
        <v>1</v>
      </c>
      <c r="J570" s="87">
        <v>1</v>
      </c>
      <c r="K570" s="87">
        <v>1</v>
      </c>
      <c r="L570" s="87">
        <v>1</v>
      </c>
    </row>
    <row r="571" spans="1:12" hidden="1">
      <c r="A571" s="84" t="s">
        <v>1101</v>
      </c>
      <c r="B571" s="84" t="s">
        <v>1097</v>
      </c>
      <c r="C571" s="84" t="s">
        <v>259</v>
      </c>
      <c r="D571" s="78" t="s">
        <v>1098</v>
      </c>
      <c r="E571" s="78" t="s">
        <v>269</v>
      </c>
      <c r="F571" s="78" t="s">
        <v>270</v>
      </c>
      <c r="G571" s="85">
        <v>8.2799999999999994</v>
      </c>
      <c r="H571" s="86">
        <v>1.6964999999999999</v>
      </c>
      <c r="I571" s="87">
        <v>1</v>
      </c>
      <c r="J571" s="87">
        <v>1</v>
      </c>
      <c r="K571" s="87">
        <v>1</v>
      </c>
      <c r="L571" s="87">
        <v>1</v>
      </c>
    </row>
    <row r="572" spans="1:12" hidden="1">
      <c r="A572" s="84" t="s">
        <v>1102</v>
      </c>
      <c r="B572" s="84" t="s">
        <v>1103</v>
      </c>
      <c r="C572" s="84" t="s">
        <v>251</v>
      </c>
      <c r="D572" s="78" t="s">
        <v>1104</v>
      </c>
      <c r="E572" s="78" t="s">
        <v>269</v>
      </c>
      <c r="F572" s="78" t="s">
        <v>270</v>
      </c>
      <c r="G572" s="85">
        <v>2.39</v>
      </c>
      <c r="H572" s="86">
        <v>0.62219999999999998</v>
      </c>
      <c r="I572" s="87">
        <v>1</v>
      </c>
      <c r="J572" s="87">
        <v>1</v>
      </c>
      <c r="K572" s="87">
        <v>1</v>
      </c>
      <c r="L572" s="87">
        <v>1</v>
      </c>
    </row>
    <row r="573" spans="1:12" hidden="1">
      <c r="A573" s="84" t="s">
        <v>1105</v>
      </c>
      <c r="B573" s="84" t="s">
        <v>1103</v>
      </c>
      <c r="C573" s="84" t="s">
        <v>255</v>
      </c>
      <c r="D573" s="78" t="s">
        <v>1104</v>
      </c>
      <c r="E573" s="78" t="s">
        <v>269</v>
      </c>
      <c r="F573" s="78" t="s">
        <v>270</v>
      </c>
      <c r="G573" s="85">
        <v>3.46</v>
      </c>
      <c r="H573" s="86">
        <v>0.82179999999999997</v>
      </c>
      <c r="I573" s="87">
        <v>1</v>
      </c>
      <c r="J573" s="87">
        <v>1</v>
      </c>
      <c r="K573" s="87">
        <v>1</v>
      </c>
      <c r="L573" s="87">
        <v>1</v>
      </c>
    </row>
    <row r="574" spans="1:12" hidden="1">
      <c r="A574" s="84" t="s">
        <v>1106</v>
      </c>
      <c r="B574" s="84" t="s">
        <v>1103</v>
      </c>
      <c r="C574" s="84" t="s">
        <v>257</v>
      </c>
      <c r="D574" s="78" t="s">
        <v>1104</v>
      </c>
      <c r="E574" s="78" t="s">
        <v>269</v>
      </c>
      <c r="F574" s="78" t="s">
        <v>270</v>
      </c>
      <c r="G574" s="85">
        <v>5.38</v>
      </c>
      <c r="H574" s="86">
        <v>1.1382000000000001</v>
      </c>
      <c r="I574" s="87">
        <v>1</v>
      </c>
      <c r="J574" s="87">
        <v>1</v>
      </c>
      <c r="K574" s="87">
        <v>1</v>
      </c>
      <c r="L574" s="87">
        <v>1</v>
      </c>
    </row>
    <row r="575" spans="1:12" hidden="1">
      <c r="A575" s="84" t="s">
        <v>1107</v>
      </c>
      <c r="B575" s="84" t="s">
        <v>1103</v>
      </c>
      <c r="C575" s="84" t="s">
        <v>259</v>
      </c>
      <c r="D575" s="78" t="s">
        <v>1104</v>
      </c>
      <c r="E575" s="78" t="s">
        <v>269</v>
      </c>
      <c r="F575" s="78" t="s">
        <v>270</v>
      </c>
      <c r="G575" s="85">
        <v>9.7100000000000009</v>
      </c>
      <c r="H575" s="86">
        <v>1.9754</v>
      </c>
      <c r="I575" s="87">
        <v>1</v>
      </c>
      <c r="J575" s="87">
        <v>1</v>
      </c>
      <c r="K575" s="87">
        <v>1</v>
      </c>
      <c r="L575" s="87">
        <v>1</v>
      </c>
    </row>
    <row r="576" spans="1:12" hidden="1">
      <c r="A576" s="84" t="s">
        <v>1108</v>
      </c>
      <c r="B576" s="84" t="s">
        <v>1109</v>
      </c>
      <c r="C576" s="84" t="s">
        <v>251</v>
      </c>
      <c r="D576" s="78" t="s">
        <v>1110</v>
      </c>
      <c r="E576" s="78" t="s">
        <v>269</v>
      </c>
      <c r="F576" s="78" t="s">
        <v>270</v>
      </c>
      <c r="G576" s="85">
        <v>3.65</v>
      </c>
      <c r="H576" s="86">
        <v>4.0632000000000001</v>
      </c>
      <c r="I576" s="87">
        <v>1</v>
      </c>
      <c r="J576" s="87">
        <v>1</v>
      </c>
      <c r="K576" s="87">
        <v>1</v>
      </c>
      <c r="L576" s="87">
        <v>1</v>
      </c>
    </row>
    <row r="577" spans="1:12" hidden="1">
      <c r="A577" s="84" t="s">
        <v>1111</v>
      </c>
      <c r="B577" s="84" t="s">
        <v>1109</v>
      </c>
      <c r="C577" s="84" t="s">
        <v>255</v>
      </c>
      <c r="D577" s="78" t="s">
        <v>1110</v>
      </c>
      <c r="E577" s="78" t="s">
        <v>269</v>
      </c>
      <c r="F577" s="78" t="s">
        <v>270</v>
      </c>
      <c r="G577" s="85">
        <v>5.23</v>
      </c>
      <c r="H577" s="86">
        <v>4.8803000000000001</v>
      </c>
      <c r="I577" s="87">
        <v>1</v>
      </c>
      <c r="J577" s="87">
        <v>1</v>
      </c>
      <c r="K577" s="87">
        <v>1</v>
      </c>
      <c r="L577" s="87">
        <v>1</v>
      </c>
    </row>
    <row r="578" spans="1:12" hidden="1">
      <c r="A578" s="84" t="s">
        <v>1112</v>
      </c>
      <c r="B578" s="84" t="s">
        <v>1109</v>
      </c>
      <c r="C578" s="84" t="s">
        <v>257</v>
      </c>
      <c r="D578" s="78" t="s">
        <v>1110</v>
      </c>
      <c r="E578" s="78" t="s">
        <v>269</v>
      </c>
      <c r="F578" s="78" t="s">
        <v>270</v>
      </c>
      <c r="G578" s="85">
        <v>8.2100000000000009</v>
      </c>
      <c r="H578" s="86">
        <v>6.7171000000000003</v>
      </c>
      <c r="I578" s="87">
        <v>1</v>
      </c>
      <c r="J578" s="87">
        <v>1</v>
      </c>
      <c r="K578" s="87">
        <v>1</v>
      </c>
      <c r="L578" s="87">
        <v>1</v>
      </c>
    </row>
    <row r="579" spans="1:12" hidden="1">
      <c r="A579" s="84" t="s">
        <v>1113</v>
      </c>
      <c r="B579" s="84" t="s">
        <v>1109</v>
      </c>
      <c r="C579" s="84" t="s">
        <v>259</v>
      </c>
      <c r="D579" s="78" t="s">
        <v>1110</v>
      </c>
      <c r="E579" s="78" t="s">
        <v>269</v>
      </c>
      <c r="F579" s="78" t="s">
        <v>270</v>
      </c>
      <c r="G579" s="85">
        <v>15.33</v>
      </c>
      <c r="H579" s="86">
        <v>8.8713999999999995</v>
      </c>
      <c r="I579" s="87">
        <v>1</v>
      </c>
      <c r="J579" s="87">
        <v>1</v>
      </c>
      <c r="K579" s="87">
        <v>1</v>
      </c>
      <c r="L579" s="87">
        <v>1</v>
      </c>
    </row>
    <row r="580" spans="1:12" hidden="1">
      <c r="A580" s="84" t="s">
        <v>1114</v>
      </c>
      <c r="B580" s="84" t="s">
        <v>1115</v>
      </c>
      <c r="C580" s="84" t="s">
        <v>251</v>
      </c>
      <c r="D580" s="78" t="s">
        <v>1116</v>
      </c>
      <c r="E580" s="78" t="s">
        <v>269</v>
      </c>
      <c r="F580" s="78" t="s">
        <v>270</v>
      </c>
      <c r="G580" s="85">
        <v>2.65</v>
      </c>
      <c r="H580" s="86">
        <v>2.7462</v>
      </c>
      <c r="I580" s="87">
        <v>1</v>
      </c>
      <c r="J580" s="87">
        <v>1</v>
      </c>
      <c r="K580" s="87">
        <v>1</v>
      </c>
      <c r="L580" s="87">
        <v>1</v>
      </c>
    </row>
    <row r="581" spans="1:12" hidden="1">
      <c r="A581" s="84" t="s">
        <v>1117</v>
      </c>
      <c r="B581" s="84" t="s">
        <v>1115</v>
      </c>
      <c r="C581" s="84" t="s">
        <v>255</v>
      </c>
      <c r="D581" s="78" t="s">
        <v>1116</v>
      </c>
      <c r="E581" s="78" t="s">
        <v>269</v>
      </c>
      <c r="F581" s="78" t="s">
        <v>270</v>
      </c>
      <c r="G581" s="85">
        <v>3.86</v>
      </c>
      <c r="H581" s="86">
        <v>3.2624</v>
      </c>
      <c r="I581" s="87">
        <v>1</v>
      </c>
      <c r="J581" s="87">
        <v>1</v>
      </c>
      <c r="K581" s="87">
        <v>1</v>
      </c>
      <c r="L581" s="87">
        <v>1</v>
      </c>
    </row>
    <row r="582" spans="1:12" hidden="1">
      <c r="A582" s="84" t="s">
        <v>1118</v>
      </c>
      <c r="B582" s="84" t="s">
        <v>1115</v>
      </c>
      <c r="C582" s="84" t="s">
        <v>257</v>
      </c>
      <c r="D582" s="78" t="s">
        <v>1116</v>
      </c>
      <c r="E582" s="78" t="s">
        <v>269</v>
      </c>
      <c r="F582" s="78" t="s">
        <v>270</v>
      </c>
      <c r="G582" s="85">
        <v>7.57</v>
      </c>
      <c r="H582" s="86">
        <v>4.6017000000000001</v>
      </c>
      <c r="I582" s="87">
        <v>1</v>
      </c>
      <c r="J582" s="87">
        <v>1</v>
      </c>
      <c r="K582" s="87">
        <v>1</v>
      </c>
      <c r="L582" s="87">
        <v>1</v>
      </c>
    </row>
    <row r="583" spans="1:12" hidden="1">
      <c r="A583" s="84" t="s">
        <v>1119</v>
      </c>
      <c r="B583" s="84" t="s">
        <v>1115</v>
      </c>
      <c r="C583" s="84" t="s">
        <v>259</v>
      </c>
      <c r="D583" s="78" t="s">
        <v>1116</v>
      </c>
      <c r="E583" s="78" t="s">
        <v>269</v>
      </c>
      <c r="F583" s="78" t="s">
        <v>270</v>
      </c>
      <c r="G583" s="85">
        <v>14.84</v>
      </c>
      <c r="H583" s="86">
        <v>6.8091999999999997</v>
      </c>
      <c r="I583" s="87">
        <v>1</v>
      </c>
      <c r="J583" s="87">
        <v>1</v>
      </c>
      <c r="K583" s="87">
        <v>1</v>
      </c>
      <c r="L583" s="87">
        <v>1</v>
      </c>
    </row>
    <row r="584" spans="1:12" hidden="1">
      <c r="A584" s="84" t="s">
        <v>1120</v>
      </c>
      <c r="B584" s="84" t="s">
        <v>1121</v>
      </c>
      <c r="C584" s="84" t="s">
        <v>251</v>
      </c>
      <c r="D584" s="78" t="s">
        <v>1122</v>
      </c>
      <c r="E584" s="78" t="s">
        <v>269</v>
      </c>
      <c r="F584" s="78" t="s">
        <v>270</v>
      </c>
      <c r="G584" s="85">
        <v>4.43</v>
      </c>
      <c r="H584" s="86">
        <v>1.0254000000000001</v>
      </c>
      <c r="I584" s="87">
        <v>1</v>
      </c>
      <c r="J584" s="87">
        <v>1</v>
      </c>
      <c r="K584" s="87">
        <v>1</v>
      </c>
      <c r="L584" s="87">
        <v>1</v>
      </c>
    </row>
    <row r="585" spans="1:12" hidden="1">
      <c r="A585" s="84" t="s">
        <v>1123</v>
      </c>
      <c r="B585" s="84" t="s">
        <v>1121</v>
      </c>
      <c r="C585" s="84" t="s">
        <v>255</v>
      </c>
      <c r="D585" s="78" t="s">
        <v>1122</v>
      </c>
      <c r="E585" s="78" t="s">
        <v>269</v>
      </c>
      <c r="F585" s="78" t="s">
        <v>270</v>
      </c>
      <c r="G585" s="85">
        <v>6.59</v>
      </c>
      <c r="H585" s="86">
        <v>1.3673</v>
      </c>
      <c r="I585" s="87">
        <v>1</v>
      </c>
      <c r="J585" s="87">
        <v>1</v>
      </c>
      <c r="K585" s="87">
        <v>1</v>
      </c>
      <c r="L585" s="87">
        <v>1</v>
      </c>
    </row>
    <row r="586" spans="1:12" hidden="1">
      <c r="A586" s="84" t="s">
        <v>1124</v>
      </c>
      <c r="B586" s="84" t="s">
        <v>1121</v>
      </c>
      <c r="C586" s="84" t="s">
        <v>257</v>
      </c>
      <c r="D586" s="78" t="s">
        <v>1122</v>
      </c>
      <c r="E586" s="78" t="s">
        <v>269</v>
      </c>
      <c r="F586" s="78" t="s">
        <v>270</v>
      </c>
      <c r="G586" s="85">
        <v>9.89</v>
      </c>
      <c r="H586" s="86">
        <v>2.0709</v>
      </c>
      <c r="I586" s="87">
        <v>1</v>
      </c>
      <c r="J586" s="87">
        <v>1</v>
      </c>
      <c r="K586" s="87">
        <v>1</v>
      </c>
      <c r="L586" s="87">
        <v>1</v>
      </c>
    </row>
    <row r="587" spans="1:12" hidden="1">
      <c r="A587" s="84" t="s">
        <v>1125</v>
      </c>
      <c r="B587" s="84" t="s">
        <v>1121</v>
      </c>
      <c r="C587" s="84" t="s">
        <v>259</v>
      </c>
      <c r="D587" s="78" t="s">
        <v>1122</v>
      </c>
      <c r="E587" s="78" t="s">
        <v>269</v>
      </c>
      <c r="F587" s="78" t="s">
        <v>270</v>
      </c>
      <c r="G587" s="85">
        <v>16.739999999999998</v>
      </c>
      <c r="H587" s="86">
        <v>3.8443999999999998</v>
      </c>
      <c r="I587" s="87">
        <v>1</v>
      </c>
      <c r="J587" s="87">
        <v>1</v>
      </c>
      <c r="K587" s="87">
        <v>1</v>
      </c>
      <c r="L587" s="87">
        <v>1</v>
      </c>
    </row>
    <row r="588" spans="1:12" hidden="1">
      <c r="A588" s="84" t="s">
        <v>1126</v>
      </c>
      <c r="B588" s="84" t="s">
        <v>1127</v>
      </c>
      <c r="C588" s="84" t="s">
        <v>251</v>
      </c>
      <c r="D588" s="78" t="s">
        <v>1128</v>
      </c>
      <c r="E588" s="78" t="s">
        <v>269</v>
      </c>
      <c r="F588" s="78" t="s">
        <v>270</v>
      </c>
      <c r="G588" s="85">
        <v>3.73</v>
      </c>
      <c r="H588" s="86">
        <v>1.3732</v>
      </c>
      <c r="I588" s="87">
        <v>1</v>
      </c>
      <c r="J588" s="87">
        <v>1</v>
      </c>
      <c r="K588" s="87">
        <v>1</v>
      </c>
      <c r="L588" s="87">
        <v>1</v>
      </c>
    </row>
    <row r="589" spans="1:12" hidden="1">
      <c r="A589" s="84" t="s">
        <v>1129</v>
      </c>
      <c r="B589" s="84" t="s">
        <v>1127</v>
      </c>
      <c r="C589" s="84" t="s">
        <v>255</v>
      </c>
      <c r="D589" s="78" t="s">
        <v>1128</v>
      </c>
      <c r="E589" s="78" t="s">
        <v>269</v>
      </c>
      <c r="F589" s="78" t="s">
        <v>270</v>
      </c>
      <c r="G589" s="85">
        <v>4.83</v>
      </c>
      <c r="H589" s="86">
        <v>1.6197999999999999</v>
      </c>
      <c r="I589" s="87">
        <v>1</v>
      </c>
      <c r="J589" s="87">
        <v>1</v>
      </c>
      <c r="K589" s="87">
        <v>1</v>
      </c>
      <c r="L589" s="87">
        <v>1</v>
      </c>
    </row>
    <row r="590" spans="1:12" hidden="1">
      <c r="A590" s="84" t="s">
        <v>1130</v>
      </c>
      <c r="B590" s="84" t="s">
        <v>1127</v>
      </c>
      <c r="C590" s="84" t="s">
        <v>257</v>
      </c>
      <c r="D590" s="78" t="s">
        <v>1128</v>
      </c>
      <c r="E590" s="78" t="s">
        <v>269</v>
      </c>
      <c r="F590" s="78" t="s">
        <v>270</v>
      </c>
      <c r="G590" s="85">
        <v>6.66</v>
      </c>
      <c r="H590" s="86">
        <v>2.0796000000000001</v>
      </c>
      <c r="I590" s="87">
        <v>1</v>
      </c>
      <c r="J590" s="87">
        <v>1</v>
      </c>
      <c r="K590" s="87">
        <v>1</v>
      </c>
      <c r="L590" s="87">
        <v>1</v>
      </c>
    </row>
    <row r="591" spans="1:12" hidden="1">
      <c r="A591" s="84" t="s">
        <v>1131</v>
      </c>
      <c r="B591" s="84" t="s">
        <v>1127</v>
      </c>
      <c r="C591" s="84" t="s">
        <v>259</v>
      </c>
      <c r="D591" s="78" t="s">
        <v>1128</v>
      </c>
      <c r="E591" s="78" t="s">
        <v>269</v>
      </c>
      <c r="F591" s="78" t="s">
        <v>270</v>
      </c>
      <c r="G591" s="85">
        <v>9.83</v>
      </c>
      <c r="H591" s="86">
        <v>3.0057999999999998</v>
      </c>
      <c r="I591" s="87">
        <v>1</v>
      </c>
      <c r="J591" s="87">
        <v>1</v>
      </c>
      <c r="K591" s="87">
        <v>1</v>
      </c>
      <c r="L591" s="87">
        <v>1</v>
      </c>
    </row>
    <row r="592" spans="1:12" hidden="1">
      <c r="A592" s="84" t="s">
        <v>1132</v>
      </c>
      <c r="B592" s="84" t="s">
        <v>1133</v>
      </c>
      <c r="C592" s="84" t="s">
        <v>251</v>
      </c>
      <c r="D592" s="78" t="s">
        <v>1134</v>
      </c>
      <c r="E592" s="78" t="s">
        <v>269</v>
      </c>
      <c r="F592" s="78" t="s">
        <v>270</v>
      </c>
      <c r="G592" s="85">
        <v>2.58</v>
      </c>
      <c r="H592" s="86">
        <v>1.3321000000000001</v>
      </c>
      <c r="I592" s="87">
        <v>1</v>
      </c>
      <c r="J592" s="87">
        <v>1</v>
      </c>
      <c r="K592" s="87">
        <v>1</v>
      </c>
      <c r="L592" s="87">
        <v>1</v>
      </c>
    </row>
    <row r="593" spans="1:12" hidden="1">
      <c r="A593" s="84" t="s">
        <v>1135</v>
      </c>
      <c r="B593" s="84" t="s">
        <v>1133</v>
      </c>
      <c r="C593" s="84" t="s">
        <v>255</v>
      </c>
      <c r="D593" s="78" t="s">
        <v>1134</v>
      </c>
      <c r="E593" s="78" t="s">
        <v>269</v>
      </c>
      <c r="F593" s="78" t="s">
        <v>270</v>
      </c>
      <c r="G593" s="85">
        <v>4.41</v>
      </c>
      <c r="H593" s="86">
        <v>1.7717000000000001</v>
      </c>
      <c r="I593" s="87">
        <v>1</v>
      </c>
      <c r="J593" s="87">
        <v>1</v>
      </c>
      <c r="K593" s="87">
        <v>1</v>
      </c>
      <c r="L593" s="87">
        <v>1</v>
      </c>
    </row>
    <row r="594" spans="1:12" hidden="1">
      <c r="A594" s="84" t="s">
        <v>1136</v>
      </c>
      <c r="B594" s="84" t="s">
        <v>1133</v>
      </c>
      <c r="C594" s="84" t="s">
        <v>257</v>
      </c>
      <c r="D594" s="78" t="s">
        <v>1134</v>
      </c>
      <c r="E594" s="78" t="s">
        <v>269</v>
      </c>
      <c r="F594" s="78" t="s">
        <v>270</v>
      </c>
      <c r="G594" s="85">
        <v>7.94</v>
      </c>
      <c r="H594" s="86">
        <v>2.5196999999999998</v>
      </c>
      <c r="I594" s="87">
        <v>1</v>
      </c>
      <c r="J594" s="87">
        <v>1</v>
      </c>
      <c r="K594" s="87">
        <v>1</v>
      </c>
      <c r="L594" s="87">
        <v>1</v>
      </c>
    </row>
    <row r="595" spans="1:12" hidden="1">
      <c r="A595" s="84" t="s">
        <v>1137</v>
      </c>
      <c r="B595" s="84" t="s">
        <v>1133</v>
      </c>
      <c r="C595" s="84" t="s">
        <v>259</v>
      </c>
      <c r="D595" s="78" t="s">
        <v>1134</v>
      </c>
      <c r="E595" s="78" t="s">
        <v>269</v>
      </c>
      <c r="F595" s="78" t="s">
        <v>270</v>
      </c>
      <c r="G595" s="85">
        <v>15.06</v>
      </c>
      <c r="H595" s="86">
        <v>4.0305</v>
      </c>
      <c r="I595" s="87">
        <v>1</v>
      </c>
      <c r="J595" s="87">
        <v>1</v>
      </c>
      <c r="K595" s="87">
        <v>1</v>
      </c>
      <c r="L595" s="87">
        <v>1</v>
      </c>
    </row>
    <row r="596" spans="1:12" hidden="1">
      <c r="A596" s="84" t="s">
        <v>1138</v>
      </c>
      <c r="B596" s="84" t="s">
        <v>1139</v>
      </c>
      <c r="C596" s="84" t="s">
        <v>251</v>
      </c>
      <c r="D596" s="78" t="s">
        <v>1140</v>
      </c>
      <c r="E596" s="78" t="s">
        <v>269</v>
      </c>
      <c r="F596" s="78" t="s">
        <v>270</v>
      </c>
      <c r="G596" s="85">
        <v>2.16</v>
      </c>
      <c r="H596" s="86">
        <v>1.0844</v>
      </c>
      <c r="I596" s="87">
        <v>1</v>
      </c>
      <c r="J596" s="87">
        <v>1</v>
      </c>
      <c r="K596" s="87">
        <v>1</v>
      </c>
      <c r="L596" s="87">
        <v>1</v>
      </c>
    </row>
    <row r="597" spans="1:12" hidden="1">
      <c r="A597" s="84" t="s">
        <v>1141</v>
      </c>
      <c r="B597" s="84" t="s">
        <v>1139</v>
      </c>
      <c r="C597" s="84" t="s">
        <v>255</v>
      </c>
      <c r="D597" s="78" t="s">
        <v>1140</v>
      </c>
      <c r="E597" s="78" t="s">
        <v>269</v>
      </c>
      <c r="F597" s="78" t="s">
        <v>270</v>
      </c>
      <c r="G597" s="85">
        <v>3.53</v>
      </c>
      <c r="H597" s="86">
        <v>1.462</v>
      </c>
      <c r="I597" s="87">
        <v>1</v>
      </c>
      <c r="J597" s="87">
        <v>1</v>
      </c>
      <c r="K597" s="87">
        <v>1</v>
      </c>
      <c r="L597" s="87">
        <v>1</v>
      </c>
    </row>
    <row r="598" spans="1:12" hidden="1">
      <c r="A598" s="84" t="s">
        <v>1142</v>
      </c>
      <c r="B598" s="84" t="s">
        <v>1139</v>
      </c>
      <c r="C598" s="84" t="s">
        <v>257</v>
      </c>
      <c r="D598" s="78" t="s">
        <v>1140</v>
      </c>
      <c r="E598" s="78" t="s">
        <v>269</v>
      </c>
      <c r="F598" s="78" t="s">
        <v>270</v>
      </c>
      <c r="G598" s="85">
        <v>7.46</v>
      </c>
      <c r="H598" s="86">
        <v>2.0459999999999998</v>
      </c>
      <c r="I598" s="87">
        <v>1</v>
      </c>
      <c r="J598" s="87">
        <v>1</v>
      </c>
      <c r="K598" s="87">
        <v>1</v>
      </c>
      <c r="L598" s="87">
        <v>1</v>
      </c>
    </row>
    <row r="599" spans="1:12" hidden="1">
      <c r="A599" s="84" t="s">
        <v>1143</v>
      </c>
      <c r="B599" s="84" t="s">
        <v>1139</v>
      </c>
      <c r="C599" s="84" t="s">
        <v>259</v>
      </c>
      <c r="D599" s="78" t="s">
        <v>1140</v>
      </c>
      <c r="E599" s="78" t="s">
        <v>269</v>
      </c>
      <c r="F599" s="78" t="s">
        <v>270</v>
      </c>
      <c r="G599" s="85">
        <v>14.78</v>
      </c>
      <c r="H599" s="86">
        <v>3.5192000000000001</v>
      </c>
      <c r="I599" s="87">
        <v>1</v>
      </c>
      <c r="J599" s="87">
        <v>1</v>
      </c>
      <c r="K599" s="87">
        <v>1</v>
      </c>
      <c r="L599" s="87">
        <v>1</v>
      </c>
    </row>
    <row r="600" spans="1:12" hidden="1">
      <c r="A600" s="84" t="s">
        <v>1144</v>
      </c>
      <c r="B600" s="84" t="s">
        <v>1145</v>
      </c>
      <c r="C600" s="84" t="s">
        <v>251</v>
      </c>
      <c r="D600" s="78" t="s">
        <v>1146</v>
      </c>
      <c r="E600" s="78" t="s">
        <v>269</v>
      </c>
      <c r="F600" s="78" t="s">
        <v>270</v>
      </c>
      <c r="G600" s="85">
        <v>3.93</v>
      </c>
      <c r="H600" s="86">
        <v>1.1022000000000001</v>
      </c>
      <c r="I600" s="87">
        <v>1</v>
      </c>
      <c r="J600" s="87">
        <v>1</v>
      </c>
      <c r="K600" s="87">
        <v>1</v>
      </c>
      <c r="L600" s="87">
        <v>1</v>
      </c>
    </row>
    <row r="601" spans="1:12" hidden="1">
      <c r="A601" s="84" t="s">
        <v>1147</v>
      </c>
      <c r="B601" s="84" t="s">
        <v>1145</v>
      </c>
      <c r="C601" s="84" t="s">
        <v>255</v>
      </c>
      <c r="D601" s="78" t="s">
        <v>1146</v>
      </c>
      <c r="E601" s="78" t="s">
        <v>269</v>
      </c>
      <c r="F601" s="78" t="s">
        <v>270</v>
      </c>
      <c r="G601" s="85">
        <v>7.74</v>
      </c>
      <c r="H601" s="86">
        <v>1.7657</v>
      </c>
      <c r="I601" s="87">
        <v>1</v>
      </c>
      <c r="J601" s="87">
        <v>1</v>
      </c>
      <c r="K601" s="87">
        <v>1</v>
      </c>
      <c r="L601" s="87">
        <v>1</v>
      </c>
    </row>
    <row r="602" spans="1:12" hidden="1">
      <c r="A602" s="84" t="s">
        <v>1148</v>
      </c>
      <c r="B602" s="84" t="s">
        <v>1145</v>
      </c>
      <c r="C602" s="84" t="s">
        <v>257</v>
      </c>
      <c r="D602" s="78" t="s">
        <v>1146</v>
      </c>
      <c r="E602" s="78" t="s">
        <v>269</v>
      </c>
      <c r="F602" s="78" t="s">
        <v>270</v>
      </c>
      <c r="G602" s="85">
        <v>13.78</v>
      </c>
      <c r="H602" s="86">
        <v>2.9824000000000002</v>
      </c>
      <c r="I602" s="87">
        <v>1</v>
      </c>
      <c r="J602" s="87">
        <v>1</v>
      </c>
      <c r="K602" s="87">
        <v>1</v>
      </c>
      <c r="L602" s="87">
        <v>1</v>
      </c>
    </row>
    <row r="603" spans="1:12" hidden="1">
      <c r="A603" s="84" t="s">
        <v>1149</v>
      </c>
      <c r="B603" s="84" t="s">
        <v>1145</v>
      </c>
      <c r="C603" s="84" t="s">
        <v>259</v>
      </c>
      <c r="D603" s="78" t="s">
        <v>1146</v>
      </c>
      <c r="E603" s="78" t="s">
        <v>269</v>
      </c>
      <c r="F603" s="78" t="s">
        <v>270</v>
      </c>
      <c r="G603" s="85">
        <v>26.18</v>
      </c>
      <c r="H603" s="86">
        <v>6.0484</v>
      </c>
      <c r="I603" s="87">
        <v>1</v>
      </c>
      <c r="J603" s="87">
        <v>1</v>
      </c>
      <c r="K603" s="87">
        <v>1</v>
      </c>
      <c r="L603" s="87">
        <v>1</v>
      </c>
    </row>
    <row r="604" spans="1:12" hidden="1">
      <c r="A604" s="84" t="s">
        <v>1150</v>
      </c>
      <c r="B604" s="84" t="s">
        <v>1151</v>
      </c>
      <c r="C604" s="84" t="s">
        <v>251</v>
      </c>
      <c r="D604" s="78" t="s">
        <v>1152</v>
      </c>
      <c r="E604" s="78" t="s">
        <v>269</v>
      </c>
      <c r="F604" s="78" t="s">
        <v>270</v>
      </c>
      <c r="G604" s="85">
        <v>2.79</v>
      </c>
      <c r="H604" s="86">
        <v>1.2799</v>
      </c>
      <c r="I604" s="87">
        <v>1</v>
      </c>
      <c r="J604" s="87">
        <v>1</v>
      </c>
      <c r="K604" s="87">
        <v>1</v>
      </c>
      <c r="L604" s="87">
        <v>1</v>
      </c>
    </row>
    <row r="605" spans="1:12" hidden="1">
      <c r="A605" s="84" t="s">
        <v>1153</v>
      </c>
      <c r="B605" s="84" t="s">
        <v>1151</v>
      </c>
      <c r="C605" s="84" t="s">
        <v>255</v>
      </c>
      <c r="D605" s="78" t="s">
        <v>1152</v>
      </c>
      <c r="E605" s="78" t="s">
        <v>269</v>
      </c>
      <c r="F605" s="78" t="s">
        <v>270</v>
      </c>
      <c r="G605" s="85">
        <v>4.08</v>
      </c>
      <c r="H605" s="86">
        <v>1.6850000000000001</v>
      </c>
      <c r="I605" s="87">
        <v>1</v>
      </c>
      <c r="J605" s="87">
        <v>1</v>
      </c>
      <c r="K605" s="87">
        <v>1</v>
      </c>
      <c r="L605" s="87">
        <v>1</v>
      </c>
    </row>
    <row r="606" spans="1:12" hidden="1">
      <c r="A606" s="84" t="s">
        <v>1154</v>
      </c>
      <c r="B606" s="84" t="s">
        <v>1151</v>
      </c>
      <c r="C606" s="84" t="s">
        <v>257</v>
      </c>
      <c r="D606" s="78" t="s">
        <v>1152</v>
      </c>
      <c r="E606" s="78" t="s">
        <v>269</v>
      </c>
      <c r="F606" s="78" t="s">
        <v>270</v>
      </c>
      <c r="G606" s="85">
        <v>8.1</v>
      </c>
      <c r="H606" s="86">
        <v>2.4584000000000001</v>
      </c>
      <c r="I606" s="87">
        <v>1</v>
      </c>
      <c r="J606" s="87">
        <v>1</v>
      </c>
      <c r="K606" s="87">
        <v>1</v>
      </c>
      <c r="L606" s="87">
        <v>1</v>
      </c>
    </row>
    <row r="607" spans="1:12" hidden="1">
      <c r="A607" s="84" t="s">
        <v>1155</v>
      </c>
      <c r="B607" s="84" t="s">
        <v>1151</v>
      </c>
      <c r="C607" s="84" t="s">
        <v>259</v>
      </c>
      <c r="D607" s="78" t="s">
        <v>1152</v>
      </c>
      <c r="E607" s="78" t="s">
        <v>269</v>
      </c>
      <c r="F607" s="78" t="s">
        <v>270</v>
      </c>
      <c r="G607" s="85">
        <v>13.66</v>
      </c>
      <c r="H607" s="86">
        <v>3.8279999999999998</v>
      </c>
      <c r="I607" s="87">
        <v>1</v>
      </c>
      <c r="J607" s="87">
        <v>1</v>
      </c>
      <c r="K607" s="87">
        <v>1</v>
      </c>
      <c r="L607" s="87">
        <v>1</v>
      </c>
    </row>
    <row r="608" spans="1:12" hidden="1">
      <c r="A608" s="84" t="s">
        <v>1156</v>
      </c>
      <c r="B608" s="84" t="s">
        <v>1157</v>
      </c>
      <c r="C608" s="84" t="s">
        <v>251</v>
      </c>
      <c r="D608" s="78" t="s">
        <v>1158</v>
      </c>
      <c r="E608" s="78" t="s">
        <v>269</v>
      </c>
      <c r="F608" s="78" t="s">
        <v>270</v>
      </c>
      <c r="G608" s="85">
        <v>2.66</v>
      </c>
      <c r="H608" s="86">
        <v>1.0848</v>
      </c>
      <c r="I608" s="87">
        <v>1</v>
      </c>
      <c r="J608" s="87">
        <v>1</v>
      </c>
      <c r="K608" s="87">
        <v>1</v>
      </c>
      <c r="L608" s="87">
        <v>1</v>
      </c>
    </row>
    <row r="609" spans="1:12" hidden="1">
      <c r="A609" s="84" t="s">
        <v>1159</v>
      </c>
      <c r="B609" s="84" t="s">
        <v>1157</v>
      </c>
      <c r="C609" s="84" t="s">
        <v>255</v>
      </c>
      <c r="D609" s="78" t="s">
        <v>1158</v>
      </c>
      <c r="E609" s="78" t="s">
        <v>269</v>
      </c>
      <c r="F609" s="78" t="s">
        <v>270</v>
      </c>
      <c r="G609" s="85">
        <v>4.9400000000000004</v>
      </c>
      <c r="H609" s="86">
        <v>1.1548</v>
      </c>
      <c r="I609" s="87">
        <v>1</v>
      </c>
      <c r="J609" s="87">
        <v>1</v>
      </c>
      <c r="K609" s="87">
        <v>1</v>
      </c>
      <c r="L609" s="87">
        <v>1</v>
      </c>
    </row>
    <row r="610" spans="1:12" hidden="1">
      <c r="A610" s="84" t="s">
        <v>1160</v>
      </c>
      <c r="B610" s="84" t="s">
        <v>1157</v>
      </c>
      <c r="C610" s="84" t="s">
        <v>257</v>
      </c>
      <c r="D610" s="78" t="s">
        <v>1158</v>
      </c>
      <c r="E610" s="78" t="s">
        <v>269</v>
      </c>
      <c r="F610" s="78" t="s">
        <v>270</v>
      </c>
      <c r="G610" s="85">
        <v>7.11</v>
      </c>
      <c r="H610" s="86">
        <v>1.5317000000000001</v>
      </c>
      <c r="I610" s="87">
        <v>1</v>
      </c>
      <c r="J610" s="87">
        <v>1</v>
      </c>
      <c r="K610" s="87">
        <v>1</v>
      </c>
      <c r="L610" s="87">
        <v>1</v>
      </c>
    </row>
    <row r="611" spans="1:12" hidden="1">
      <c r="A611" s="84" t="s">
        <v>1161</v>
      </c>
      <c r="B611" s="84" t="s">
        <v>1157</v>
      </c>
      <c r="C611" s="84" t="s">
        <v>259</v>
      </c>
      <c r="D611" s="78" t="s">
        <v>1158</v>
      </c>
      <c r="E611" s="78" t="s">
        <v>269</v>
      </c>
      <c r="F611" s="78" t="s">
        <v>270</v>
      </c>
      <c r="G611" s="85">
        <v>11.91</v>
      </c>
      <c r="H611" s="86">
        <v>2.7791000000000001</v>
      </c>
      <c r="I611" s="87">
        <v>1</v>
      </c>
      <c r="J611" s="87">
        <v>1</v>
      </c>
      <c r="K611" s="87">
        <v>1</v>
      </c>
      <c r="L611" s="87">
        <v>1</v>
      </c>
    </row>
    <row r="612" spans="1:12" hidden="1">
      <c r="A612" s="84" t="s">
        <v>1162</v>
      </c>
      <c r="B612" s="84" t="s">
        <v>1163</v>
      </c>
      <c r="C612" s="84" t="s">
        <v>251</v>
      </c>
      <c r="D612" s="78" t="s">
        <v>1164</v>
      </c>
      <c r="E612" s="78" t="s">
        <v>269</v>
      </c>
      <c r="F612" s="78" t="s">
        <v>270</v>
      </c>
      <c r="G612" s="85">
        <v>2.08</v>
      </c>
      <c r="H612" s="86">
        <v>0.93969999999999998</v>
      </c>
      <c r="I612" s="87">
        <v>1</v>
      </c>
      <c r="J612" s="87">
        <v>1</v>
      </c>
      <c r="K612" s="87">
        <v>1</v>
      </c>
      <c r="L612" s="87">
        <v>1</v>
      </c>
    </row>
    <row r="613" spans="1:12" hidden="1">
      <c r="A613" s="84" t="s">
        <v>1165</v>
      </c>
      <c r="B613" s="84" t="s">
        <v>1163</v>
      </c>
      <c r="C613" s="84" t="s">
        <v>255</v>
      </c>
      <c r="D613" s="78" t="s">
        <v>1164</v>
      </c>
      <c r="E613" s="78" t="s">
        <v>269</v>
      </c>
      <c r="F613" s="78" t="s">
        <v>270</v>
      </c>
      <c r="G613" s="85">
        <v>3.24</v>
      </c>
      <c r="H613" s="86">
        <v>1.504</v>
      </c>
      <c r="I613" s="87">
        <v>1</v>
      </c>
      <c r="J613" s="87">
        <v>1</v>
      </c>
      <c r="K613" s="87">
        <v>1</v>
      </c>
      <c r="L613" s="87">
        <v>1</v>
      </c>
    </row>
    <row r="614" spans="1:12" hidden="1">
      <c r="A614" s="84" t="s">
        <v>1166</v>
      </c>
      <c r="B614" s="84" t="s">
        <v>1163</v>
      </c>
      <c r="C614" s="84" t="s">
        <v>257</v>
      </c>
      <c r="D614" s="78" t="s">
        <v>1164</v>
      </c>
      <c r="E614" s="78" t="s">
        <v>269</v>
      </c>
      <c r="F614" s="78" t="s">
        <v>270</v>
      </c>
      <c r="G614" s="85">
        <v>6.55</v>
      </c>
      <c r="H614" s="86">
        <v>2.2410000000000001</v>
      </c>
      <c r="I614" s="87">
        <v>1</v>
      </c>
      <c r="J614" s="87">
        <v>1</v>
      </c>
      <c r="K614" s="87">
        <v>1</v>
      </c>
      <c r="L614" s="87">
        <v>1</v>
      </c>
    </row>
    <row r="615" spans="1:12" hidden="1">
      <c r="A615" s="84" t="s">
        <v>1167</v>
      </c>
      <c r="B615" s="84" t="s">
        <v>1163</v>
      </c>
      <c r="C615" s="84" t="s">
        <v>259</v>
      </c>
      <c r="D615" s="78" t="s">
        <v>1164</v>
      </c>
      <c r="E615" s="78" t="s">
        <v>269</v>
      </c>
      <c r="F615" s="78" t="s">
        <v>270</v>
      </c>
      <c r="G615" s="85">
        <v>12.21</v>
      </c>
      <c r="H615" s="86">
        <v>3.6438999999999999</v>
      </c>
      <c r="I615" s="87">
        <v>1</v>
      </c>
      <c r="J615" s="87">
        <v>1</v>
      </c>
      <c r="K615" s="87">
        <v>1</v>
      </c>
      <c r="L615" s="87">
        <v>1</v>
      </c>
    </row>
    <row r="616" spans="1:12" hidden="1">
      <c r="A616" s="84" t="s">
        <v>1168</v>
      </c>
      <c r="B616" s="84" t="s">
        <v>1169</v>
      </c>
      <c r="C616" s="84" t="s">
        <v>251</v>
      </c>
      <c r="D616" s="78" t="s">
        <v>1170</v>
      </c>
      <c r="E616" s="78" t="s">
        <v>269</v>
      </c>
      <c r="F616" s="78" t="s">
        <v>270</v>
      </c>
      <c r="G616" s="85">
        <v>2.42</v>
      </c>
      <c r="H616" s="86">
        <v>0.79200000000000004</v>
      </c>
      <c r="I616" s="87">
        <v>1</v>
      </c>
      <c r="J616" s="87">
        <v>1</v>
      </c>
      <c r="K616" s="87">
        <v>1</v>
      </c>
      <c r="L616" s="87">
        <v>1</v>
      </c>
    </row>
    <row r="617" spans="1:12" hidden="1">
      <c r="A617" s="84" t="s">
        <v>1171</v>
      </c>
      <c r="B617" s="84" t="s">
        <v>1169</v>
      </c>
      <c r="C617" s="84" t="s">
        <v>255</v>
      </c>
      <c r="D617" s="78" t="s">
        <v>1170</v>
      </c>
      <c r="E617" s="78" t="s">
        <v>269</v>
      </c>
      <c r="F617" s="78" t="s">
        <v>270</v>
      </c>
      <c r="G617" s="85">
        <v>4.04</v>
      </c>
      <c r="H617" s="86">
        <v>1.0693999999999999</v>
      </c>
      <c r="I617" s="87">
        <v>1</v>
      </c>
      <c r="J617" s="87">
        <v>1</v>
      </c>
      <c r="K617" s="87">
        <v>1</v>
      </c>
      <c r="L617" s="87">
        <v>1</v>
      </c>
    </row>
    <row r="618" spans="1:12" hidden="1">
      <c r="A618" s="84" t="s">
        <v>1172</v>
      </c>
      <c r="B618" s="84" t="s">
        <v>1169</v>
      </c>
      <c r="C618" s="84" t="s">
        <v>257</v>
      </c>
      <c r="D618" s="78" t="s">
        <v>1170</v>
      </c>
      <c r="E618" s="78" t="s">
        <v>269</v>
      </c>
      <c r="F618" s="78" t="s">
        <v>270</v>
      </c>
      <c r="G618" s="85">
        <v>6.81</v>
      </c>
      <c r="H618" s="86">
        <v>1.6503000000000001</v>
      </c>
      <c r="I618" s="87">
        <v>1</v>
      </c>
      <c r="J618" s="87">
        <v>1</v>
      </c>
      <c r="K618" s="87">
        <v>1</v>
      </c>
      <c r="L618" s="87">
        <v>1</v>
      </c>
    </row>
    <row r="619" spans="1:12" hidden="1">
      <c r="A619" s="84" t="s">
        <v>1173</v>
      </c>
      <c r="B619" s="84" t="s">
        <v>1169</v>
      </c>
      <c r="C619" s="84" t="s">
        <v>259</v>
      </c>
      <c r="D619" s="78" t="s">
        <v>1170</v>
      </c>
      <c r="E619" s="78" t="s">
        <v>269</v>
      </c>
      <c r="F619" s="78" t="s">
        <v>270</v>
      </c>
      <c r="G619" s="85">
        <v>12.2</v>
      </c>
      <c r="H619" s="86">
        <v>3.0104000000000002</v>
      </c>
      <c r="I619" s="87">
        <v>1</v>
      </c>
      <c r="J619" s="87">
        <v>1</v>
      </c>
      <c r="K619" s="87">
        <v>1</v>
      </c>
      <c r="L619" s="87">
        <v>1</v>
      </c>
    </row>
    <row r="620" spans="1:12" hidden="1">
      <c r="A620" s="84" t="s">
        <v>1174</v>
      </c>
      <c r="B620" s="84" t="s">
        <v>1175</v>
      </c>
      <c r="C620" s="84" t="s">
        <v>251</v>
      </c>
      <c r="D620" s="78" t="s">
        <v>1176</v>
      </c>
      <c r="E620" s="78" t="s">
        <v>269</v>
      </c>
      <c r="F620" s="78" t="s">
        <v>270</v>
      </c>
      <c r="G620" s="85">
        <v>2.83</v>
      </c>
      <c r="H620" s="86">
        <v>0.93</v>
      </c>
      <c r="I620" s="87">
        <v>1</v>
      </c>
      <c r="J620" s="87">
        <v>1</v>
      </c>
      <c r="K620" s="87">
        <v>1</v>
      </c>
      <c r="L620" s="87">
        <v>1</v>
      </c>
    </row>
    <row r="621" spans="1:12" hidden="1">
      <c r="A621" s="84" t="s">
        <v>1177</v>
      </c>
      <c r="B621" s="84" t="s">
        <v>1175</v>
      </c>
      <c r="C621" s="84" t="s">
        <v>255</v>
      </c>
      <c r="D621" s="78" t="s">
        <v>1176</v>
      </c>
      <c r="E621" s="78" t="s">
        <v>269</v>
      </c>
      <c r="F621" s="78" t="s">
        <v>270</v>
      </c>
      <c r="G621" s="85">
        <v>4.95</v>
      </c>
      <c r="H621" s="86">
        <v>1.2029000000000001</v>
      </c>
      <c r="I621" s="87">
        <v>1</v>
      </c>
      <c r="J621" s="87">
        <v>1</v>
      </c>
      <c r="K621" s="87">
        <v>1</v>
      </c>
      <c r="L621" s="87">
        <v>1</v>
      </c>
    </row>
    <row r="622" spans="1:12" hidden="1">
      <c r="A622" s="84" t="s">
        <v>1178</v>
      </c>
      <c r="B622" s="84" t="s">
        <v>1175</v>
      </c>
      <c r="C622" s="84" t="s">
        <v>257</v>
      </c>
      <c r="D622" s="78" t="s">
        <v>1176</v>
      </c>
      <c r="E622" s="78" t="s">
        <v>269</v>
      </c>
      <c r="F622" s="78" t="s">
        <v>270</v>
      </c>
      <c r="G622" s="85">
        <v>8.7799999999999994</v>
      </c>
      <c r="H622" s="86">
        <v>1.8471</v>
      </c>
      <c r="I622" s="87">
        <v>1</v>
      </c>
      <c r="J622" s="87">
        <v>1</v>
      </c>
      <c r="K622" s="87">
        <v>1</v>
      </c>
      <c r="L622" s="87">
        <v>1</v>
      </c>
    </row>
    <row r="623" spans="1:12" hidden="1">
      <c r="A623" s="84" t="s">
        <v>1179</v>
      </c>
      <c r="B623" s="84" t="s">
        <v>1175</v>
      </c>
      <c r="C623" s="84" t="s">
        <v>259</v>
      </c>
      <c r="D623" s="78" t="s">
        <v>1176</v>
      </c>
      <c r="E623" s="78" t="s">
        <v>269</v>
      </c>
      <c r="F623" s="78" t="s">
        <v>270</v>
      </c>
      <c r="G623" s="85">
        <v>14.84</v>
      </c>
      <c r="H623" s="86">
        <v>3.3734000000000002</v>
      </c>
      <c r="I623" s="87">
        <v>1</v>
      </c>
      <c r="J623" s="87">
        <v>1</v>
      </c>
      <c r="K623" s="87">
        <v>1</v>
      </c>
      <c r="L623" s="87">
        <v>1</v>
      </c>
    </row>
    <row r="624" spans="1:12" hidden="1">
      <c r="A624" s="84" t="s">
        <v>1180</v>
      </c>
      <c r="B624" s="84" t="s">
        <v>1181</v>
      </c>
      <c r="C624" s="84" t="s">
        <v>251</v>
      </c>
      <c r="D624" s="78" t="s">
        <v>1182</v>
      </c>
      <c r="E624" s="78" t="s">
        <v>269</v>
      </c>
      <c r="F624" s="78" t="s">
        <v>270</v>
      </c>
      <c r="G624" s="85">
        <v>2.1800000000000002</v>
      </c>
      <c r="H624" s="86">
        <v>1.0329999999999999</v>
      </c>
      <c r="I624" s="87">
        <v>1</v>
      </c>
      <c r="J624" s="87">
        <v>1</v>
      </c>
      <c r="K624" s="87">
        <v>1</v>
      </c>
      <c r="L624" s="87">
        <v>1</v>
      </c>
    </row>
    <row r="625" spans="1:12" hidden="1">
      <c r="A625" s="84" t="s">
        <v>1183</v>
      </c>
      <c r="B625" s="84" t="s">
        <v>1181</v>
      </c>
      <c r="C625" s="84" t="s">
        <v>255</v>
      </c>
      <c r="D625" s="78" t="s">
        <v>1182</v>
      </c>
      <c r="E625" s="78" t="s">
        <v>269</v>
      </c>
      <c r="F625" s="78" t="s">
        <v>270</v>
      </c>
      <c r="G625" s="85">
        <v>4.12</v>
      </c>
      <c r="H625" s="86">
        <v>1.4312</v>
      </c>
      <c r="I625" s="87">
        <v>1</v>
      </c>
      <c r="J625" s="87">
        <v>1</v>
      </c>
      <c r="K625" s="87">
        <v>1</v>
      </c>
      <c r="L625" s="87">
        <v>1</v>
      </c>
    </row>
    <row r="626" spans="1:12" hidden="1">
      <c r="A626" s="84" t="s">
        <v>1184</v>
      </c>
      <c r="B626" s="84" t="s">
        <v>1181</v>
      </c>
      <c r="C626" s="84" t="s">
        <v>257</v>
      </c>
      <c r="D626" s="78" t="s">
        <v>1182</v>
      </c>
      <c r="E626" s="78" t="s">
        <v>269</v>
      </c>
      <c r="F626" s="78" t="s">
        <v>270</v>
      </c>
      <c r="G626" s="85">
        <v>7.51</v>
      </c>
      <c r="H626" s="86">
        <v>2.0849000000000002</v>
      </c>
      <c r="I626" s="87">
        <v>1</v>
      </c>
      <c r="J626" s="87">
        <v>1</v>
      </c>
      <c r="K626" s="87">
        <v>1</v>
      </c>
      <c r="L626" s="87">
        <v>1</v>
      </c>
    </row>
    <row r="627" spans="1:12" hidden="1">
      <c r="A627" s="84" t="s">
        <v>1185</v>
      </c>
      <c r="B627" s="84" t="s">
        <v>1181</v>
      </c>
      <c r="C627" s="84" t="s">
        <v>259</v>
      </c>
      <c r="D627" s="78" t="s">
        <v>1182</v>
      </c>
      <c r="E627" s="78" t="s">
        <v>269</v>
      </c>
      <c r="F627" s="78" t="s">
        <v>270</v>
      </c>
      <c r="G627" s="85">
        <v>13.51</v>
      </c>
      <c r="H627" s="86">
        <v>3.5569999999999999</v>
      </c>
      <c r="I627" s="87">
        <v>1</v>
      </c>
      <c r="J627" s="87">
        <v>1</v>
      </c>
      <c r="K627" s="87">
        <v>1</v>
      </c>
      <c r="L627" s="87">
        <v>1</v>
      </c>
    </row>
    <row r="628" spans="1:12" hidden="1">
      <c r="A628" s="84" t="s">
        <v>1186</v>
      </c>
      <c r="B628" s="84" t="s">
        <v>1187</v>
      </c>
      <c r="C628" s="84" t="s">
        <v>251</v>
      </c>
      <c r="D628" s="78" t="s">
        <v>1188</v>
      </c>
      <c r="E628" s="78" t="s">
        <v>269</v>
      </c>
      <c r="F628" s="78" t="s">
        <v>270</v>
      </c>
      <c r="G628" s="85">
        <v>2</v>
      </c>
      <c r="H628" s="86">
        <v>1.7117</v>
      </c>
      <c r="I628" s="87">
        <v>1</v>
      </c>
      <c r="J628" s="87">
        <v>1</v>
      </c>
      <c r="K628" s="87">
        <v>1</v>
      </c>
      <c r="L628" s="87">
        <v>1</v>
      </c>
    </row>
    <row r="629" spans="1:12" hidden="1">
      <c r="A629" s="84" t="s">
        <v>1189</v>
      </c>
      <c r="B629" s="84" t="s">
        <v>1187</v>
      </c>
      <c r="C629" s="84" t="s">
        <v>255</v>
      </c>
      <c r="D629" s="78" t="s">
        <v>1188</v>
      </c>
      <c r="E629" s="78" t="s">
        <v>269</v>
      </c>
      <c r="F629" s="78" t="s">
        <v>270</v>
      </c>
      <c r="G629" s="85">
        <v>3.5</v>
      </c>
      <c r="H629" s="86">
        <v>2.0762999999999998</v>
      </c>
      <c r="I629" s="87">
        <v>1</v>
      </c>
      <c r="J629" s="87">
        <v>1</v>
      </c>
      <c r="K629" s="87">
        <v>1</v>
      </c>
      <c r="L629" s="87">
        <v>1</v>
      </c>
    </row>
    <row r="630" spans="1:12" hidden="1">
      <c r="A630" s="84" t="s">
        <v>1190</v>
      </c>
      <c r="B630" s="84" t="s">
        <v>1187</v>
      </c>
      <c r="C630" s="84" t="s">
        <v>257</v>
      </c>
      <c r="D630" s="78" t="s">
        <v>1188</v>
      </c>
      <c r="E630" s="78" t="s">
        <v>269</v>
      </c>
      <c r="F630" s="78" t="s">
        <v>270</v>
      </c>
      <c r="G630" s="85">
        <v>7.42</v>
      </c>
      <c r="H630" s="86">
        <v>2.8580999999999999</v>
      </c>
      <c r="I630" s="87">
        <v>1</v>
      </c>
      <c r="J630" s="87">
        <v>1</v>
      </c>
      <c r="K630" s="87">
        <v>1</v>
      </c>
      <c r="L630" s="87">
        <v>1</v>
      </c>
    </row>
    <row r="631" spans="1:12" hidden="1">
      <c r="A631" s="84" t="s">
        <v>1191</v>
      </c>
      <c r="B631" s="84" t="s">
        <v>1187</v>
      </c>
      <c r="C631" s="84" t="s">
        <v>259</v>
      </c>
      <c r="D631" s="78" t="s">
        <v>1188</v>
      </c>
      <c r="E631" s="78" t="s">
        <v>269</v>
      </c>
      <c r="F631" s="78" t="s">
        <v>270</v>
      </c>
      <c r="G631" s="85">
        <v>13.03</v>
      </c>
      <c r="H631" s="86">
        <v>4.4683999999999999</v>
      </c>
      <c r="I631" s="87">
        <v>1</v>
      </c>
      <c r="J631" s="87">
        <v>1</v>
      </c>
      <c r="K631" s="87">
        <v>1</v>
      </c>
      <c r="L631" s="87">
        <v>1</v>
      </c>
    </row>
    <row r="632" spans="1:12" hidden="1">
      <c r="A632" s="84" t="s">
        <v>1192</v>
      </c>
      <c r="B632" s="84" t="s">
        <v>1193</v>
      </c>
      <c r="C632" s="84" t="s">
        <v>251</v>
      </c>
      <c r="D632" s="78" t="s">
        <v>1194</v>
      </c>
      <c r="E632" s="78" t="s">
        <v>269</v>
      </c>
      <c r="F632" s="78" t="s">
        <v>270</v>
      </c>
      <c r="G632" s="85">
        <v>1.34</v>
      </c>
      <c r="H632" s="86">
        <v>1.774</v>
      </c>
      <c r="I632" s="87">
        <v>1</v>
      </c>
      <c r="J632" s="87">
        <v>1</v>
      </c>
      <c r="K632" s="87">
        <v>1</v>
      </c>
      <c r="L632" s="87">
        <v>1</v>
      </c>
    </row>
    <row r="633" spans="1:12" hidden="1">
      <c r="A633" s="84" t="s">
        <v>1195</v>
      </c>
      <c r="B633" s="84" t="s">
        <v>1193</v>
      </c>
      <c r="C633" s="84" t="s">
        <v>255</v>
      </c>
      <c r="D633" s="78" t="s">
        <v>1194</v>
      </c>
      <c r="E633" s="78" t="s">
        <v>269</v>
      </c>
      <c r="F633" s="78" t="s">
        <v>270</v>
      </c>
      <c r="G633" s="85">
        <v>2.04</v>
      </c>
      <c r="H633" s="86">
        <v>1.9261999999999999</v>
      </c>
      <c r="I633" s="87">
        <v>1</v>
      </c>
      <c r="J633" s="87">
        <v>1</v>
      </c>
      <c r="K633" s="87">
        <v>1</v>
      </c>
      <c r="L633" s="87">
        <v>1</v>
      </c>
    </row>
    <row r="634" spans="1:12" hidden="1">
      <c r="A634" s="84" t="s">
        <v>1196</v>
      </c>
      <c r="B634" s="84" t="s">
        <v>1193</v>
      </c>
      <c r="C634" s="84" t="s">
        <v>257</v>
      </c>
      <c r="D634" s="78" t="s">
        <v>1194</v>
      </c>
      <c r="E634" s="78" t="s">
        <v>269</v>
      </c>
      <c r="F634" s="78" t="s">
        <v>270</v>
      </c>
      <c r="G634" s="85">
        <v>4.8499999999999996</v>
      </c>
      <c r="H634" s="86">
        <v>2.5293999999999999</v>
      </c>
      <c r="I634" s="87">
        <v>1</v>
      </c>
      <c r="J634" s="87">
        <v>1</v>
      </c>
      <c r="K634" s="87">
        <v>1</v>
      </c>
      <c r="L634" s="87">
        <v>1</v>
      </c>
    </row>
    <row r="635" spans="1:12" hidden="1">
      <c r="A635" s="84" t="s">
        <v>1197</v>
      </c>
      <c r="B635" s="84" t="s">
        <v>1193</v>
      </c>
      <c r="C635" s="84" t="s">
        <v>259</v>
      </c>
      <c r="D635" s="78" t="s">
        <v>1194</v>
      </c>
      <c r="E635" s="78" t="s">
        <v>269</v>
      </c>
      <c r="F635" s="78" t="s">
        <v>270</v>
      </c>
      <c r="G635" s="85">
        <v>8.23</v>
      </c>
      <c r="H635" s="86">
        <v>3.3866999999999998</v>
      </c>
      <c r="I635" s="87">
        <v>1</v>
      </c>
      <c r="J635" s="87">
        <v>1</v>
      </c>
      <c r="K635" s="87">
        <v>1</v>
      </c>
      <c r="L635" s="87">
        <v>1</v>
      </c>
    </row>
    <row r="636" spans="1:12" hidden="1">
      <c r="A636" s="84" t="s">
        <v>1198</v>
      </c>
      <c r="B636" s="84" t="s">
        <v>1199</v>
      </c>
      <c r="C636" s="84" t="s">
        <v>251</v>
      </c>
      <c r="D636" s="78" t="s">
        <v>1200</v>
      </c>
      <c r="E636" s="78" t="s">
        <v>269</v>
      </c>
      <c r="F636" s="78" t="s">
        <v>270</v>
      </c>
      <c r="G636" s="85">
        <v>3.55</v>
      </c>
      <c r="H636" s="86">
        <v>1.6380999999999999</v>
      </c>
      <c r="I636" s="87">
        <v>1</v>
      </c>
      <c r="J636" s="87">
        <v>1</v>
      </c>
      <c r="K636" s="87">
        <v>1</v>
      </c>
      <c r="L636" s="87">
        <v>1</v>
      </c>
    </row>
    <row r="637" spans="1:12" hidden="1">
      <c r="A637" s="84" t="s">
        <v>1201</v>
      </c>
      <c r="B637" s="84" t="s">
        <v>1199</v>
      </c>
      <c r="C637" s="84" t="s">
        <v>255</v>
      </c>
      <c r="D637" s="78" t="s">
        <v>1200</v>
      </c>
      <c r="E637" s="78" t="s">
        <v>269</v>
      </c>
      <c r="F637" s="78" t="s">
        <v>270</v>
      </c>
      <c r="G637" s="85">
        <v>4.45</v>
      </c>
      <c r="H637" s="86">
        <v>1.8393999999999999</v>
      </c>
      <c r="I637" s="87">
        <v>1</v>
      </c>
      <c r="J637" s="87">
        <v>1</v>
      </c>
      <c r="K637" s="87">
        <v>1</v>
      </c>
      <c r="L637" s="87">
        <v>1</v>
      </c>
    </row>
    <row r="638" spans="1:12" hidden="1">
      <c r="A638" s="84" t="s">
        <v>1202</v>
      </c>
      <c r="B638" s="84" t="s">
        <v>1199</v>
      </c>
      <c r="C638" s="84" t="s">
        <v>257</v>
      </c>
      <c r="D638" s="78" t="s">
        <v>1200</v>
      </c>
      <c r="E638" s="78" t="s">
        <v>269</v>
      </c>
      <c r="F638" s="78" t="s">
        <v>270</v>
      </c>
      <c r="G638" s="85">
        <v>6.38</v>
      </c>
      <c r="H638" s="86">
        <v>2.4481000000000002</v>
      </c>
      <c r="I638" s="87">
        <v>1</v>
      </c>
      <c r="J638" s="87">
        <v>1</v>
      </c>
      <c r="K638" s="87">
        <v>1</v>
      </c>
      <c r="L638" s="87">
        <v>1</v>
      </c>
    </row>
    <row r="639" spans="1:12" hidden="1">
      <c r="A639" s="84" t="s">
        <v>1203</v>
      </c>
      <c r="B639" s="84" t="s">
        <v>1199</v>
      </c>
      <c r="C639" s="84" t="s">
        <v>259</v>
      </c>
      <c r="D639" s="78" t="s">
        <v>1200</v>
      </c>
      <c r="E639" s="78" t="s">
        <v>269</v>
      </c>
      <c r="F639" s="78" t="s">
        <v>270</v>
      </c>
      <c r="G639" s="85">
        <v>10.52</v>
      </c>
      <c r="H639" s="86">
        <v>3.4144999999999999</v>
      </c>
      <c r="I639" s="87">
        <v>1</v>
      </c>
      <c r="J639" s="87">
        <v>1</v>
      </c>
      <c r="K639" s="87">
        <v>1</v>
      </c>
      <c r="L639" s="87">
        <v>1</v>
      </c>
    </row>
    <row r="640" spans="1:12" hidden="1">
      <c r="A640" s="84" t="s">
        <v>1204</v>
      </c>
      <c r="B640" s="84" t="s">
        <v>1205</v>
      </c>
      <c r="C640" s="84" t="s">
        <v>251</v>
      </c>
      <c r="D640" s="78" t="s">
        <v>1206</v>
      </c>
      <c r="E640" s="78" t="s">
        <v>269</v>
      </c>
      <c r="F640" s="78" t="s">
        <v>270</v>
      </c>
      <c r="G640" s="85">
        <v>1.54</v>
      </c>
      <c r="H640" s="86">
        <v>1.4645999999999999</v>
      </c>
      <c r="I640" s="87">
        <v>1</v>
      </c>
      <c r="J640" s="87">
        <v>1</v>
      </c>
      <c r="K640" s="87">
        <v>1</v>
      </c>
      <c r="L640" s="87">
        <v>1</v>
      </c>
    </row>
    <row r="641" spans="1:12" hidden="1">
      <c r="A641" s="84" t="s">
        <v>1207</v>
      </c>
      <c r="B641" s="84" t="s">
        <v>1205</v>
      </c>
      <c r="C641" s="84" t="s">
        <v>255</v>
      </c>
      <c r="D641" s="78" t="s">
        <v>1206</v>
      </c>
      <c r="E641" s="78" t="s">
        <v>269</v>
      </c>
      <c r="F641" s="78" t="s">
        <v>270</v>
      </c>
      <c r="G641" s="85">
        <v>2.16</v>
      </c>
      <c r="H641" s="86">
        <v>1.5955999999999999</v>
      </c>
      <c r="I641" s="87">
        <v>1</v>
      </c>
      <c r="J641" s="87">
        <v>1</v>
      </c>
      <c r="K641" s="87">
        <v>1</v>
      </c>
      <c r="L641" s="87">
        <v>1</v>
      </c>
    </row>
    <row r="642" spans="1:12" hidden="1">
      <c r="A642" s="84" t="s">
        <v>1208</v>
      </c>
      <c r="B642" s="84" t="s">
        <v>1205</v>
      </c>
      <c r="C642" s="84" t="s">
        <v>257</v>
      </c>
      <c r="D642" s="78" t="s">
        <v>1206</v>
      </c>
      <c r="E642" s="78" t="s">
        <v>269</v>
      </c>
      <c r="F642" s="78" t="s">
        <v>270</v>
      </c>
      <c r="G642" s="85">
        <v>4.3099999999999996</v>
      </c>
      <c r="H642" s="86">
        <v>2.1535000000000002</v>
      </c>
      <c r="I642" s="87">
        <v>1</v>
      </c>
      <c r="J642" s="87">
        <v>1</v>
      </c>
      <c r="K642" s="87">
        <v>1</v>
      </c>
      <c r="L642" s="87">
        <v>1</v>
      </c>
    </row>
    <row r="643" spans="1:12" hidden="1">
      <c r="A643" s="84" t="s">
        <v>1209</v>
      </c>
      <c r="B643" s="84" t="s">
        <v>1205</v>
      </c>
      <c r="C643" s="84" t="s">
        <v>259</v>
      </c>
      <c r="D643" s="78" t="s">
        <v>1206</v>
      </c>
      <c r="E643" s="78" t="s">
        <v>269</v>
      </c>
      <c r="F643" s="78" t="s">
        <v>270</v>
      </c>
      <c r="G643" s="85">
        <v>9.2100000000000009</v>
      </c>
      <c r="H643" s="86">
        <v>3.4177</v>
      </c>
      <c r="I643" s="87">
        <v>1</v>
      </c>
      <c r="J643" s="87">
        <v>1</v>
      </c>
      <c r="K643" s="87">
        <v>1</v>
      </c>
      <c r="L643" s="87">
        <v>1</v>
      </c>
    </row>
    <row r="644" spans="1:12" hidden="1">
      <c r="A644" s="84" t="s">
        <v>1210</v>
      </c>
      <c r="B644" s="84" t="s">
        <v>1211</v>
      </c>
      <c r="C644" s="84" t="s">
        <v>251</v>
      </c>
      <c r="D644" s="78" t="s">
        <v>1212</v>
      </c>
      <c r="E644" s="78" t="s">
        <v>269</v>
      </c>
      <c r="F644" s="78" t="s">
        <v>270</v>
      </c>
      <c r="G644" s="85">
        <v>1.93</v>
      </c>
      <c r="H644" s="86">
        <v>2.0354000000000001</v>
      </c>
      <c r="I644" s="87">
        <v>1</v>
      </c>
      <c r="J644" s="87">
        <v>1</v>
      </c>
      <c r="K644" s="87">
        <v>1</v>
      </c>
      <c r="L644" s="87">
        <v>1</v>
      </c>
    </row>
    <row r="645" spans="1:12" hidden="1">
      <c r="A645" s="84" t="s">
        <v>1213</v>
      </c>
      <c r="B645" s="84" t="s">
        <v>1211</v>
      </c>
      <c r="C645" s="84" t="s">
        <v>255</v>
      </c>
      <c r="D645" s="78" t="s">
        <v>1212</v>
      </c>
      <c r="E645" s="78" t="s">
        <v>269</v>
      </c>
      <c r="F645" s="78" t="s">
        <v>270</v>
      </c>
      <c r="G645" s="85">
        <v>3.57</v>
      </c>
      <c r="H645" s="86">
        <v>2.3694000000000002</v>
      </c>
      <c r="I645" s="87">
        <v>1</v>
      </c>
      <c r="J645" s="87">
        <v>1</v>
      </c>
      <c r="K645" s="87">
        <v>1</v>
      </c>
      <c r="L645" s="87">
        <v>1</v>
      </c>
    </row>
    <row r="646" spans="1:12" hidden="1">
      <c r="A646" s="84" t="s">
        <v>1214</v>
      </c>
      <c r="B646" s="84" t="s">
        <v>1211</v>
      </c>
      <c r="C646" s="84" t="s">
        <v>257</v>
      </c>
      <c r="D646" s="78" t="s">
        <v>1212</v>
      </c>
      <c r="E646" s="78" t="s">
        <v>269</v>
      </c>
      <c r="F646" s="78" t="s">
        <v>270</v>
      </c>
      <c r="G646" s="85">
        <v>6.13</v>
      </c>
      <c r="H646" s="86">
        <v>3.1274000000000002</v>
      </c>
      <c r="I646" s="87">
        <v>1</v>
      </c>
      <c r="J646" s="87">
        <v>1</v>
      </c>
      <c r="K646" s="87">
        <v>1</v>
      </c>
      <c r="L646" s="87">
        <v>1</v>
      </c>
    </row>
    <row r="647" spans="1:12" hidden="1">
      <c r="A647" s="84" t="s">
        <v>1215</v>
      </c>
      <c r="B647" s="84" t="s">
        <v>1211</v>
      </c>
      <c r="C647" s="84" t="s">
        <v>259</v>
      </c>
      <c r="D647" s="78" t="s">
        <v>1212</v>
      </c>
      <c r="E647" s="78" t="s">
        <v>269</v>
      </c>
      <c r="F647" s="78" t="s">
        <v>270</v>
      </c>
      <c r="G647" s="85">
        <v>11.52</v>
      </c>
      <c r="H647" s="86">
        <v>4.3535000000000004</v>
      </c>
      <c r="I647" s="87">
        <v>1</v>
      </c>
      <c r="J647" s="87">
        <v>1</v>
      </c>
      <c r="K647" s="87">
        <v>1</v>
      </c>
      <c r="L647" s="87">
        <v>1</v>
      </c>
    </row>
    <row r="648" spans="1:12" hidden="1">
      <c r="A648" s="84" t="s">
        <v>1216</v>
      </c>
      <c r="B648" s="84" t="s">
        <v>1217</v>
      </c>
      <c r="C648" s="84" t="s">
        <v>251</v>
      </c>
      <c r="D648" s="78" t="s">
        <v>1218</v>
      </c>
      <c r="E648" s="78" t="s">
        <v>269</v>
      </c>
      <c r="F648" s="78" t="s">
        <v>270</v>
      </c>
      <c r="G648" s="85">
        <v>1.81</v>
      </c>
      <c r="H648" s="86">
        <v>1.4560999999999999</v>
      </c>
      <c r="I648" s="87">
        <v>1</v>
      </c>
      <c r="J648" s="87">
        <v>1</v>
      </c>
      <c r="K648" s="87">
        <v>1</v>
      </c>
      <c r="L648" s="87">
        <v>1</v>
      </c>
    </row>
    <row r="649" spans="1:12" hidden="1">
      <c r="A649" s="84" t="s">
        <v>1219</v>
      </c>
      <c r="B649" s="84" t="s">
        <v>1217</v>
      </c>
      <c r="C649" s="84" t="s">
        <v>255</v>
      </c>
      <c r="D649" s="78" t="s">
        <v>1218</v>
      </c>
      <c r="E649" s="78" t="s">
        <v>269</v>
      </c>
      <c r="F649" s="78" t="s">
        <v>270</v>
      </c>
      <c r="G649" s="85">
        <v>2.2599999999999998</v>
      </c>
      <c r="H649" s="86">
        <v>1.5458000000000001</v>
      </c>
      <c r="I649" s="87">
        <v>1</v>
      </c>
      <c r="J649" s="87">
        <v>1</v>
      </c>
      <c r="K649" s="87">
        <v>1</v>
      </c>
      <c r="L649" s="87">
        <v>1</v>
      </c>
    </row>
    <row r="650" spans="1:12" hidden="1">
      <c r="A650" s="84" t="s">
        <v>1220</v>
      </c>
      <c r="B650" s="84" t="s">
        <v>1217</v>
      </c>
      <c r="C650" s="84" t="s">
        <v>257</v>
      </c>
      <c r="D650" s="78" t="s">
        <v>1218</v>
      </c>
      <c r="E650" s="78" t="s">
        <v>269</v>
      </c>
      <c r="F650" s="78" t="s">
        <v>270</v>
      </c>
      <c r="G650" s="85">
        <v>3.24</v>
      </c>
      <c r="H650" s="86">
        <v>2.1983000000000001</v>
      </c>
      <c r="I650" s="87">
        <v>1</v>
      </c>
      <c r="J650" s="87">
        <v>1</v>
      </c>
      <c r="K650" s="87">
        <v>1</v>
      </c>
      <c r="L650" s="87">
        <v>1</v>
      </c>
    </row>
    <row r="651" spans="1:12" hidden="1">
      <c r="A651" s="84" t="s">
        <v>1221</v>
      </c>
      <c r="B651" s="84" t="s">
        <v>1217</v>
      </c>
      <c r="C651" s="84" t="s">
        <v>259</v>
      </c>
      <c r="D651" s="78" t="s">
        <v>1218</v>
      </c>
      <c r="E651" s="78" t="s">
        <v>269</v>
      </c>
      <c r="F651" s="78" t="s">
        <v>270</v>
      </c>
      <c r="G651" s="85">
        <v>7.67</v>
      </c>
      <c r="H651" s="86">
        <v>2.8807999999999998</v>
      </c>
      <c r="I651" s="87">
        <v>1</v>
      </c>
      <c r="J651" s="87">
        <v>1</v>
      </c>
      <c r="K651" s="87">
        <v>1</v>
      </c>
      <c r="L651" s="87">
        <v>1</v>
      </c>
    </row>
    <row r="652" spans="1:12" hidden="1">
      <c r="A652" s="84" t="s">
        <v>1222</v>
      </c>
      <c r="B652" s="84" t="s">
        <v>1223</v>
      </c>
      <c r="C652" s="84" t="s">
        <v>251</v>
      </c>
      <c r="D652" s="78" t="s">
        <v>1224</v>
      </c>
      <c r="E652" s="78" t="s">
        <v>269</v>
      </c>
      <c r="F652" s="78" t="s">
        <v>270</v>
      </c>
      <c r="G652" s="85">
        <v>3.04</v>
      </c>
      <c r="H652" s="86">
        <v>0.45650000000000002</v>
      </c>
      <c r="I652" s="87">
        <v>1</v>
      </c>
      <c r="J652" s="87">
        <v>1</v>
      </c>
      <c r="K652" s="87">
        <v>1</v>
      </c>
      <c r="L652" s="87">
        <v>1</v>
      </c>
    </row>
    <row r="653" spans="1:12" hidden="1">
      <c r="A653" s="84" t="s">
        <v>1225</v>
      </c>
      <c r="B653" s="84" t="s">
        <v>1223</v>
      </c>
      <c r="C653" s="84" t="s">
        <v>255</v>
      </c>
      <c r="D653" s="78" t="s">
        <v>1224</v>
      </c>
      <c r="E653" s="78" t="s">
        <v>269</v>
      </c>
      <c r="F653" s="78" t="s">
        <v>270</v>
      </c>
      <c r="G653" s="85">
        <v>3.7</v>
      </c>
      <c r="H653" s="86">
        <v>0.5675</v>
      </c>
      <c r="I653" s="87">
        <v>1</v>
      </c>
      <c r="J653" s="87">
        <v>1</v>
      </c>
      <c r="K653" s="87">
        <v>1</v>
      </c>
      <c r="L653" s="87">
        <v>1</v>
      </c>
    </row>
    <row r="654" spans="1:12" hidden="1">
      <c r="A654" s="84" t="s">
        <v>1226</v>
      </c>
      <c r="B654" s="84" t="s">
        <v>1223</v>
      </c>
      <c r="C654" s="84" t="s">
        <v>257</v>
      </c>
      <c r="D654" s="78" t="s">
        <v>1224</v>
      </c>
      <c r="E654" s="78" t="s">
        <v>269</v>
      </c>
      <c r="F654" s="78" t="s">
        <v>270</v>
      </c>
      <c r="G654" s="85">
        <v>5.0199999999999996</v>
      </c>
      <c r="H654" s="86">
        <v>0.80920000000000003</v>
      </c>
      <c r="I654" s="87">
        <v>1</v>
      </c>
      <c r="J654" s="87">
        <v>1</v>
      </c>
      <c r="K654" s="87">
        <v>1</v>
      </c>
      <c r="L654" s="87">
        <v>1</v>
      </c>
    </row>
    <row r="655" spans="1:12" hidden="1">
      <c r="A655" s="84" t="s">
        <v>1227</v>
      </c>
      <c r="B655" s="84" t="s">
        <v>1223</v>
      </c>
      <c r="C655" s="84" t="s">
        <v>259</v>
      </c>
      <c r="D655" s="78" t="s">
        <v>1224</v>
      </c>
      <c r="E655" s="78" t="s">
        <v>269</v>
      </c>
      <c r="F655" s="78" t="s">
        <v>270</v>
      </c>
      <c r="G655" s="85">
        <v>6.28</v>
      </c>
      <c r="H655" s="86">
        <v>1.1901999999999999</v>
      </c>
      <c r="I655" s="87">
        <v>1</v>
      </c>
      <c r="J655" s="87">
        <v>1</v>
      </c>
      <c r="K655" s="87">
        <v>1</v>
      </c>
      <c r="L655" s="87">
        <v>1</v>
      </c>
    </row>
    <row r="656" spans="1:12" hidden="1">
      <c r="A656" s="84" t="s">
        <v>1228</v>
      </c>
      <c r="B656" s="84" t="s">
        <v>1229</v>
      </c>
      <c r="C656" s="84" t="s">
        <v>251</v>
      </c>
      <c r="D656" s="78" t="s">
        <v>1230</v>
      </c>
      <c r="E656" s="78" t="s">
        <v>269</v>
      </c>
      <c r="F656" s="78" t="s">
        <v>270</v>
      </c>
      <c r="G656" s="85">
        <v>3.06</v>
      </c>
      <c r="H656" s="86">
        <v>0.49049999999999999</v>
      </c>
      <c r="I656" s="87">
        <v>1</v>
      </c>
      <c r="J656" s="87">
        <v>1</v>
      </c>
      <c r="K656" s="87">
        <v>1</v>
      </c>
      <c r="L656" s="87">
        <v>1</v>
      </c>
    </row>
    <row r="657" spans="1:12" hidden="1">
      <c r="A657" s="84" t="s">
        <v>1231</v>
      </c>
      <c r="B657" s="84" t="s">
        <v>1229</v>
      </c>
      <c r="C657" s="84" t="s">
        <v>255</v>
      </c>
      <c r="D657" s="78" t="s">
        <v>1230</v>
      </c>
      <c r="E657" s="78" t="s">
        <v>269</v>
      </c>
      <c r="F657" s="78" t="s">
        <v>270</v>
      </c>
      <c r="G657" s="85">
        <v>3.51</v>
      </c>
      <c r="H657" s="86">
        <v>0.60160000000000002</v>
      </c>
      <c r="I657" s="87">
        <v>1</v>
      </c>
      <c r="J657" s="87">
        <v>1</v>
      </c>
      <c r="K657" s="87">
        <v>1</v>
      </c>
      <c r="L657" s="87">
        <v>1</v>
      </c>
    </row>
    <row r="658" spans="1:12" hidden="1">
      <c r="A658" s="84" t="s">
        <v>1232</v>
      </c>
      <c r="B658" s="84" t="s">
        <v>1229</v>
      </c>
      <c r="C658" s="84" t="s">
        <v>257</v>
      </c>
      <c r="D658" s="78" t="s">
        <v>1230</v>
      </c>
      <c r="E658" s="78" t="s">
        <v>269</v>
      </c>
      <c r="F658" s="78" t="s">
        <v>270</v>
      </c>
      <c r="G658" s="85">
        <v>4.4400000000000004</v>
      </c>
      <c r="H658" s="86">
        <v>0.76659999999999995</v>
      </c>
      <c r="I658" s="87">
        <v>1</v>
      </c>
      <c r="J658" s="87">
        <v>1</v>
      </c>
      <c r="K658" s="87">
        <v>1</v>
      </c>
      <c r="L658" s="87">
        <v>1</v>
      </c>
    </row>
    <row r="659" spans="1:12" hidden="1">
      <c r="A659" s="84" t="s">
        <v>1233</v>
      </c>
      <c r="B659" s="84" t="s">
        <v>1229</v>
      </c>
      <c r="C659" s="84" t="s">
        <v>259</v>
      </c>
      <c r="D659" s="78" t="s">
        <v>1230</v>
      </c>
      <c r="E659" s="78" t="s">
        <v>269</v>
      </c>
      <c r="F659" s="78" t="s">
        <v>270</v>
      </c>
      <c r="G659" s="85">
        <v>7.57</v>
      </c>
      <c r="H659" s="86">
        <v>1.4302999999999999</v>
      </c>
      <c r="I659" s="87">
        <v>1</v>
      </c>
      <c r="J659" s="87">
        <v>1</v>
      </c>
      <c r="K659" s="87">
        <v>1</v>
      </c>
      <c r="L659" s="87">
        <v>1</v>
      </c>
    </row>
    <row r="660" spans="1:12" hidden="1">
      <c r="A660" s="84" t="s">
        <v>1234</v>
      </c>
      <c r="B660" s="84" t="s">
        <v>1235</v>
      </c>
      <c r="C660" s="84" t="s">
        <v>251</v>
      </c>
      <c r="D660" s="78" t="s">
        <v>1236</v>
      </c>
      <c r="E660" s="78" t="s">
        <v>269</v>
      </c>
      <c r="F660" s="78" t="s">
        <v>270</v>
      </c>
      <c r="G660" s="85">
        <v>2.4700000000000002</v>
      </c>
      <c r="H660" s="86">
        <v>0.4919</v>
      </c>
      <c r="I660" s="87">
        <v>1</v>
      </c>
      <c r="J660" s="87">
        <v>1</v>
      </c>
      <c r="K660" s="87">
        <v>1</v>
      </c>
      <c r="L660" s="87">
        <v>1</v>
      </c>
    </row>
    <row r="661" spans="1:12" hidden="1">
      <c r="A661" s="84" t="s">
        <v>1237</v>
      </c>
      <c r="B661" s="84" t="s">
        <v>1235</v>
      </c>
      <c r="C661" s="84" t="s">
        <v>255</v>
      </c>
      <c r="D661" s="78" t="s">
        <v>1236</v>
      </c>
      <c r="E661" s="78" t="s">
        <v>269</v>
      </c>
      <c r="F661" s="78" t="s">
        <v>270</v>
      </c>
      <c r="G661" s="85">
        <v>3.42</v>
      </c>
      <c r="H661" s="86">
        <v>0.66259999999999997</v>
      </c>
      <c r="I661" s="87">
        <v>1</v>
      </c>
      <c r="J661" s="87">
        <v>1</v>
      </c>
      <c r="K661" s="87">
        <v>1</v>
      </c>
      <c r="L661" s="87">
        <v>1</v>
      </c>
    </row>
    <row r="662" spans="1:12" hidden="1">
      <c r="A662" s="84" t="s">
        <v>1238</v>
      </c>
      <c r="B662" s="84" t="s">
        <v>1235</v>
      </c>
      <c r="C662" s="84" t="s">
        <v>257</v>
      </c>
      <c r="D662" s="78" t="s">
        <v>1236</v>
      </c>
      <c r="E662" s="78" t="s">
        <v>269</v>
      </c>
      <c r="F662" s="78" t="s">
        <v>270</v>
      </c>
      <c r="G662" s="85">
        <v>4.9400000000000004</v>
      </c>
      <c r="H662" s="86">
        <v>0.92349999999999999</v>
      </c>
      <c r="I662" s="87">
        <v>1</v>
      </c>
      <c r="J662" s="87">
        <v>1</v>
      </c>
      <c r="K662" s="87">
        <v>1</v>
      </c>
      <c r="L662" s="87">
        <v>1</v>
      </c>
    </row>
    <row r="663" spans="1:12" hidden="1">
      <c r="A663" s="84" t="s">
        <v>1239</v>
      </c>
      <c r="B663" s="84" t="s">
        <v>1235</v>
      </c>
      <c r="C663" s="84" t="s">
        <v>259</v>
      </c>
      <c r="D663" s="78" t="s">
        <v>1236</v>
      </c>
      <c r="E663" s="78" t="s">
        <v>269</v>
      </c>
      <c r="F663" s="78" t="s">
        <v>270</v>
      </c>
      <c r="G663" s="85">
        <v>7.88</v>
      </c>
      <c r="H663" s="86">
        <v>1.5168999999999999</v>
      </c>
      <c r="I663" s="87">
        <v>1</v>
      </c>
      <c r="J663" s="87">
        <v>1</v>
      </c>
      <c r="K663" s="87">
        <v>1</v>
      </c>
      <c r="L663" s="87">
        <v>1</v>
      </c>
    </row>
    <row r="664" spans="1:12" hidden="1">
      <c r="A664" s="84" t="s">
        <v>1240</v>
      </c>
      <c r="B664" s="84" t="s">
        <v>1241</v>
      </c>
      <c r="C664" s="84" t="s">
        <v>251</v>
      </c>
      <c r="D664" s="78" t="s">
        <v>1242</v>
      </c>
      <c r="E664" s="78" t="s">
        <v>269</v>
      </c>
      <c r="F664" s="78" t="s">
        <v>270</v>
      </c>
      <c r="G664" s="85">
        <v>3.3</v>
      </c>
      <c r="H664" s="86">
        <v>0.74729999999999996</v>
      </c>
      <c r="I664" s="87">
        <v>1</v>
      </c>
      <c r="J664" s="87">
        <v>1</v>
      </c>
      <c r="K664" s="87">
        <v>1</v>
      </c>
      <c r="L664" s="87">
        <v>1</v>
      </c>
    </row>
    <row r="665" spans="1:12" hidden="1">
      <c r="A665" s="84" t="s">
        <v>1243</v>
      </c>
      <c r="B665" s="84" t="s">
        <v>1241</v>
      </c>
      <c r="C665" s="84" t="s">
        <v>255</v>
      </c>
      <c r="D665" s="78" t="s">
        <v>1242</v>
      </c>
      <c r="E665" s="78" t="s">
        <v>269</v>
      </c>
      <c r="F665" s="78" t="s">
        <v>270</v>
      </c>
      <c r="G665" s="85">
        <v>4.63</v>
      </c>
      <c r="H665" s="86">
        <v>0.87829999999999997</v>
      </c>
      <c r="I665" s="87">
        <v>1</v>
      </c>
      <c r="J665" s="87">
        <v>1</v>
      </c>
      <c r="K665" s="87">
        <v>1</v>
      </c>
      <c r="L665" s="87">
        <v>1</v>
      </c>
    </row>
    <row r="666" spans="1:12" hidden="1">
      <c r="A666" s="84" t="s">
        <v>1244</v>
      </c>
      <c r="B666" s="84" t="s">
        <v>1241</v>
      </c>
      <c r="C666" s="84" t="s">
        <v>257</v>
      </c>
      <c r="D666" s="78" t="s">
        <v>1242</v>
      </c>
      <c r="E666" s="78" t="s">
        <v>269</v>
      </c>
      <c r="F666" s="78" t="s">
        <v>270</v>
      </c>
      <c r="G666" s="85">
        <v>7.16</v>
      </c>
      <c r="H666" s="86">
        <v>1.2835000000000001</v>
      </c>
      <c r="I666" s="87">
        <v>1</v>
      </c>
      <c r="J666" s="87">
        <v>1</v>
      </c>
      <c r="K666" s="87">
        <v>1</v>
      </c>
      <c r="L666" s="87">
        <v>1</v>
      </c>
    </row>
    <row r="667" spans="1:12" hidden="1">
      <c r="A667" s="84" t="s">
        <v>1245</v>
      </c>
      <c r="B667" s="84" t="s">
        <v>1241</v>
      </c>
      <c r="C667" s="84" t="s">
        <v>259</v>
      </c>
      <c r="D667" s="78" t="s">
        <v>1242</v>
      </c>
      <c r="E667" s="78" t="s">
        <v>269</v>
      </c>
      <c r="F667" s="78" t="s">
        <v>270</v>
      </c>
      <c r="G667" s="85">
        <v>11.28</v>
      </c>
      <c r="H667" s="86">
        <v>2.0783</v>
      </c>
      <c r="I667" s="87">
        <v>1</v>
      </c>
      <c r="J667" s="87">
        <v>1</v>
      </c>
      <c r="K667" s="87">
        <v>1</v>
      </c>
      <c r="L667" s="87">
        <v>1</v>
      </c>
    </row>
    <row r="668" spans="1:12" hidden="1">
      <c r="A668" s="84" t="s">
        <v>1246</v>
      </c>
      <c r="B668" s="84" t="s">
        <v>1247</v>
      </c>
      <c r="C668" s="84" t="s">
        <v>251</v>
      </c>
      <c r="D668" s="78" t="s">
        <v>1248</v>
      </c>
      <c r="E668" s="78" t="s">
        <v>269</v>
      </c>
      <c r="F668" s="78" t="s">
        <v>270</v>
      </c>
      <c r="G668" s="85">
        <v>4.16</v>
      </c>
      <c r="H668" s="86">
        <v>0.6492</v>
      </c>
      <c r="I668" s="87">
        <v>1</v>
      </c>
      <c r="J668" s="87">
        <v>1</v>
      </c>
      <c r="K668" s="87">
        <v>1</v>
      </c>
      <c r="L668" s="87">
        <v>1</v>
      </c>
    </row>
    <row r="669" spans="1:12" hidden="1">
      <c r="A669" s="84" t="s">
        <v>1249</v>
      </c>
      <c r="B669" s="84" t="s">
        <v>1247</v>
      </c>
      <c r="C669" s="84" t="s">
        <v>255</v>
      </c>
      <c r="D669" s="78" t="s">
        <v>1248</v>
      </c>
      <c r="E669" s="78" t="s">
        <v>269</v>
      </c>
      <c r="F669" s="78" t="s">
        <v>270</v>
      </c>
      <c r="G669" s="85">
        <v>5.26</v>
      </c>
      <c r="H669" s="86">
        <v>0.8236</v>
      </c>
      <c r="I669" s="87">
        <v>1</v>
      </c>
      <c r="J669" s="87">
        <v>1</v>
      </c>
      <c r="K669" s="87">
        <v>1</v>
      </c>
      <c r="L669" s="87">
        <v>1</v>
      </c>
    </row>
    <row r="670" spans="1:12" hidden="1">
      <c r="A670" s="84" t="s">
        <v>1250</v>
      </c>
      <c r="B670" s="84" t="s">
        <v>1247</v>
      </c>
      <c r="C670" s="84" t="s">
        <v>257</v>
      </c>
      <c r="D670" s="78" t="s">
        <v>1248</v>
      </c>
      <c r="E670" s="78" t="s">
        <v>269</v>
      </c>
      <c r="F670" s="78" t="s">
        <v>270</v>
      </c>
      <c r="G670" s="85">
        <v>7.71</v>
      </c>
      <c r="H670" s="86">
        <v>1.1814</v>
      </c>
      <c r="I670" s="87">
        <v>1</v>
      </c>
      <c r="J670" s="87">
        <v>1</v>
      </c>
      <c r="K670" s="87">
        <v>1</v>
      </c>
      <c r="L670" s="87">
        <v>1</v>
      </c>
    </row>
    <row r="671" spans="1:12" hidden="1">
      <c r="A671" s="84" t="s">
        <v>1251</v>
      </c>
      <c r="B671" s="84" t="s">
        <v>1247</v>
      </c>
      <c r="C671" s="84" t="s">
        <v>259</v>
      </c>
      <c r="D671" s="78" t="s">
        <v>1248</v>
      </c>
      <c r="E671" s="78" t="s">
        <v>269</v>
      </c>
      <c r="F671" s="78" t="s">
        <v>270</v>
      </c>
      <c r="G671" s="85">
        <v>12.58</v>
      </c>
      <c r="H671" s="86">
        <v>1.897</v>
      </c>
      <c r="I671" s="87">
        <v>1</v>
      </c>
      <c r="J671" s="87">
        <v>1</v>
      </c>
      <c r="K671" s="87">
        <v>1</v>
      </c>
      <c r="L671" s="87">
        <v>1</v>
      </c>
    </row>
    <row r="672" spans="1:12" hidden="1">
      <c r="A672" s="84" t="s">
        <v>1252</v>
      </c>
      <c r="B672" s="84" t="s">
        <v>1253</v>
      </c>
      <c r="C672" s="84" t="s">
        <v>251</v>
      </c>
      <c r="D672" s="78" t="s">
        <v>1254</v>
      </c>
      <c r="E672" s="78" t="s">
        <v>269</v>
      </c>
      <c r="F672" s="78" t="s">
        <v>270</v>
      </c>
      <c r="G672" s="85">
        <v>3.09</v>
      </c>
      <c r="H672" s="86">
        <v>0.59040000000000004</v>
      </c>
      <c r="I672" s="87">
        <v>1</v>
      </c>
      <c r="J672" s="87">
        <v>1</v>
      </c>
      <c r="K672" s="87">
        <v>1</v>
      </c>
      <c r="L672" s="87">
        <v>1</v>
      </c>
    </row>
    <row r="673" spans="1:12" hidden="1">
      <c r="A673" s="84" t="s">
        <v>1255</v>
      </c>
      <c r="B673" s="84" t="s">
        <v>1253</v>
      </c>
      <c r="C673" s="84" t="s">
        <v>255</v>
      </c>
      <c r="D673" s="78" t="s">
        <v>1254</v>
      </c>
      <c r="E673" s="78" t="s">
        <v>269</v>
      </c>
      <c r="F673" s="78" t="s">
        <v>270</v>
      </c>
      <c r="G673" s="85">
        <v>4.09</v>
      </c>
      <c r="H673" s="86">
        <v>0.78620000000000001</v>
      </c>
      <c r="I673" s="87">
        <v>1</v>
      </c>
      <c r="J673" s="87">
        <v>1</v>
      </c>
      <c r="K673" s="87">
        <v>1</v>
      </c>
      <c r="L673" s="87">
        <v>1</v>
      </c>
    </row>
    <row r="674" spans="1:12" hidden="1">
      <c r="A674" s="84" t="s">
        <v>1256</v>
      </c>
      <c r="B674" s="84" t="s">
        <v>1253</v>
      </c>
      <c r="C674" s="84" t="s">
        <v>257</v>
      </c>
      <c r="D674" s="78" t="s">
        <v>1254</v>
      </c>
      <c r="E674" s="78" t="s">
        <v>269</v>
      </c>
      <c r="F674" s="78" t="s">
        <v>270</v>
      </c>
      <c r="G674" s="85">
        <v>6.71</v>
      </c>
      <c r="H674" s="86">
        <v>1.1999</v>
      </c>
      <c r="I674" s="87">
        <v>1</v>
      </c>
      <c r="J674" s="87">
        <v>1</v>
      </c>
      <c r="K674" s="87">
        <v>1</v>
      </c>
      <c r="L674" s="87">
        <v>1</v>
      </c>
    </row>
    <row r="675" spans="1:12" hidden="1">
      <c r="A675" s="84" t="s">
        <v>1257</v>
      </c>
      <c r="B675" s="84" t="s">
        <v>1253</v>
      </c>
      <c r="C675" s="84" t="s">
        <v>259</v>
      </c>
      <c r="D675" s="78" t="s">
        <v>1254</v>
      </c>
      <c r="E675" s="78" t="s">
        <v>269</v>
      </c>
      <c r="F675" s="78" t="s">
        <v>270</v>
      </c>
      <c r="G675" s="85">
        <v>12.52</v>
      </c>
      <c r="H675" s="86">
        <v>2.4908999999999999</v>
      </c>
      <c r="I675" s="87">
        <v>1</v>
      </c>
      <c r="J675" s="87">
        <v>1</v>
      </c>
      <c r="K675" s="87">
        <v>1</v>
      </c>
      <c r="L675" s="87">
        <v>1</v>
      </c>
    </row>
    <row r="676" spans="1:12" hidden="1">
      <c r="A676" s="84" t="s">
        <v>1258</v>
      </c>
      <c r="B676" s="84" t="s">
        <v>1259</v>
      </c>
      <c r="C676" s="84" t="s">
        <v>251</v>
      </c>
      <c r="D676" s="78" t="s">
        <v>1260</v>
      </c>
      <c r="E676" s="78" t="s">
        <v>269</v>
      </c>
      <c r="F676" s="78" t="s">
        <v>270</v>
      </c>
      <c r="G676" s="85">
        <v>3.01</v>
      </c>
      <c r="H676" s="86">
        <v>0.57999999999999996</v>
      </c>
      <c r="I676" s="87">
        <v>1</v>
      </c>
      <c r="J676" s="87">
        <v>1</v>
      </c>
      <c r="K676" s="87">
        <v>1</v>
      </c>
      <c r="L676" s="87">
        <v>1</v>
      </c>
    </row>
    <row r="677" spans="1:12" hidden="1">
      <c r="A677" s="84" t="s">
        <v>1261</v>
      </c>
      <c r="B677" s="84" t="s">
        <v>1259</v>
      </c>
      <c r="C677" s="84" t="s">
        <v>255</v>
      </c>
      <c r="D677" s="78" t="s">
        <v>1260</v>
      </c>
      <c r="E677" s="78" t="s">
        <v>269</v>
      </c>
      <c r="F677" s="78" t="s">
        <v>270</v>
      </c>
      <c r="G677" s="85">
        <v>3.82</v>
      </c>
      <c r="H677" s="86">
        <v>0.73140000000000005</v>
      </c>
      <c r="I677" s="87">
        <v>1</v>
      </c>
      <c r="J677" s="87">
        <v>1</v>
      </c>
      <c r="K677" s="87">
        <v>1</v>
      </c>
      <c r="L677" s="87">
        <v>1</v>
      </c>
    </row>
    <row r="678" spans="1:12" hidden="1">
      <c r="A678" s="84" t="s">
        <v>1262</v>
      </c>
      <c r="B678" s="84" t="s">
        <v>1259</v>
      </c>
      <c r="C678" s="84" t="s">
        <v>257</v>
      </c>
      <c r="D678" s="78" t="s">
        <v>1260</v>
      </c>
      <c r="E678" s="78" t="s">
        <v>269</v>
      </c>
      <c r="F678" s="78" t="s">
        <v>270</v>
      </c>
      <c r="G678" s="85">
        <v>5.12</v>
      </c>
      <c r="H678" s="86">
        <v>0.98980000000000001</v>
      </c>
      <c r="I678" s="87">
        <v>1</v>
      </c>
      <c r="J678" s="87">
        <v>1</v>
      </c>
      <c r="K678" s="87">
        <v>1</v>
      </c>
      <c r="L678" s="87">
        <v>1</v>
      </c>
    </row>
    <row r="679" spans="1:12" hidden="1">
      <c r="A679" s="84" t="s">
        <v>1263</v>
      </c>
      <c r="B679" s="84" t="s">
        <v>1259</v>
      </c>
      <c r="C679" s="84" t="s">
        <v>259</v>
      </c>
      <c r="D679" s="78" t="s">
        <v>1260</v>
      </c>
      <c r="E679" s="78" t="s">
        <v>269</v>
      </c>
      <c r="F679" s="78" t="s">
        <v>270</v>
      </c>
      <c r="G679" s="85">
        <v>8.83</v>
      </c>
      <c r="H679" s="86">
        <v>1.7063999999999999</v>
      </c>
      <c r="I679" s="87">
        <v>1</v>
      </c>
      <c r="J679" s="87">
        <v>1</v>
      </c>
      <c r="K679" s="87">
        <v>1</v>
      </c>
      <c r="L679" s="87">
        <v>1</v>
      </c>
    </row>
    <row r="680" spans="1:12" hidden="1">
      <c r="A680" s="84" t="s">
        <v>1264</v>
      </c>
      <c r="B680" s="84" t="s">
        <v>1265</v>
      </c>
      <c r="C680" s="84" t="s">
        <v>251</v>
      </c>
      <c r="D680" s="78" t="s">
        <v>1266</v>
      </c>
      <c r="E680" s="78" t="s">
        <v>269</v>
      </c>
      <c r="F680" s="78" t="s">
        <v>270</v>
      </c>
      <c r="G680" s="85">
        <v>2.94</v>
      </c>
      <c r="H680" s="86">
        <v>0.51370000000000005</v>
      </c>
      <c r="I680" s="87">
        <v>1</v>
      </c>
      <c r="J680" s="87">
        <v>1</v>
      </c>
      <c r="K680" s="87">
        <v>1</v>
      </c>
      <c r="L680" s="87">
        <v>1</v>
      </c>
    </row>
    <row r="681" spans="1:12" hidden="1">
      <c r="A681" s="84" t="s">
        <v>1267</v>
      </c>
      <c r="B681" s="84" t="s">
        <v>1265</v>
      </c>
      <c r="C681" s="84" t="s">
        <v>255</v>
      </c>
      <c r="D681" s="78" t="s">
        <v>1266</v>
      </c>
      <c r="E681" s="78" t="s">
        <v>269</v>
      </c>
      <c r="F681" s="78" t="s">
        <v>270</v>
      </c>
      <c r="G681" s="85">
        <v>4.8499999999999996</v>
      </c>
      <c r="H681" s="86">
        <v>0.72740000000000005</v>
      </c>
      <c r="I681" s="87">
        <v>1</v>
      </c>
      <c r="J681" s="87">
        <v>1</v>
      </c>
      <c r="K681" s="87">
        <v>1</v>
      </c>
      <c r="L681" s="87">
        <v>1</v>
      </c>
    </row>
    <row r="682" spans="1:12" hidden="1">
      <c r="A682" s="84" t="s">
        <v>1268</v>
      </c>
      <c r="B682" s="84" t="s">
        <v>1265</v>
      </c>
      <c r="C682" s="84" t="s">
        <v>257</v>
      </c>
      <c r="D682" s="78" t="s">
        <v>1266</v>
      </c>
      <c r="E682" s="78" t="s">
        <v>269</v>
      </c>
      <c r="F682" s="78" t="s">
        <v>270</v>
      </c>
      <c r="G682" s="85">
        <v>6.76</v>
      </c>
      <c r="H682" s="86">
        <v>1.0448999999999999</v>
      </c>
      <c r="I682" s="87">
        <v>1</v>
      </c>
      <c r="J682" s="87">
        <v>1</v>
      </c>
      <c r="K682" s="87">
        <v>1</v>
      </c>
      <c r="L682" s="87">
        <v>1</v>
      </c>
    </row>
    <row r="683" spans="1:12" hidden="1">
      <c r="A683" s="84" t="s">
        <v>1269</v>
      </c>
      <c r="B683" s="84" t="s">
        <v>1265</v>
      </c>
      <c r="C683" s="84" t="s">
        <v>259</v>
      </c>
      <c r="D683" s="78" t="s">
        <v>1266</v>
      </c>
      <c r="E683" s="78" t="s">
        <v>269</v>
      </c>
      <c r="F683" s="78" t="s">
        <v>270</v>
      </c>
      <c r="G683" s="85">
        <v>10.32</v>
      </c>
      <c r="H683" s="86">
        <v>1.8588</v>
      </c>
      <c r="I683" s="87">
        <v>1</v>
      </c>
      <c r="J683" s="87">
        <v>1</v>
      </c>
      <c r="K683" s="87">
        <v>1</v>
      </c>
      <c r="L683" s="87">
        <v>1</v>
      </c>
    </row>
    <row r="684" spans="1:12" hidden="1">
      <c r="A684" s="84" t="s">
        <v>1270</v>
      </c>
      <c r="B684" s="84" t="s">
        <v>1271</v>
      </c>
      <c r="C684" s="84" t="s">
        <v>251</v>
      </c>
      <c r="D684" s="78" t="s">
        <v>1272</v>
      </c>
      <c r="E684" s="78" t="s">
        <v>269</v>
      </c>
      <c r="F684" s="78" t="s">
        <v>270</v>
      </c>
      <c r="G684" s="85">
        <v>2.58</v>
      </c>
      <c r="H684" s="86">
        <v>0.46410000000000001</v>
      </c>
      <c r="I684" s="87">
        <v>1</v>
      </c>
      <c r="J684" s="87">
        <v>1</v>
      </c>
      <c r="K684" s="87">
        <v>1</v>
      </c>
      <c r="L684" s="87">
        <v>1</v>
      </c>
    </row>
    <row r="685" spans="1:12" hidden="1">
      <c r="A685" s="84" t="s">
        <v>1273</v>
      </c>
      <c r="B685" s="84" t="s">
        <v>1271</v>
      </c>
      <c r="C685" s="84" t="s">
        <v>255</v>
      </c>
      <c r="D685" s="78" t="s">
        <v>1272</v>
      </c>
      <c r="E685" s="78" t="s">
        <v>269</v>
      </c>
      <c r="F685" s="78" t="s">
        <v>270</v>
      </c>
      <c r="G685" s="85">
        <v>3.61</v>
      </c>
      <c r="H685" s="86">
        <v>0.58840000000000003</v>
      </c>
      <c r="I685" s="87">
        <v>1</v>
      </c>
      <c r="J685" s="87">
        <v>1</v>
      </c>
      <c r="K685" s="87">
        <v>1</v>
      </c>
      <c r="L685" s="87">
        <v>1</v>
      </c>
    </row>
    <row r="686" spans="1:12" hidden="1">
      <c r="A686" s="84" t="s">
        <v>1274</v>
      </c>
      <c r="B686" s="84" t="s">
        <v>1271</v>
      </c>
      <c r="C686" s="84" t="s">
        <v>257</v>
      </c>
      <c r="D686" s="78" t="s">
        <v>1272</v>
      </c>
      <c r="E686" s="78" t="s">
        <v>269</v>
      </c>
      <c r="F686" s="78" t="s">
        <v>270</v>
      </c>
      <c r="G686" s="85">
        <v>5.5</v>
      </c>
      <c r="H686" s="86">
        <v>0.91090000000000004</v>
      </c>
      <c r="I686" s="87">
        <v>1</v>
      </c>
      <c r="J686" s="87">
        <v>1</v>
      </c>
      <c r="K686" s="87">
        <v>1</v>
      </c>
      <c r="L686" s="87">
        <v>1</v>
      </c>
    </row>
    <row r="687" spans="1:12" hidden="1">
      <c r="A687" s="84" t="s">
        <v>1275</v>
      </c>
      <c r="B687" s="84" t="s">
        <v>1271</v>
      </c>
      <c r="C687" s="84" t="s">
        <v>259</v>
      </c>
      <c r="D687" s="78" t="s">
        <v>1272</v>
      </c>
      <c r="E687" s="78" t="s">
        <v>269</v>
      </c>
      <c r="F687" s="78" t="s">
        <v>270</v>
      </c>
      <c r="G687" s="85">
        <v>8.84</v>
      </c>
      <c r="H687" s="86">
        <v>1.6002000000000001</v>
      </c>
      <c r="I687" s="87">
        <v>1</v>
      </c>
      <c r="J687" s="87">
        <v>1</v>
      </c>
      <c r="K687" s="87">
        <v>1</v>
      </c>
      <c r="L687" s="87">
        <v>1</v>
      </c>
    </row>
    <row r="688" spans="1:12" hidden="1">
      <c r="A688" s="84" t="s">
        <v>1276</v>
      </c>
      <c r="B688" s="84" t="s">
        <v>1277</v>
      </c>
      <c r="C688" s="84" t="s">
        <v>251</v>
      </c>
      <c r="D688" s="78" t="s">
        <v>1278</v>
      </c>
      <c r="E688" s="78" t="s">
        <v>269</v>
      </c>
      <c r="F688" s="78" t="s">
        <v>270</v>
      </c>
      <c r="G688" s="85">
        <v>3.69</v>
      </c>
      <c r="H688" s="86">
        <v>1.345</v>
      </c>
      <c r="I688" s="87">
        <v>1</v>
      </c>
      <c r="J688" s="87">
        <v>1</v>
      </c>
      <c r="K688" s="87">
        <v>1</v>
      </c>
      <c r="L688" s="87">
        <v>1</v>
      </c>
    </row>
    <row r="689" spans="1:12" hidden="1">
      <c r="A689" s="84" t="s">
        <v>1279</v>
      </c>
      <c r="B689" s="84" t="s">
        <v>1277</v>
      </c>
      <c r="C689" s="84" t="s">
        <v>255</v>
      </c>
      <c r="D689" s="78" t="s">
        <v>1278</v>
      </c>
      <c r="E689" s="78" t="s">
        <v>269</v>
      </c>
      <c r="F689" s="78" t="s">
        <v>270</v>
      </c>
      <c r="G689" s="85">
        <v>6.84</v>
      </c>
      <c r="H689" s="86">
        <v>1.6706000000000001</v>
      </c>
      <c r="I689" s="87">
        <v>1</v>
      </c>
      <c r="J689" s="87">
        <v>1</v>
      </c>
      <c r="K689" s="87">
        <v>1</v>
      </c>
      <c r="L689" s="87">
        <v>1</v>
      </c>
    </row>
    <row r="690" spans="1:12" hidden="1">
      <c r="A690" s="84" t="s">
        <v>1280</v>
      </c>
      <c r="B690" s="84" t="s">
        <v>1277</v>
      </c>
      <c r="C690" s="84" t="s">
        <v>257</v>
      </c>
      <c r="D690" s="78" t="s">
        <v>1278</v>
      </c>
      <c r="E690" s="78" t="s">
        <v>269</v>
      </c>
      <c r="F690" s="78" t="s">
        <v>270</v>
      </c>
      <c r="G690" s="85">
        <v>12.89</v>
      </c>
      <c r="H690" s="86">
        <v>2.5474999999999999</v>
      </c>
      <c r="I690" s="87">
        <v>1</v>
      </c>
      <c r="J690" s="87">
        <v>1</v>
      </c>
      <c r="K690" s="87">
        <v>1</v>
      </c>
      <c r="L690" s="87">
        <v>1</v>
      </c>
    </row>
    <row r="691" spans="1:12" hidden="1">
      <c r="A691" s="84" t="s">
        <v>1281</v>
      </c>
      <c r="B691" s="84" t="s">
        <v>1277</v>
      </c>
      <c r="C691" s="84" t="s">
        <v>259</v>
      </c>
      <c r="D691" s="78" t="s">
        <v>1278</v>
      </c>
      <c r="E691" s="78" t="s">
        <v>269</v>
      </c>
      <c r="F691" s="78" t="s">
        <v>270</v>
      </c>
      <c r="G691" s="85">
        <v>25.32</v>
      </c>
      <c r="H691" s="86">
        <v>5.1222000000000003</v>
      </c>
      <c r="I691" s="87">
        <v>1</v>
      </c>
      <c r="J691" s="87">
        <v>1</v>
      </c>
      <c r="K691" s="87">
        <v>1</v>
      </c>
      <c r="L691" s="87">
        <v>1</v>
      </c>
    </row>
    <row r="692" spans="1:12" hidden="1">
      <c r="A692" s="84" t="s">
        <v>1282</v>
      </c>
      <c r="B692" s="84" t="s">
        <v>1283</v>
      </c>
      <c r="C692" s="84" t="s">
        <v>251</v>
      </c>
      <c r="D692" s="78" t="s">
        <v>1284</v>
      </c>
      <c r="E692" s="78" t="s">
        <v>269</v>
      </c>
      <c r="F692" s="78" t="s">
        <v>270</v>
      </c>
      <c r="G692" s="85">
        <v>1.68</v>
      </c>
      <c r="H692" s="86">
        <v>1.2415</v>
      </c>
      <c r="I692" s="87">
        <v>1</v>
      </c>
      <c r="J692" s="87">
        <v>1</v>
      </c>
      <c r="K692" s="87">
        <v>1</v>
      </c>
      <c r="L692" s="87">
        <v>1</v>
      </c>
    </row>
    <row r="693" spans="1:12" hidden="1">
      <c r="A693" s="84" t="s">
        <v>1285</v>
      </c>
      <c r="B693" s="84" t="s">
        <v>1283</v>
      </c>
      <c r="C693" s="84" t="s">
        <v>255</v>
      </c>
      <c r="D693" s="78" t="s">
        <v>1284</v>
      </c>
      <c r="E693" s="78" t="s">
        <v>269</v>
      </c>
      <c r="F693" s="78" t="s">
        <v>270</v>
      </c>
      <c r="G693" s="85">
        <v>2.06</v>
      </c>
      <c r="H693" s="86">
        <v>1.7876000000000001</v>
      </c>
      <c r="I693" s="87">
        <v>1</v>
      </c>
      <c r="J693" s="87">
        <v>1</v>
      </c>
      <c r="K693" s="87">
        <v>1</v>
      </c>
      <c r="L693" s="87">
        <v>1</v>
      </c>
    </row>
    <row r="694" spans="1:12" hidden="1">
      <c r="A694" s="84" t="s">
        <v>1286</v>
      </c>
      <c r="B694" s="84" t="s">
        <v>1283</v>
      </c>
      <c r="C694" s="84" t="s">
        <v>257</v>
      </c>
      <c r="D694" s="78" t="s">
        <v>1284</v>
      </c>
      <c r="E694" s="78" t="s">
        <v>269</v>
      </c>
      <c r="F694" s="78" t="s">
        <v>270</v>
      </c>
      <c r="G694" s="85">
        <v>5.44</v>
      </c>
      <c r="H694" s="86">
        <v>2.1185999999999998</v>
      </c>
      <c r="I694" s="87">
        <v>1</v>
      </c>
      <c r="J694" s="87">
        <v>1</v>
      </c>
      <c r="K694" s="87">
        <v>1</v>
      </c>
      <c r="L694" s="87">
        <v>1</v>
      </c>
    </row>
    <row r="695" spans="1:12" hidden="1">
      <c r="A695" s="84" t="s">
        <v>1287</v>
      </c>
      <c r="B695" s="84" t="s">
        <v>1283</v>
      </c>
      <c r="C695" s="84" t="s">
        <v>259</v>
      </c>
      <c r="D695" s="78" t="s">
        <v>1284</v>
      </c>
      <c r="E695" s="78" t="s">
        <v>269</v>
      </c>
      <c r="F695" s="78" t="s">
        <v>270</v>
      </c>
      <c r="G695" s="85">
        <v>10.79</v>
      </c>
      <c r="H695" s="86">
        <v>3.7618999999999998</v>
      </c>
      <c r="I695" s="87">
        <v>1</v>
      </c>
      <c r="J695" s="87">
        <v>1</v>
      </c>
      <c r="K695" s="87">
        <v>1</v>
      </c>
      <c r="L695" s="87">
        <v>1</v>
      </c>
    </row>
    <row r="696" spans="1:12" hidden="1">
      <c r="A696" s="84" t="s">
        <v>1288</v>
      </c>
      <c r="B696" s="84" t="s">
        <v>1289</v>
      </c>
      <c r="C696" s="84" t="s">
        <v>251</v>
      </c>
      <c r="D696" s="78" t="s">
        <v>1290</v>
      </c>
      <c r="E696" s="78" t="s">
        <v>269</v>
      </c>
      <c r="F696" s="78" t="s">
        <v>270</v>
      </c>
      <c r="G696" s="85">
        <v>2.1</v>
      </c>
      <c r="H696" s="86">
        <v>1.0244</v>
      </c>
      <c r="I696" s="87">
        <v>1</v>
      </c>
      <c r="J696" s="87">
        <v>1</v>
      </c>
      <c r="K696" s="87">
        <v>1</v>
      </c>
      <c r="L696" s="87">
        <v>1</v>
      </c>
    </row>
    <row r="697" spans="1:12" hidden="1">
      <c r="A697" s="84" t="s">
        <v>1291</v>
      </c>
      <c r="B697" s="84" t="s">
        <v>1289</v>
      </c>
      <c r="C697" s="84" t="s">
        <v>255</v>
      </c>
      <c r="D697" s="78" t="s">
        <v>1290</v>
      </c>
      <c r="E697" s="78" t="s">
        <v>269</v>
      </c>
      <c r="F697" s="78" t="s">
        <v>270</v>
      </c>
      <c r="G697" s="85">
        <v>3.09</v>
      </c>
      <c r="H697" s="86">
        <v>1.8855999999999999</v>
      </c>
      <c r="I697" s="87">
        <v>1</v>
      </c>
      <c r="J697" s="87">
        <v>1</v>
      </c>
      <c r="K697" s="87">
        <v>1</v>
      </c>
      <c r="L697" s="87">
        <v>1</v>
      </c>
    </row>
    <row r="698" spans="1:12" hidden="1">
      <c r="A698" s="84" t="s">
        <v>1292</v>
      </c>
      <c r="B698" s="84" t="s">
        <v>1289</v>
      </c>
      <c r="C698" s="84" t="s">
        <v>257</v>
      </c>
      <c r="D698" s="78" t="s">
        <v>1290</v>
      </c>
      <c r="E698" s="78" t="s">
        <v>269</v>
      </c>
      <c r="F698" s="78" t="s">
        <v>270</v>
      </c>
      <c r="G698" s="85">
        <v>4.4400000000000004</v>
      </c>
      <c r="H698" s="86">
        <v>2.3933</v>
      </c>
      <c r="I698" s="87">
        <v>1</v>
      </c>
      <c r="J698" s="87">
        <v>1</v>
      </c>
      <c r="K698" s="87">
        <v>1</v>
      </c>
      <c r="L698" s="87">
        <v>1</v>
      </c>
    </row>
    <row r="699" spans="1:12" hidden="1">
      <c r="A699" s="84" t="s">
        <v>1293</v>
      </c>
      <c r="B699" s="84" t="s">
        <v>1289</v>
      </c>
      <c r="C699" s="84" t="s">
        <v>259</v>
      </c>
      <c r="D699" s="78" t="s">
        <v>1290</v>
      </c>
      <c r="E699" s="78" t="s">
        <v>269</v>
      </c>
      <c r="F699" s="78" t="s">
        <v>270</v>
      </c>
      <c r="G699" s="85">
        <v>11.53</v>
      </c>
      <c r="H699" s="86">
        <v>3.0402</v>
      </c>
      <c r="I699" s="87">
        <v>1</v>
      </c>
      <c r="J699" s="87">
        <v>1</v>
      </c>
      <c r="K699" s="87">
        <v>1</v>
      </c>
      <c r="L699" s="87">
        <v>1</v>
      </c>
    </row>
    <row r="700" spans="1:12" hidden="1">
      <c r="A700" s="84" t="s">
        <v>1294</v>
      </c>
      <c r="B700" s="84" t="s">
        <v>1295</v>
      </c>
      <c r="C700" s="84" t="s">
        <v>251</v>
      </c>
      <c r="D700" s="78" t="s">
        <v>1296</v>
      </c>
      <c r="E700" s="78" t="s">
        <v>269</v>
      </c>
      <c r="F700" s="78" t="s">
        <v>270</v>
      </c>
      <c r="G700" s="85">
        <v>3.03</v>
      </c>
      <c r="H700" s="86">
        <v>0.73319999999999996</v>
      </c>
      <c r="I700" s="87">
        <v>1</v>
      </c>
      <c r="J700" s="87">
        <v>1</v>
      </c>
      <c r="K700" s="87">
        <v>1</v>
      </c>
      <c r="L700" s="87">
        <v>1</v>
      </c>
    </row>
    <row r="701" spans="1:12" hidden="1">
      <c r="A701" s="84" t="s">
        <v>1297</v>
      </c>
      <c r="B701" s="84" t="s">
        <v>1295</v>
      </c>
      <c r="C701" s="84" t="s">
        <v>255</v>
      </c>
      <c r="D701" s="78" t="s">
        <v>1296</v>
      </c>
      <c r="E701" s="78" t="s">
        <v>269</v>
      </c>
      <c r="F701" s="78" t="s">
        <v>270</v>
      </c>
      <c r="G701" s="85">
        <v>4.7699999999999996</v>
      </c>
      <c r="H701" s="86">
        <v>1.0129999999999999</v>
      </c>
      <c r="I701" s="87">
        <v>1</v>
      </c>
      <c r="J701" s="87">
        <v>1</v>
      </c>
      <c r="K701" s="87">
        <v>1</v>
      </c>
      <c r="L701" s="87">
        <v>1</v>
      </c>
    </row>
    <row r="702" spans="1:12" hidden="1">
      <c r="A702" s="84" t="s">
        <v>1298</v>
      </c>
      <c r="B702" s="84" t="s">
        <v>1295</v>
      </c>
      <c r="C702" s="84" t="s">
        <v>257</v>
      </c>
      <c r="D702" s="78" t="s">
        <v>1296</v>
      </c>
      <c r="E702" s="78" t="s">
        <v>269</v>
      </c>
      <c r="F702" s="78" t="s">
        <v>270</v>
      </c>
      <c r="G702" s="85">
        <v>8.26</v>
      </c>
      <c r="H702" s="86">
        <v>1.6176999999999999</v>
      </c>
      <c r="I702" s="87">
        <v>1</v>
      </c>
      <c r="J702" s="87">
        <v>1</v>
      </c>
      <c r="K702" s="87">
        <v>1</v>
      </c>
      <c r="L702" s="87">
        <v>1</v>
      </c>
    </row>
    <row r="703" spans="1:12" hidden="1">
      <c r="A703" s="84" t="s">
        <v>1299</v>
      </c>
      <c r="B703" s="84" t="s">
        <v>1295</v>
      </c>
      <c r="C703" s="84" t="s">
        <v>259</v>
      </c>
      <c r="D703" s="78" t="s">
        <v>1296</v>
      </c>
      <c r="E703" s="78" t="s">
        <v>269</v>
      </c>
      <c r="F703" s="78" t="s">
        <v>270</v>
      </c>
      <c r="G703" s="85">
        <v>13.77</v>
      </c>
      <c r="H703" s="86">
        <v>2.8915000000000002</v>
      </c>
      <c r="I703" s="87">
        <v>1</v>
      </c>
      <c r="J703" s="87">
        <v>1</v>
      </c>
      <c r="K703" s="87">
        <v>1</v>
      </c>
      <c r="L703" s="87">
        <v>1</v>
      </c>
    </row>
    <row r="704" spans="1:12" hidden="1">
      <c r="A704" s="84" t="s">
        <v>1300</v>
      </c>
      <c r="B704" s="84" t="s">
        <v>1301</v>
      </c>
      <c r="C704" s="84" t="s">
        <v>251</v>
      </c>
      <c r="D704" s="78" t="s">
        <v>1302</v>
      </c>
      <c r="E704" s="78" t="s">
        <v>269</v>
      </c>
      <c r="F704" s="78" t="s">
        <v>270</v>
      </c>
      <c r="G704" s="85">
        <v>3.24</v>
      </c>
      <c r="H704" s="86">
        <v>0.51319999999999999</v>
      </c>
      <c r="I704" s="87">
        <v>1</v>
      </c>
      <c r="J704" s="87">
        <v>1</v>
      </c>
      <c r="K704" s="87">
        <v>1</v>
      </c>
      <c r="L704" s="87">
        <v>1</v>
      </c>
    </row>
    <row r="705" spans="1:12" hidden="1">
      <c r="A705" s="84" t="s">
        <v>1303</v>
      </c>
      <c r="B705" s="84" t="s">
        <v>1301</v>
      </c>
      <c r="C705" s="84" t="s">
        <v>255</v>
      </c>
      <c r="D705" s="78" t="s">
        <v>1302</v>
      </c>
      <c r="E705" s="78" t="s">
        <v>269</v>
      </c>
      <c r="F705" s="78" t="s">
        <v>270</v>
      </c>
      <c r="G705" s="85">
        <v>4.3499999999999996</v>
      </c>
      <c r="H705" s="86">
        <v>0.66820000000000002</v>
      </c>
      <c r="I705" s="87">
        <v>1</v>
      </c>
      <c r="J705" s="87">
        <v>1</v>
      </c>
      <c r="K705" s="87">
        <v>1</v>
      </c>
      <c r="L705" s="87">
        <v>1</v>
      </c>
    </row>
    <row r="706" spans="1:12" hidden="1">
      <c r="A706" s="84" t="s">
        <v>1304</v>
      </c>
      <c r="B706" s="84" t="s">
        <v>1301</v>
      </c>
      <c r="C706" s="84" t="s">
        <v>257</v>
      </c>
      <c r="D706" s="78" t="s">
        <v>1302</v>
      </c>
      <c r="E706" s="78" t="s">
        <v>269</v>
      </c>
      <c r="F706" s="78" t="s">
        <v>270</v>
      </c>
      <c r="G706" s="85">
        <v>6.5</v>
      </c>
      <c r="H706" s="86">
        <v>0.9667</v>
      </c>
      <c r="I706" s="87">
        <v>1</v>
      </c>
      <c r="J706" s="87">
        <v>1</v>
      </c>
      <c r="K706" s="87">
        <v>1</v>
      </c>
      <c r="L706" s="87">
        <v>1</v>
      </c>
    </row>
    <row r="707" spans="1:12" hidden="1">
      <c r="A707" s="84" t="s">
        <v>1305</v>
      </c>
      <c r="B707" s="84" t="s">
        <v>1301</v>
      </c>
      <c r="C707" s="84" t="s">
        <v>259</v>
      </c>
      <c r="D707" s="78" t="s">
        <v>1302</v>
      </c>
      <c r="E707" s="78" t="s">
        <v>269</v>
      </c>
      <c r="F707" s="78" t="s">
        <v>270</v>
      </c>
      <c r="G707" s="85">
        <v>11.14</v>
      </c>
      <c r="H707" s="86">
        <v>1.6943999999999999</v>
      </c>
      <c r="I707" s="87">
        <v>1</v>
      </c>
      <c r="J707" s="87">
        <v>1</v>
      </c>
      <c r="K707" s="87">
        <v>1</v>
      </c>
      <c r="L707" s="87">
        <v>1</v>
      </c>
    </row>
    <row r="708" spans="1:12" hidden="1">
      <c r="A708" s="84" t="s">
        <v>1306</v>
      </c>
      <c r="B708" s="84" t="s">
        <v>1307</v>
      </c>
      <c r="C708" s="84" t="s">
        <v>251</v>
      </c>
      <c r="D708" s="78" t="s">
        <v>1308</v>
      </c>
      <c r="E708" s="78" t="s">
        <v>269</v>
      </c>
      <c r="F708" s="78" t="s">
        <v>270</v>
      </c>
      <c r="G708" s="85">
        <v>2.82</v>
      </c>
      <c r="H708" s="86">
        <v>0.36209999999999998</v>
      </c>
      <c r="I708" s="87">
        <v>1</v>
      </c>
      <c r="J708" s="87">
        <v>1</v>
      </c>
      <c r="K708" s="87">
        <v>1</v>
      </c>
      <c r="L708" s="87">
        <v>1</v>
      </c>
    </row>
    <row r="709" spans="1:12" hidden="1">
      <c r="A709" s="84" t="s">
        <v>1309</v>
      </c>
      <c r="B709" s="84" t="s">
        <v>1307</v>
      </c>
      <c r="C709" s="84" t="s">
        <v>255</v>
      </c>
      <c r="D709" s="78" t="s">
        <v>1308</v>
      </c>
      <c r="E709" s="78" t="s">
        <v>269</v>
      </c>
      <c r="F709" s="78" t="s">
        <v>270</v>
      </c>
      <c r="G709" s="85">
        <v>4.41</v>
      </c>
      <c r="H709" s="86">
        <v>0.59660000000000002</v>
      </c>
      <c r="I709" s="87">
        <v>1</v>
      </c>
      <c r="J709" s="87">
        <v>1</v>
      </c>
      <c r="K709" s="87">
        <v>1</v>
      </c>
      <c r="L709" s="87">
        <v>1</v>
      </c>
    </row>
    <row r="710" spans="1:12" hidden="1">
      <c r="A710" s="84" t="s">
        <v>1310</v>
      </c>
      <c r="B710" s="84" t="s">
        <v>1307</v>
      </c>
      <c r="C710" s="84" t="s">
        <v>257</v>
      </c>
      <c r="D710" s="78" t="s">
        <v>1308</v>
      </c>
      <c r="E710" s="78" t="s">
        <v>269</v>
      </c>
      <c r="F710" s="78" t="s">
        <v>270</v>
      </c>
      <c r="G710" s="85">
        <v>7.81</v>
      </c>
      <c r="H710" s="86">
        <v>1.1995</v>
      </c>
      <c r="I710" s="87">
        <v>1</v>
      </c>
      <c r="J710" s="87">
        <v>1</v>
      </c>
      <c r="K710" s="87">
        <v>1</v>
      </c>
      <c r="L710" s="87">
        <v>1</v>
      </c>
    </row>
    <row r="711" spans="1:12" hidden="1">
      <c r="A711" s="84" t="s">
        <v>1311</v>
      </c>
      <c r="B711" s="84" t="s">
        <v>1307</v>
      </c>
      <c r="C711" s="84" t="s">
        <v>259</v>
      </c>
      <c r="D711" s="78" t="s">
        <v>1308</v>
      </c>
      <c r="E711" s="78" t="s">
        <v>269</v>
      </c>
      <c r="F711" s="78" t="s">
        <v>270</v>
      </c>
      <c r="G711" s="85">
        <v>12.71</v>
      </c>
      <c r="H711" s="86">
        <v>2.3618000000000001</v>
      </c>
      <c r="I711" s="87">
        <v>1</v>
      </c>
      <c r="J711" s="87">
        <v>1</v>
      </c>
      <c r="K711" s="87">
        <v>1</v>
      </c>
      <c r="L711" s="87">
        <v>1</v>
      </c>
    </row>
    <row r="712" spans="1:12" hidden="1">
      <c r="A712" s="84" t="s">
        <v>1312</v>
      </c>
      <c r="B712" s="84" t="s">
        <v>1313</v>
      </c>
      <c r="C712" s="84" t="s">
        <v>251</v>
      </c>
      <c r="D712" s="78" t="s">
        <v>1314</v>
      </c>
      <c r="E712" s="78" t="s">
        <v>269</v>
      </c>
      <c r="F712" s="78" t="s">
        <v>270</v>
      </c>
      <c r="G712" s="85">
        <v>2.95</v>
      </c>
      <c r="H712" s="86">
        <v>0.57540000000000002</v>
      </c>
      <c r="I712" s="87">
        <v>1</v>
      </c>
      <c r="J712" s="87">
        <v>1</v>
      </c>
      <c r="K712" s="87">
        <v>1</v>
      </c>
      <c r="L712" s="87">
        <v>1</v>
      </c>
    </row>
    <row r="713" spans="1:12" hidden="1">
      <c r="A713" s="84" t="s">
        <v>1315</v>
      </c>
      <c r="B713" s="84" t="s">
        <v>1313</v>
      </c>
      <c r="C713" s="84" t="s">
        <v>255</v>
      </c>
      <c r="D713" s="78" t="s">
        <v>1314</v>
      </c>
      <c r="E713" s="78" t="s">
        <v>269</v>
      </c>
      <c r="F713" s="78" t="s">
        <v>270</v>
      </c>
      <c r="G713" s="85">
        <v>3.72</v>
      </c>
      <c r="H713" s="86">
        <v>0.67759999999999998</v>
      </c>
      <c r="I713" s="87">
        <v>1</v>
      </c>
      <c r="J713" s="87">
        <v>1</v>
      </c>
      <c r="K713" s="87">
        <v>1</v>
      </c>
      <c r="L713" s="87">
        <v>1</v>
      </c>
    </row>
    <row r="714" spans="1:12" hidden="1">
      <c r="A714" s="84" t="s">
        <v>1316</v>
      </c>
      <c r="B714" s="84" t="s">
        <v>1313</v>
      </c>
      <c r="C714" s="84" t="s">
        <v>257</v>
      </c>
      <c r="D714" s="78" t="s">
        <v>1314</v>
      </c>
      <c r="E714" s="78" t="s">
        <v>269</v>
      </c>
      <c r="F714" s="78" t="s">
        <v>270</v>
      </c>
      <c r="G714" s="85">
        <v>5.57</v>
      </c>
      <c r="H714" s="86">
        <v>0.9597</v>
      </c>
      <c r="I714" s="87">
        <v>1</v>
      </c>
      <c r="J714" s="87">
        <v>1</v>
      </c>
      <c r="K714" s="87">
        <v>1</v>
      </c>
      <c r="L714" s="87">
        <v>1</v>
      </c>
    </row>
    <row r="715" spans="1:12" hidden="1">
      <c r="A715" s="84" t="s">
        <v>1317</v>
      </c>
      <c r="B715" s="84" t="s">
        <v>1313</v>
      </c>
      <c r="C715" s="84" t="s">
        <v>259</v>
      </c>
      <c r="D715" s="78" t="s">
        <v>1314</v>
      </c>
      <c r="E715" s="78" t="s">
        <v>269</v>
      </c>
      <c r="F715" s="78" t="s">
        <v>270</v>
      </c>
      <c r="G715" s="85">
        <v>8.0500000000000007</v>
      </c>
      <c r="H715" s="86">
        <v>1.4213</v>
      </c>
      <c r="I715" s="87">
        <v>1</v>
      </c>
      <c r="J715" s="87">
        <v>1</v>
      </c>
      <c r="K715" s="87">
        <v>1</v>
      </c>
      <c r="L715" s="87">
        <v>1</v>
      </c>
    </row>
    <row r="716" spans="1:12" hidden="1">
      <c r="A716" s="84" t="s">
        <v>1318</v>
      </c>
      <c r="B716" s="84" t="s">
        <v>1319</v>
      </c>
      <c r="C716" s="84" t="s">
        <v>251</v>
      </c>
      <c r="D716" s="78" t="s">
        <v>1320</v>
      </c>
      <c r="E716" s="78" t="s">
        <v>269</v>
      </c>
      <c r="F716" s="78" t="s">
        <v>270</v>
      </c>
      <c r="G716" s="85">
        <v>2.72</v>
      </c>
      <c r="H716" s="86">
        <v>0.42120000000000002</v>
      </c>
      <c r="I716" s="87">
        <v>1</v>
      </c>
      <c r="J716" s="87">
        <v>1</v>
      </c>
      <c r="K716" s="87">
        <v>1</v>
      </c>
      <c r="L716" s="87">
        <v>1</v>
      </c>
    </row>
    <row r="717" spans="1:12" hidden="1">
      <c r="A717" s="84" t="s">
        <v>1321</v>
      </c>
      <c r="B717" s="84" t="s">
        <v>1319</v>
      </c>
      <c r="C717" s="84" t="s">
        <v>255</v>
      </c>
      <c r="D717" s="78" t="s">
        <v>1320</v>
      </c>
      <c r="E717" s="78" t="s">
        <v>269</v>
      </c>
      <c r="F717" s="78" t="s">
        <v>270</v>
      </c>
      <c r="G717" s="85">
        <v>3.73</v>
      </c>
      <c r="H717" s="86">
        <v>0.57730000000000004</v>
      </c>
      <c r="I717" s="87">
        <v>1</v>
      </c>
      <c r="J717" s="87">
        <v>1</v>
      </c>
      <c r="K717" s="87">
        <v>1</v>
      </c>
      <c r="L717" s="87">
        <v>1</v>
      </c>
    </row>
    <row r="718" spans="1:12" hidden="1">
      <c r="A718" s="84" t="s">
        <v>1322</v>
      </c>
      <c r="B718" s="84" t="s">
        <v>1319</v>
      </c>
      <c r="C718" s="84" t="s">
        <v>257</v>
      </c>
      <c r="D718" s="78" t="s">
        <v>1320</v>
      </c>
      <c r="E718" s="78" t="s">
        <v>269</v>
      </c>
      <c r="F718" s="78" t="s">
        <v>270</v>
      </c>
      <c r="G718" s="85">
        <v>5.41</v>
      </c>
      <c r="H718" s="86">
        <v>0.8589</v>
      </c>
      <c r="I718" s="87">
        <v>1</v>
      </c>
      <c r="J718" s="87">
        <v>1</v>
      </c>
      <c r="K718" s="87">
        <v>1</v>
      </c>
      <c r="L718" s="87">
        <v>1</v>
      </c>
    </row>
    <row r="719" spans="1:12" hidden="1">
      <c r="A719" s="84" t="s">
        <v>1323</v>
      </c>
      <c r="B719" s="84" t="s">
        <v>1319</v>
      </c>
      <c r="C719" s="84" t="s">
        <v>259</v>
      </c>
      <c r="D719" s="78" t="s">
        <v>1320</v>
      </c>
      <c r="E719" s="78" t="s">
        <v>269</v>
      </c>
      <c r="F719" s="78" t="s">
        <v>270</v>
      </c>
      <c r="G719" s="85">
        <v>9.14</v>
      </c>
      <c r="H719" s="86">
        <v>1.569</v>
      </c>
      <c r="I719" s="87">
        <v>1</v>
      </c>
      <c r="J719" s="87">
        <v>1</v>
      </c>
      <c r="K719" s="87">
        <v>1</v>
      </c>
      <c r="L719" s="87">
        <v>1</v>
      </c>
    </row>
    <row r="720" spans="1:12" hidden="1">
      <c r="A720" s="84" t="s">
        <v>1324</v>
      </c>
      <c r="B720" s="84" t="s">
        <v>1325</v>
      </c>
      <c r="C720" s="84" t="s">
        <v>251</v>
      </c>
      <c r="D720" s="78" t="s">
        <v>1326</v>
      </c>
      <c r="E720" s="78" t="s">
        <v>269</v>
      </c>
      <c r="F720" s="78" t="s">
        <v>270</v>
      </c>
      <c r="G720" s="85">
        <v>1.97</v>
      </c>
      <c r="H720" s="86">
        <v>0.53879999999999995</v>
      </c>
      <c r="I720" s="87">
        <v>1</v>
      </c>
      <c r="J720" s="87">
        <v>1</v>
      </c>
      <c r="K720" s="87">
        <v>1</v>
      </c>
      <c r="L720" s="87">
        <v>1</v>
      </c>
    </row>
    <row r="721" spans="1:12" hidden="1">
      <c r="A721" s="84" t="s">
        <v>1327</v>
      </c>
      <c r="B721" s="84" t="s">
        <v>1325</v>
      </c>
      <c r="C721" s="84" t="s">
        <v>255</v>
      </c>
      <c r="D721" s="78" t="s">
        <v>1326</v>
      </c>
      <c r="E721" s="78" t="s">
        <v>269</v>
      </c>
      <c r="F721" s="78" t="s">
        <v>270</v>
      </c>
      <c r="G721" s="85">
        <v>2.94</v>
      </c>
      <c r="H721" s="86">
        <v>0.67530000000000001</v>
      </c>
      <c r="I721" s="87">
        <v>1</v>
      </c>
      <c r="J721" s="87">
        <v>1</v>
      </c>
      <c r="K721" s="87">
        <v>1</v>
      </c>
      <c r="L721" s="87">
        <v>1</v>
      </c>
    </row>
    <row r="722" spans="1:12" hidden="1">
      <c r="A722" s="84" t="s">
        <v>1328</v>
      </c>
      <c r="B722" s="84" t="s">
        <v>1325</v>
      </c>
      <c r="C722" s="84" t="s">
        <v>257</v>
      </c>
      <c r="D722" s="78" t="s">
        <v>1326</v>
      </c>
      <c r="E722" s="78" t="s">
        <v>269</v>
      </c>
      <c r="F722" s="78" t="s">
        <v>270</v>
      </c>
      <c r="G722" s="85">
        <v>4.6100000000000003</v>
      </c>
      <c r="H722" s="86">
        <v>0.9839</v>
      </c>
      <c r="I722" s="87">
        <v>1</v>
      </c>
      <c r="J722" s="87">
        <v>1</v>
      </c>
      <c r="K722" s="87">
        <v>1</v>
      </c>
      <c r="L722" s="87">
        <v>1</v>
      </c>
    </row>
    <row r="723" spans="1:12" hidden="1">
      <c r="A723" s="84" t="s">
        <v>1329</v>
      </c>
      <c r="B723" s="84" t="s">
        <v>1325</v>
      </c>
      <c r="C723" s="84" t="s">
        <v>259</v>
      </c>
      <c r="D723" s="78" t="s">
        <v>1326</v>
      </c>
      <c r="E723" s="78" t="s">
        <v>269</v>
      </c>
      <c r="F723" s="78" t="s">
        <v>270</v>
      </c>
      <c r="G723" s="85">
        <v>7.26</v>
      </c>
      <c r="H723" s="86">
        <v>1.6492</v>
      </c>
      <c r="I723" s="87">
        <v>1</v>
      </c>
      <c r="J723" s="87">
        <v>1</v>
      </c>
      <c r="K723" s="87">
        <v>1</v>
      </c>
      <c r="L723" s="87">
        <v>1</v>
      </c>
    </row>
    <row r="724" spans="1:12" hidden="1">
      <c r="A724" s="84" t="s">
        <v>1330</v>
      </c>
      <c r="B724" s="84" t="s">
        <v>1331</v>
      </c>
      <c r="C724" s="84" t="s">
        <v>251</v>
      </c>
      <c r="D724" s="78" t="s">
        <v>1332</v>
      </c>
      <c r="E724" s="78" t="s">
        <v>269</v>
      </c>
      <c r="F724" s="78" t="s">
        <v>270</v>
      </c>
      <c r="G724" s="85">
        <v>2.4500000000000002</v>
      </c>
      <c r="H724" s="86">
        <v>0.41470000000000001</v>
      </c>
      <c r="I724" s="87">
        <v>1</v>
      </c>
      <c r="J724" s="87">
        <v>1</v>
      </c>
      <c r="K724" s="87">
        <v>1</v>
      </c>
      <c r="L724" s="87">
        <v>1</v>
      </c>
    </row>
    <row r="725" spans="1:12" hidden="1">
      <c r="A725" s="84" t="s">
        <v>1333</v>
      </c>
      <c r="B725" s="84" t="s">
        <v>1331</v>
      </c>
      <c r="C725" s="84" t="s">
        <v>255</v>
      </c>
      <c r="D725" s="78" t="s">
        <v>1332</v>
      </c>
      <c r="E725" s="78" t="s">
        <v>269</v>
      </c>
      <c r="F725" s="78" t="s">
        <v>270</v>
      </c>
      <c r="G725" s="85">
        <v>3.44</v>
      </c>
      <c r="H725" s="86">
        <v>0.54700000000000004</v>
      </c>
      <c r="I725" s="87">
        <v>1</v>
      </c>
      <c r="J725" s="87">
        <v>1</v>
      </c>
      <c r="K725" s="87">
        <v>1</v>
      </c>
      <c r="L725" s="87">
        <v>1</v>
      </c>
    </row>
    <row r="726" spans="1:12" hidden="1">
      <c r="A726" s="84" t="s">
        <v>1334</v>
      </c>
      <c r="B726" s="84" t="s">
        <v>1331</v>
      </c>
      <c r="C726" s="84" t="s">
        <v>257</v>
      </c>
      <c r="D726" s="78" t="s">
        <v>1332</v>
      </c>
      <c r="E726" s="78" t="s">
        <v>269</v>
      </c>
      <c r="F726" s="78" t="s">
        <v>270</v>
      </c>
      <c r="G726" s="85">
        <v>5.49</v>
      </c>
      <c r="H726" s="86">
        <v>0.84930000000000005</v>
      </c>
      <c r="I726" s="87">
        <v>1</v>
      </c>
      <c r="J726" s="87">
        <v>1</v>
      </c>
      <c r="K726" s="87">
        <v>1</v>
      </c>
      <c r="L726" s="87">
        <v>1</v>
      </c>
    </row>
    <row r="727" spans="1:12" hidden="1">
      <c r="A727" s="84" t="s">
        <v>1335</v>
      </c>
      <c r="B727" s="84" t="s">
        <v>1331</v>
      </c>
      <c r="C727" s="84" t="s">
        <v>259</v>
      </c>
      <c r="D727" s="78" t="s">
        <v>1332</v>
      </c>
      <c r="E727" s="78" t="s">
        <v>269</v>
      </c>
      <c r="F727" s="78" t="s">
        <v>270</v>
      </c>
      <c r="G727" s="85">
        <v>10.52</v>
      </c>
      <c r="H727" s="86">
        <v>1.7039</v>
      </c>
      <c r="I727" s="87">
        <v>1</v>
      </c>
      <c r="J727" s="87">
        <v>1</v>
      </c>
      <c r="K727" s="87">
        <v>1</v>
      </c>
      <c r="L727" s="87">
        <v>1</v>
      </c>
    </row>
    <row r="728" spans="1:12" hidden="1">
      <c r="A728" s="84" t="s">
        <v>1336</v>
      </c>
      <c r="B728" s="84" t="s">
        <v>1337</v>
      </c>
      <c r="C728" s="84" t="s">
        <v>251</v>
      </c>
      <c r="D728" s="78" t="s">
        <v>1338</v>
      </c>
      <c r="E728" s="78" t="s">
        <v>269</v>
      </c>
      <c r="F728" s="78" t="s">
        <v>270</v>
      </c>
      <c r="G728" s="85">
        <v>2.36</v>
      </c>
      <c r="H728" s="86">
        <v>1.2730999999999999</v>
      </c>
      <c r="I728" s="87">
        <v>1</v>
      </c>
      <c r="J728" s="87">
        <v>1</v>
      </c>
      <c r="K728" s="87">
        <v>1</v>
      </c>
      <c r="L728" s="87">
        <v>1</v>
      </c>
    </row>
    <row r="729" spans="1:12" hidden="1">
      <c r="A729" s="84" t="s">
        <v>1339</v>
      </c>
      <c r="B729" s="84" t="s">
        <v>1337</v>
      </c>
      <c r="C729" s="84" t="s">
        <v>255</v>
      </c>
      <c r="D729" s="78" t="s">
        <v>1338</v>
      </c>
      <c r="E729" s="78" t="s">
        <v>269</v>
      </c>
      <c r="F729" s="78" t="s">
        <v>270</v>
      </c>
      <c r="G729" s="85">
        <v>6.49</v>
      </c>
      <c r="H729" s="86">
        <v>2.2433999999999998</v>
      </c>
      <c r="I729" s="87">
        <v>1</v>
      </c>
      <c r="J729" s="87">
        <v>1</v>
      </c>
      <c r="K729" s="87">
        <v>1</v>
      </c>
      <c r="L729" s="87">
        <v>1</v>
      </c>
    </row>
    <row r="730" spans="1:12" hidden="1">
      <c r="A730" s="84" t="s">
        <v>1340</v>
      </c>
      <c r="B730" s="84" t="s">
        <v>1337</v>
      </c>
      <c r="C730" s="84" t="s">
        <v>257</v>
      </c>
      <c r="D730" s="78" t="s">
        <v>1338</v>
      </c>
      <c r="E730" s="78" t="s">
        <v>269</v>
      </c>
      <c r="F730" s="78" t="s">
        <v>270</v>
      </c>
      <c r="G730" s="85">
        <v>8.6199999999999992</v>
      </c>
      <c r="H730" s="86">
        <v>2.8153000000000001</v>
      </c>
      <c r="I730" s="87">
        <v>1</v>
      </c>
      <c r="J730" s="87">
        <v>1</v>
      </c>
      <c r="K730" s="87">
        <v>1</v>
      </c>
      <c r="L730" s="87">
        <v>1</v>
      </c>
    </row>
    <row r="731" spans="1:12" hidden="1">
      <c r="A731" s="84" t="s">
        <v>1341</v>
      </c>
      <c r="B731" s="84" t="s">
        <v>1337</v>
      </c>
      <c r="C731" s="84" t="s">
        <v>259</v>
      </c>
      <c r="D731" s="78" t="s">
        <v>1338</v>
      </c>
      <c r="E731" s="78" t="s">
        <v>269</v>
      </c>
      <c r="F731" s="78" t="s">
        <v>270</v>
      </c>
      <c r="G731" s="85">
        <v>15.93</v>
      </c>
      <c r="H731" s="86">
        <v>4.7268999999999997</v>
      </c>
      <c r="I731" s="87">
        <v>1</v>
      </c>
      <c r="J731" s="87">
        <v>1</v>
      </c>
      <c r="K731" s="87">
        <v>1</v>
      </c>
      <c r="L731" s="87">
        <v>1</v>
      </c>
    </row>
    <row r="732" spans="1:12" hidden="1">
      <c r="A732" s="84" t="s">
        <v>1342</v>
      </c>
      <c r="B732" s="84" t="s">
        <v>1343</v>
      </c>
      <c r="C732" s="84" t="s">
        <v>251</v>
      </c>
      <c r="D732" s="78" t="s">
        <v>1344</v>
      </c>
      <c r="E732" s="78" t="s">
        <v>269</v>
      </c>
      <c r="F732" s="78" t="s">
        <v>270</v>
      </c>
      <c r="G732" s="85">
        <v>1.44</v>
      </c>
      <c r="H732" s="86">
        <v>1.1063000000000001</v>
      </c>
      <c r="I732" s="87">
        <v>1</v>
      </c>
      <c r="J732" s="87">
        <v>1</v>
      </c>
      <c r="K732" s="87">
        <v>1</v>
      </c>
      <c r="L732" s="87">
        <v>1</v>
      </c>
    </row>
    <row r="733" spans="1:12" hidden="1">
      <c r="A733" s="84" t="s">
        <v>1345</v>
      </c>
      <c r="B733" s="84" t="s">
        <v>1343</v>
      </c>
      <c r="C733" s="84" t="s">
        <v>255</v>
      </c>
      <c r="D733" s="78" t="s">
        <v>1344</v>
      </c>
      <c r="E733" s="78" t="s">
        <v>269</v>
      </c>
      <c r="F733" s="78" t="s">
        <v>270</v>
      </c>
      <c r="G733" s="85">
        <v>1.83</v>
      </c>
      <c r="H733" s="86">
        <v>1.2844</v>
      </c>
      <c r="I733" s="87">
        <v>1</v>
      </c>
      <c r="J733" s="87">
        <v>1</v>
      </c>
      <c r="K733" s="87">
        <v>1</v>
      </c>
      <c r="L733" s="87">
        <v>1</v>
      </c>
    </row>
    <row r="734" spans="1:12" hidden="1">
      <c r="A734" s="84" t="s">
        <v>1346</v>
      </c>
      <c r="B734" s="84" t="s">
        <v>1343</v>
      </c>
      <c r="C734" s="84" t="s">
        <v>257</v>
      </c>
      <c r="D734" s="78" t="s">
        <v>1344</v>
      </c>
      <c r="E734" s="78" t="s">
        <v>269</v>
      </c>
      <c r="F734" s="78" t="s">
        <v>270</v>
      </c>
      <c r="G734" s="85">
        <v>4.0199999999999996</v>
      </c>
      <c r="H734" s="86">
        <v>1.8322000000000001</v>
      </c>
      <c r="I734" s="87">
        <v>1</v>
      </c>
      <c r="J734" s="87">
        <v>1</v>
      </c>
      <c r="K734" s="87">
        <v>1</v>
      </c>
      <c r="L734" s="87">
        <v>1</v>
      </c>
    </row>
    <row r="735" spans="1:12" hidden="1">
      <c r="A735" s="84" t="s">
        <v>1347</v>
      </c>
      <c r="B735" s="84" t="s">
        <v>1343</v>
      </c>
      <c r="C735" s="84" t="s">
        <v>259</v>
      </c>
      <c r="D735" s="78" t="s">
        <v>1344</v>
      </c>
      <c r="E735" s="78" t="s">
        <v>269</v>
      </c>
      <c r="F735" s="78" t="s">
        <v>270</v>
      </c>
      <c r="G735" s="85">
        <v>11.67</v>
      </c>
      <c r="H735" s="86">
        <v>3.7423000000000002</v>
      </c>
      <c r="I735" s="87">
        <v>1</v>
      </c>
      <c r="J735" s="87">
        <v>1</v>
      </c>
      <c r="K735" s="87">
        <v>1</v>
      </c>
      <c r="L735" s="87">
        <v>1</v>
      </c>
    </row>
    <row r="736" spans="1:12" hidden="1">
      <c r="A736" s="84" t="s">
        <v>1348</v>
      </c>
      <c r="B736" s="84" t="s">
        <v>1349</v>
      </c>
      <c r="C736" s="84" t="s">
        <v>251</v>
      </c>
      <c r="D736" s="78" t="s">
        <v>1350</v>
      </c>
      <c r="E736" s="78" t="s">
        <v>269</v>
      </c>
      <c r="F736" s="78" t="s">
        <v>270</v>
      </c>
      <c r="G736" s="85">
        <v>1.45</v>
      </c>
      <c r="H736" s="86">
        <v>0.90710000000000002</v>
      </c>
      <c r="I736" s="87">
        <v>1</v>
      </c>
      <c r="J736" s="87">
        <v>1</v>
      </c>
      <c r="K736" s="87">
        <v>1</v>
      </c>
      <c r="L736" s="87">
        <v>1</v>
      </c>
    </row>
    <row r="737" spans="1:12" hidden="1">
      <c r="A737" s="84" t="s">
        <v>1351</v>
      </c>
      <c r="B737" s="84" t="s">
        <v>1349</v>
      </c>
      <c r="C737" s="84" t="s">
        <v>255</v>
      </c>
      <c r="D737" s="78" t="s">
        <v>1350</v>
      </c>
      <c r="E737" s="78" t="s">
        <v>269</v>
      </c>
      <c r="F737" s="78" t="s">
        <v>270</v>
      </c>
      <c r="G737" s="85">
        <v>2.82</v>
      </c>
      <c r="H737" s="86">
        <v>1.3307</v>
      </c>
      <c r="I737" s="87">
        <v>1</v>
      </c>
      <c r="J737" s="87">
        <v>1</v>
      </c>
      <c r="K737" s="87">
        <v>1</v>
      </c>
      <c r="L737" s="87">
        <v>1</v>
      </c>
    </row>
    <row r="738" spans="1:12" hidden="1">
      <c r="A738" s="84" t="s">
        <v>1352</v>
      </c>
      <c r="B738" s="84" t="s">
        <v>1349</v>
      </c>
      <c r="C738" s="84" t="s">
        <v>257</v>
      </c>
      <c r="D738" s="78" t="s">
        <v>1350</v>
      </c>
      <c r="E738" s="78" t="s">
        <v>269</v>
      </c>
      <c r="F738" s="78" t="s">
        <v>270</v>
      </c>
      <c r="G738" s="85">
        <v>7.03</v>
      </c>
      <c r="H738" s="86">
        <v>2.2330999999999999</v>
      </c>
      <c r="I738" s="87">
        <v>1</v>
      </c>
      <c r="J738" s="87">
        <v>1</v>
      </c>
      <c r="K738" s="87">
        <v>1</v>
      </c>
      <c r="L738" s="87">
        <v>1</v>
      </c>
    </row>
    <row r="739" spans="1:12" hidden="1">
      <c r="A739" s="84" t="s">
        <v>1353</v>
      </c>
      <c r="B739" s="84" t="s">
        <v>1349</v>
      </c>
      <c r="C739" s="84" t="s">
        <v>259</v>
      </c>
      <c r="D739" s="78" t="s">
        <v>1350</v>
      </c>
      <c r="E739" s="78" t="s">
        <v>269</v>
      </c>
      <c r="F739" s="78" t="s">
        <v>270</v>
      </c>
      <c r="G739" s="85">
        <v>17.21</v>
      </c>
      <c r="H739" s="86">
        <v>4.6452</v>
      </c>
      <c r="I739" s="87">
        <v>1</v>
      </c>
      <c r="J739" s="87">
        <v>1</v>
      </c>
      <c r="K739" s="87">
        <v>1</v>
      </c>
      <c r="L739" s="87">
        <v>1</v>
      </c>
    </row>
    <row r="740" spans="1:12" hidden="1">
      <c r="A740" s="84" t="s">
        <v>1354</v>
      </c>
      <c r="B740" s="84" t="s">
        <v>1355</v>
      </c>
      <c r="C740" s="84" t="s">
        <v>251</v>
      </c>
      <c r="D740" s="78" t="s">
        <v>1356</v>
      </c>
      <c r="E740" s="78" t="s">
        <v>269</v>
      </c>
      <c r="F740" s="78" t="s">
        <v>270</v>
      </c>
      <c r="G740" s="85">
        <v>3.3</v>
      </c>
      <c r="H740" s="86">
        <v>1.2755000000000001</v>
      </c>
      <c r="I740" s="87">
        <v>1</v>
      </c>
      <c r="J740" s="87">
        <v>1</v>
      </c>
      <c r="K740" s="87">
        <v>1</v>
      </c>
      <c r="L740" s="87">
        <v>1</v>
      </c>
    </row>
    <row r="741" spans="1:12" hidden="1">
      <c r="A741" s="84" t="s">
        <v>1357</v>
      </c>
      <c r="B741" s="84" t="s">
        <v>1355</v>
      </c>
      <c r="C741" s="84" t="s">
        <v>255</v>
      </c>
      <c r="D741" s="78" t="s">
        <v>1356</v>
      </c>
      <c r="E741" s="78" t="s">
        <v>269</v>
      </c>
      <c r="F741" s="78" t="s">
        <v>270</v>
      </c>
      <c r="G741" s="85">
        <v>5.43</v>
      </c>
      <c r="H741" s="86">
        <v>1.4381999999999999</v>
      </c>
      <c r="I741" s="87">
        <v>1</v>
      </c>
      <c r="J741" s="87">
        <v>1</v>
      </c>
      <c r="K741" s="87">
        <v>1</v>
      </c>
      <c r="L741" s="87">
        <v>1</v>
      </c>
    </row>
    <row r="742" spans="1:12" hidden="1">
      <c r="A742" s="84" t="s">
        <v>1358</v>
      </c>
      <c r="B742" s="84" t="s">
        <v>1355</v>
      </c>
      <c r="C742" s="84" t="s">
        <v>257</v>
      </c>
      <c r="D742" s="78" t="s">
        <v>1356</v>
      </c>
      <c r="E742" s="78" t="s">
        <v>269</v>
      </c>
      <c r="F742" s="78" t="s">
        <v>270</v>
      </c>
      <c r="G742" s="85">
        <v>9.15</v>
      </c>
      <c r="H742" s="86">
        <v>2.1844000000000001</v>
      </c>
      <c r="I742" s="87">
        <v>1</v>
      </c>
      <c r="J742" s="87">
        <v>1</v>
      </c>
      <c r="K742" s="87">
        <v>1</v>
      </c>
      <c r="L742" s="87">
        <v>1</v>
      </c>
    </row>
    <row r="743" spans="1:12" hidden="1">
      <c r="A743" s="84" t="s">
        <v>1359</v>
      </c>
      <c r="B743" s="84" t="s">
        <v>1355</v>
      </c>
      <c r="C743" s="84" t="s">
        <v>259</v>
      </c>
      <c r="D743" s="78" t="s">
        <v>1356</v>
      </c>
      <c r="E743" s="78" t="s">
        <v>269</v>
      </c>
      <c r="F743" s="78" t="s">
        <v>270</v>
      </c>
      <c r="G743" s="85">
        <v>17.71</v>
      </c>
      <c r="H743" s="86">
        <v>4.3348000000000004</v>
      </c>
      <c r="I743" s="87">
        <v>1</v>
      </c>
      <c r="J743" s="87">
        <v>1</v>
      </c>
      <c r="K743" s="87">
        <v>1</v>
      </c>
      <c r="L743" s="87">
        <v>1</v>
      </c>
    </row>
    <row r="744" spans="1:12" hidden="1">
      <c r="A744" s="84" t="s">
        <v>1360</v>
      </c>
      <c r="B744" s="84" t="s">
        <v>1361</v>
      </c>
      <c r="C744" s="84" t="s">
        <v>251</v>
      </c>
      <c r="D744" s="78" t="s">
        <v>1362</v>
      </c>
      <c r="E744" s="78" t="s">
        <v>269</v>
      </c>
      <c r="F744" s="78" t="s">
        <v>270</v>
      </c>
      <c r="G744" s="85">
        <v>2.41</v>
      </c>
      <c r="H744" s="86">
        <v>0.42349999999999999</v>
      </c>
      <c r="I744" s="87">
        <v>1</v>
      </c>
      <c r="J744" s="87">
        <v>1</v>
      </c>
      <c r="K744" s="87">
        <v>1</v>
      </c>
      <c r="L744" s="87">
        <v>1</v>
      </c>
    </row>
    <row r="745" spans="1:12" hidden="1">
      <c r="A745" s="84" t="s">
        <v>1363</v>
      </c>
      <c r="B745" s="84" t="s">
        <v>1361</v>
      </c>
      <c r="C745" s="84" t="s">
        <v>255</v>
      </c>
      <c r="D745" s="78" t="s">
        <v>1362</v>
      </c>
      <c r="E745" s="78" t="s">
        <v>269</v>
      </c>
      <c r="F745" s="78" t="s">
        <v>270</v>
      </c>
      <c r="G745" s="85">
        <v>2.59</v>
      </c>
      <c r="H745" s="86">
        <v>0.54420000000000002</v>
      </c>
      <c r="I745" s="87">
        <v>1</v>
      </c>
      <c r="J745" s="87">
        <v>1</v>
      </c>
      <c r="K745" s="87">
        <v>1</v>
      </c>
      <c r="L745" s="87">
        <v>1</v>
      </c>
    </row>
    <row r="746" spans="1:12" hidden="1">
      <c r="A746" s="84" t="s">
        <v>1364</v>
      </c>
      <c r="B746" s="84" t="s">
        <v>1361</v>
      </c>
      <c r="C746" s="84" t="s">
        <v>257</v>
      </c>
      <c r="D746" s="78" t="s">
        <v>1362</v>
      </c>
      <c r="E746" s="78" t="s">
        <v>269</v>
      </c>
      <c r="F746" s="78" t="s">
        <v>270</v>
      </c>
      <c r="G746" s="85">
        <v>4.0999999999999996</v>
      </c>
      <c r="H746" s="86">
        <v>0.80459999999999998</v>
      </c>
      <c r="I746" s="87">
        <v>1</v>
      </c>
      <c r="J746" s="87">
        <v>1</v>
      </c>
      <c r="K746" s="87">
        <v>1</v>
      </c>
      <c r="L746" s="87">
        <v>1</v>
      </c>
    </row>
    <row r="747" spans="1:12" hidden="1">
      <c r="A747" s="84" t="s">
        <v>1365</v>
      </c>
      <c r="B747" s="84" t="s">
        <v>1361</v>
      </c>
      <c r="C747" s="84" t="s">
        <v>259</v>
      </c>
      <c r="D747" s="78" t="s">
        <v>1362</v>
      </c>
      <c r="E747" s="78" t="s">
        <v>269</v>
      </c>
      <c r="F747" s="78" t="s">
        <v>270</v>
      </c>
      <c r="G747" s="85">
        <v>7.38</v>
      </c>
      <c r="H747" s="86">
        <v>1.5733999999999999</v>
      </c>
      <c r="I747" s="87">
        <v>1</v>
      </c>
      <c r="J747" s="87">
        <v>1</v>
      </c>
      <c r="K747" s="87">
        <v>1</v>
      </c>
      <c r="L747" s="87">
        <v>1</v>
      </c>
    </row>
    <row r="748" spans="1:12" hidden="1">
      <c r="A748" s="84" t="s">
        <v>1366</v>
      </c>
      <c r="B748" s="84" t="s">
        <v>1367</v>
      </c>
      <c r="C748" s="84" t="s">
        <v>251</v>
      </c>
      <c r="D748" s="78" t="s">
        <v>1368</v>
      </c>
      <c r="E748" s="78" t="s">
        <v>269</v>
      </c>
      <c r="F748" s="78" t="s">
        <v>270</v>
      </c>
      <c r="G748" s="85">
        <v>3.2</v>
      </c>
      <c r="H748" s="86">
        <v>0.3881</v>
      </c>
      <c r="I748" s="87">
        <v>1</v>
      </c>
      <c r="J748" s="87">
        <v>1</v>
      </c>
      <c r="K748" s="87">
        <v>1</v>
      </c>
      <c r="L748" s="87">
        <v>1</v>
      </c>
    </row>
    <row r="749" spans="1:12" hidden="1">
      <c r="A749" s="84" t="s">
        <v>1369</v>
      </c>
      <c r="B749" s="84" t="s">
        <v>1367</v>
      </c>
      <c r="C749" s="84" t="s">
        <v>255</v>
      </c>
      <c r="D749" s="78" t="s">
        <v>1368</v>
      </c>
      <c r="E749" s="78" t="s">
        <v>269</v>
      </c>
      <c r="F749" s="78" t="s">
        <v>270</v>
      </c>
      <c r="G749" s="85">
        <v>4.54</v>
      </c>
      <c r="H749" s="86">
        <v>0.58050000000000002</v>
      </c>
      <c r="I749" s="87">
        <v>1</v>
      </c>
      <c r="J749" s="87">
        <v>1</v>
      </c>
      <c r="K749" s="87">
        <v>1</v>
      </c>
      <c r="L749" s="87">
        <v>1</v>
      </c>
    </row>
    <row r="750" spans="1:12" hidden="1">
      <c r="A750" s="84" t="s">
        <v>1370</v>
      </c>
      <c r="B750" s="84" t="s">
        <v>1367</v>
      </c>
      <c r="C750" s="84" t="s">
        <v>257</v>
      </c>
      <c r="D750" s="78" t="s">
        <v>1368</v>
      </c>
      <c r="E750" s="78" t="s">
        <v>269</v>
      </c>
      <c r="F750" s="78" t="s">
        <v>270</v>
      </c>
      <c r="G750" s="85">
        <v>6.46</v>
      </c>
      <c r="H750" s="86">
        <v>0.87970000000000004</v>
      </c>
      <c r="I750" s="87">
        <v>1</v>
      </c>
      <c r="J750" s="87">
        <v>1</v>
      </c>
      <c r="K750" s="87">
        <v>1</v>
      </c>
      <c r="L750" s="87">
        <v>1</v>
      </c>
    </row>
    <row r="751" spans="1:12" hidden="1">
      <c r="A751" s="84" t="s">
        <v>1371</v>
      </c>
      <c r="B751" s="84" t="s">
        <v>1367</v>
      </c>
      <c r="C751" s="84" t="s">
        <v>259</v>
      </c>
      <c r="D751" s="78" t="s">
        <v>1368</v>
      </c>
      <c r="E751" s="78" t="s">
        <v>269</v>
      </c>
      <c r="F751" s="78" t="s">
        <v>270</v>
      </c>
      <c r="G751" s="85">
        <v>10.88</v>
      </c>
      <c r="H751" s="86">
        <v>1.6967000000000001</v>
      </c>
      <c r="I751" s="87">
        <v>1</v>
      </c>
      <c r="J751" s="87">
        <v>1</v>
      </c>
      <c r="K751" s="87">
        <v>1</v>
      </c>
      <c r="L751" s="87">
        <v>1</v>
      </c>
    </row>
    <row r="752" spans="1:12" hidden="1">
      <c r="A752" s="84" t="s">
        <v>1372</v>
      </c>
      <c r="B752" s="84" t="s">
        <v>1373</v>
      </c>
      <c r="C752" s="84" t="s">
        <v>251</v>
      </c>
      <c r="D752" s="78" t="s">
        <v>1374</v>
      </c>
      <c r="E752" s="78" t="s">
        <v>269</v>
      </c>
      <c r="F752" s="78" t="s">
        <v>270</v>
      </c>
      <c r="G752" s="85">
        <v>1.96</v>
      </c>
      <c r="H752" s="86">
        <v>0.32890000000000003</v>
      </c>
      <c r="I752" s="87">
        <v>1</v>
      </c>
      <c r="J752" s="87">
        <v>1</v>
      </c>
      <c r="K752" s="87">
        <v>1</v>
      </c>
      <c r="L752" s="87">
        <v>1</v>
      </c>
    </row>
    <row r="753" spans="1:12" hidden="1">
      <c r="A753" s="84" t="s">
        <v>1375</v>
      </c>
      <c r="B753" s="84" t="s">
        <v>1373</v>
      </c>
      <c r="C753" s="84" t="s">
        <v>255</v>
      </c>
      <c r="D753" s="78" t="s">
        <v>1374</v>
      </c>
      <c r="E753" s="78" t="s">
        <v>269</v>
      </c>
      <c r="F753" s="78" t="s">
        <v>270</v>
      </c>
      <c r="G753" s="85">
        <v>2.7</v>
      </c>
      <c r="H753" s="86">
        <v>0.48949999999999999</v>
      </c>
      <c r="I753" s="87">
        <v>1</v>
      </c>
      <c r="J753" s="87">
        <v>1</v>
      </c>
      <c r="K753" s="87">
        <v>1</v>
      </c>
      <c r="L753" s="87">
        <v>1</v>
      </c>
    </row>
    <row r="754" spans="1:12" hidden="1">
      <c r="A754" s="84" t="s">
        <v>1376</v>
      </c>
      <c r="B754" s="84" t="s">
        <v>1373</v>
      </c>
      <c r="C754" s="84" t="s">
        <v>257</v>
      </c>
      <c r="D754" s="78" t="s">
        <v>1374</v>
      </c>
      <c r="E754" s="78" t="s">
        <v>269</v>
      </c>
      <c r="F754" s="78" t="s">
        <v>270</v>
      </c>
      <c r="G754" s="85">
        <v>4.18</v>
      </c>
      <c r="H754" s="86">
        <v>0.71250000000000002</v>
      </c>
      <c r="I754" s="87">
        <v>1</v>
      </c>
      <c r="J754" s="87">
        <v>1</v>
      </c>
      <c r="K754" s="87">
        <v>1</v>
      </c>
      <c r="L754" s="87">
        <v>1</v>
      </c>
    </row>
    <row r="755" spans="1:12" hidden="1">
      <c r="A755" s="84" t="s">
        <v>1377</v>
      </c>
      <c r="B755" s="84" t="s">
        <v>1373</v>
      </c>
      <c r="C755" s="84" t="s">
        <v>259</v>
      </c>
      <c r="D755" s="78" t="s">
        <v>1374</v>
      </c>
      <c r="E755" s="78" t="s">
        <v>269</v>
      </c>
      <c r="F755" s="78" t="s">
        <v>270</v>
      </c>
      <c r="G755" s="85">
        <v>7.26</v>
      </c>
      <c r="H755" s="86">
        <v>1.2456</v>
      </c>
      <c r="I755" s="87">
        <v>1</v>
      </c>
      <c r="J755" s="87">
        <v>1</v>
      </c>
      <c r="K755" s="87">
        <v>1</v>
      </c>
      <c r="L755" s="87">
        <v>1</v>
      </c>
    </row>
    <row r="756" spans="1:12" hidden="1">
      <c r="A756" s="84" t="s">
        <v>1378</v>
      </c>
      <c r="B756" s="84" t="s">
        <v>1379</v>
      </c>
      <c r="C756" s="84" t="s">
        <v>251</v>
      </c>
      <c r="D756" s="78" t="s">
        <v>1380</v>
      </c>
      <c r="E756" s="78" t="s">
        <v>269</v>
      </c>
      <c r="F756" s="78" t="s">
        <v>270</v>
      </c>
      <c r="G756" s="85">
        <v>2.42</v>
      </c>
      <c r="H756" s="86">
        <v>0.49890000000000001</v>
      </c>
      <c r="I756" s="87">
        <v>1</v>
      </c>
      <c r="J756" s="87">
        <v>1</v>
      </c>
      <c r="K756" s="87">
        <v>1</v>
      </c>
      <c r="L756" s="87">
        <v>1</v>
      </c>
    </row>
    <row r="757" spans="1:12" hidden="1">
      <c r="A757" s="84" t="s">
        <v>1381</v>
      </c>
      <c r="B757" s="84" t="s">
        <v>1379</v>
      </c>
      <c r="C757" s="84" t="s">
        <v>255</v>
      </c>
      <c r="D757" s="78" t="s">
        <v>1380</v>
      </c>
      <c r="E757" s="78" t="s">
        <v>269</v>
      </c>
      <c r="F757" s="78" t="s">
        <v>270</v>
      </c>
      <c r="G757" s="85">
        <v>3.31</v>
      </c>
      <c r="H757" s="86">
        <v>0.65359999999999996</v>
      </c>
      <c r="I757" s="87">
        <v>1</v>
      </c>
      <c r="J757" s="87">
        <v>1</v>
      </c>
      <c r="K757" s="87">
        <v>1</v>
      </c>
      <c r="L757" s="87">
        <v>1</v>
      </c>
    </row>
    <row r="758" spans="1:12" hidden="1">
      <c r="A758" s="84" t="s">
        <v>1382</v>
      </c>
      <c r="B758" s="84" t="s">
        <v>1379</v>
      </c>
      <c r="C758" s="84" t="s">
        <v>257</v>
      </c>
      <c r="D758" s="78" t="s">
        <v>1380</v>
      </c>
      <c r="E758" s="78" t="s">
        <v>269</v>
      </c>
      <c r="F758" s="78" t="s">
        <v>270</v>
      </c>
      <c r="G758" s="85">
        <v>5.19</v>
      </c>
      <c r="H758" s="86">
        <v>1.0266</v>
      </c>
      <c r="I758" s="87">
        <v>1</v>
      </c>
      <c r="J758" s="87">
        <v>1</v>
      </c>
      <c r="K758" s="87">
        <v>1</v>
      </c>
      <c r="L758" s="87">
        <v>1</v>
      </c>
    </row>
    <row r="759" spans="1:12" hidden="1">
      <c r="A759" s="84" t="s">
        <v>1383</v>
      </c>
      <c r="B759" s="84" t="s">
        <v>1379</v>
      </c>
      <c r="C759" s="84" t="s">
        <v>259</v>
      </c>
      <c r="D759" s="78" t="s">
        <v>1380</v>
      </c>
      <c r="E759" s="78" t="s">
        <v>269</v>
      </c>
      <c r="F759" s="78" t="s">
        <v>270</v>
      </c>
      <c r="G759" s="85">
        <v>9.65</v>
      </c>
      <c r="H759" s="86">
        <v>2.2210000000000001</v>
      </c>
      <c r="I759" s="87">
        <v>1</v>
      </c>
      <c r="J759" s="87">
        <v>1</v>
      </c>
      <c r="K759" s="87">
        <v>1</v>
      </c>
      <c r="L759" s="87">
        <v>1</v>
      </c>
    </row>
    <row r="760" spans="1:12" hidden="1">
      <c r="A760" s="84" t="s">
        <v>1384</v>
      </c>
      <c r="B760" s="84" t="s">
        <v>1385</v>
      </c>
      <c r="C760" s="84" t="s">
        <v>251</v>
      </c>
      <c r="D760" s="78" t="s">
        <v>1386</v>
      </c>
      <c r="E760" s="78" t="s">
        <v>269</v>
      </c>
      <c r="F760" s="78" t="s">
        <v>270</v>
      </c>
      <c r="G760" s="85">
        <v>2.64</v>
      </c>
      <c r="H760" s="86">
        <v>0.47549999999999998</v>
      </c>
      <c r="I760" s="87">
        <v>1</v>
      </c>
      <c r="J760" s="87">
        <v>1</v>
      </c>
      <c r="K760" s="87">
        <v>1</v>
      </c>
      <c r="L760" s="87">
        <v>1</v>
      </c>
    </row>
    <row r="761" spans="1:12" hidden="1">
      <c r="A761" s="84" t="s">
        <v>1387</v>
      </c>
      <c r="B761" s="84" t="s">
        <v>1385</v>
      </c>
      <c r="C761" s="84" t="s">
        <v>255</v>
      </c>
      <c r="D761" s="78" t="s">
        <v>1386</v>
      </c>
      <c r="E761" s="78" t="s">
        <v>269</v>
      </c>
      <c r="F761" s="78" t="s">
        <v>270</v>
      </c>
      <c r="G761" s="85">
        <v>3.94</v>
      </c>
      <c r="H761" s="86">
        <v>0.66169999999999995</v>
      </c>
      <c r="I761" s="87">
        <v>1</v>
      </c>
      <c r="J761" s="87">
        <v>1</v>
      </c>
      <c r="K761" s="87">
        <v>1</v>
      </c>
      <c r="L761" s="87">
        <v>1</v>
      </c>
    </row>
    <row r="762" spans="1:12" hidden="1">
      <c r="A762" s="84" t="s">
        <v>1388</v>
      </c>
      <c r="B762" s="84" t="s">
        <v>1385</v>
      </c>
      <c r="C762" s="84" t="s">
        <v>257</v>
      </c>
      <c r="D762" s="78" t="s">
        <v>1386</v>
      </c>
      <c r="E762" s="78" t="s">
        <v>269</v>
      </c>
      <c r="F762" s="78" t="s">
        <v>270</v>
      </c>
      <c r="G762" s="85">
        <v>5.49</v>
      </c>
      <c r="H762" s="86">
        <v>0.97299999999999998</v>
      </c>
      <c r="I762" s="87">
        <v>1</v>
      </c>
      <c r="J762" s="87">
        <v>1</v>
      </c>
      <c r="K762" s="87">
        <v>1</v>
      </c>
      <c r="L762" s="87">
        <v>1</v>
      </c>
    </row>
    <row r="763" spans="1:12" hidden="1">
      <c r="A763" s="84" t="s">
        <v>1389</v>
      </c>
      <c r="B763" s="84" t="s">
        <v>1385</v>
      </c>
      <c r="C763" s="84" t="s">
        <v>259</v>
      </c>
      <c r="D763" s="78" t="s">
        <v>1386</v>
      </c>
      <c r="E763" s="78" t="s">
        <v>269</v>
      </c>
      <c r="F763" s="78" t="s">
        <v>270</v>
      </c>
      <c r="G763" s="85">
        <v>8.91</v>
      </c>
      <c r="H763" s="86">
        <v>1.7197</v>
      </c>
      <c r="I763" s="87">
        <v>1</v>
      </c>
      <c r="J763" s="87">
        <v>1</v>
      </c>
      <c r="K763" s="87">
        <v>1</v>
      </c>
      <c r="L763" s="87">
        <v>1</v>
      </c>
    </row>
    <row r="764" spans="1:12" hidden="1">
      <c r="A764" s="84" t="s">
        <v>1390</v>
      </c>
      <c r="B764" s="84" t="s">
        <v>1391</v>
      </c>
      <c r="C764" s="84" t="s">
        <v>251</v>
      </c>
      <c r="D764" s="78" t="s">
        <v>1392</v>
      </c>
      <c r="E764" s="78" t="s">
        <v>269</v>
      </c>
      <c r="F764" s="78" t="s">
        <v>270</v>
      </c>
      <c r="G764" s="85">
        <v>2.16</v>
      </c>
      <c r="H764" s="86">
        <v>0.42280000000000001</v>
      </c>
      <c r="I764" s="87">
        <v>1</v>
      </c>
      <c r="J764" s="87">
        <v>1</v>
      </c>
      <c r="K764" s="87">
        <v>1</v>
      </c>
      <c r="L764" s="87">
        <v>1</v>
      </c>
    </row>
    <row r="765" spans="1:12" hidden="1">
      <c r="A765" s="84" t="s">
        <v>1393</v>
      </c>
      <c r="B765" s="84" t="s">
        <v>1391</v>
      </c>
      <c r="C765" s="84" t="s">
        <v>255</v>
      </c>
      <c r="D765" s="78" t="s">
        <v>1392</v>
      </c>
      <c r="E765" s="78" t="s">
        <v>269</v>
      </c>
      <c r="F765" s="78" t="s">
        <v>270</v>
      </c>
      <c r="G765" s="85">
        <v>2.62</v>
      </c>
      <c r="H765" s="86">
        <v>0.51770000000000005</v>
      </c>
      <c r="I765" s="87">
        <v>1</v>
      </c>
      <c r="J765" s="87">
        <v>1</v>
      </c>
      <c r="K765" s="87">
        <v>1</v>
      </c>
      <c r="L765" s="87">
        <v>1</v>
      </c>
    </row>
    <row r="766" spans="1:12" hidden="1">
      <c r="A766" s="84" t="s">
        <v>1394</v>
      </c>
      <c r="B766" s="84" t="s">
        <v>1391</v>
      </c>
      <c r="C766" s="84" t="s">
        <v>257</v>
      </c>
      <c r="D766" s="78" t="s">
        <v>1392</v>
      </c>
      <c r="E766" s="78" t="s">
        <v>269</v>
      </c>
      <c r="F766" s="78" t="s">
        <v>270</v>
      </c>
      <c r="G766" s="85">
        <v>3.6</v>
      </c>
      <c r="H766" s="86">
        <v>0.70069999999999999</v>
      </c>
      <c r="I766" s="87">
        <v>1</v>
      </c>
      <c r="J766" s="87">
        <v>1</v>
      </c>
      <c r="K766" s="87">
        <v>1</v>
      </c>
      <c r="L766" s="87">
        <v>1</v>
      </c>
    </row>
    <row r="767" spans="1:12" hidden="1">
      <c r="A767" s="84" t="s">
        <v>1395</v>
      </c>
      <c r="B767" s="84" t="s">
        <v>1391</v>
      </c>
      <c r="C767" s="84" t="s">
        <v>259</v>
      </c>
      <c r="D767" s="78" t="s">
        <v>1392</v>
      </c>
      <c r="E767" s="78" t="s">
        <v>269</v>
      </c>
      <c r="F767" s="78" t="s">
        <v>270</v>
      </c>
      <c r="G767" s="85">
        <v>6.63</v>
      </c>
      <c r="H767" s="86">
        <v>1.3853</v>
      </c>
      <c r="I767" s="87">
        <v>1</v>
      </c>
      <c r="J767" s="87">
        <v>1</v>
      </c>
      <c r="K767" s="87">
        <v>1</v>
      </c>
      <c r="L767" s="87">
        <v>1</v>
      </c>
    </row>
    <row r="768" spans="1:12" hidden="1">
      <c r="A768" s="84" t="s">
        <v>1396</v>
      </c>
      <c r="B768" s="84" t="s">
        <v>1397</v>
      </c>
      <c r="C768" s="84" t="s">
        <v>251</v>
      </c>
      <c r="D768" s="78" t="s">
        <v>1398</v>
      </c>
      <c r="E768" s="78" t="s">
        <v>269</v>
      </c>
      <c r="F768" s="78" t="s">
        <v>270</v>
      </c>
      <c r="G768" s="85">
        <v>2.54</v>
      </c>
      <c r="H768" s="86">
        <v>0.45129999999999998</v>
      </c>
      <c r="I768" s="87">
        <v>1</v>
      </c>
      <c r="J768" s="87">
        <v>1</v>
      </c>
      <c r="K768" s="87">
        <v>1</v>
      </c>
      <c r="L768" s="87">
        <v>1</v>
      </c>
    </row>
    <row r="769" spans="1:12" hidden="1">
      <c r="A769" s="84" t="s">
        <v>1399</v>
      </c>
      <c r="B769" s="84" t="s">
        <v>1397</v>
      </c>
      <c r="C769" s="84" t="s">
        <v>255</v>
      </c>
      <c r="D769" s="78" t="s">
        <v>1398</v>
      </c>
      <c r="E769" s="78" t="s">
        <v>269</v>
      </c>
      <c r="F769" s="78" t="s">
        <v>270</v>
      </c>
      <c r="G769" s="85">
        <v>3.49</v>
      </c>
      <c r="H769" s="86">
        <v>0.5978</v>
      </c>
      <c r="I769" s="87">
        <v>1</v>
      </c>
      <c r="J769" s="87">
        <v>1</v>
      </c>
      <c r="K769" s="87">
        <v>1</v>
      </c>
      <c r="L769" s="87">
        <v>1</v>
      </c>
    </row>
    <row r="770" spans="1:12" hidden="1">
      <c r="A770" s="84" t="s">
        <v>1400</v>
      </c>
      <c r="B770" s="84" t="s">
        <v>1397</v>
      </c>
      <c r="C770" s="84" t="s">
        <v>257</v>
      </c>
      <c r="D770" s="78" t="s">
        <v>1398</v>
      </c>
      <c r="E770" s="78" t="s">
        <v>269</v>
      </c>
      <c r="F770" s="78" t="s">
        <v>270</v>
      </c>
      <c r="G770" s="85">
        <v>5.22</v>
      </c>
      <c r="H770" s="86">
        <v>0.87380000000000002</v>
      </c>
      <c r="I770" s="87">
        <v>1</v>
      </c>
      <c r="J770" s="87">
        <v>1</v>
      </c>
      <c r="K770" s="87">
        <v>1</v>
      </c>
      <c r="L770" s="87">
        <v>1</v>
      </c>
    </row>
    <row r="771" spans="1:12" hidden="1">
      <c r="A771" s="84" t="s">
        <v>1401</v>
      </c>
      <c r="B771" s="84" t="s">
        <v>1397</v>
      </c>
      <c r="C771" s="84" t="s">
        <v>259</v>
      </c>
      <c r="D771" s="78" t="s">
        <v>1398</v>
      </c>
      <c r="E771" s="78" t="s">
        <v>269</v>
      </c>
      <c r="F771" s="78" t="s">
        <v>270</v>
      </c>
      <c r="G771" s="85">
        <v>8.35</v>
      </c>
      <c r="H771" s="86">
        <v>1.5491999999999999</v>
      </c>
      <c r="I771" s="87">
        <v>1</v>
      </c>
      <c r="J771" s="87">
        <v>1</v>
      </c>
      <c r="K771" s="87">
        <v>1</v>
      </c>
      <c r="L771" s="87">
        <v>1</v>
      </c>
    </row>
    <row r="772" spans="1:12" hidden="1">
      <c r="A772" s="84" t="s">
        <v>1402</v>
      </c>
      <c r="B772" s="84" t="s">
        <v>1403</v>
      </c>
      <c r="C772" s="84" t="s">
        <v>251</v>
      </c>
      <c r="D772" s="78" t="s">
        <v>1404</v>
      </c>
      <c r="E772" s="78" t="s">
        <v>269</v>
      </c>
      <c r="F772" s="78" t="s">
        <v>270</v>
      </c>
      <c r="G772" s="85">
        <v>2.19</v>
      </c>
      <c r="H772" s="86">
        <v>0.44059999999999999</v>
      </c>
      <c r="I772" s="87">
        <v>1</v>
      </c>
      <c r="J772" s="87">
        <v>1</v>
      </c>
      <c r="K772" s="87">
        <v>1</v>
      </c>
      <c r="L772" s="87">
        <v>1</v>
      </c>
    </row>
    <row r="773" spans="1:12" hidden="1">
      <c r="A773" s="84" t="s">
        <v>1405</v>
      </c>
      <c r="B773" s="84" t="s">
        <v>1403</v>
      </c>
      <c r="C773" s="84" t="s">
        <v>255</v>
      </c>
      <c r="D773" s="78" t="s">
        <v>1404</v>
      </c>
      <c r="E773" s="78" t="s">
        <v>269</v>
      </c>
      <c r="F773" s="78" t="s">
        <v>270</v>
      </c>
      <c r="G773" s="85">
        <v>3.23</v>
      </c>
      <c r="H773" s="86">
        <v>0.60780000000000001</v>
      </c>
      <c r="I773" s="87">
        <v>1</v>
      </c>
      <c r="J773" s="87">
        <v>1</v>
      </c>
      <c r="K773" s="87">
        <v>1</v>
      </c>
      <c r="L773" s="87">
        <v>1</v>
      </c>
    </row>
    <row r="774" spans="1:12" hidden="1">
      <c r="A774" s="84" t="s">
        <v>1406</v>
      </c>
      <c r="B774" s="84" t="s">
        <v>1403</v>
      </c>
      <c r="C774" s="84" t="s">
        <v>257</v>
      </c>
      <c r="D774" s="78" t="s">
        <v>1404</v>
      </c>
      <c r="E774" s="78" t="s">
        <v>269</v>
      </c>
      <c r="F774" s="78" t="s">
        <v>270</v>
      </c>
      <c r="G774" s="85">
        <v>5.73</v>
      </c>
      <c r="H774" s="86">
        <v>0.96809999999999996</v>
      </c>
      <c r="I774" s="87">
        <v>1</v>
      </c>
      <c r="J774" s="87">
        <v>1</v>
      </c>
      <c r="K774" s="87">
        <v>1</v>
      </c>
      <c r="L774" s="87">
        <v>1</v>
      </c>
    </row>
    <row r="775" spans="1:12" hidden="1">
      <c r="A775" s="84" t="s">
        <v>1407</v>
      </c>
      <c r="B775" s="84" t="s">
        <v>1403</v>
      </c>
      <c r="C775" s="84" t="s">
        <v>259</v>
      </c>
      <c r="D775" s="78" t="s">
        <v>1404</v>
      </c>
      <c r="E775" s="78" t="s">
        <v>269</v>
      </c>
      <c r="F775" s="78" t="s">
        <v>270</v>
      </c>
      <c r="G775" s="85">
        <v>8.9</v>
      </c>
      <c r="H775" s="86">
        <v>1.6908000000000001</v>
      </c>
      <c r="I775" s="87">
        <v>1</v>
      </c>
      <c r="J775" s="87">
        <v>1</v>
      </c>
      <c r="K775" s="87">
        <v>1</v>
      </c>
      <c r="L775" s="87">
        <v>1</v>
      </c>
    </row>
    <row r="776" spans="1:12" hidden="1">
      <c r="A776" s="84" t="s">
        <v>1408</v>
      </c>
      <c r="B776" s="84" t="s">
        <v>1409</v>
      </c>
      <c r="C776" s="84" t="s">
        <v>251</v>
      </c>
      <c r="D776" s="78" t="s">
        <v>1410</v>
      </c>
      <c r="E776" s="78" t="s">
        <v>253</v>
      </c>
      <c r="F776" s="78" t="s">
        <v>253</v>
      </c>
      <c r="G776" s="85">
        <v>4.1500000000000004</v>
      </c>
      <c r="H776" s="86">
        <v>4.2573999999999996</v>
      </c>
      <c r="I776" s="87">
        <v>1</v>
      </c>
      <c r="J776" s="87">
        <v>1.2</v>
      </c>
      <c r="K776" s="87">
        <v>1.2</v>
      </c>
      <c r="L776" s="87">
        <v>1.2</v>
      </c>
    </row>
    <row r="777" spans="1:12" hidden="1">
      <c r="A777" s="84" t="s">
        <v>1411</v>
      </c>
      <c r="B777" s="84" t="s">
        <v>1409</v>
      </c>
      <c r="C777" s="84" t="s">
        <v>255</v>
      </c>
      <c r="D777" s="78" t="s">
        <v>1410</v>
      </c>
      <c r="E777" s="78" t="s">
        <v>253</v>
      </c>
      <c r="F777" s="78" t="s">
        <v>253</v>
      </c>
      <c r="G777" s="85">
        <v>4.58</v>
      </c>
      <c r="H777" s="86">
        <v>4.7679</v>
      </c>
      <c r="I777" s="87">
        <v>1</v>
      </c>
      <c r="J777" s="87">
        <v>1.2</v>
      </c>
      <c r="K777" s="87">
        <v>1.2</v>
      </c>
      <c r="L777" s="87">
        <v>1.2</v>
      </c>
    </row>
    <row r="778" spans="1:12" hidden="1">
      <c r="A778" s="84" t="s">
        <v>1412</v>
      </c>
      <c r="B778" s="84" t="s">
        <v>1409</v>
      </c>
      <c r="C778" s="84" t="s">
        <v>257</v>
      </c>
      <c r="D778" s="78" t="s">
        <v>1410</v>
      </c>
      <c r="E778" s="78" t="s">
        <v>253</v>
      </c>
      <c r="F778" s="78" t="s">
        <v>253</v>
      </c>
      <c r="G778" s="85">
        <v>6.42</v>
      </c>
      <c r="H778" s="86">
        <v>5.5591999999999997</v>
      </c>
      <c r="I778" s="87">
        <v>1</v>
      </c>
      <c r="J778" s="87">
        <v>1.2</v>
      </c>
      <c r="K778" s="87">
        <v>1.2</v>
      </c>
      <c r="L778" s="87">
        <v>1.2</v>
      </c>
    </row>
    <row r="779" spans="1:12" hidden="1">
      <c r="A779" s="84" t="s">
        <v>1413</v>
      </c>
      <c r="B779" s="84" t="s">
        <v>1409</v>
      </c>
      <c r="C779" s="84" t="s">
        <v>259</v>
      </c>
      <c r="D779" s="78" t="s">
        <v>1410</v>
      </c>
      <c r="E779" s="78" t="s">
        <v>253</v>
      </c>
      <c r="F779" s="78" t="s">
        <v>253</v>
      </c>
      <c r="G779" s="85">
        <v>14.34</v>
      </c>
      <c r="H779" s="86">
        <v>8.4337999999999997</v>
      </c>
      <c r="I779" s="87">
        <v>1</v>
      </c>
      <c r="J779" s="87">
        <v>1.2</v>
      </c>
      <c r="K779" s="87">
        <v>1.2</v>
      </c>
      <c r="L779" s="87">
        <v>1.2</v>
      </c>
    </row>
    <row r="780" spans="1:12" hidden="1">
      <c r="A780" s="84" t="s">
        <v>1414</v>
      </c>
      <c r="B780" s="84" t="s">
        <v>1415</v>
      </c>
      <c r="C780" s="84" t="s">
        <v>251</v>
      </c>
      <c r="D780" s="78" t="s">
        <v>1416</v>
      </c>
      <c r="E780" s="78" t="s">
        <v>269</v>
      </c>
      <c r="F780" s="78" t="s">
        <v>270</v>
      </c>
      <c r="G780" s="85">
        <v>3.66</v>
      </c>
      <c r="H780" s="86">
        <v>1.4499</v>
      </c>
      <c r="I780" s="87">
        <v>1</v>
      </c>
      <c r="J780" s="87">
        <v>1</v>
      </c>
      <c r="K780" s="87">
        <v>1</v>
      </c>
      <c r="L780" s="87">
        <v>1</v>
      </c>
    </row>
    <row r="781" spans="1:12" hidden="1">
      <c r="A781" s="84" t="s">
        <v>1417</v>
      </c>
      <c r="B781" s="84" t="s">
        <v>1415</v>
      </c>
      <c r="C781" s="84" t="s">
        <v>255</v>
      </c>
      <c r="D781" s="78" t="s">
        <v>1416</v>
      </c>
      <c r="E781" s="78" t="s">
        <v>269</v>
      </c>
      <c r="F781" s="78" t="s">
        <v>270</v>
      </c>
      <c r="G781" s="85">
        <v>5.48</v>
      </c>
      <c r="H781" s="86">
        <v>2.2065000000000001</v>
      </c>
      <c r="I781" s="87">
        <v>1</v>
      </c>
      <c r="J781" s="87">
        <v>1</v>
      </c>
      <c r="K781" s="87">
        <v>1</v>
      </c>
      <c r="L781" s="87">
        <v>1</v>
      </c>
    </row>
    <row r="782" spans="1:12" hidden="1">
      <c r="A782" s="84" t="s">
        <v>1418</v>
      </c>
      <c r="B782" s="84" t="s">
        <v>1415</v>
      </c>
      <c r="C782" s="84" t="s">
        <v>257</v>
      </c>
      <c r="D782" s="78" t="s">
        <v>1416</v>
      </c>
      <c r="E782" s="78" t="s">
        <v>269</v>
      </c>
      <c r="F782" s="78" t="s">
        <v>270</v>
      </c>
      <c r="G782" s="85">
        <v>7.78</v>
      </c>
      <c r="H782" s="86">
        <v>2.8851</v>
      </c>
      <c r="I782" s="87">
        <v>1</v>
      </c>
      <c r="J782" s="87">
        <v>1</v>
      </c>
      <c r="K782" s="87">
        <v>1</v>
      </c>
      <c r="L782" s="87">
        <v>1</v>
      </c>
    </row>
    <row r="783" spans="1:12" hidden="1">
      <c r="A783" s="84" t="s">
        <v>1419</v>
      </c>
      <c r="B783" s="84" t="s">
        <v>1415</v>
      </c>
      <c r="C783" s="84" t="s">
        <v>259</v>
      </c>
      <c r="D783" s="78" t="s">
        <v>1416</v>
      </c>
      <c r="E783" s="78" t="s">
        <v>269</v>
      </c>
      <c r="F783" s="78" t="s">
        <v>270</v>
      </c>
      <c r="G783" s="85">
        <v>19.72</v>
      </c>
      <c r="H783" s="86">
        <v>5.6841999999999997</v>
      </c>
      <c r="I783" s="87">
        <v>1</v>
      </c>
      <c r="J783" s="87">
        <v>1</v>
      </c>
      <c r="K783" s="87">
        <v>1</v>
      </c>
      <c r="L783" s="87">
        <v>1</v>
      </c>
    </row>
    <row r="784" spans="1:12" hidden="1">
      <c r="A784" s="84" t="s">
        <v>1420</v>
      </c>
      <c r="B784" s="84" t="s">
        <v>1421</v>
      </c>
      <c r="C784" s="84" t="s">
        <v>251</v>
      </c>
      <c r="D784" s="78" t="s">
        <v>1422</v>
      </c>
      <c r="E784" s="78" t="s">
        <v>269</v>
      </c>
      <c r="F784" s="78" t="s">
        <v>270</v>
      </c>
      <c r="G784" s="85">
        <v>2.41</v>
      </c>
      <c r="H784" s="86">
        <v>1.3562000000000001</v>
      </c>
      <c r="I784" s="87">
        <v>1</v>
      </c>
      <c r="J784" s="87">
        <v>1</v>
      </c>
      <c r="K784" s="87">
        <v>1</v>
      </c>
      <c r="L784" s="87">
        <v>1</v>
      </c>
    </row>
    <row r="785" spans="1:12" hidden="1">
      <c r="A785" s="84" t="s">
        <v>1423</v>
      </c>
      <c r="B785" s="84" t="s">
        <v>1421</v>
      </c>
      <c r="C785" s="84" t="s">
        <v>255</v>
      </c>
      <c r="D785" s="78" t="s">
        <v>1422</v>
      </c>
      <c r="E785" s="78" t="s">
        <v>269</v>
      </c>
      <c r="F785" s="78" t="s">
        <v>270</v>
      </c>
      <c r="G785" s="85">
        <v>3.23</v>
      </c>
      <c r="H785" s="86">
        <v>1.5749</v>
      </c>
      <c r="I785" s="87">
        <v>1</v>
      </c>
      <c r="J785" s="87">
        <v>1</v>
      </c>
      <c r="K785" s="87">
        <v>1</v>
      </c>
      <c r="L785" s="87">
        <v>1</v>
      </c>
    </row>
    <row r="786" spans="1:12" hidden="1">
      <c r="A786" s="84" t="s">
        <v>1424</v>
      </c>
      <c r="B786" s="84" t="s">
        <v>1421</v>
      </c>
      <c r="C786" s="84" t="s">
        <v>257</v>
      </c>
      <c r="D786" s="78" t="s">
        <v>1422</v>
      </c>
      <c r="E786" s="78" t="s">
        <v>269</v>
      </c>
      <c r="F786" s="78" t="s">
        <v>270</v>
      </c>
      <c r="G786" s="85">
        <v>6.28</v>
      </c>
      <c r="H786" s="86">
        <v>2.2881</v>
      </c>
      <c r="I786" s="87">
        <v>1</v>
      </c>
      <c r="J786" s="87">
        <v>1</v>
      </c>
      <c r="K786" s="87">
        <v>1</v>
      </c>
      <c r="L786" s="87">
        <v>1</v>
      </c>
    </row>
    <row r="787" spans="1:12" hidden="1">
      <c r="A787" s="84" t="s">
        <v>1425</v>
      </c>
      <c r="B787" s="84" t="s">
        <v>1421</v>
      </c>
      <c r="C787" s="84" t="s">
        <v>259</v>
      </c>
      <c r="D787" s="78" t="s">
        <v>1422</v>
      </c>
      <c r="E787" s="78" t="s">
        <v>269</v>
      </c>
      <c r="F787" s="78" t="s">
        <v>270</v>
      </c>
      <c r="G787" s="85">
        <v>12.47</v>
      </c>
      <c r="H787" s="86">
        <v>4.0086000000000004</v>
      </c>
      <c r="I787" s="87">
        <v>1</v>
      </c>
      <c r="J787" s="87">
        <v>1</v>
      </c>
      <c r="K787" s="87">
        <v>1</v>
      </c>
      <c r="L787" s="87">
        <v>1</v>
      </c>
    </row>
    <row r="788" spans="1:12" hidden="1">
      <c r="A788" s="84" t="s">
        <v>1426</v>
      </c>
      <c r="B788" s="84" t="s">
        <v>1427</v>
      </c>
      <c r="C788" s="84" t="s">
        <v>251</v>
      </c>
      <c r="D788" s="78" t="s">
        <v>1428</v>
      </c>
      <c r="E788" s="78" t="s">
        <v>269</v>
      </c>
      <c r="F788" s="78" t="s">
        <v>270</v>
      </c>
      <c r="G788" s="85">
        <v>2.0699999999999998</v>
      </c>
      <c r="H788" s="86">
        <v>1.1415999999999999</v>
      </c>
      <c r="I788" s="87">
        <v>1</v>
      </c>
      <c r="J788" s="87">
        <v>1</v>
      </c>
      <c r="K788" s="87">
        <v>1</v>
      </c>
      <c r="L788" s="87">
        <v>1</v>
      </c>
    </row>
    <row r="789" spans="1:12" hidden="1">
      <c r="A789" s="84" t="s">
        <v>1429</v>
      </c>
      <c r="B789" s="84" t="s">
        <v>1427</v>
      </c>
      <c r="C789" s="84" t="s">
        <v>255</v>
      </c>
      <c r="D789" s="78" t="s">
        <v>1428</v>
      </c>
      <c r="E789" s="78" t="s">
        <v>269</v>
      </c>
      <c r="F789" s="78" t="s">
        <v>270</v>
      </c>
      <c r="G789" s="85">
        <v>2.95</v>
      </c>
      <c r="H789" s="86">
        <v>1.3218000000000001</v>
      </c>
      <c r="I789" s="87">
        <v>1</v>
      </c>
      <c r="J789" s="87">
        <v>1</v>
      </c>
      <c r="K789" s="87">
        <v>1</v>
      </c>
      <c r="L789" s="87">
        <v>1</v>
      </c>
    </row>
    <row r="790" spans="1:12" hidden="1">
      <c r="A790" s="84" t="s">
        <v>1430</v>
      </c>
      <c r="B790" s="84" t="s">
        <v>1427</v>
      </c>
      <c r="C790" s="84" t="s">
        <v>257</v>
      </c>
      <c r="D790" s="78" t="s">
        <v>1428</v>
      </c>
      <c r="E790" s="78" t="s">
        <v>269</v>
      </c>
      <c r="F790" s="78" t="s">
        <v>270</v>
      </c>
      <c r="G790" s="85">
        <v>6.86</v>
      </c>
      <c r="H790" s="86">
        <v>1.9438</v>
      </c>
      <c r="I790" s="87">
        <v>1</v>
      </c>
      <c r="J790" s="87">
        <v>1</v>
      </c>
      <c r="K790" s="87">
        <v>1</v>
      </c>
      <c r="L790" s="87">
        <v>1</v>
      </c>
    </row>
    <row r="791" spans="1:12" hidden="1">
      <c r="A791" s="84" t="s">
        <v>1431</v>
      </c>
      <c r="B791" s="84" t="s">
        <v>1427</v>
      </c>
      <c r="C791" s="84" t="s">
        <v>259</v>
      </c>
      <c r="D791" s="78" t="s">
        <v>1428</v>
      </c>
      <c r="E791" s="78" t="s">
        <v>269</v>
      </c>
      <c r="F791" s="78" t="s">
        <v>270</v>
      </c>
      <c r="G791" s="85">
        <v>12.97</v>
      </c>
      <c r="H791" s="86">
        <v>3.2574999999999998</v>
      </c>
      <c r="I791" s="87">
        <v>1</v>
      </c>
      <c r="J791" s="87">
        <v>1</v>
      </c>
      <c r="K791" s="87">
        <v>1</v>
      </c>
      <c r="L791" s="87">
        <v>1</v>
      </c>
    </row>
    <row r="792" spans="1:12" hidden="1">
      <c r="A792" s="84" t="s">
        <v>1432</v>
      </c>
      <c r="B792" s="84" t="s">
        <v>1433</v>
      </c>
      <c r="C792" s="84" t="s">
        <v>251</v>
      </c>
      <c r="D792" s="78" t="s">
        <v>1434</v>
      </c>
      <c r="E792" s="78" t="s">
        <v>269</v>
      </c>
      <c r="F792" s="78" t="s">
        <v>270</v>
      </c>
      <c r="G792" s="85">
        <v>2.31</v>
      </c>
      <c r="H792" s="86">
        <v>0.89790000000000003</v>
      </c>
      <c r="I792" s="87">
        <v>1</v>
      </c>
      <c r="J792" s="87">
        <v>1</v>
      </c>
      <c r="K792" s="87">
        <v>1</v>
      </c>
      <c r="L792" s="87">
        <v>1</v>
      </c>
    </row>
    <row r="793" spans="1:12" hidden="1">
      <c r="A793" s="84" t="s">
        <v>1435</v>
      </c>
      <c r="B793" s="84" t="s">
        <v>1433</v>
      </c>
      <c r="C793" s="84" t="s">
        <v>255</v>
      </c>
      <c r="D793" s="78" t="s">
        <v>1434</v>
      </c>
      <c r="E793" s="78" t="s">
        <v>269</v>
      </c>
      <c r="F793" s="78" t="s">
        <v>270</v>
      </c>
      <c r="G793" s="85">
        <v>4.71</v>
      </c>
      <c r="H793" s="86">
        <v>1.3389</v>
      </c>
      <c r="I793" s="87">
        <v>1</v>
      </c>
      <c r="J793" s="87">
        <v>1</v>
      </c>
      <c r="K793" s="87">
        <v>1</v>
      </c>
      <c r="L793" s="87">
        <v>1</v>
      </c>
    </row>
    <row r="794" spans="1:12" hidden="1">
      <c r="A794" s="84" t="s">
        <v>1436</v>
      </c>
      <c r="B794" s="84" t="s">
        <v>1433</v>
      </c>
      <c r="C794" s="84" t="s">
        <v>257</v>
      </c>
      <c r="D794" s="78" t="s">
        <v>1434</v>
      </c>
      <c r="E794" s="78" t="s">
        <v>269</v>
      </c>
      <c r="F794" s="78" t="s">
        <v>270</v>
      </c>
      <c r="G794" s="85">
        <v>8.51</v>
      </c>
      <c r="H794" s="86">
        <v>1.9754</v>
      </c>
      <c r="I794" s="87">
        <v>1</v>
      </c>
      <c r="J794" s="87">
        <v>1</v>
      </c>
      <c r="K794" s="87">
        <v>1</v>
      </c>
      <c r="L794" s="87">
        <v>1</v>
      </c>
    </row>
    <row r="795" spans="1:12" hidden="1">
      <c r="A795" s="84" t="s">
        <v>1437</v>
      </c>
      <c r="B795" s="84" t="s">
        <v>1433</v>
      </c>
      <c r="C795" s="84" t="s">
        <v>259</v>
      </c>
      <c r="D795" s="78" t="s">
        <v>1434</v>
      </c>
      <c r="E795" s="78" t="s">
        <v>269</v>
      </c>
      <c r="F795" s="78" t="s">
        <v>270</v>
      </c>
      <c r="G795" s="85">
        <v>14.88</v>
      </c>
      <c r="H795" s="86">
        <v>3.3757000000000001</v>
      </c>
      <c r="I795" s="87">
        <v>1</v>
      </c>
      <c r="J795" s="87">
        <v>1</v>
      </c>
      <c r="K795" s="87">
        <v>1</v>
      </c>
      <c r="L795" s="87">
        <v>1</v>
      </c>
    </row>
    <row r="796" spans="1:12" hidden="1">
      <c r="A796" s="84" t="s">
        <v>1438</v>
      </c>
      <c r="B796" s="84" t="s">
        <v>1439</v>
      </c>
      <c r="C796" s="84" t="s">
        <v>251</v>
      </c>
      <c r="D796" s="78" t="s">
        <v>1440</v>
      </c>
      <c r="E796" s="78" t="s">
        <v>269</v>
      </c>
      <c r="F796" s="78" t="s">
        <v>270</v>
      </c>
      <c r="G796" s="85">
        <v>2.0499999999999998</v>
      </c>
      <c r="H796" s="86">
        <v>0.93410000000000004</v>
      </c>
      <c r="I796" s="87">
        <v>1</v>
      </c>
      <c r="J796" s="87">
        <v>1</v>
      </c>
      <c r="K796" s="87">
        <v>1</v>
      </c>
      <c r="L796" s="87">
        <v>1</v>
      </c>
    </row>
    <row r="797" spans="1:12" hidden="1">
      <c r="A797" s="84" t="s">
        <v>1441</v>
      </c>
      <c r="B797" s="84" t="s">
        <v>1439</v>
      </c>
      <c r="C797" s="84" t="s">
        <v>255</v>
      </c>
      <c r="D797" s="78" t="s">
        <v>1440</v>
      </c>
      <c r="E797" s="78" t="s">
        <v>269</v>
      </c>
      <c r="F797" s="78" t="s">
        <v>270</v>
      </c>
      <c r="G797" s="85">
        <v>3.69</v>
      </c>
      <c r="H797" s="86">
        <v>1.1884999999999999</v>
      </c>
      <c r="I797" s="87">
        <v>1</v>
      </c>
      <c r="J797" s="87">
        <v>1</v>
      </c>
      <c r="K797" s="87">
        <v>1</v>
      </c>
      <c r="L797" s="87">
        <v>1</v>
      </c>
    </row>
    <row r="798" spans="1:12" hidden="1">
      <c r="A798" s="84" t="s">
        <v>1442</v>
      </c>
      <c r="B798" s="84" t="s">
        <v>1439</v>
      </c>
      <c r="C798" s="84" t="s">
        <v>257</v>
      </c>
      <c r="D798" s="78" t="s">
        <v>1440</v>
      </c>
      <c r="E798" s="78" t="s">
        <v>269</v>
      </c>
      <c r="F798" s="78" t="s">
        <v>270</v>
      </c>
      <c r="G798" s="85">
        <v>7.61</v>
      </c>
      <c r="H798" s="86">
        <v>1.6691</v>
      </c>
      <c r="I798" s="87">
        <v>1</v>
      </c>
      <c r="J798" s="87">
        <v>1</v>
      </c>
      <c r="K798" s="87">
        <v>1</v>
      </c>
      <c r="L798" s="87">
        <v>1</v>
      </c>
    </row>
    <row r="799" spans="1:12" hidden="1">
      <c r="A799" s="84" t="s">
        <v>1443</v>
      </c>
      <c r="B799" s="84" t="s">
        <v>1439</v>
      </c>
      <c r="C799" s="84" t="s">
        <v>259</v>
      </c>
      <c r="D799" s="78" t="s">
        <v>1440</v>
      </c>
      <c r="E799" s="78" t="s">
        <v>269</v>
      </c>
      <c r="F799" s="78" t="s">
        <v>270</v>
      </c>
      <c r="G799" s="85">
        <v>14.87</v>
      </c>
      <c r="H799" s="86">
        <v>3.1168999999999998</v>
      </c>
      <c r="I799" s="87">
        <v>1</v>
      </c>
      <c r="J799" s="87">
        <v>1</v>
      </c>
      <c r="K799" s="87">
        <v>1</v>
      </c>
      <c r="L799" s="87">
        <v>1</v>
      </c>
    </row>
    <row r="800" spans="1:12" hidden="1">
      <c r="A800" s="84" t="s">
        <v>1444</v>
      </c>
      <c r="B800" s="84" t="s">
        <v>1445</v>
      </c>
      <c r="C800" s="84" t="s">
        <v>251</v>
      </c>
      <c r="D800" s="78" t="s">
        <v>1446</v>
      </c>
      <c r="E800" s="78" t="s">
        <v>269</v>
      </c>
      <c r="F800" s="78" t="s">
        <v>270</v>
      </c>
      <c r="G800" s="85">
        <v>1.88</v>
      </c>
      <c r="H800" s="86">
        <v>0.8085</v>
      </c>
      <c r="I800" s="87">
        <v>1</v>
      </c>
      <c r="J800" s="87">
        <v>1</v>
      </c>
      <c r="K800" s="87">
        <v>1</v>
      </c>
      <c r="L800" s="87">
        <v>1</v>
      </c>
    </row>
    <row r="801" spans="1:12" hidden="1">
      <c r="A801" s="84" t="s">
        <v>1447</v>
      </c>
      <c r="B801" s="84" t="s">
        <v>1445</v>
      </c>
      <c r="C801" s="84" t="s">
        <v>255</v>
      </c>
      <c r="D801" s="78" t="s">
        <v>1446</v>
      </c>
      <c r="E801" s="78" t="s">
        <v>269</v>
      </c>
      <c r="F801" s="78" t="s">
        <v>270</v>
      </c>
      <c r="G801" s="85">
        <v>2.99</v>
      </c>
      <c r="H801" s="86">
        <v>0.98450000000000004</v>
      </c>
      <c r="I801" s="87">
        <v>1</v>
      </c>
      <c r="J801" s="87">
        <v>1</v>
      </c>
      <c r="K801" s="87">
        <v>1</v>
      </c>
      <c r="L801" s="87">
        <v>1</v>
      </c>
    </row>
    <row r="802" spans="1:12" hidden="1">
      <c r="A802" s="84" t="s">
        <v>1448</v>
      </c>
      <c r="B802" s="84" t="s">
        <v>1445</v>
      </c>
      <c r="C802" s="84" t="s">
        <v>257</v>
      </c>
      <c r="D802" s="78" t="s">
        <v>1446</v>
      </c>
      <c r="E802" s="78" t="s">
        <v>269</v>
      </c>
      <c r="F802" s="78" t="s">
        <v>270</v>
      </c>
      <c r="G802" s="85">
        <v>6.65</v>
      </c>
      <c r="H802" s="86">
        <v>1.5476000000000001</v>
      </c>
      <c r="I802" s="87">
        <v>1</v>
      </c>
      <c r="J802" s="87">
        <v>1</v>
      </c>
      <c r="K802" s="87">
        <v>1</v>
      </c>
      <c r="L802" s="87">
        <v>1</v>
      </c>
    </row>
    <row r="803" spans="1:12" hidden="1">
      <c r="A803" s="84" t="s">
        <v>1449</v>
      </c>
      <c r="B803" s="84" t="s">
        <v>1445</v>
      </c>
      <c r="C803" s="84" t="s">
        <v>259</v>
      </c>
      <c r="D803" s="78" t="s">
        <v>1446</v>
      </c>
      <c r="E803" s="78" t="s">
        <v>269</v>
      </c>
      <c r="F803" s="78" t="s">
        <v>270</v>
      </c>
      <c r="G803" s="85">
        <v>11.67</v>
      </c>
      <c r="H803" s="86">
        <v>2.5649999999999999</v>
      </c>
      <c r="I803" s="87">
        <v>1</v>
      </c>
      <c r="J803" s="87">
        <v>1</v>
      </c>
      <c r="K803" s="87">
        <v>1</v>
      </c>
      <c r="L803" s="87">
        <v>1</v>
      </c>
    </row>
    <row r="804" spans="1:12" hidden="1">
      <c r="A804" s="84" t="s">
        <v>1450</v>
      </c>
      <c r="B804" s="84" t="s">
        <v>1451</v>
      </c>
      <c r="C804" s="84" t="s">
        <v>251</v>
      </c>
      <c r="D804" s="78" t="s">
        <v>1452</v>
      </c>
      <c r="E804" s="78" t="s">
        <v>269</v>
      </c>
      <c r="F804" s="78" t="s">
        <v>270</v>
      </c>
      <c r="G804" s="85">
        <v>2.85</v>
      </c>
      <c r="H804" s="86">
        <v>1.2184999999999999</v>
      </c>
      <c r="I804" s="87">
        <v>1</v>
      </c>
      <c r="J804" s="87">
        <v>1</v>
      </c>
      <c r="K804" s="87">
        <v>1</v>
      </c>
      <c r="L804" s="87">
        <v>1</v>
      </c>
    </row>
    <row r="805" spans="1:12" hidden="1">
      <c r="A805" s="84" t="s">
        <v>1453</v>
      </c>
      <c r="B805" s="84" t="s">
        <v>1451</v>
      </c>
      <c r="C805" s="84" t="s">
        <v>255</v>
      </c>
      <c r="D805" s="78" t="s">
        <v>1452</v>
      </c>
      <c r="E805" s="78" t="s">
        <v>269</v>
      </c>
      <c r="F805" s="78" t="s">
        <v>270</v>
      </c>
      <c r="G805" s="85">
        <v>4.28</v>
      </c>
      <c r="H805" s="86">
        <v>1.4753000000000001</v>
      </c>
      <c r="I805" s="87">
        <v>1</v>
      </c>
      <c r="J805" s="87">
        <v>1</v>
      </c>
      <c r="K805" s="87">
        <v>1</v>
      </c>
      <c r="L805" s="87">
        <v>1</v>
      </c>
    </row>
    <row r="806" spans="1:12" hidden="1">
      <c r="A806" s="84" t="s">
        <v>1454</v>
      </c>
      <c r="B806" s="84" t="s">
        <v>1451</v>
      </c>
      <c r="C806" s="84" t="s">
        <v>257</v>
      </c>
      <c r="D806" s="78" t="s">
        <v>1452</v>
      </c>
      <c r="E806" s="78" t="s">
        <v>269</v>
      </c>
      <c r="F806" s="78" t="s">
        <v>270</v>
      </c>
      <c r="G806" s="85">
        <v>7.85</v>
      </c>
      <c r="H806" s="86">
        <v>2.0592000000000001</v>
      </c>
      <c r="I806" s="87">
        <v>1</v>
      </c>
      <c r="J806" s="87">
        <v>1</v>
      </c>
      <c r="K806" s="87">
        <v>1</v>
      </c>
      <c r="L806" s="87">
        <v>1</v>
      </c>
    </row>
    <row r="807" spans="1:12" hidden="1">
      <c r="A807" s="84" t="s">
        <v>1455</v>
      </c>
      <c r="B807" s="84" t="s">
        <v>1451</v>
      </c>
      <c r="C807" s="84" t="s">
        <v>259</v>
      </c>
      <c r="D807" s="78" t="s">
        <v>1452</v>
      </c>
      <c r="E807" s="78" t="s">
        <v>269</v>
      </c>
      <c r="F807" s="78" t="s">
        <v>270</v>
      </c>
      <c r="G807" s="85">
        <v>16.52</v>
      </c>
      <c r="H807" s="86">
        <v>4.1978999999999997</v>
      </c>
      <c r="I807" s="87">
        <v>1</v>
      </c>
      <c r="J807" s="87">
        <v>1</v>
      </c>
      <c r="K807" s="87">
        <v>1</v>
      </c>
      <c r="L807" s="87">
        <v>1</v>
      </c>
    </row>
    <row r="808" spans="1:12" hidden="1">
      <c r="A808" s="84" t="s">
        <v>1456</v>
      </c>
      <c r="B808" s="84" t="s">
        <v>1457</v>
      </c>
      <c r="C808" s="84" t="s">
        <v>251</v>
      </c>
      <c r="D808" s="78" t="s">
        <v>1458</v>
      </c>
      <c r="E808" s="78" t="s">
        <v>269</v>
      </c>
      <c r="F808" s="78" t="s">
        <v>270</v>
      </c>
      <c r="G808" s="85">
        <v>2.27</v>
      </c>
      <c r="H808" s="86">
        <v>0.60170000000000001</v>
      </c>
      <c r="I808" s="87">
        <v>1</v>
      </c>
      <c r="J808" s="87">
        <v>1</v>
      </c>
      <c r="K808" s="87">
        <v>1</v>
      </c>
      <c r="L808" s="87">
        <v>1</v>
      </c>
    </row>
    <row r="809" spans="1:12" hidden="1">
      <c r="A809" s="84" t="s">
        <v>1459</v>
      </c>
      <c r="B809" s="84" t="s">
        <v>1457</v>
      </c>
      <c r="C809" s="84" t="s">
        <v>255</v>
      </c>
      <c r="D809" s="78" t="s">
        <v>1458</v>
      </c>
      <c r="E809" s="78" t="s">
        <v>269</v>
      </c>
      <c r="F809" s="78" t="s">
        <v>270</v>
      </c>
      <c r="G809" s="85">
        <v>3.65</v>
      </c>
      <c r="H809" s="86">
        <v>0.72570000000000001</v>
      </c>
      <c r="I809" s="87">
        <v>1</v>
      </c>
      <c r="J809" s="87">
        <v>1</v>
      </c>
      <c r="K809" s="87">
        <v>1</v>
      </c>
      <c r="L809" s="87">
        <v>1</v>
      </c>
    </row>
    <row r="810" spans="1:12" hidden="1">
      <c r="A810" s="84" t="s">
        <v>1460</v>
      </c>
      <c r="B810" s="84" t="s">
        <v>1457</v>
      </c>
      <c r="C810" s="84" t="s">
        <v>257</v>
      </c>
      <c r="D810" s="78" t="s">
        <v>1458</v>
      </c>
      <c r="E810" s="78" t="s">
        <v>269</v>
      </c>
      <c r="F810" s="78" t="s">
        <v>270</v>
      </c>
      <c r="G810" s="85">
        <v>6.06</v>
      </c>
      <c r="H810" s="86">
        <v>1.0503</v>
      </c>
      <c r="I810" s="87">
        <v>1</v>
      </c>
      <c r="J810" s="87">
        <v>1</v>
      </c>
      <c r="K810" s="87">
        <v>1</v>
      </c>
      <c r="L810" s="87">
        <v>1</v>
      </c>
    </row>
    <row r="811" spans="1:12" hidden="1">
      <c r="A811" s="84" t="s">
        <v>1461</v>
      </c>
      <c r="B811" s="84" t="s">
        <v>1457</v>
      </c>
      <c r="C811" s="84" t="s">
        <v>259</v>
      </c>
      <c r="D811" s="78" t="s">
        <v>1458</v>
      </c>
      <c r="E811" s="78" t="s">
        <v>269</v>
      </c>
      <c r="F811" s="78" t="s">
        <v>270</v>
      </c>
      <c r="G811" s="85">
        <v>9.31</v>
      </c>
      <c r="H811" s="86">
        <v>1.5204</v>
      </c>
      <c r="I811" s="87">
        <v>1</v>
      </c>
      <c r="J811" s="87">
        <v>1</v>
      </c>
      <c r="K811" s="87">
        <v>1</v>
      </c>
      <c r="L811" s="87">
        <v>1</v>
      </c>
    </row>
    <row r="812" spans="1:12" hidden="1">
      <c r="A812" s="84" t="s">
        <v>1462</v>
      </c>
      <c r="B812" s="84" t="s">
        <v>1463</v>
      </c>
      <c r="C812" s="84" t="s">
        <v>251</v>
      </c>
      <c r="D812" s="78" t="s">
        <v>1464</v>
      </c>
      <c r="E812" s="78" t="s">
        <v>269</v>
      </c>
      <c r="F812" s="78" t="s">
        <v>270</v>
      </c>
      <c r="G812" s="85">
        <v>2.36</v>
      </c>
      <c r="H812" s="86">
        <v>0.41149999999999998</v>
      </c>
      <c r="I812" s="87">
        <v>1</v>
      </c>
      <c r="J812" s="87">
        <v>1</v>
      </c>
      <c r="K812" s="87">
        <v>1</v>
      </c>
      <c r="L812" s="87">
        <v>1</v>
      </c>
    </row>
    <row r="813" spans="1:12" hidden="1">
      <c r="A813" s="84" t="s">
        <v>1465</v>
      </c>
      <c r="B813" s="84" t="s">
        <v>1463</v>
      </c>
      <c r="C813" s="84" t="s">
        <v>255</v>
      </c>
      <c r="D813" s="78" t="s">
        <v>1464</v>
      </c>
      <c r="E813" s="78" t="s">
        <v>269</v>
      </c>
      <c r="F813" s="78" t="s">
        <v>270</v>
      </c>
      <c r="G813" s="85">
        <v>3.85</v>
      </c>
      <c r="H813" s="86">
        <v>0.60089999999999999</v>
      </c>
      <c r="I813" s="87">
        <v>1</v>
      </c>
      <c r="J813" s="87">
        <v>1</v>
      </c>
      <c r="K813" s="87">
        <v>1</v>
      </c>
      <c r="L813" s="87">
        <v>1</v>
      </c>
    </row>
    <row r="814" spans="1:12" hidden="1">
      <c r="A814" s="84" t="s">
        <v>1466</v>
      </c>
      <c r="B814" s="84" t="s">
        <v>1463</v>
      </c>
      <c r="C814" s="84" t="s">
        <v>257</v>
      </c>
      <c r="D814" s="78" t="s">
        <v>1464</v>
      </c>
      <c r="E814" s="78" t="s">
        <v>269</v>
      </c>
      <c r="F814" s="78" t="s">
        <v>270</v>
      </c>
      <c r="G814" s="85">
        <v>7.17</v>
      </c>
      <c r="H814" s="86">
        <v>1.1152</v>
      </c>
      <c r="I814" s="87">
        <v>1</v>
      </c>
      <c r="J814" s="87">
        <v>1</v>
      </c>
      <c r="K814" s="87">
        <v>1</v>
      </c>
      <c r="L814" s="87">
        <v>1</v>
      </c>
    </row>
    <row r="815" spans="1:12" hidden="1">
      <c r="A815" s="84" t="s">
        <v>1467</v>
      </c>
      <c r="B815" s="84" t="s">
        <v>1463</v>
      </c>
      <c r="C815" s="84" t="s">
        <v>259</v>
      </c>
      <c r="D815" s="78" t="s">
        <v>1464</v>
      </c>
      <c r="E815" s="78" t="s">
        <v>269</v>
      </c>
      <c r="F815" s="78" t="s">
        <v>270</v>
      </c>
      <c r="G815" s="85">
        <v>13.59</v>
      </c>
      <c r="H815" s="86">
        <v>2.5030999999999999</v>
      </c>
      <c r="I815" s="87">
        <v>1</v>
      </c>
      <c r="J815" s="87">
        <v>1</v>
      </c>
      <c r="K815" s="87">
        <v>1</v>
      </c>
      <c r="L815" s="87">
        <v>1</v>
      </c>
    </row>
    <row r="816" spans="1:12" hidden="1">
      <c r="A816" s="84" t="s">
        <v>1468</v>
      </c>
      <c r="B816" s="84" t="s">
        <v>1469</v>
      </c>
      <c r="C816" s="84" t="s">
        <v>251</v>
      </c>
      <c r="D816" s="78" t="s">
        <v>1470</v>
      </c>
      <c r="E816" s="78" t="s">
        <v>269</v>
      </c>
      <c r="F816" s="78" t="s">
        <v>270</v>
      </c>
      <c r="G816" s="85">
        <v>2.5</v>
      </c>
      <c r="H816" s="86">
        <v>0.45879999999999999</v>
      </c>
      <c r="I816" s="87">
        <v>1</v>
      </c>
      <c r="J816" s="87">
        <v>1</v>
      </c>
      <c r="K816" s="87">
        <v>1</v>
      </c>
      <c r="L816" s="87">
        <v>1</v>
      </c>
    </row>
    <row r="817" spans="1:12" hidden="1">
      <c r="A817" s="84" t="s">
        <v>1471</v>
      </c>
      <c r="B817" s="84" t="s">
        <v>1469</v>
      </c>
      <c r="C817" s="84" t="s">
        <v>255</v>
      </c>
      <c r="D817" s="78" t="s">
        <v>1470</v>
      </c>
      <c r="E817" s="78" t="s">
        <v>269</v>
      </c>
      <c r="F817" s="78" t="s">
        <v>270</v>
      </c>
      <c r="G817" s="85">
        <v>3.31</v>
      </c>
      <c r="H817" s="86">
        <v>0.5766</v>
      </c>
      <c r="I817" s="87">
        <v>1</v>
      </c>
      <c r="J817" s="87">
        <v>1</v>
      </c>
      <c r="K817" s="87">
        <v>1</v>
      </c>
      <c r="L817" s="87">
        <v>1</v>
      </c>
    </row>
    <row r="818" spans="1:12" hidden="1">
      <c r="A818" s="84" t="s">
        <v>1472</v>
      </c>
      <c r="B818" s="84" t="s">
        <v>1469</v>
      </c>
      <c r="C818" s="84" t="s">
        <v>257</v>
      </c>
      <c r="D818" s="78" t="s">
        <v>1470</v>
      </c>
      <c r="E818" s="78" t="s">
        <v>269</v>
      </c>
      <c r="F818" s="78" t="s">
        <v>270</v>
      </c>
      <c r="G818" s="85">
        <v>4.72</v>
      </c>
      <c r="H818" s="86">
        <v>0.77429999999999999</v>
      </c>
      <c r="I818" s="87">
        <v>1</v>
      </c>
      <c r="J818" s="87">
        <v>1</v>
      </c>
      <c r="K818" s="87">
        <v>1</v>
      </c>
      <c r="L818" s="87">
        <v>1</v>
      </c>
    </row>
    <row r="819" spans="1:12" hidden="1">
      <c r="A819" s="84" t="s">
        <v>1473</v>
      </c>
      <c r="B819" s="84" t="s">
        <v>1469</v>
      </c>
      <c r="C819" s="84" t="s">
        <v>259</v>
      </c>
      <c r="D819" s="78" t="s">
        <v>1470</v>
      </c>
      <c r="E819" s="78" t="s">
        <v>269</v>
      </c>
      <c r="F819" s="78" t="s">
        <v>270</v>
      </c>
      <c r="G819" s="85">
        <v>7.2</v>
      </c>
      <c r="H819" s="86">
        <v>1.2045999999999999</v>
      </c>
      <c r="I819" s="87">
        <v>1</v>
      </c>
      <c r="J819" s="87">
        <v>1</v>
      </c>
      <c r="K819" s="87">
        <v>1</v>
      </c>
      <c r="L819" s="87">
        <v>1</v>
      </c>
    </row>
    <row r="820" spans="1:12" hidden="1">
      <c r="A820" s="84" t="s">
        <v>1474</v>
      </c>
      <c r="B820" s="84" t="s">
        <v>1475</v>
      </c>
      <c r="C820" s="84" t="s">
        <v>251</v>
      </c>
      <c r="D820" s="78" t="s">
        <v>1476</v>
      </c>
      <c r="E820" s="78" t="s">
        <v>269</v>
      </c>
      <c r="F820" s="78" t="s">
        <v>270</v>
      </c>
      <c r="G820" s="85">
        <v>1.77</v>
      </c>
      <c r="H820" s="86">
        <v>0.48330000000000001</v>
      </c>
      <c r="I820" s="87">
        <v>1</v>
      </c>
      <c r="J820" s="87">
        <v>1</v>
      </c>
      <c r="K820" s="87">
        <v>1</v>
      </c>
      <c r="L820" s="87">
        <v>1</v>
      </c>
    </row>
    <row r="821" spans="1:12" hidden="1">
      <c r="A821" s="84" t="s">
        <v>1477</v>
      </c>
      <c r="B821" s="84" t="s">
        <v>1475</v>
      </c>
      <c r="C821" s="84" t="s">
        <v>255</v>
      </c>
      <c r="D821" s="78" t="s">
        <v>1476</v>
      </c>
      <c r="E821" s="78" t="s">
        <v>269</v>
      </c>
      <c r="F821" s="78" t="s">
        <v>270</v>
      </c>
      <c r="G821" s="85">
        <v>2.0499999999999998</v>
      </c>
      <c r="H821" s="86">
        <v>0.59379999999999999</v>
      </c>
      <c r="I821" s="87">
        <v>1</v>
      </c>
      <c r="J821" s="87">
        <v>1</v>
      </c>
      <c r="K821" s="87">
        <v>1</v>
      </c>
      <c r="L821" s="87">
        <v>1</v>
      </c>
    </row>
    <row r="822" spans="1:12" hidden="1">
      <c r="A822" s="84" t="s">
        <v>1478</v>
      </c>
      <c r="B822" s="84" t="s">
        <v>1475</v>
      </c>
      <c r="C822" s="84" t="s">
        <v>257</v>
      </c>
      <c r="D822" s="78" t="s">
        <v>1476</v>
      </c>
      <c r="E822" s="78" t="s">
        <v>269</v>
      </c>
      <c r="F822" s="78" t="s">
        <v>270</v>
      </c>
      <c r="G822" s="85">
        <v>4.55</v>
      </c>
      <c r="H822" s="86">
        <v>0.98270000000000002</v>
      </c>
      <c r="I822" s="87">
        <v>1</v>
      </c>
      <c r="J822" s="87">
        <v>1</v>
      </c>
      <c r="K822" s="87">
        <v>1</v>
      </c>
      <c r="L822" s="87">
        <v>1</v>
      </c>
    </row>
    <row r="823" spans="1:12" hidden="1">
      <c r="A823" s="84" t="s">
        <v>1479</v>
      </c>
      <c r="B823" s="84" t="s">
        <v>1475</v>
      </c>
      <c r="C823" s="84" t="s">
        <v>259</v>
      </c>
      <c r="D823" s="78" t="s">
        <v>1476</v>
      </c>
      <c r="E823" s="78" t="s">
        <v>269</v>
      </c>
      <c r="F823" s="78" t="s">
        <v>270</v>
      </c>
      <c r="G823" s="85">
        <v>7.8</v>
      </c>
      <c r="H823" s="86">
        <v>1.7070000000000001</v>
      </c>
      <c r="I823" s="87">
        <v>1</v>
      </c>
      <c r="J823" s="87">
        <v>1</v>
      </c>
      <c r="K823" s="87">
        <v>1</v>
      </c>
      <c r="L823" s="87">
        <v>1</v>
      </c>
    </row>
    <row r="824" spans="1:12" hidden="1">
      <c r="A824" s="84" t="s">
        <v>1480</v>
      </c>
      <c r="B824" s="84" t="s">
        <v>1481</v>
      </c>
      <c r="C824" s="84" t="s">
        <v>251</v>
      </c>
      <c r="D824" s="78" t="s">
        <v>1482</v>
      </c>
      <c r="E824" s="78" t="s">
        <v>269</v>
      </c>
      <c r="F824" s="78" t="s">
        <v>270</v>
      </c>
      <c r="G824" s="85">
        <v>2.38</v>
      </c>
      <c r="H824" s="86">
        <v>0.41470000000000001</v>
      </c>
      <c r="I824" s="87">
        <v>1</v>
      </c>
      <c r="J824" s="87">
        <v>1</v>
      </c>
      <c r="K824" s="87">
        <v>1</v>
      </c>
      <c r="L824" s="87">
        <v>1</v>
      </c>
    </row>
    <row r="825" spans="1:12" hidden="1">
      <c r="A825" s="84" t="s">
        <v>1483</v>
      </c>
      <c r="B825" s="84" t="s">
        <v>1481</v>
      </c>
      <c r="C825" s="84" t="s">
        <v>255</v>
      </c>
      <c r="D825" s="78" t="s">
        <v>1482</v>
      </c>
      <c r="E825" s="78" t="s">
        <v>269</v>
      </c>
      <c r="F825" s="78" t="s">
        <v>270</v>
      </c>
      <c r="G825" s="85">
        <v>3.44</v>
      </c>
      <c r="H825" s="86">
        <v>0.59399999999999997</v>
      </c>
      <c r="I825" s="87">
        <v>1</v>
      </c>
      <c r="J825" s="87">
        <v>1</v>
      </c>
      <c r="K825" s="87">
        <v>1</v>
      </c>
      <c r="L825" s="87">
        <v>1</v>
      </c>
    </row>
    <row r="826" spans="1:12" hidden="1">
      <c r="A826" s="84" t="s">
        <v>1484</v>
      </c>
      <c r="B826" s="84" t="s">
        <v>1481</v>
      </c>
      <c r="C826" s="84" t="s">
        <v>257</v>
      </c>
      <c r="D826" s="78" t="s">
        <v>1482</v>
      </c>
      <c r="E826" s="78" t="s">
        <v>269</v>
      </c>
      <c r="F826" s="78" t="s">
        <v>270</v>
      </c>
      <c r="G826" s="85">
        <v>4.9000000000000004</v>
      </c>
      <c r="H826" s="86">
        <v>0.84409999999999996</v>
      </c>
      <c r="I826" s="87">
        <v>1</v>
      </c>
      <c r="J826" s="87">
        <v>1</v>
      </c>
      <c r="K826" s="87">
        <v>1</v>
      </c>
      <c r="L826" s="87">
        <v>1</v>
      </c>
    </row>
    <row r="827" spans="1:12" hidden="1">
      <c r="A827" s="84" t="s">
        <v>1485</v>
      </c>
      <c r="B827" s="84" t="s">
        <v>1481</v>
      </c>
      <c r="C827" s="84" t="s">
        <v>259</v>
      </c>
      <c r="D827" s="78" t="s">
        <v>1482</v>
      </c>
      <c r="E827" s="78" t="s">
        <v>269</v>
      </c>
      <c r="F827" s="78" t="s">
        <v>270</v>
      </c>
      <c r="G827" s="85">
        <v>7.6</v>
      </c>
      <c r="H827" s="86">
        <v>1.4134</v>
      </c>
      <c r="I827" s="87">
        <v>1</v>
      </c>
      <c r="J827" s="87">
        <v>1</v>
      </c>
      <c r="K827" s="87">
        <v>1</v>
      </c>
      <c r="L827" s="87">
        <v>1</v>
      </c>
    </row>
    <row r="828" spans="1:12" hidden="1">
      <c r="A828" s="84" t="s">
        <v>1486</v>
      </c>
      <c r="B828" s="84" t="s">
        <v>1487</v>
      </c>
      <c r="C828" s="84" t="s">
        <v>251</v>
      </c>
      <c r="D828" s="78" t="s">
        <v>1488</v>
      </c>
      <c r="E828" s="78" t="s">
        <v>269</v>
      </c>
      <c r="F828" s="78" t="s">
        <v>270</v>
      </c>
      <c r="G828" s="85">
        <v>2.4</v>
      </c>
      <c r="H828" s="86">
        <v>0.4476</v>
      </c>
      <c r="I828" s="87">
        <v>1</v>
      </c>
      <c r="J828" s="87">
        <v>1</v>
      </c>
      <c r="K828" s="87">
        <v>1</v>
      </c>
      <c r="L828" s="87">
        <v>1</v>
      </c>
    </row>
    <row r="829" spans="1:12" hidden="1">
      <c r="A829" s="84" t="s">
        <v>1489</v>
      </c>
      <c r="B829" s="84" t="s">
        <v>1487</v>
      </c>
      <c r="C829" s="84" t="s">
        <v>255</v>
      </c>
      <c r="D829" s="78" t="s">
        <v>1488</v>
      </c>
      <c r="E829" s="78" t="s">
        <v>269</v>
      </c>
      <c r="F829" s="78" t="s">
        <v>270</v>
      </c>
      <c r="G829" s="85">
        <v>3.22</v>
      </c>
      <c r="H829" s="86">
        <v>0.61560000000000004</v>
      </c>
      <c r="I829" s="87">
        <v>1</v>
      </c>
      <c r="J829" s="87">
        <v>1</v>
      </c>
      <c r="K829" s="87">
        <v>1</v>
      </c>
      <c r="L829" s="87">
        <v>1</v>
      </c>
    </row>
    <row r="830" spans="1:12" hidden="1">
      <c r="A830" s="84" t="s">
        <v>1490</v>
      </c>
      <c r="B830" s="84" t="s">
        <v>1487</v>
      </c>
      <c r="C830" s="84" t="s">
        <v>257</v>
      </c>
      <c r="D830" s="78" t="s">
        <v>1488</v>
      </c>
      <c r="E830" s="78" t="s">
        <v>269</v>
      </c>
      <c r="F830" s="78" t="s">
        <v>270</v>
      </c>
      <c r="G830" s="85">
        <v>4.8899999999999997</v>
      </c>
      <c r="H830" s="86">
        <v>0.87890000000000001</v>
      </c>
      <c r="I830" s="87">
        <v>1</v>
      </c>
      <c r="J830" s="87">
        <v>1</v>
      </c>
      <c r="K830" s="87">
        <v>1</v>
      </c>
      <c r="L830" s="87">
        <v>1</v>
      </c>
    </row>
    <row r="831" spans="1:12" hidden="1">
      <c r="A831" s="84" t="s">
        <v>1491</v>
      </c>
      <c r="B831" s="84" t="s">
        <v>1487</v>
      </c>
      <c r="C831" s="84" t="s">
        <v>259</v>
      </c>
      <c r="D831" s="78" t="s">
        <v>1488</v>
      </c>
      <c r="E831" s="78" t="s">
        <v>269</v>
      </c>
      <c r="F831" s="78" t="s">
        <v>270</v>
      </c>
      <c r="G831" s="85">
        <v>8.23</v>
      </c>
      <c r="H831" s="86">
        <v>1.5406</v>
      </c>
      <c r="I831" s="87">
        <v>1</v>
      </c>
      <c r="J831" s="87">
        <v>1</v>
      </c>
      <c r="K831" s="87">
        <v>1</v>
      </c>
      <c r="L831" s="87">
        <v>1</v>
      </c>
    </row>
    <row r="832" spans="1:12" hidden="1">
      <c r="A832" s="84" t="s">
        <v>1492</v>
      </c>
      <c r="B832" s="84" t="s">
        <v>1493</v>
      </c>
      <c r="C832" s="84" t="s">
        <v>251</v>
      </c>
      <c r="D832" s="78" t="s">
        <v>1494</v>
      </c>
      <c r="E832" s="78" t="s">
        <v>269</v>
      </c>
      <c r="F832" s="78" t="s">
        <v>270</v>
      </c>
      <c r="G832" s="85">
        <v>2.4500000000000002</v>
      </c>
      <c r="H832" s="86">
        <v>0.45279999999999998</v>
      </c>
      <c r="I832" s="87">
        <v>1</v>
      </c>
      <c r="J832" s="87">
        <v>1</v>
      </c>
      <c r="K832" s="87">
        <v>1</v>
      </c>
      <c r="L832" s="87">
        <v>1</v>
      </c>
    </row>
    <row r="833" spans="1:12" hidden="1">
      <c r="A833" s="84" t="s">
        <v>1495</v>
      </c>
      <c r="B833" s="84" t="s">
        <v>1493</v>
      </c>
      <c r="C833" s="84" t="s">
        <v>255</v>
      </c>
      <c r="D833" s="78" t="s">
        <v>1494</v>
      </c>
      <c r="E833" s="78" t="s">
        <v>269</v>
      </c>
      <c r="F833" s="78" t="s">
        <v>270</v>
      </c>
      <c r="G833" s="85">
        <v>3.39</v>
      </c>
      <c r="H833" s="86">
        <v>0.58720000000000006</v>
      </c>
      <c r="I833" s="87">
        <v>1</v>
      </c>
      <c r="J833" s="87">
        <v>1</v>
      </c>
      <c r="K833" s="87">
        <v>1</v>
      </c>
      <c r="L833" s="87">
        <v>1</v>
      </c>
    </row>
    <row r="834" spans="1:12" hidden="1">
      <c r="A834" s="84" t="s">
        <v>1496</v>
      </c>
      <c r="B834" s="84" t="s">
        <v>1493</v>
      </c>
      <c r="C834" s="84" t="s">
        <v>257</v>
      </c>
      <c r="D834" s="78" t="s">
        <v>1494</v>
      </c>
      <c r="E834" s="78" t="s">
        <v>269</v>
      </c>
      <c r="F834" s="78" t="s">
        <v>270</v>
      </c>
      <c r="G834" s="85">
        <v>5.53</v>
      </c>
      <c r="H834" s="86">
        <v>0.91649999999999998</v>
      </c>
      <c r="I834" s="87">
        <v>1</v>
      </c>
      <c r="J834" s="87">
        <v>1</v>
      </c>
      <c r="K834" s="87">
        <v>1</v>
      </c>
      <c r="L834" s="87">
        <v>1</v>
      </c>
    </row>
    <row r="835" spans="1:12" hidden="1">
      <c r="A835" s="84" t="s">
        <v>1497</v>
      </c>
      <c r="B835" s="84" t="s">
        <v>1493</v>
      </c>
      <c r="C835" s="84" t="s">
        <v>259</v>
      </c>
      <c r="D835" s="78" t="s">
        <v>1494</v>
      </c>
      <c r="E835" s="78" t="s">
        <v>269</v>
      </c>
      <c r="F835" s="78" t="s">
        <v>270</v>
      </c>
      <c r="G835" s="85">
        <v>9.2100000000000009</v>
      </c>
      <c r="H835" s="86">
        <v>1.7146999999999999</v>
      </c>
      <c r="I835" s="87">
        <v>1</v>
      </c>
      <c r="J835" s="87">
        <v>1</v>
      </c>
      <c r="K835" s="87">
        <v>1</v>
      </c>
      <c r="L835" s="87">
        <v>1</v>
      </c>
    </row>
    <row r="836" spans="1:12" hidden="1">
      <c r="A836" s="84" t="s">
        <v>1498</v>
      </c>
      <c r="B836" s="84" t="s">
        <v>1499</v>
      </c>
      <c r="C836" s="84" t="s">
        <v>251</v>
      </c>
      <c r="D836" s="78" t="s">
        <v>1500</v>
      </c>
      <c r="E836" s="78" t="s">
        <v>269</v>
      </c>
      <c r="F836" s="78" t="s">
        <v>270</v>
      </c>
      <c r="G836" s="85">
        <v>2.2799999999999998</v>
      </c>
      <c r="H836" s="86">
        <v>0.37859999999999999</v>
      </c>
      <c r="I836" s="87">
        <v>1</v>
      </c>
      <c r="J836" s="87">
        <v>1</v>
      </c>
      <c r="K836" s="87">
        <v>1</v>
      </c>
      <c r="L836" s="87">
        <v>1</v>
      </c>
    </row>
    <row r="837" spans="1:12" hidden="1">
      <c r="A837" s="84" t="s">
        <v>1501</v>
      </c>
      <c r="B837" s="84" t="s">
        <v>1499</v>
      </c>
      <c r="C837" s="84" t="s">
        <v>255</v>
      </c>
      <c r="D837" s="78" t="s">
        <v>1500</v>
      </c>
      <c r="E837" s="78" t="s">
        <v>269</v>
      </c>
      <c r="F837" s="78" t="s">
        <v>270</v>
      </c>
      <c r="G837" s="85">
        <v>2.88</v>
      </c>
      <c r="H837" s="86">
        <v>0.51559999999999995</v>
      </c>
      <c r="I837" s="87">
        <v>1</v>
      </c>
      <c r="J837" s="87">
        <v>1</v>
      </c>
      <c r="K837" s="87">
        <v>1</v>
      </c>
      <c r="L837" s="87">
        <v>1</v>
      </c>
    </row>
    <row r="838" spans="1:12" hidden="1">
      <c r="A838" s="84" t="s">
        <v>1502</v>
      </c>
      <c r="B838" s="84" t="s">
        <v>1499</v>
      </c>
      <c r="C838" s="84" t="s">
        <v>257</v>
      </c>
      <c r="D838" s="78" t="s">
        <v>1500</v>
      </c>
      <c r="E838" s="78" t="s">
        <v>269</v>
      </c>
      <c r="F838" s="78" t="s">
        <v>270</v>
      </c>
      <c r="G838" s="85">
        <v>4.66</v>
      </c>
      <c r="H838" s="86">
        <v>0.85199999999999998</v>
      </c>
      <c r="I838" s="87">
        <v>1</v>
      </c>
      <c r="J838" s="87">
        <v>1</v>
      </c>
      <c r="K838" s="87">
        <v>1</v>
      </c>
      <c r="L838" s="87">
        <v>1</v>
      </c>
    </row>
    <row r="839" spans="1:12" hidden="1">
      <c r="A839" s="84" t="s">
        <v>1503</v>
      </c>
      <c r="B839" s="84" t="s">
        <v>1499</v>
      </c>
      <c r="C839" s="84" t="s">
        <v>259</v>
      </c>
      <c r="D839" s="78" t="s">
        <v>1500</v>
      </c>
      <c r="E839" s="78" t="s">
        <v>269</v>
      </c>
      <c r="F839" s="78" t="s">
        <v>270</v>
      </c>
      <c r="G839" s="85">
        <v>7.94</v>
      </c>
      <c r="H839" s="86">
        <v>1.4923</v>
      </c>
      <c r="I839" s="87">
        <v>1</v>
      </c>
      <c r="J839" s="87">
        <v>1</v>
      </c>
      <c r="K839" s="87">
        <v>1</v>
      </c>
      <c r="L839" s="87">
        <v>1</v>
      </c>
    </row>
    <row r="840" spans="1:12" hidden="1">
      <c r="A840" s="84" t="s">
        <v>1504</v>
      </c>
      <c r="B840" s="84" t="s">
        <v>1505</v>
      </c>
      <c r="C840" s="84" t="s">
        <v>251</v>
      </c>
      <c r="D840" s="78" t="s">
        <v>1506</v>
      </c>
      <c r="E840" s="78" t="s">
        <v>269</v>
      </c>
      <c r="F840" s="78" t="s">
        <v>270</v>
      </c>
      <c r="G840" s="85">
        <v>1.52</v>
      </c>
      <c r="H840" s="86">
        <v>1.2750999999999999</v>
      </c>
      <c r="I840" s="87">
        <v>1</v>
      </c>
      <c r="J840" s="87">
        <v>1</v>
      </c>
      <c r="K840" s="87">
        <v>1</v>
      </c>
      <c r="L840" s="87">
        <v>1</v>
      </c>
    </row>
    <row r="841" spans="1:12" hidden="1">
      <c r="A841" s="84" t="s">
        <v>1507</v>
      </c>
      <c r="B841" s="84" t="s">
        <v>1505</v>
      </c>
      <c r="C841" s="84" t="s">
        <v>255</v>
      </c>
      <c r="D841" s="78" t="s">
        <v>1506</v>
      </c>
      <c r="E841" s="78" t="s">
        <v>269</v>
      </c>
      <c r="F841" s="78" t="s">
        <v>270</v>
      </c>
      <c r="G841" s="85">
        <v>1.99</v>
      </c>
      <c r="H841" s="86">
        <v>1.4655</v>
      </c>
      <c r="I841" s="87">
        <v>1</v>
      </c>
      <c r="J841" s="87">
        <v>1</v>
      </c>
      <c r="K841" s="87">
        <v>1</v>
      </c>
      <c r="L841" s="87">
        <v>1</v>
      </c>
    </row>
    <row r="842" spans="1:12" hidden="1">
      <c r="A842" s="84" t="s">
        <v>1508</v>
      </c>
      <c r="B842" s="84" t="s">
        <v>1505</v>
      </c>
      <c r="C842" s="84" t="s">
        <v>257</v>
      </c>
      <c r="D842" s="78" t="s">
        <v>1506</v>
      </c>
      <c r="E842" s="78" t="s">
        <v>269</v>
      </c>
      <c r="F842" s="78" t="s">
        <v>270</v>
      </c>
      <c r="G842" s="85">
        <v>5.52</v>
      </c>
      <c r="H842" s="86">
        <v>2.1855000000000002</v>
      </c>
      <c r="I842" s="87">
        <v>1</v>
      </c>
      <c r="J842" s="87">
        <v>1</v>
      </c>
      <c r="K842" s="87">
        <v>1</v>
      </c>
      <c r="L842" s="87">
        <v>1</v>
      </c>
    </row>
    <row r="843" spans="1:12" hidden="1">
      <c r="A843" s="84" t="s">
        <v>1509</v>
      </c>
      <c r="B843" s="84" t="s">
        <v>1505</v>
      </c>
      <c r="C843" s="84" t="s">
        <v>259</v>
      </c>
      <c r="D843" s="78" t="s">
        <v>1506</v>
      </c>
      <c r="E843" s="78" t="s">
        <v>269</v>
      </c>
      <c r="F843" s="78" t="s">
        <v>270</v>
      </c>
      <c r="G843" s="85">
        <v>11.84</v>
      </c>
      <c r="H843" s="86">
        <v>3.5895000000000001</v>
      </c>
      <c r="I843" s="87">
        <v>1</v>
      </c>
      <c r="J843" s="87">
        <v>1</v>
      </c>
      <c r="K843" s="87">
        <v>1</v>
      </c>
      <c r="L843" s="87">
        <v>1</v>
      </c>
    </row>
    <row r="844" spans="1:12" hidden="1">
      <c r="A844" s="84" t="s">
        <v>1510</v>
      </c>
      <c r="B844" s="84" t="s">
        <v>1511</v>
      </c>
      <c r="C844" s="84" t="s">
        <v>251</v>
      </c>
      <c r="D844" s="78" t="s">
        <v>1512</v>
      </c>
      <c r="E844" s="78" t="s">
        <v>269</v>
      </c>
      <c r="F844" s="78" t="s">
        <v>270</v>
      </c>
      <c r="G844" s="85">
        <v>1.78</v>
      </c>
      <c r="H844" s="86">
        <v>0.70199999999999996</v>
      </c>
      <c r="I844" s="87">
        <v>1</v>
      </c>
      <c r="J844" s="87">
        <v>1</v>
      </c>
      <c r="K844" s="87">
        <v>1</v>
      </c>
      <c r="L844" s="87">
        <v>1</v>
      </c>
    </row>
    <row r="845" spans="1:12" hidden="1">
      <c r="A845" s="84" t="s">
        <v>1513</v>
      </c>
      <c r="B845" s="84" t="s">
        <v>1511</v>
      </c>
      <c r="C845" s="84" t="s">
        <v>255</v>
      </c>
      <c r="D845" s="78" t="s">
        <v>1512</v>
      </c>
      <c r="E845" s="78" t="s">
        <v>269</v>
      </c>
      <c r="F845" s="78" t="s">
        <v>270</v>
      </c>
      <c r="G845" s="85">
        <v>2.81</v>
      </c>
      <c r="H845" s="86">
        <v>0.85850000000000004</v>
      </c>
      <c r="I845" s="87">
        <v>1</v>
      </c>
      <c r="J845" s="87">
        <v>1</v>
      </c>
      <c r="K845" s="87">
        <v>1</v>
      </c>
      <c r="L845" s="87">
        <v>1</v>
      </c>
    </row>
    <row r="846" spans="1:12" hidden="1">
      <c r="A846" s="84" t="s">
        <v>1514</v>
      </c>
      <c r="B846" s="84" t="s">
        <v>1511</v>
      </c>
      <c r="C846" s="84" t="s">
        <v>257</v>
      </c>
      <c r="D846" s="78" t="s">
        <v>1512</v>
      </c>
      <c r="E846" s="78" t="s">
        <v>269</v>
      </c>
      <c r="F846" s="78" t="s">
        <v>270</v>
      </c>
      <c r="G846" s="85">
        <v>6.74</v>
      </c>
      <c r="H846" s="86">
        <v>1.5613999999999999</v>
      </c>
      <c r="I846" s="87">
        <v>1</v>
      </c>
      <c r="J846" s="87">
        <v>1</v>
      </c>
      <c r="K846" s="87">
        <v>1</v>
      </c>
      <c r="L846" s="87">
        <v>1</v>
      </c>
    </row>
    <row r="847" spans="1:12" hidden="1">
      <c r="A847" s="84" t="s">
        <v>1515</v>
      </c>
      <c r="B847" s="84" t="s">
        <v>1511</v>
      </c>
      <c r="C847" s="84" t="s">
        <v>259</v>
      </c>
      <c r="D847" s="78" t="s">
        <v>1512</v>
      </c>
      <c r="E847" s="78" t="s">
        <v>269</v>
      </c>
      <c r="F847" s="78" t="s">
        <v>270</v>
      </c>
      <c r="G847" s="85">
        <v>10.56</v>
      </c>
      <c r="H847" s="86">
        <v>2.5983000000000001</v>
      </c>
      <c r="I847" s="87">
        <v>1</v>
      </c>
      <c r="J847" s="87">
        <v>1</v>
      </c>
      <c r="K847" s="87">
        <v>1</v>
      </c>
      <c r="L847" s="87">
        <v>1</v>
      </c>
    </row>
    <row r="848" spans="1:12" hidden="1">
      <c r="A848" s="84" t="s">
        <v>1516</v>
      </c>
      <c r="B848" s="84" t="s">
        <v>1517</v>
      </c>
      <c r="C848" s="84" t="s">
        <v>251</v>
      </c>
      <c r="D848" s="78" t="s">
        <v>1518</v>
      </c>
      <c r="E848" s="78" t="s">
        <v>269</v>
      </c>
      <c r="F848" s="78" t="s">
        <v>270</v>
      </c>
      <c r="G848" s="85">
        <v>1.94</v>
      </c>
      <c r="H848" s="86">
        <v>0.90410000000000001</v>
      </c>
      <c r="I848" s="87">
        <v>1</v>
      </c>
      <c r="J848" s="87">
        <v>1</v>
      </c>
      <c r="K848" s="87">
        <v>1</v>
      </c>
      <c r="L848" s="87">
        <v>1</v>
      </c>
    </row>
    <row r="849" spans="1:12" hidden="1">
      <c r="A849" s="84" t="s">
        <v>1519</v>
      </c>
      <c r="B849" s="84" t="s">
        <v>1517</v>
      </c>
      <c r="C849" s="84" t="s">
        <v>255</v>
      </c>
      <c r="D849" s="78" t="s">
        <v>1518</v>
      </c>
      <c r="E849" s="78" t="s">
        <v>269</v>
      </c>
      <c r="F849" s="78" t="s">
        <v>270</v>
      </c>
      <c r="G849" s="85">
        <v>3.95</v>
      </c>
      <c r="H849" s="86">
        <v>1.2076</v>
      </c>
      <c r="I849" s="87">
        <v>1</v>
      </c>
      <c r="J849" s="87">
        <v>1</v>
      </c>
      <c r="K849" s="87">
        <v>1</v>
      </c>
      <c r="L849" s="87">
        <v>1</v>
      </c>
    </row>
    <row r="850" spans="1:12" hidden="1">
      <c r="A850" s="84" t="s">
        <v>1520</v>
      </c>
      <c r="B850" s="84" t="s">
        <v>1517</v>
      </c>
      <c r="C850" s="84" t="s">
        <v>257</v>
      </c>
      <c r="D850" s="78" t="s">
        <v>1518</v>
      </c>
      <c r="E850" s="78" t="s">
        <v>269</v>
      </c>
      <c r="F850" s="78" t="s">
        <v>270</v>
      </c>
      <c r="G850" s="85">
        <v>7.64</v>
      </c>
      <c r="H850" s="86">
        <v>1.8149999999999999</v>
      </c>
      <c r="I850" s="87">
        <v>1</v>
      </c>
      <c r="J850" s="87">
        <v>1</v>
      </c>
      <c r="K850" s="87">
        <v>1</v>
      </c>
      <c r="L850" s="87">
        <v>1</v>
      </c>
    </row>
    <row r="851" spans="1:12" hidden="1">
      <c r="A851" s="84" t="s">
        <v>1521</v>
      </c>
      <c r="B851" s="84" t="s">
        <v>1517</v>
      </c>
      <c r="C851" s="84" t="s">
        <v>259</v>
      </c>
      <c r="D851" s="78" t="s">
        <v>1518</v>
      </c>
      <c r="E851" s="78" t="s">
        <v>269</v>
      </c>
      <c r="F851" s="78" t="s">
        <v>270</v>
      </c>
      <c r="G851" s="85">
        <v>15.92</v>
      </c>
      <c r="H851" s="86">
        <v>3.2755000000000001</v>
      </c>
      <c r="I851" s="87">
        <v>1</v>
      </c>
      <c r="J851" s="87">
        <v>1</v>
      </c>
      <c r="K851" s="87">
        <v>1</v>
      </c>
      <c r="L851" s="87">
        <v>1</v>
      </c>
    </row>
    <row r="852" spans="1:12" hidden="1">
      <c r="A852" s="84" t="s">
        <v>1522</v>
      </c>
      <c r="B852" s="84" t="s">
        <v>1523</v>
      </c>
      <c r="C852" s="84" t="s">
        <v>251</v>
      </c>
      <c r="D852" s="78" t="s">
        <v>1524</v>
      </c>
      <c r="E852" s="78" t="s">
        <v>269</v>
      </c>
      <c r="F852" s="78" t="s">
        <v>270</v>
      </c>
      <c r="G852" s="85">
        <v>1.28</v>
      </c>
      <c r="H852" s="86">
        <v>1.0777000000000001</v>
      </c>
      <c r="I852" s="87">
        <v>1</v>
      </c>
      <c r="J852" s="87">
        <v>1</v>
      </c>
      <c r="K852" s="87">
        <v>1</v>
      </c>
      <c r="L852" s="87">
        <v>1</v>
      </c>
    </row>
    <row r="853" spans="1:12" hidden="1">
      <c r="A853" s="84" t="s">
        <v>1525</v>
      </c>
      <c r="B853" s="84" t="s">
        <v>1523</v>
      </c>
      <c r="C853" s="84" t="s">
        <v>255</v>
      </c>
      <c r="D853" s="78" t="s">
        <v>1524</v>
      </c>
      <c r="E853" s="78" t="s">
        <v>269</v>
      </c>
      <c r="F853" s="78" t="s">
        <v>270</v>
      </c>
      <c r="G853" s="85">
        <v>1.54</v>
      </c>
      <c r="H853" s="86">
        <v>1.3773</v>
      </c>
      <c r="I853" s="87">
        <v>1</v>
      </c>
      <c r="J853" s="87">
        <v>1</v>
      </c>
      <c r="K853" s="87">
        <v>1</v>
      </c>
      <c r="L853" s="87">
        <v>1</v>
      </c>
    </row>
    <row r="854" spans="1:12" hidden="1">
      <c r="A854" s="84" t="s">
        <v>1526</v>
      </c>
      <c r="B854" s="84" t="s">
        <v>1523</v>
      </c>
      <c r="C854" s="84" t="s">
        <v>257</v>
      </c>
      <c r="D854" s="78" t="s">
        <v>1524</v>
      </c>
      <c r="E854" s="78" t="s">
        <v>269</v>
      </c>
      <c r="F854" s="78" t="s">
        <v>270</v>
      </c>
      <c r="G854" s="85">
        <v>3.28</v>
      </c>
      <c r="H854" s="86">
        <v>1.6516999999999999</v>
      </c>
      <c r="I854" s="87">
        <v>1</v>
      </c>
      <c r="J854" s="87">
        <v>1</v>
      </c>
      <c r="K854" s="87">
        <v>1</v>
      </c>
      <c r="L854" s="87">
        <v>1</v>
      </c>
    </row>
    <row r="855" spans="1:12" hidden="1">
      <c r="A855" s="84" t="s">
        <v>1527</v>
      </c>
      <c r="B855" s="84" t="s">
        <v>1523</v>
      </c>
      <c r="C855" s="84" t="s">
        <v>259</v>
      </c>
      <c r="D855" s="78" t="s">
        <v>1524</v>
      </c>
      <c r="E855" s="78" t="s">
        <v>269</v>
      </c>
      <c r="F855" s="78" t="s">
        <v>270</v>
      </c>
      <c r="G855" s="85">
        <v>11.1</v>
      </c>
      <c r="H855" s="86">
        <v>3.6406999999999998</v>
      </c>
      <c r="I855" s="87">
        <v>1</v>
      </c>
      <c r="J855" s="87">
        <v>1</v>
      </c>
      <c r="K855" s="87">
        <v>1</v>
      </c>
      <c r="L855" s="87">
        <v>1</v>
      </c>
    </row>
    <row r="856" spans="1:12" hidden="1">
      <c r="A856" s="84" t="s">
        <v>1528</v>
      </c>
      <c r="B856" s="84" t="s">
        <v>1529</v>
      </c>
      <c r="C856" s="84" t="s">
        <v>251</v>
      </c>
      <c r="D856" s="78" t="s">
        <v>1530</v>
      </c>
      <c r="E856" s="78" t="s">
        <v>269</v>
      </c>
      <c r="F856" s="78" t="s">
        <v>270</v>
      </c>
      <c r="G856" s="85">
        <v>1.96</v>
      </c>
      <c r="H856" s="86">
        <v>0.48320000000000002</v>
      </c>
      <c r="I856" s="87">
        <v>1</v>
      </c>
      <c r="J856" s="87">
        <v>1</v>
      </c>
      <c r="K856" s="87">
        <v>1</v>
      </c>
      <c r="L856" s="87">
        <v>1</v>
      </c>
    </row>
    <row r="857" spans="1:12" hidden="1">
      <c r="A857" s="84" t="s">
        <v>1531</v>
      </c>
      <c r="B857" s="84" t="s">
        <v>1529</v>
      </c>
      <c r="C857" s="84" t="s">
        <v>255</v>
      </c>
      <c r="D857" s="78" t="s">
        <v>1530</v>
      </c>
      <c r="E857" s="78" t="s">
        <v>269</v>
      </c>
      <c r="F857" s="78" t="s">
        <v>270</v>
      </c>
      <c r="G857" s="85">
        <v>3.86</v>
      </c>
      <c r="H857" s="86">
        <v>0.66220000000000001</v>
      </c>
      <c r="I857" s="87">
        <v>1</v>
      </c>
      <c r="J857" s="87">
        <v>1</v>
      </c>
      <c r="K857" s="87">
        <v>1</v>
      </c>
      <c r="L857" s="87">
        <v>1</v>
      </c>
    </row>
    <row r="858" spans="1:12" hidden="1">
      <c r="A858" s="84" t="s">
        <v>1532</v>
      </c>
      <c r="B858" s="84" t="s">
        <v>1529</v>
      </c>
      <c r="C858" s="84" t="s">
        <v>257</v>
      </c>
      <c r="D858" s="78" t="s">
        <v>1530</v>
      </c>
      <c r="E858" s="78" t="s">
        <v>269</v>
      </c>
      <c r="F858" s="78" t="s">
        <v>270</v>
      </c>
      <c r="G858" s="85">
        <v>6.15</v>
      </c>
      <c r="H858" s="86">
        <v>1.0205</v>
      </c>
      <c r="I858" s="87">
        <v>1</v>
      </c>
      <c r="J858" s="87">
        <v>1</v>
      </c>
      <c r="K858" s="87">
        <v>1</v>
      </c>
      <c r="L858" s="87">
        <v>1</v>
      </c>
    </row>
    <row r="859" spans="1:12" hidden="1">
      <c r="A859" s="84" t="s">
        <v>1533</v>
      </c>
      <c r="B859" s="84" t="s">
        <v>1529</v>
      </c>
      <c r="C859" s="84" t="s">
        <v>259</v>
      </c>
      <c r="D859" s="78" t="s">
        <v>1530</v>
      </c>
      <c r="E859" s="78" t="s">
        <v>269</v>
      </c>
      <c r="F859" s="78" t="s">
        <v>270</v>
      </c>
      <c r="G859" s="85">
        <v>9.84</v>
      </c>
      <c r="H859" s="86">
        <v>1.8139000000000001</v>
      </c>
      <c r="I859" s="87">
        <v>1</v>
      </c>
      <c r="J859" s="87">
        <v>1</v>
      </c>
      <c r="K859" s="87">
        <v>1</v>
      </c>
      <c r="L859" s="87">
        <v>1</v>
      </c>
    </row>
    <row r="860" spans="1:12" hidden="1">
      <c r="A860" s="84" t="s">
        <v>1534</v>
      </c>
      <c r="B860" s="84" t="s">
        <v>1535</v>
      </c>
      <c r="C860" s="84" t="s">
        <v>251</v>
      </c>
      <c r="D860" s="78" t="s">
        <v>1536</v>
      </c>
      <c r="E860" s="78" t="s">
        <v>269</v>
      </c>
      <c r="F860" s="78" t="s">
        <v>270</v>
      </c>
      <c r="G860" s="85">
        <v>2.48</v>
      </c>
      <c r="H860" s="86">
        <v>0.43959999999999999</v>
      </c>
      <c r="I860" s="87">
        <v>1</v>
      </c>
      <c r="J860" s="87">
        <v>1</v>
      </c>
      <c r="K860" s="87">
        <v>1</v>
      </c>
      <c r="L860" s="87">
        <v>1</v>
      </c>
    </row>
    <row r="861" spans="1:12" hidden="1">
      <c r="A861" s="84" t="s">
        <v>1537</v>
      </c>
      <c r="B861" s="84" t="s">
        <v>1535</v>
      </c>
      <c r="C861" s="84" t="s">
        <v>255</v>
      </c>
      <c r="D861" s="78" t="s">
        <v>1536</v>
      </c>
      <c r="E861" s="78" t="s">
        <v>269</v>
      </c>
      <c r="F861" s="78" t="s">
        <v>270</v>
      </c>
      <c r="G861" s="85">
        <v>3.38</v>
      </c>
      <c r="H861" s="86">
        <v>0.58989999999999998</v>
      </c>
      <c r="I861" s="87">
        <v>1</v>
      </c>
      <c r="J861" s="87">
        <v>1</v>
      </c>
      <c r="K861" s="87">
        <v>1</v>
      </c>
      <c r="L861" s="87">
        <v>1</v>
      </c>
    </row>
    <row r="862" spans="1:12" hidden="1">
      <c r="A862" s="84" t="s">
        <v>1538</v>
      </c>
      <c r="B862" s="84" t="s">
        <v>1535</v>
      </c>
      <c r="C862" s="84" t="s">
        <v>257</v>
      </c>
      <c r="D862" s="78" t="s">
        <v>1536</v>
      </c>
      <c r="E862" s="78" t="s">
        <v>269</v>
      </c>
      <c r="F862" s="78" t="s">
        <v>270</v>
      </c>
      <c r="G862" s="85">
        <v>5.28</v>
      </c>
      <c r="H862" s="86">
        <v>0.86609999999999998</v>
      </c>
      <c r="I862" s="87">
        <v>1</v>
      </c>
      <c r="J862" s="87">
        <v>1</v>
      </c>
      <c r="K862" s="87">
        <v>1</v>
      </c>
      <c r="L862" s="87">
        <v>1</v>
      </c>
    </row>
    <row r="863" spans="1:12" hidden="1">
      <c r="A863" s="84" t="s">
        <v>1539</v>
      </c>
      <c r="B863" s="84" t="s">
        <v>1535</v>
      </c>
      <c r="C863" s="84" t="s">
        <v>259</v>
      </c>
      <c r="D863" s="78" t="s">
        <v>1536</v>
      </c>
      <c r="E863" s="78" t="s">
        <v>269</v>
      </c>
      <c r="F863" s="78" t="s">
        <v>270</v>
      </c>
      <c r="G863" s="85">
        <v>10.42</v>
      </c>
      <c r="H863" s="86">
        <v>1.7679</v>
      </c>
      <c r="I863" s="87">
        <v>1</v>
      </c>
      <c r="J863" s="87">
        <v>1</v>
      </c>
      <c r="K863" s="87">
        <v>1</v>
      </c>
      <c r="L863" s="87">
        <v>1</v>
      </c>
    </row>
    <row r="864" spans="1:12" hidden="1">
      <c r="A864" s="84" t="s">
        <v>1540</v>
      </c>
      <c r="B864" s="84" t="s">
        <v>1541</v>
      </c>
      <c r="C864" s="84" t="s">
        <v>251</v>
      </c>
      <c r="D864" s="78" t="s">
        <v>1542</v>
      </c>
      <c r="E864" s="78" t="s">
        <v>269</v>
      </c>
      <c r="F864" s="78" t="s">
        <v>270</v>
      </c>
      <c r="G864" s="85">
        <v>2.34</v>
      </c>
      <c r="H864" s="86">
        <v>1.3149</v>
      </c>
      <c r="I864" s="87">
        <v>1</v>
      </c>
      <c r="J864" s="87">
        <v>1</v>
      </c>
      <c r="K864" s="87">
        <v>1</v>
      </c>
      <c r="L864" s="87">
        <v>1</v>
      </c>
    </row>
    <row r="865" spans="1:12" hidden="1">
      <c r="A865" s="84" t="s">
        <v>1543</v>
      </c>
      <c r="B865" s="84" t="s">
        <v>1541</v>
      </c>
      <c r="C865" s="84" t="s">
        <v>255</v>
      </c>
      <c r="D865" s="78" t="s">
        <v>1542</v>
      </c>
      <c r="E865" s="78" t="s">
        <v>269</v>
      </c>
      <c r="F865" s="78" t="s">
        <v>270</v>
      </c>
      <c r="G865" s="85">
        <v>3.4</v>
      </c>
      <c r="H865" s="86">
        <v>1.5387</v>
      </c>
      <c r="I865" s="87">
        <v>1</v>
      </c>
      <c r="J865" s="87">
        <v>1</v>
      </c>
      <c r="K865" s="87">
        <v>1</v>
      </c>
      <c r="L865" s="87">
        <v>1</v>
      </c>
    </row>
    <row r="866" spans="1:12" hidden="1">
      <c r="A866" s="84" t="s">
        <v>1544</v>
      </c>
      <c r="B866" s="84" t="s">
        <v>1541</v>
      </c>
      <c r="C866" s="84" t="s">
        <v>257</v>
      </c>
      <c r="D866" s="78" t="s">
        <v>1542</v>
      </c>
      <c r="E866" s="78" t="s">
        <v>269</v>
      </c>
      <c r="F866" s="78" t="s">
        <v>270</v>
      </c>
      <c r="G866" s="85">
        <v>6.82</v>
      </c>
      <c r="H866" s="86">
        <v>2.3452000000000002</v>
      </c>
      <c r="I866" s="87">
        <v>1</v>
      </c>
      <c r="J866" s="87">
        <v>1</v>
      </c>
      <c r="K866" s="87">
        <v>1</v>
      </c>
      <c r="L866" s="87">
        <v>1</v>
      </c>
    </row>
    <row r="867" spans="1:12" hidden="1">
      <c r="A867" s="84" t="s">
        <v>1545</v>
      </c>
      <c r="B867" s="84" t="s">
        <v>1541</v>
      </c>
      <c r="C867" s="84" t="s">
        <v>259</v>
      </c>
      <c r="D867" s="78" t="s">
        <v>1542</v>
      </c>
      <c r="E867" s="78" t="s">
        <v>269</v>
      </c>
      <c r="F867" s="78" t="s">
        <v>270</v>
      </c>
      <c r="G867" s="85">
        <v>15.42</v>
      </c>
      <c r="H867" s="86">
        <v>4.8247</v>
      </c>
      <c r="I867" s="87">
        <v>1</v>
      </c>
      <c r="J867" s="87">
        <v>1</v>
      </c>
      <c r="K867" s="87">
        <v>1</v>
      </c>
      <c r="L867" s="87">
        <v>1</v>
      </c>
    </row>
    <row r="868" spans="1:12" hidden="1">
      <c r="A868" s="84" t="s">
        <v>1546</v>
      </c>
      <c r="B868" s="84" t="s">
        <v>1547</v>
      </c>
      <c r="C868" s="84" t="s">
        <v>251</v>
      </c>
      <c r="D868" s="78" t="s">
        <v>1548</v>
      </c>
      <c r="E868" s="78" t="s">
        <v>269</v>
      </c>
      <c r="F868" s="78" t="s">
        <v>270</v>
      </c>
      <c r="G868" s="85">
        <v>3.12</v>
      </c>
      <c r="H868" s="86">
        <v>1.3222</v>
      </c>
      <c r="I868" s="87">
        <v>1</v>
      </c>
      <c r="J868" s="87">
        <v>1</v>
      </c>
      <c r="K868" s="87">
        <v>1</v>
      </c>
      <c r="L868" s="87">
        <v>1</v>
      </c>
    </row>
    <row r="869" spans="1:12" hidden="1">
      <c r="A869" s="84" t="s">
        <v>1549</v>
      </c>
      <c r="B869" s="84" t="s">
        <v>1547</v>
      </c>
      <c r="C869" s="84" t="s">
        <v>255</v>
      </c>
      <c r="D869" s="78" t="s">
        <v>1548</v>
      </c>
      <c r="E869" s="78" t="s">
        <v>269</v>
      </c>
      <c r="F869" s="78" t="s">
        <v>270</v>
      </c>
      <c r="G869" s="85">
        <v>4.26</v>
      </c>
      <c r="H869" s="86">
        <v>1.6056999999999999</v>
      </c>
      <c r="I869" s="87">
        <v>1</v>
      </c>
      <c r="J869" s="87">
        <v>1</v>
      </c>
      <c r="K869" s="87">
        <v>1</v>
      </c>
      <c r="L869" s="87">
        <v>1</v>
      </c>
    </row>
    <row r="870" spans="1:12" hidden="1">
      <c r="A870" s="84" t="s">
        <v>1550</v>
      </c>
      <c r="B870" s="84" t="s">
        <v>1547</v>
      </c>
      <c r="C870" s="84" t="s">
        <v>257</v>
      </c>
      <c r="D870" s="78" t="s">
        <v>1548</v>
      </c>
      <c r="E870" s="78" t="s">
        <v>269</v>
      </c>
      <c r="F870" s="78" t="s">
        <v>270</v>
      </c>
      <c r="G870" s="85">
        <v>7.46</v>
      </c>
      <c r="H870" s="86">
        <v>2.3647999999999998</v>
      </c>
      <c r="I870" s="87">
        <v>1</v>
      </c>
      <c r="J870" s="87">
        <v>1</v>
      </c>
      <c r="K870" s="87">
        <v>1</v>
      </c>
      <c r="L870" s="87">
        <v>1</v>
      </c>
    </row>
    <row r="871" spans="1:12" hidden="1">
      <c r="A871" s="84" t="s">
        <v>1551</v>
      </c>
      <c r="B871" s="84" t="s">
        <v>1547</v>
      </c>
      <c r="C871" s="84" t="s">
        <v>259</v>
      </c>
      <c r="D871" s="78" t="s">
        <v>1548</v>
      </c>
      <c r="E871" s="78" t="s">
        <v>269</v>
      </c>
      <c r="F871" s="78" t="s">
        <v>270</v>
      </c>
      <c r="G871" s="85">
        <v>14.99</v>
      </c>
      <c r="H871" s="86">
        <v>4.3554000000000004</v>
      </c>
      <c r="I871" s="87">
        <v>1</v>
      </c>
      <c r="J871" s="87">
        <v>1</v>
      </c>
      <c r="K871" s="87">
        <v>1</v>
      </c>
      <c r="L871" s="87">
        <v>1</v>
      </c>
    </row>
    <row r="872" spans="1:12" hidden="1">
      <c r="A872" s="84" t="s">
        <v>1552</v>
      </c>
      <c r="B872" s="84" t="s">
        <v>1553</v>
      </c>
      <c r="C872" s="84" t="s">
        <v>251</v>
      </c>
      <c r="D872" s="78" t="s">
        <v>1554</v>
      </c>
      <c r="E872" s="78" t="s">
        <v>269</v>
      </c>
      <c r="F872" s="78" t="s">
        <v>270</v>
      </c>
      <c r="G872" s="85">
        <v>2.08</v>
      </c>
      <c r="H872" s="86">
        <v>1.2123999999999999</v>
      </c>
      <c r="I872" s="87">
        <v>1</v>
      </c>
      <c r="J872" s="87">
        <v>1</v>
      </c>
      <c r="K872" s="87">
        <v>1</v>
      </c>
      <c r="L872" s="87">
        <v>1</v>
      </c>
    </row>
    <row r="873" spans="1:12" hidden="1">
      <c r="A873" s="84" t="s">
        <v>1555</v>
      </c>
      <c r="B873" s="84" t="s">
        <v>1553</v>
      </c>
      <c r="C873" s="84" t="s">
        <v>255</v>
      </c>
      <c r="D873" s="78" t="s">
        <v>1554</v>
      </c>
      <c r="E873" s="78" t="s">
        <v>269</v>
      </c>
      <c r="F873" s="78" t="s">
        <v>270</v>
      </c>
      <c r="G873" s="85">
        <v>2.96</v>
      </c>
      <c r="H873" s="86">
        <v>1.4343999999999999</v>
      </c>
      <c r="I873" s="87">
        <v>1</v>
      </c>
      <c r="J873" s="87">
        <v>1</v>
      </c>
      <c r="K873" s="87">
        <v>1</v>
      </c>
      <c r="L873" s="87">
        <v>1</v>
      </c>
    </row>
    <row r="874" spans="1:12" hidden="1">
      <c r="A874" s="84" t="s">
        <v>1556</v>
      </c>
      <c r="B874" s="84" t="s">
        <v>1553</v>
      </c>
      <c r="C874" s="84" t="s">
        <v>257</v>
      </c>
      <c r="D874" s="78" t="s">
        <v>1554</v>
      </c>
      <c r="E874" s="78" t="s">
        <v>269</v>
      </c>
      <c r="F874" s="78" t="s">
        <v>270</v>
      </c>
      <c r="G874" s="85">
        <v>7.07</v>
      </c>
      <c r="H874" s="86">
        <v>2.2574000000000001</v>
      </c>
      <c r="I874" s="87">
        <v>1</v>
      </c>
      <c r="J874" s="87">
        <v>1</v>
      </c>
      <c r="K874" s="87">
        <v>1</v>
      </c>
      <c r="L874" s="87">
        <v>1</v>
      </c>
    </row>
    <row r="875" spans="1:12" hidden="1">
      <c r="A875" s="84" t="s">
        <v>1557</v>
      </c>
      <c r="B875" s="84" t="s">
        <v>1553</v>
      </c>
      <c r="C875" s="84" t="s">
        <v>259</v>
      </c>
      <c r="D875" s="78" t="s">
        <v>1554</v>
      </c>
      <c r="E875" s="78" t="s">
        <v>269</v>
      </c>
      <c r="F875" s="78" t="s">
        <v>270</v>
      </c>
      <c r="G875" s="85">
        <v>12.45</v>
      </c>
      <c r="H875" s="86">
        <v>3.8675000000000002</v>
      </c>
      <c r="I875" s="87">
        <v>1</v>
      </c>
      <c r="J875" s="87">
        <v>1</v>
      </c>
      <c r="K875" s="87">
        <v>1</v>
      </c>
      <c r="L875" s="87">
        <v>1</v>
      </c>
    </row>
    <row r="876" spans="1:12" hidden="1">
      <c r="A876" s="84" t="s">
        <v>1558</v>
      </c>
      <c r="B876" s="84" t="s">
        <v>1559</v>
      </c>
      <c r="C876" s="84" t="s">
        <v>251</v>
      </c>
      <c r="D876" s="78" t="s">
        <v>1560</v>
      </c>
      <c r="E876" s="78" t="s">
        <v>269</v>
      </c>
      <c r="F876" s="78" t="s">
        <v>270</v>
      </c>
      <c r="G876" s="85">
        <v>1.86</v>
      </c>
      <c r="H876" s="86">
        <v>0.93679999999999997</v>
      </c>
      <c r="I876" s="87">
        <v>1</v>
      </c>
      <c r="J876" s="87">
        <v>1</v>
      </c>
      <c r="K876" s="87">
        <v>1</v>
      </c>
      <c r="L876" s="87">
        <v>1</v>
      </c>
    </row>
    <row r="877" spans="1:12" hidden="1">
      <c r="A877" s="84" t="s">
        <v>1561</v>
      </c>
      <c r="B877" s="84" t="s">
        <v>1559</v>
      </c>
      <c r="C877" s="84" t="s">
        <v>255</v>
      </c>
      <c r="D877" s="78" t="s">
        <v>1560</v>
      </c>
      <c r="E877" s="78" t="s">
        <v>269</v>
      </c>
      <c r="F877" s="78" t="s">
        <v>270</v>
      </c>
      <c r="G877" s="85">
        <v>2.5299999999999998</v>
      </c>
      <c r="H877" s="86">
        <v>1.1276999999999999</v>
      </c>
      <c r="I877" s="87">
        <v>1</v>
      </c>
      <c r="J877" s="87">
        <v>1</v>
      </c>
      <c r="K877" s="87">
        <v>1</v>
      </c>
      <c r="L877" s="87">
        <v>1</v>
      </c>
    </row>
    <row r="878" spans="1:12" hidden="1">
      <c r="A878" s="84" t="s">
        <v>1562</v>
      </c>
      <c r="B878" s="84" t="s">
        <v>1559</v>
      </c>
      <c r="C878" s="84" t="s">
        <v>257</v>
      </c>
      <c r="D878" s="78" t="s">
        <v>1560</v>
      </c>
      <c r="E878" s="78" t="s">
        <v>269</v>
      </c>
      <c r="F878" s="78" t="s">
        <v>270</v>
      </c>
      <c r="G878" s="85">
        <v>5.47</v>
      </c>
      <c r="H878" s="86">
        <v>1.7916000000000001</v>
      </c>
      <c r="I878" s="87">
        <v>1</v>
      </c>
      <c r="J878" s="87">
        <v>1</v>
      </c>
      <c r="K878" s="87">
        <v>1</v>
      </c>
      <c r="L878" s="87">
        <v>1</v>
      </c>
    </row>
    <row r="879" spans="1:12" hidden="1">
      <c r="A879" s="84" t="s">
        <v>1563</v>
      </c>
      <c r="B879" s="84" t="s">
        <v>1559</v>
      </c>
      <c r="C879" s="84" t="s">
        <v>259</v>
      </c>
      <c r="D879" s="78" t="s">
        <v>1560</v>
      </c>
      <c r="E879" s="78" t="s">
        <v>269</v>
      </c>
      <c r="F879" s="78" t="s">
        <v>270</v>
      </c>
      <c r="G879" s="85">
        <v>10.25</v>
      </c>
      <c r="H879" s="86">
        <v>2.9076</v>
      </c>
      <c r="I879" s="87">
        <v>1</v>
      </c>
      <c r="J879" s="87">
        <v>1</v>
      </c>
      <c r="K879" s="87">
        <v>1</v>
      </c>
      <c r="L879" s="87">
        <v>1</v>
      </c>
    </row>
    <row r="880" spans="1:12" hidden="1">
      <c r="A880" s="84" t="s">
        <v>1564</v>
      </c>
      <c r="B880" s="84" t="s">
        <v>1565</v>
      </c>
      <c r="C880" s="84" t="s">
        <v>251</v>
      </c>
      <c r="D880" s="78" t="s">
        <v>1566</v>
      </c>
      <c r="E880" s="78" t="s">
        <v>269</v>
      </c>
      <c r="F880" s="78" t="s">
        <v>270</v>
      </c>
      <c r="G880" s="85">
        <v>1.39</v>
      </c>
      <c r="H880" s="86">
        <v>0.77580000000000005</v>
      </c>
      <c r="I880" s="87">
        <v>1</v>
      </c>
      <c r="J880" s="87">
        <v>1</v>
      </c>
      <c r="K880" s="87">
        <v>1</v>
      </c>
      <c r="L880" s="87">
        <v>1</v>
      </c>
    </row>
    <row r="881" spans="1:12" hidden="1">
      <c r="A881" s="84" t="s">
        <v>1567</v>
      </c>
      <c r="B881" s="84" t="s">
        <v>1565</v>
      </c>
      <c r="C881" s="84" t="s">
        <v>255</v>
      </c>
      <c r="D881" s="78" t="s">
        <v>1566</v>
      </c>
      <c r="E881" s="78" t="s">
        <v>269</v>
      </c>
      <c r="F881" s="78" t="s">
        <v>270</v>
      </c>
      <c r="G881" s="85">
        <v>1.87</v>
      </c>
      <c r="H881" s="86">
        <v>1.1508</v>
      </c>
      <c r="I881" s="87">
        <v>1</v>
      </c>
      <c r="J881" s="87">
        <v>1</v>
      </c>
      <c r="K881" s="87">
        <v>1</v>
      </c>
      <c r="L881" s="87">
        <v>1</v>
      </c>
    </row>
    <row r="882" spans="1:12" hidden="1">
      <c r="A882" s="84" t="s">
        <v>1568</v>
      </c>
      <c r="B882" s="84" t="s">
        <v>1565</v>
      </c>
      <c r="C882" s="84" t="s">
        <v>257</v>
      </c>
      <c r="D882" s="78" t="s">
        <v>1566</v>
      </c>
      <c r="E882" s="78" t="s">
        <v>269</v>
      </c>
      <c r="F882" s="78" t="s">
        <v>270</v>
      </c>
      <c r="G882" s="85">
        <v>6.9</v>
      </c>
      <c r="H882" s="86">
        <v>2.2212999999999998</v>
      </c>
      <c r="I882" s="87">
        <v>1</v>
      </c>
      <c r="J882" s="87">
        <v>1</v>
      </c>
      <c r="K882" s="87">
        <v>1</v>
      </c>
      <c r="L882" s="87">
        <v>1</v>
      </c>
    </row>
    <row r="883" spans="1:12" hidden="1">
      <c r="A883" s="84" t="s">
        <v>1569</v>
      </c>
      <c r="B883" s="84" t="s">
        <v>1565</v>
      </c>
      <c r="C883" s="84" t="s">
        <v>259</v>
      </c>
      <c r="D883" s="78" t="s">
        <v>1566</v>
      </c>
      <c r="E883" s="78" t="s">
        <v>269</v>
      </c>
      <c r="F883" s="78" t="s">
        <v>270</v>
      </c>
      <c r="G883" s="85">
        <v>14.5</v>
      </c>
      <c r="H883" s="86">
        <v>3.7126000000000001</v>
      </c>
      <c r="I883" s="87">
        <v>1</v>
      </c>
      <c r="J883" s="87">
        <v>1</v>
      </c>
      <c r="K883" s="87">
        <v>1</v>
      </c>
      <c r="L883" s="87">
        <v>1</v>
      </c>
    </row>
    <row r="884" spans="1:12" hidden="1">
      <c r="A884" s="84" t="s">
        <v>1570</v>
      </c>
      <c r="B884" s="84" t="s">
        <v>1571</v>
      </c>
      <c r="C884" s="84" t="s">
        <v>251</v>
      </c>
      <c r="D884" s="78" t="s">
        <v>1572</v>
      </c>
      <c r="E884" s="78" t="s">
        <v>269</v>
      </c>
      <c r="F884" s="78" t="s">
        <v>270</v>
      </c>
      <c r="G884" s="85">
        <v>1.98</v>
      </c>
      <c r="H884" s="86">
        <v>0.6552</v>
      </c>
      <c r="I884" s="87">
        <v>1</v>
      </c>
      <c r="J884" s="87">
        <v>1</v>
      </c>
      <c r="K884" s="87">
        <v>1</v>
      </c>
      <c r="L884" s="87">
        <v>1</v>
      </c>
    </row>
    <row r="885" spans="1:12" hidden="1">
      <c r="A885" s="84" t="s">
        <v>1573</v>
      </c>
      <c r="B885" s="84" t="s">
        <v>1571</v>
      </c>
      <c r="C885" s="84" t="s">
        <v>255</v>
      </c>
      <c r="D885" s="78" t="s">
        <v>1572</v>
      </c>
      <c r="E885" s="78" t="s">
        <v>269</v>
      </c>
      <c r="F885" s="78" t="s">
        <v>270</v>
      </c>
      <c r="G885" s="85">
        <v>2.92</v>
      </c>
      <c r="H885" s="86">
        <v>0.83169999999999999</v>
      </c>
      <c r="I885" s="87">
        <v>1</v>
      </c>
      <c r="J885" s="87">
        <v>1</v>
      </c>
      <c r="K885" s="87">
        <v>1</v>
      </c>
      <c r="L885" s="87">
        <v>1</v>
      </c>
    </row>
    <row r="886" spans="1:12" hidden="1">
      <c r="A886" s="84" t="s">
        <v>1574</v>
      </c>
      <c r="B886" s="84" t="s">
        <v>1571</v>
      </c>
      <c r="C886" s="84" t="s">
        <v>257</v>
      </c>
      <c r="D886" s="78" t="s">
        <v>1572</v>
      </c>
      <c r="E886" s="78" t="s">
        <v>269</v>
      </c>
      <c r="F886" s="78" t="s">
        <v>270</v>
      </c>
      <c r="G886" s="85">
        <v>6.11</v>
      </c>
      <c r="H886" s="86">
        <v>1.3958999999999999</v>
      </c>
      <c r="I886" s="87">
        <v>1</v>
      </c>
      <c r="J886" s="87">
        <v>1</v>
      </c>
      <c r="K886" s="87">
        <v>1</v>
      </c>
      <c r="L886" s="87">
        <v>1</v>
      </c>
    </row>
    <row r="887" spans="1:12" hidden="1">
      <c r="A887" s="84" t="s">
        <v>1575</v>
      </c>
      <c r="B887" s="84" t="s">
        <v>1571</v>
      </c>
      <c r="C887" s="84" t="s">
        <v>259</v>
      </c>
      <c r="D887" s="78" t="s">
        <v>1572</v>
      </c>
      <c r="E887" s="78" t="s">
        <v>269</v>
      </c>
      <c r="F887" s="78" t="s">
        <v>270</v>
      </c>
      <c r="G887" s="85">
        <v>11.61</v>
      </c>
      <c r="H887" s="86">
        <v>2.4554</v>
      </c>
      <c r="I887" s="87">
        <v>1</v>
      </c>
      <c r="J887" s="87">
        <v>1</v>
      </c>
      <c r="K887" s="87">
        <v>1</v>
      </c>
      <c r="L887" s="87">
        <v>1</v>
      </c>
    </row>
    <row r="888" spans="1:12" hidden="1">
      <c r="A888" s="84" t="s">
        <v>1576</v>
      </c>
      <c r="B888" s="84" t="s">
        <v>1577</v>
      </c>
      <c r="C888" s="84" t="s">
        <v>251</v>
      </c>
      <c r="D888" s="78" t="s">
        <v>1578</v>
      </c>
      <c r="E888" s="78" t="s">
        <v>269</v>
      </c>
      <c r="F888" s="78" t="s">
        <v>270</v>
      </c>
      <c r="G888" s="85">
        <v>2.0699999999999998</v>
      </c>
      <c r="H888" s="86">
        <v>0.79569999999999996</v>
      </c>
      <c r="I888" s="87">
        <v>1</v>
      </c>
      <c r="J888" s="87">
        <v>1</v>
      </c>
      <c r="K888" s="87">
        <v>1</v>
      </c>
      <c r="L888" s="87">
        <v>1</v>
      </c>
    </row>
    <row r="889" spans="1:12" hidden="1">
      <c r="A889" s="84" t="s">
        <v>1579</v>
      </c>
      <c r="B889" s="84" t="s">
        <v>1577</v>
      </c>
      <c r="C889" s="84" t="s">
        <v>255</v>
      </c>
      <c r="D889" s="78" t="s">
        <v>1578</v>
      </c>
      <c r="E889" s="78" t="s">
        <v>269</v>
      </c>
      <c r="F889" s="78" t="s">
        <v>270</v>
      </c>
      <c r="G889" s="85">
        <v>3.78</v>
      </c>
      <c r="H889" s="86">
        <v>1.1549</v>
      </c>
      <c r="I889" s="87">
        <v>1</v>
      </c>
      <c r="J889" s="87">
        <v>1</v>
      </c>
      <c r="K889" s="87">
        <v>1</v>
      </c>
      <c r="L889" s="87">
        <v>1</v>
      </c>
    </row>
    <row r="890" spans="1:12" hidden="1">
      <c r="A890" s="84" t="s">
        <v>1580</v>
      </c>
      <c r="B890" s="84" t="s">
        <v>1577</v>
      </c>
      <c r="C890" s="84" t="s">
        <v>257</v>
      </c>
      <c r="D890" s="78" t="s">
        <v>1578</v>
      </c>
      <c r="E890" s="78" t="s">
        <v>269</v>
      </c>
      <c r="F890" s="78" t="s">
        <v>270</v>
      </c>
      <c r="G890" s="85">
        <v>7.99</v>
      </c>
      <c r="H890" s="86">
        <v>1.9422999999999999</v>
      </c>
      <c r="I890" s="87">
        <v>1</v>
      </c>
      <c r="J890" s="87">
        <v>1</v>
      </c>
      <c r="K890" s="87">
        <v>1</v>
      </c>
      <c r="L890" s="87">
        <v>1</v>
      </c>
    </row>
    <row r="891" spans="1:12" hidden="1">
      <c r="A891" s="84" t="s">
        <v>1581</v>
      </c>
      <c r="B891" s="84" t="s">
        <v>1577</v>
      </c>
      <c r="C891" s="84" t="s">
        <v>259</v>
      </c>
      <c r="D891" s="78" t="s">
        <v>1578</v>
      </c>
      <c r="E891" s="78" t="s">
        <v>269</v>
      </c>
      <c r="F891" s="78" t="s">
        <v>270</v>
      </c>
      <c r="G891" s="85">
        <v>15.26</v>
      </c>
      <c r="H891" s="86">
        <v>3.5621999999999998</v>
      </c>
      <c r="I891" s="87">
        <v>1</v>
      </c>
      <c r="J891" s="87">
        <v>1</v>
      </c>
      <c r="K891" s="87">
        <v>1</v>
      </c>
      <c r="L891" s="87">
        <v>1</v>
      </c>
    </row>
    <row r="892" spans="1:12" hidden="1">
      <c r="A892" s="84" t="s">
        <v>1582</v>
      </c>
      <c r="B892" s="84" t="s">
        <v>1583</v>
      </c>
      <c r="C892" s="84" t="s">
        <v>251</v>
      </c>
      <c r="D892" s="78" t="s">
        <v>1584</v>
      </c>
      <c r="E892" s="78" t="s">
        <v>269</v>
      </c>
      <c r="F892" s="78" t="s">
        <v>270</v>
      </c>
      <c r="G892" s="85">
        <v>1.97</v>
      </c>
      <c r="H892" s="86">
        <v>0.88590000000000002</v>
      </c>
      <c r="I892" s="87">
        <v>1</v>
      </c>
      <c r="J892" s="87">
        <v>1</v>
      </c>
      <c r="K892" s="87">
        <v>1</v>
      </c>
      <c r="L892" s="87">
        <v>1</v>
      </c>
    </row>
    <row r="893" spans="1:12" hidden="1">
      <c r="A893" s="84" t="s">
        <v>1585</v>
      </c>
      <c r="B893" s="84" t="s">
        <v>1583</v>
      </c>
      <c r="C893" s="84" t="s">
        <v>255</v>
      </c>
      <c r="D893" s="78" t="s">
        <v>1584</v>
      </c>
      <c r="E893" s="78" t="s">
        <v>269</v>
      </c>
      <c r="F893" s="78" t="s">
        <v>270</v>
      </c>
      <c r="G893" s="85">
        <v>2.69</v>
      </c>
      <c r="H893" s="86">
        <v>1.1257999999999999</v>
      </c>
      <c r="I893" s="87">
        <v>1</v>
      </c>
      <c r="J893" s="87">
        <v>1</v>
      </c>
      <c r="K893" s="87">
        <v>1</v>
      </c>
      <c r="L893" s="87">
        <v>1</v>
      </c>
    </row>
    <row r="894" spans="1:12" hidden="1">
      <c r="A894" s="84" t="s">
        <v>1586</v>
      </c>
      <c r="B894" s="84" t="s">
        <v>1583</v>
      </c>
      <c r="C894" s="84" t="s">
        <v>257</v>
      </c>
      <c r="D894" s="78" t="s">
        <v>1584</v>
      </c>
      <c r="E894" s="78" t="s">
        <v>269</v>
      </c>
      <c r="F894" s="78" t="s">
        <v>270</v>
      </c>
      <c r="G894" s="85">
        <v>5.28</v>
      </c>
      <c r="H894" s="86">
        <v>1.8198000000000001</v>
      </c>
      <c r="I894" s="87">
        <v>1</v>
      </c>
      <c r="J894" s="87">
        <v>1</v>
      </c>
      <c r="K894" s="87">
        <v>1</v>
      </c>
      <c r="L894" s="87">
        <v>1</v>
      </c>
    </row>
    <row r="895" spans="1:12" hidden="1">
      <c r="A895" s="84" t="s">
        <v>1587</v>
      </c>
      <c r="B895" s="84" t="s">
        <v>1583</v>
      </c>
      <c r="C895" s="84" t="s">
        <v>259</v>
      </c>
      <c r="D895" s="78" t="s">
        <v>1584</v>
      </c>
      <c r="E895" s="78" t="s">
        <v>269</v>
      </c>
      <c r="F895" s="78" t="s">
        <v>270</v>
      </c>
      <c r="G895" s="85">
        <v>9.66</v>
      </c>
      <c r="H895" s="86">
        <v>3.4809999999999999</v>
      </c>
      <c r="I895" s="87">
        <v>1</v>
      </c>
      <c r="J895" s="87">
        <v>1</v>
      </c>
      <c r="K895" s="87">
        <v>1</v>
      </c>
      <c r="L895" s="87">
        <v>1</v>
      </c>
    </row>
    <row r="896" spans="1:12" hidden="1">
      <c r="A896" s="84" t="s">
        <v>1588</v>
      </c>
      <c r="B896" s="84" t="s">
        <v>1589</v>
      </c>
      <c r="C896" s="84" t="s">
        <v>251</v>
      </c>
      <c r="D896" s="78" t="s">
        <v>1590</v>
      </c>
      <c r="E896" s="78" t="s">
        <v>269</v>
      </c>
      <c r="F896" s="78" t="s">
        <v>270</v>
      </c>
      <c r="G896" s="85">
        <v>2.63</v>
      </c>
      <c r="H896" s="86">
        <v>0.52159999999999995</v>
      </c>
      <c r="I896" s="87">
        <v>1</v>
      </c>
      <c r="J896" s="87">
        <v>1</v>
      </c>
      <c r="K896" s="87">
        <v>1</v>
      </c>
      <c r="L896" s="87">
        <v>1</v>
      </c>
    </row>
    <row r="897" spans="1:12" hidden="1">
      <c r="A897" s="84" t="s">
        <v>1591</v>
      </c>
      <c r="B897" s="84" t="s">
        <v>1589</v>
      </c>
      <c r="C897" s="84" t="s">
        <v>255</v>
      </c>
      <c r="D897" s="78" t="s">
        <v>1590</v>
      </c>
      <c r="E897" s="78" t="s">
        <v>269</v>
      </c>
      <c r="F897" s="78" t="s">
        <v>270</v>
      </c>
      <c r="G897" s="85">
        <v>3.56</v>
      </c>
      <c r="H897" s="86">
        <v>0.70230000000000004</v>
      </c>
      <c r="I897" s="87">
        <v>1</v>
      </c>
      <c r="J897" s="87">
        <v>1</v>
      </c>
      <c r="K897" s="87">
        <v>1</v>
      </c>
      <c r="L897" s="87">
        <v>1</v>
      </c>
    </row>
    <row r="898" spans="1:12" hidden="1">
      <c r="A898" s="84" t="s">
        <v>1592</v>
      </c>
      <c r="B898" s="84" t="s">
        <v>1589</v>
      </c>
      <c r="C898" s="84" t="s">
        <v>257</v>
      </c>
      <c r="D898" s="78" t="s">
        <v>1590</v>
      </c>
      <c r="E898" s="78" t="s">
        <v>269</v>
      </c>
      <c r="F898" s="78" t="s">
        <v>270</v>
      </c>
      <c r="G898" s="85">
        <v>5.71</v>
      </c>
      <c r="H898" s="86">
        <v>1.0210999999999999</v>
      </c>
      <c r="I898" s="87">
        <v>1</v>
      </c>
      <c r="J898" s="87">
        <v>1</v>
      </c>
      <c r="K898" s="87">
        <v>1</v>
      </c>
      <c r="L898" s="87">
        <v>1</v>
      </c>
    </row>
    <row r="899" spans="1:12" hidden="1">
      <c r="A899" s="84" t="s">
        <v>1593</v>
      </c>
      <c r="B899" s="84" t="s">
        <v>1589</v>
      </c>
      <c r="C899" s="84" t="s">
        <v>259</v>
      </c>
      <c r="D899" s="78" t="s">
        <v>1590</v>
      </c>
      <c r="E899" s="78" t="s">
        <v>269</v>
      </c>
      <c r="F899" s="78" t="s">
        <v>270</v>
      </c>
      <c r="G899" s="85">
        <v>9.75</v>
      </c>
      <c r="H899" s="86">
        <v>1.6397999999999999</v>
      </c>
      <c r="I899" s="87">
        <v>1</v>
      </c>
      <c r="J899" s="87">
        <v>1</v>
      </c>
      <c r="K899" s="87">
        <v>1</v>
      </c>
      <c r="L899" s="87">
        <v>1</v>
      </c>
    </row>
    <row r="900" spans="1:12" hidden="1">
      <c r="A900" s="84" t="s">
        <v>1594</v>
      </c>
      <c r="B900" s="84" t="s">
        <v>1595</v>
      </c>
      <c r="C900" s="84" t="s">
        <v>251</v>
      </c>
      <c r="D900" s="78" t="s">
        <v>1596</v>
      </c>
      <c r="E900" s="78" t="s">
        <v>269</v>
      </c>
      <c r="F900" s="78" t="s">
        <v>270</v>
      </c>
      <c r="G900" s="85">
        <v>2.54</v>
      </c>
      <c r="H900" s="86">
        <v>0.47660000000000002</v>
      </c>
      <c r="I900" s="87">
        <v>1</v>
      </c>
      <c r="J900" s="87">
        <v>1</v>
      </c>
      <c r="K900" s="87">
        <v>1</v>
      </c>
      <c r="L900" s="87">
        <v>1</v>
      </c>
    </row>
    <row r="901" spans="1:12" hidden="1">
      <c r="A901" s="84" t="s">
        <v>1597</v>
      </c>
      <c r="B901" s="84" t="s">
        <v>1595</v>
      </c>
      <c r="C901" s="84" t="s">
        <v>255</v>
      </c>
      <c r="D901" s="78" t="s">
        <v>1596</v>
      </c>
      <c r="E901" s="78" t="s">
        <v>269</v>
      </c>
      <c r="F901" s="78" t="s">
        <v>270</v>
      </c>
      <c r="G901" s="85">
        <v>3.51</v>
      </c>
      <c r="H901" s="86">
        <v>0.62219999999999998</v>
      </c>
      <c r="I901" s="87">
        <v>1</v>
      </c>
      <c r="J901" s="87">
        <v>1</v>
      </c>
      <c r="K901" s="87">
        <v>1</v>
      </c>
      <c r="L901" s="87">
        <v>1</v>
      </c>
    </row>
    <row r="902" spans="1:12" hidden="1">
      <c r="A902" s="84" t="s">
        <v>1598</v>
      </c>
      <c r="B902" s="84" t="s">
        <v>1595</v>
      </c>
      <c r="C902" s="84" t="s">
        <v>257</v>
      </c>
      <c r="D902" s="78" t="s">
        <v>1596</v>
      </c>
      <c r="E902" s="78" t="s">
        <v>269</v>
      </c>
      <c r="F902" s="78" t="s">
        <v>270</v>
      </c>
      <c r="G902" s="85">
        <v>5.65</v>
      </c>
      <c r="H902" s="86">
        <v>0.9607</v>
      </c>
      <c r="I902" s="87">
        <v>1</v>
      </c>
      <c r="J902" s="87">
        <v>1</v>
      </c>
      <c r="K902" s="87">
        <v>1</v>
      </c>
      <c r="L902" s="87">
        <v>1</v>
      </c>
    </row>
    <row r="903" spans="1:12" hidden="1">
      <c r="A903" s="84" t="s">
        <v>1599</v>
      </c>
      <c r="B903" s="84" t="s">
        <v>1595</v>
      </c>
      <c r="C903" s="84" t="s">
        <v>259</v>
      </c>
      <c r="D903" s="78" t="s">
        <v>1596</v>
      </c>
      <c r="E903" s="78" t="s">
        <v>269</v>
      </c>
      <c r="F903" s="78" t="s">
        <v>270</v>
      </c>
      <c r="G903" s="85">
        <v>9.41</v>
      </c>
      <c r="H903" s="86">
        <v>1.5723</v>
      </c>
      <c r="I903" s="87">
        <v>1</v>
      </c>
      <c r="J903" s="87">
        <v>1</v>
      </c>
      <c r="K903" s="87">
        <v>1</v>
      </c>
      <c r="L903" s="87">
        <v>1</v>
      </c>
    </row>
    <row r="904" spans="1:12" hidden="1">
      <c r="A904" s="84" t="s">
        <v>1600</v>
      </c>
      <c r="B904" s="84" t="s">
        <v>1601</v>
      </c>
      <c r="C904" s="84" t="s">
        <v>251</v>
      </c>
      <c r="D904" s="78" t="s">
        <v>1602</v>
      </c>
      <c r="E904" s="78" t="s">
        <v>269</v>
      </c>
      <c r="F904" s="78" t="s">
        <v>270</v>
      </c>
      <c r="G904" s="85">
        <v>1.68</v>
      </c>
      <c r="H904" s="86">
        <v>0.39739999999999998</v>
      </c>
      <c r="I904" s="87">
        <v>1</v>
      </c>
      <c r="J904" s="87">
        <v>1</v>
      </c>
      <c r="K904" s="87">
        <v>1</v>
      </c>
      <c r="L904" s="87">
        <v>1</v>
      </c>
    </row>
    <row r="905" spans="1:12" hidden="1">
      <c r="A905" s="84" t="s">
        <v>1603</v>
      </c>
      <c r="B905" s="84" t="s">
        <v>1601</v>
      </c>
      <c r="C905" s="84" t="s">
        <v>255</v>
      </c>
      <c r="D905" s="78" t="s">
        <v>1602</v>
      </c>
      <c r="E905" s="78" t="s">
        <v>269</v>
      </c>
      <c r="F905" s="78" t="s">
        <v>270</v>
      </c>
      <c r="G905" s="85">
        <v>2.15</v>
      </c>
      <c r="H905" s="86">
        <v>0.49819999999999998</v>
      </c>
      <c r="I905" s="87">
        <v>1</v>
      </c>
      <c r="J905" s="87">
        <v>1</v>
      </c>
      <c r="K905" s="87">
        <v>1</v>
      </c>
      <c r="L905" s="87">
        <v>1</v>
      </c>
    </row>
    <row r="906" spans="1:12" hidden="1">
      <c r="A906" s="84" t="s">
        <v>1604</v>
      </c>
      <c r="B906" s="84" t="s">
        <v>1601</v>
      </c>
      <c r="C906" s="84" t="s">
        <v>257</v>
      </c>
      <c r="D906" s="78" t="s">
        <v>1602</v>
      </c>
      <c r="E906" s="78" t="s">
        <v>269</v>
      </c>
      <c r="F906" s="78" t="s">
        <v>270</v>
      </c>
      <c r="G906" s="85">
        <v>3.72</v>
      </c>
      <c r="H906" s="86">
        <v>0.78349999999999997</v>
      </c>
      <c r="I906" s="87">
        <v>1</v>
      </c>
      <c r="J906" s="87">
        <v>1</v>
      </c>
      <c r="K906" s="87">
        <v>1</v>
      </c>
      <c r="L906" s="87">
        <v>1</v>
      </c>
    </row>
    <row r="907" spans="1:12" hidden="1">
      <c r="A907" s="84" t="s">
        <v>1605</v>
      </c>
      <c r="B907" s="84" t="s">
        <v>1601</v>
      </c>
      <c r="C907" s="84" t="s">
        <v>259</v>
      </c>
      <c r="D907" s="78" t="s">
        <v>1602</v>
      </c>
      <c r="E907" s="78" t="s">
        <v>269</v>
      </c>
      <c r="F907" s="78" t="s">
        <v>270</v>
      </c>
      <c r="G907" s="85">
        <v>7.2</v>
      </c>
      <c r="H907" s="86">
        <v>1.2959000000000001</v>
      </c>
      <c r="I907" s="87">
        <v>1</v>
      </c>
      <c r="J907" s="87">
        <v>1</v>
      </c>
      <c r="K907" s="87">
        <v>1</v>
      </c>
      <c r="L907" s="87">
        <v>1</v>
      </c>
    </row>
    <row r="908" spans="1:12" hidden="1">
      <c r="A908" s="84" t="s">
        <v>1606</v>
      </c>
      <c r="B908" s="84" t="s">
        <v>1607</v>
      </c>
      <c r="C908" s="84" t="s">
        <v>251</v>
      </c>
      <c r="D908" s="78" t="s">
        <v>1608</v>
      </c>
      <c r="E908" s="78" t="s">
        <v>269</v>
      </c>
      <c r="F908" s="78" t="s">
        <v>270</v>
      </c>
      <c r="G908" s="85">
        <v>2.6</v>
      </c>
      <c r="H908" s="86">
        <v>0.59199999999999997</v>
      </c>
      <c r="I908" s="87">
        <v>1</v>
      </c>
      <c r="J908" s="87">
        <v>1</v>
      </c>
      <c r="K908" s="87">
        <v>1</v>
      </c>
      <c r="L908" s="87">
        <v>1</v>
      </c>
    </row>
    <row r="909" spans="1:12" hidden="1">
      <c r="A909" s="84" t="s">
        <v>1609</v>
      </c>
      <c r="B909" s="84" t="s">
        <v>1607</v>
      </c>
      <c r="C909" s="84" t="s">
        <v>255</v>
      </c>
      <c r="D909" s="78" t="s">
        <v>1608</v>
      </c>
      <c r="E909" s="78" t="s">
        <v>269</v>
      </c>
      <c r="F909" s="78" t="s">
        <v>270</v>
      </c>
      <c r="G909" s="85">
        <v>3.1</v>
      </c>
      <c r="H909" s="86">
        <v>0.68379999999999996</v>
      </c>
      <c r="I909" s="87">
        <v>1</v>
      </c>
      <c r="J909" s="87">
        <v>1</v>
      </c>
      <c r="K909" s="87">
        <v>1</v>
      </c>
      <c r="L909" s="87">
        <v>1</v>
      </c>
    </row>
    <row r="910" spans="1:12" hidden="1">
      <c r="A910" s="84" t="s">
        <v>1610</v>
      </c>
      <c r="B910" s="84" t="s">
        <v>1607</v>
      </c>
      <c r="C910" s="84" t="s">
        <v>257</v>
      </c>
      <c r="D910" s="78" t="s">
        <v>1608</v>
      </c>
      <c r="E910" s="78" t="s">
        <v>269</v>
      </c>
      <c r="F910" s="78" t="s">
        <v>270</v>
      </c>
      <c r="G910" s="85">
        <v>5.16</v>
      </c>
      <c r="H910" s="86">
        <v>0.96640000000000004</v>
      </c>
      <c r="I910" s="87">
        <v>1</v>
      </c>
      <c r="J910" s="87">
        <v>1</v>
      </c>
      <c r="K910" s="87">
        <v>1</v>
      </c>
      <c r="L910" s="87">
        <v>1</v>
      </c>
    </row>
    <row r="911" spans="1:12" hidden="1">
      <c r="A911" s="84" t="s">
        <v>1611</v>
      </c>
      <c r="B911" s="84" t="s">
        <v>1607</v>
      </c>
      <c r="C911" s="84" t="s">
        <v>259</v>
      </c>
      <c r="D911" s="78" t="s">
        <v>1608</v>
      </c>
      <c r="E911" s="78" t="s">
        <v>269</v>
      </c>
      <c r="F911" s="78" t="s">
        <v>270</v>
      </c>
      <c r="G911" s="85">
        <v>9.1300000000000008</v>
      </c>
      <c r="H911" s="86">
        <v>1.9999</v>
      </c>
      <c r="I911" s="87">
        <v>1</v>
      </c>
      <c r="J911" s="87">
        <v>1</v>
      </c>
      <c r="K911" s="87">
        <v>1</v>
      </c>
      <c r="L911" s="87">
        <v>1</v>
      </c>
    </row>
    <row r="912" spans="1:12" hidden="1">
      <c r="A912" s="84" t="s">
        <v>1612</v>
      </c>
      <c r="B912" s="84" t="s">
        <v>1613</v>
      </c>
      <c r="C912" s="84" t="s">
        <v>251</v>
      </c>
      <c r="D912" s="78" t="s">
        <v>1614</v>
      </c>
      <c r="E912" s="78" t="s">
        <v>1615</v>
      </c>
      <c r="F912" s="78" t="s">
        <v>1615</v>
      </c>
      <c r="G912" s="85">
        <v>2.87</v>
      </c>
      <c r="H912" s="86">
        <v>0.58089999999999997</v>
      </c>
      <c r="I912" s="87">
        <v>1</v>
      </c>
      <c r="J912" s="87">
        <v>1</v>
      </c>
      <c r="K912" s="87">
        <v>1</v>
      </c>
      <c r="L912" s="87">
        <v>1</v>
      </c>
    </row>
    <row r="913" spans="1:12" hidden="1">
      <c r="A913" s="84" t="s">
        <v>1616</v>
      </c>
      <c r="B913" s="84" t="s">
        <v>1613</v>
      </c>
      <c r="C913" s="84" t="s">
        <v>255</v>
      </c>
      <c r="D913" s="78" t="s">
        <v>1614</v>
      </c>
      <c r="E913" s="78" t="s">
        <v>1615</v>
      </c>
      <c r="F913" s="78" t="s">
        <v>1615</v>
      </c>
      <c r="G913" s="85">
        <v>3.58</v>
      </c>
      <c r="H913" s="86">
        <v>0.70760000000000001</v>
      </c>
      <c r="I913" s="87">
        <v>1</v>
      </c>
      <c r="J913" s="87">
        <v>1</v>
      </c>
      <c r="K913" s="87">
        <v>1</v>
      </c>
      <c r="L913" s="87">
        <v>1</v>
      </c>
    </row>
    <row r="914" spans="1:12" hidden="1">
      <c r="A914" s="84" t="s">
        <v>1617</v>
      </c>
      <c r="B914" s="84" t="s">
        <v>1613</v>
      </c>
      <c r="C914" s="84" t="s">
        <v>257</v>
      </c>
      <c r="D914" s="78" t="s">
        <v>1614</v>
      </c>
      <c r="E914" s="78" t="s">
        <v>1615</v>
      </c>
      <c r="F914" s="78" t="s">
        <v>1615</v>
      </c>
      <c r="G914" s="85">
        <v>4.8899999999999997</v>
      </c>
      <c r="H914" s="86">
        <v>0.89439999999999997</v>
      </c>
      <c r="I914" s="87">
        <v>1</v>
      </c>
      <c r="J914" s="87">
        <v>1</v>
      </c>
      <c r="K914" s="87">
        <v>1</v>
      </c>
      <c r="L914" s="87">
        <v>1</v>
      </c>
    </row>
    <row r="915" spans="1:12" hidden="1">
      <c r="A915" s="84" t="s">
        <v>1618</v>
      </c>
      <c r="B915" s="84" t="s">
        <v>1613</v>
      </c>
      <c r="C915" s="84" t="s">
        <v>259</v>
      </c>
      <c r="D915" s="78" t="s">
        <v>1614</v>
      </c>
      <c r="E915" s="78" t="s">
        <v>1615</v>
      </c>
      <c r="F915" s="78" t="s">
        <v>1615</v>
      </c>
      <c r="G915" s="85">
        <v>7.09</v>
      </c>
      <c r="H915" s="86">
        <v>1.5029999999999999</v>
      </c>
      <c r="I915" s="87">
        <v>1</v>
      </c>
      <c r="J915" s="87">
        <v>1</v>
      </c>
      <c r="K915" s="87">
        <v>1</v>
      </c>
      <c r="L915" s="87">
        <v>1</v>
      </c>
    </row>
    <row r="916" spans="1:12" hidden="1">
      <c r="A916" s="84" t="s">
        <v>1619</v>
      </c>
      <c r="B916" s="84" t="s">
        <v>1620</v>
      </c>
      <c r="C916" s="84" t="s">
        <v>251</v>
      </c>
      <c r="D916" s="78" t="s">
        <v>1621</v>
      </c>
      <c r="E916" s="78" t="s">
        <v>1615</v>
      </c>
      <c r="F916" s="78" t="s">
        <v>1615</v>
      </c>
      <c r="G916" s="85">
        <v>2.09</v>
      </c>
      <c r="H916" s="86">
        <v>0.60309999999999997</v>
      </c>
      <c r="I916" s="87">
        <v>1</v>
      </c>
      <c r="J916" s="87">
        <v>1</v>
      </c>
      <c r="K916" s="87">
        <v>1</v>
      </c>
      <c r="L916" s="87">
        <v>1</v>
      </c>
    </row>
    <row r="917" spans="1:12" hidden="1">
      <c r="A917" s="84" t="s">
        <v>1622</v>
      </c>
      <c r="B917" s="84" t="s">
        <v>1620</v>
      </c>
      <c r="C917" s="84" t="s">
        <v>255</v>
      </c>
      <c r="D917" s="78" t="s">
        <v>1621</v>
      </c>
      <c r="E917" s="78" t="s">
        <v>1615</v>
      </c>
      <c r="F917" s="78" t="s">
        <v>1615</v>
      </c>
      <c r="G917" s="85">
        <v>2.3199999999999998</v>
      </c>
      <c r="H917" s="86">
        <v>0.62849999999999995</v>
      </c>
      <c r="I917" s="87">
        <v>1</v>
      </c>
      <c r="J917" s="87">
        <v>1</v>
      </c>
      <c r="K917" s="87">
        <v>1</v>
      </c>
      <c r="L917" s="87">
        <v>1</v>
      </c>
    </row>
    <row r="918" spans="1:12" hidden="1">
      <c r="A918" s="84" t="s">
        <v>1623</v>
      </c>
      <c r="B918" s="84" t="s">
        <v>1620</v>
      </c>
      <c r="C918" s="84" t="s">
        <v>257</v>
      </c>
      <c r="D918" s="78" t="s">
        <v>1621</v>
      </c>
      <c r="E918" s="78" t="s">
        <v>1615</v>
      </c>
      <c r="F918" s="78" t="s">
        <v>1615</v>
      </c>
      <c r="G918" s="85">
        <v>3.51</v>
      </c>
      <c r="H918" s="86">
        <v>0.77370000000000005</v>
      </c>
      <c r="I918" s="87">
        <v>1</v>
      </c>
      <c r="J918" s="87">
        <v>1</v>
      </c>
      <c r="K918" s="87">
        <v>1</v>
      </c>
      <c r="L918" s="87">
        <v>1</v>
      </c>
    </row>
    <row r="919" spans="1:12" hidden="1">
      <c r="A919" s="84" t="s">
        <v>1624</v>
      </c>
      <c r="B919" s="84" t="s">
        <v>1620</v>
      </c>
      <c r="C919" s="84" t="s">
        <v>259</v>
      </c>
      <c r="D919" s="78" t="s">
        <v>1621</v>
      </c>
      <c r="E919" s="78" t="s">
        <v>1615</v>
      </c>
      <c r="F919" s="78" t="s">
        <v>1615</v>
      </c>
      <c r="G919" s="85">
        <v>6.77</v>
      </c>
      <c r="H919" s="86">
        <v>1.0404</v>
      </c>
      <c r="I919" s="87">
        <v>1</v>
      </c>
      <c r="J919" s="87">
        <v>1</v>
      </c>
      <c r="K919" s="87">
        <v>1</v>
      </c>
      <c r="L919" s="87">
        <v>1</v>
      </c>
    </row>
    <row r="920" spans="1:12" hidden="1">
      <c r="A920" s="84" t="s">
        <v>1625</v>
      </c>
      <c r="B920" s="84" t="s">
        <v>1626</v>
      </c>
      <c r="C920" s="84" t="s">
        <v>251</v>
      </c>
      <c r="D920" s="78" t="s">
        <v>1627</v>
      </c>
      <c r="E920" s="78" t="s">
        <v>1615</v>
      </c>
      <c r="F920" s="78" t="s">
        <v>1615</v>
      </c>
      <c r="G920" s="85">
        <v>2.23</v>
      </c>
      <c r="H920" s="86">
        <v>0.3957</v>
      </c>
      <c r="I920" s="87">
        <v>1</v>
      </c>
      <c r="J920" s="87">
        <v>1</v>
      </c>
      <c r="K920" s="87">
        <v>1</v>
      </c>
      <c r="L920" s="87">
        <v>1</v>
      </c>
    </row>
    <row r="921" spans="1:12" hidden="1">
      <c r="A921" s="84" t="s">
        <v>1628</v>
      </c>
      <c r="B921" s="84" t="s">
        <v>1626</v>
      </c>
      <c r="C921" s="84" t="s">
        <v>255</v>
      </c>
      <c r="D921" s="78" t="s">
        <v>1627</v>
      </c>
      <c r="E921" s="78" t="s">
        <v>1615</v>
      </c>
      <c r="F921" s="78" t="s">
        <v>1615</v>
      </c>
      <c r="G921" s="85">
        <v>2.52</v>
      </c>
      <c r="H921" s="86">
        <v>0.45019999999999999</v>
      </c>
      <c r="I921" s="87">
        <v>1</v>
      </c>
      <c r="J921" s="87">
        <v>1</v>
      </c>
      <c r="K921" s="87">
        <v>1</v>
      </c>
      <c r="L921" s="87">
        <v>1</v>
      </c>
    </row>
    <row r="922" spans="1:12" hidden="1">
      <c r="A922" s="84" t="s">
        <v>1629</v>
      </c>
      <c r="B922" s="84" t="s">
        <v>1626</v>
      </c>
      <c r="C922" s="84" t="s">
        <v>257</v>
      </c>
      <c r="D922" s="78" t="s">
        <v>1627</v>
      </c>
      <c r="E922" s="78" t="s">
        <v>1615</v>
      </c>
      <c r="F922" s="78" t="s">
        <v>1615</v>
      </c>
      <c r="G922" s="85">
        <v>3.47</v>
      </c>
      <c r="H922" s="86">
        <v>0.66400000000000003</v>
      </c>
      <c r="I922" s="87">
        <v>1</v>
      </c>
      <c r="J922" s="87">
        <v>1</v>
      </c>
      <c r="K922" s="87">
        <v>1</v>
      </c>
      <c r="L922" s="87">
        <v>1</v>
      </c>
    </row>
    <row r="923" spans="1:12" hidden="1">
      <c r="A923" s="84" t="s">
        <v>1630</v>
      </c>
      <c r="B923" s="84" t="s">
        <v>1626</v>
      </c>
      <c r="C923" s="84" t="s">
        <v>259</v>
      </c>
      <c r="D923" s="78" t="s">
        <v>1627</v>
      </c>
      <c r="E923" s="78" t="s">
        <v>1615</v>
      </c>
      <c r="F923" s="78" t="s">
        <v>1615</v>
      </c>
      <c r="G923" s="85">
        <v>6.43</v>
      </c>
      <c r="H923" s="86">
        <v>1.5247999999999999</v>
      </c>
      <c r="I923" s="87">
        <v>1</v>
      </c>
      <c r="J923" s="87">
        <v>1</v>
      </c>
      <c r="K923" s="87">
        <v>1</v>
      </c>
      <c r="L923" s="87">
        <v>1</v>
      </c>
    </row>
    <row r="924" spans="1:12" hidden="1">
      <c r="A924" s="84" t="s">
        <v>1631</v>
      </c>
      <c r="B924" s="84" t="s">
        <v>1632</v>
      </c>
      <c r="C924" s="84" t="s">
        <v>251</v>
      </c>
      <c r="D924" s="78" t="s">
        <v>1633</v>
      </c>
      <c r="E924" s="78" t="s">
        <v>1615</v>
      </c>
      <c r="F924" s="78" t="s">
        <v>1615</v>
      </c>
      <c r="G924" s="85">
        <v>1.26</v>
      </c>
      <c r="H924" s="86">
        <v>0.4622</v>
      </c>
      <c r="I924" s="87">
        <v>1</v>
      </c>
      <c r="J924" s="87">
        <v>1</v>
      </c>
      <c r="K924" s="87">
        <v>1</v>
      </c>
      <c r="L924" s="87">
        <v>1</v>
      </c>
    </row>
    <row r="925" spans="1:12" hidden="1">
      <c r="A925" s="84" t="s">
        <v>1634</v>
      </c>
      <c r="B925" s="84" t="s">
        <v>1632</v>
      </c>
      <c r="C925" s="84" t="s">
        <v>255</v>
      </c>
      <c r="D925" s="78" t="s">
        <v>1633</v>
      </c>
      <c r="E925" s="78" t="s">
        <v>1615</v>
      </c>
      <c r="F925" s="78" t="s">
        <v>1615</v>
      </c>
      <c r="G925" s="85">
        <v>1.64</v>
      </c>
      <c r="H925" s="86">
        <v>0.61180000000000001</v>
      </c>
      <c r="I925" s="87">
        <v>1</v>
      </c>
      <c r="J925" s="87">
        <v>1</v>
      </c>
      <c r="K925" s="87">
        <v>1</v>
      </c>
      <c r="L925" s="87">
        <v>1</v>
      </c>
    </row>
    <row r="926" spans="1:12" hidden="1">
      <c r="A926" s="84" t="s">
        <v>1635</v>
      </c>
      <c r="B926" s="84" t="s">
        <v>1632</v>
      </c>
      <c r="C926" s="84" t="s">
        <v>257</v>
      </c>
      <c r="D926" s="78" t="s">
        <v>1633</v>
      </c>
      <c r="E926" s="78" t="s">
        <v>1615</v>
      </c>
      <c r="F926" s="78" t="s">
        <v>1615</v>
      </c>
      <c r="G926" s="85">
        <v>2.5099999999999998</v>
      </c>
      <c r="H926" s="86">
        <v>0.82720000000000005</v>
      </c>
      <c r="I926" s="87">
        <v>1</v>
      </c>
      <c r="J926" s="87">
        <v>1</v>
      </c>
      <c r="K926" s="87">
        <v>1</v>
      </c>
      <c r="L926" s="87">
        <v>1</v>
      </c>
    </row>
    <row r="927" spans="1:12" hidden="1">
      <c r="A927" s="84" t="s">
        <v>1636</v>
      </c>
      <c r="B927" s="84" t="s">
        <v>1632</v>
      </c>
      <c r="C927" s="84" t="s">
        <v>259</v>
      </c>
      <c r="D927" s="78" t="s">
        <v>1633</v>
      </c>
      <c r="E927" s="78" t="s">
        <v>1615</v>
      </c>
      <c r="F927" s="78" t="s">
        <v>1615</v>
      </c>
      <c r="G927" s="85">
        <v>5.68</v>
      </c>
      <c r="H927" s="86">
        <v>2.2452999999999999</v>
      </c>
      <c r="I927" s="87">
        <v>1</v>
      </c>
      <c r="J927" s="87">
        <v>1</v>
      </c>
      <c r="K927" s="87">
        <v>1</v>
      </c>
      <c r="L927" s="87">
        <v>1</v>
      </c>
    </row>
    <row r="928" spans="1:12" hidden="1">
      <c r="A928" s="84" t="s">
        <v>1637</v>
      </c>
      <c r="B928" s="84" t="s">
        <v>1638</v>
      </c>
      <c r="C928" s="84" t="s">
        <v>251</v>
      </c>
      <c r="D928" s="78" t="s">
        <v>1639</v>
      </c>
      <c r="E928" s="78" t="s">
        <v>1615</v>
      </c>
      <c r="F928" s="78" t="s">
        <v>1615</v>
      </c>
      <c r="G928" s="85">
        <v>1.9</v>
      </c>
      <c r="H928" s="86">
        <v>0.59470000000000001</v>
      </c>
      <c r="I928" s="87">
        <v>1</v>
      </c>
      <c r="J928" s="87">
        <v>1</v>
      </c>
      <c r="K928" s="87">
        <v>1</v>
      </c>
      <c r="L928" s="87">
        <v>1</v>
      </c>
    </row>
    <row r="929" spans="1:12" hidden="1">
      <c r="A929" s="84" t="s">
        <v>1640</v>
      </c>
      <c r="B929" s="84" t="s">
        <v>1638</v>
      </c>
      <c r="C929" s="84" t="s">
        <v>255</v>
      </c>
      <c r="D929" s="78" t="s">
        <v>1639</v>
      </c>
      <c r="E929" s="78" t="s">
        <v>1615</v>
      </c>
      <c r="F929" s="78" t="s">
        <v>1615</v>
      </c>
      <c r="G929" s="85">
        <v>2.39</v>
      </c>
      <c r="H929" s="86">
        <v>0.83150000000000002</v>
      </c>
      <c r="I929" s="87">
        <v>1</v>
      </c>
      <c r="J929" s="87">
        <v>1</v>
      </c>
      <c r="K929" s="87">
        <v>1</v>
      </c>
      <c r="L929" s="87">
        <v>1</v>
      </c>
    </row>
    <row r="930" spans="1:12" hidden="1">
      <c r="A930" s="84" t="s">
        <v>1641</v>
      </c>
      <c r="B930" s="84" t="s">
        <v>1638</v>
      </c>
      <c r="C930" s="84" t="s">
        <v>257</v>
      </c>
      <c r="D930" s="78" t="s">
        <v>1639</v>
      </c>
      <c r="E930" s="78" t="s">
        <v>1615</v>
      </c>
      <c r="F930" s="78" t="s">
        <v>1615</v>
      </c>
      <c r="G930" s="85">
        <v>4.5999999999999996</v>
      </c>
      <c r="H930" s="86">
        <v>1.2355</v>
      </c>
      <c r="I930" s="87">
        <v>1</v>
      </c>
      <c r="J930" s="87">
        <v>1</v>
      </c>
      <c r="K930" s="87">
        <v>1</v>
      </c>
      <c r="L930" s="87">
        <v>1</v>
      </c>
    </row>
    <row r="931" spans="1:12" hidden="1">
      <c r="A931" s="84" t="s">
        <v>1642</v>
      </c>
      <c r="B931" s="84" t="s">
        <v>1638</v>
      </c>
      <c r="C931" s="84" t="s">
        <v>259</v>
      </c>
      <c r="D931" s="78" t="s">
        <v>1639</v>
      </c>
      <c r="E931" s="78" t="s">
        <v>1615</v>
      </c>
      <c r="F931" s="78" t="s">
        <v>1615</v>
      </c>
      <c r="G931" s="85">
        <v>7.87</v>
      </c>
      <c r="H931" s="86">
        <v>2.2069999999999999</v>
      </c>
      <c r="I931" s="87">
        <v>1</v>
      </c>
      <c r="J931" s="87">
        <v>1</v>
      </c>
      <c r="K931" s="87">
        <v>1</v>
      </c>
      <c r="L931" s="87">
        <v>1</v>
      </c>
    </row>
    <row r="932" spans="1:12" hidden="1">
      <c r="A932" s="84" t="s">
        <v>1643</v>
      </c>
      <c r="B932" s="84" t="s">
        <v>1644</v>
      </c>
      <c r="C932" s="84" t="s">
        <v>251</v>
      </c>
      <c r="D932" s="78" t="s">
        <v>1645</v>
      </c>
      <c r="E932" s="78" t="s">
        <v>1615</v>
      </c>
      <c r="F932" s="78" t="s">
        <v>1615</v>
      </c>
      <c r="G932" s="85">
        <v>1.93</v>
      </c>
      <c r="H932" s="86">
        <v>0.40129999999999999</v>
      </c>
      <c r="I932" s="87">
        <v>1</v>
      </c>
      <c r="J932" s="87">
        <v>1</v>
      </c>
      <c r="K932" s="87">
        <v>1</v>
      </c>
      <c r="L932" s="87">
        <v>1</v>
      </c>
    </row>
    <row r="933" spans="1:12" hidden="1">
      <c r="A933" s="84" t="s">
        <v>1646</v>
      </c>
      <c r="B933" s="84" t="s">
        <v>1644</v>
      </c>
      <c r="C933" s="84" t="s">
        <v>255</v>
      </c>
      <c r="D933" s="78" t="s">
        <v>1645</v>
      </c>
      <c r="E933" s="78" t="s">
        <v>1615</v>
      </c>
      <c r="F933" s="78" t="s">
        <v>1615</v>
      </c>
      <c r="G933" s="85">
        <v>2.63</v>
      </c>
      <c r="H933" s="86">
        <v>0.83220000000000005</v>
      </c>
      <c r="I933" s="87">
        <v>1</v>
      </c>
      <c r="J933" s="87">
        <v>1</v>
      </c>
      <c r="K933" s="87">
        <v>1</v>
      </c>
      <c r="L933" s="87">
        <v>1</v>
      </c>
    </row>
    <row r="934" spans="1:12" hidden="1">
      <c r="A934" s="84" t="s">
        <v>1647</v>
      </c>
      <c r="B934" s="84" t="s">
        <v>1644</v>
      </c>
      <c r="C934" s="84" t="s">
        <v>257</v>
      </c>
      <c r="D934" s="78" t="s">
        <v>1645</v>
      </c>
      <c r="E934" s="78" t="s">
        <v>1615</v>
      </c>
      <c r="F934" s="78" t="s">
        <v>1615</v>
      </c>
      <c r="G934" s="85">
        <v>4.6100000000000003</v>
      </c>
      <c r="H934" s="86">
        <v>1.3902000000000001</v>
      </c>
      <c r="I934" s="87">
        <v>1</v>
      </c>
      <c r="J934" s="87">
        <v>1</v>
      </c>
      <c r="K934" s="87">
        <v>1</v>
      </c>
      <c r="L934" s="87">
        <v>1</v>
      </c>
    </row>
    <row r="935" spans="1:12" hidden="1">
      <c r="A935" s="84" t="s">
        <v>1648</v>
      </c>
      <c r="B935" s="84" t="s">
        <v>1644</v>
      </c>
      <c r="C935" s="84" t="s">
        <v>259</v>
      </c>
      <c r="D935" s="78" t="s">
        <v>1645</v>
      </c>
      <c r="E935" s="78" t="s">
        <v>1615</v>
      </c>
      <c r="F935" s="78" t="s">
        <v>1615</v>
      </c>
      <c r="G935" s="85">
        <v>9.7200000000000006</v>
      </c>
      <c r="H935" s="86">
        <v>3.1743000000000001</v>
      </c>
      <c r="I935" s="87">
        <v>1</v>
      </c>
      <c r="J935" s="87">
        <v>1</v>
      </c>
      <c r="K935" s="87">
        <v>1</v>
      </c>
      <c r="L935" s="87">
        <v>1</v>
      </c>
    </row>
    <row r="936" spans="1:12" hidden="1">
      <c r="A936" s="84" t="s">
        <v>1649</v>
      </c>
      <c r="B936" s="84" t="s">
        <v>1650</v>
      </c>
      <c r="C936" s="84" t="s">
        <v>251</v>
      </c>
      <c r="D936" s="78" t="s">
        <v>1651</v>
      </c>
      <c r="E936" s="78" t="s">
        <v>1615</v>
      </c>
      <c r="F936" s="78" t="s">
        <v>1615</v>
      </c>
      <c r="G936" s="85">
        <v>2.0499999999999998</v>
      </c>
      <c r="H936" s="86">
        <v>0.34320000000000001</v>
      </c>
      <c r="I936" s="87">
        <v>1.2</v>
      </c>
      <c r="J936" s="87">
        <v>1</v>
      </c>
      <c r="K936" s="87">
        <v>1</v>
      </c>
      <c r="L936" s="87">
        <v>1</v>
      </c>
    </row>
    <row r="937" spans="1:12" hidden="1">
      <c r="A937" s="84" t="s">
        <v>1652</v>
      </c>
      <c r="B937" s="84" t="s">
        <v>1650</v>
      </c>
      <c r="C937" s="84" t="s">
        <v>255</v>
      </c>
      <c r="D937" s="78" t="s">
        <v>1651</v>
      </c>
      <c r="E937" s="78" t="s">
        <v>1615</v>
      </c>
      <c r="F937" s="78" t="s">
        <v>1615</v>
      </c>
      <c r="G937" s="85">
        <v>2.2999999999999998</v>
      </c>
      <c r="H937" s="86">
        <v>0.39190000000000003</v>
      </c>
      <c r="I937" s="87">
        <v>1.2</v>
      </c>
      <c r="J937" s="87">
        <v>1</v>
      </c>
      <c r="K937" s="87">
        <v>1</v>
      </c>
      <c r="L937" s="87">
        <v>1</v>
      </c>
    </row>
    <row r="938" spans="1:12" hidden="1">
      <c r="A938" s="84" t="s">
        <v>1653</v>
      </c>
      <c r="B938" s="84" t="s">
        <v>1650</v>
      </c>
      <c r="C938" s="84" t="s">
        <v>257</v>
      </c>
      <c r="D938" s="78" t="s">
        <v>1651</v>
      </c>
      <c r="E938" s="78" t="s">
        <v>1615</v>
      </c>
      <c r="F938" s="78" t="s">
        <v>1615</v>
      </c>
      <c r="G938" s="85">
        <v>3.08</v>
      </c>
      <c r="H938" s="86">
        <v>0.51039999999999996</v>
      </c>
      <c r="I938" s="87">
        <v>1.2</v>
      </c>
      <c r="J938" s="87">
        <v>1</v>
      </c>
      <c r="K938" s="87">
        <v>1</v>
      </c>
      <c r="L938" s="87">
        <v>1</v>
      </c>
    </row>
    <row r="939" spans="1:12" hidden="1">
      <c r="A939" s="84" t="s">
        <v>1654</v>
      </c>
      <c r="B939" s="84" t="s">
        <v>1650</v>
      </c>
      <c r="C939" s="84" t="s">
        <v>259</v>
      </c>
      <c r="D939" s="78" t="s">
        <v>1651</v>
      </c>
      <c r="E939" s="78" t="s">
        <v>1615</v>
      </c>
      <c r="F939" s="78" t="s">
        <v>1615</v>
      </c>
      <c r="G939" s="85">
        <v>4.3099999999999996</v>
      </c>
      <c r="H939" s="86">
        <v>0.71870000000000001</v>
      </c>
      <c r="I939" s="87">
        <v>1.2</v>
      </c>
      <c r="J939" s="87">
        <v>1</v>
      </c>
      <c r="K939" s="87">
        <v>1</v>
      </c>
      <c r="L939" s="87">
        <v>1</v>
      </c>
    </row>
    <row r="940" spans="1:12" hidden="1">
      <c r="A940" s="84" t="s">
        <v>1655</v>
      </c>
      <c r="B940" s="84" t="s">
        <v>1656</v>
      </c>
      <c r="C940" s="84" t="s">
        <v>251</v>
      </c>
      <c r="D940" s="78" t="s">
        <v>1657</v>
      </c>
      <c r="E940" s="78" t="s">
        <v>1615</v>
      </c>
      <c r="F940" s="78" t="s">
        <v>1615</v>
      </c>
      <c r="G940" s="85">
        <v>1.89</v>
      </c>
      <c r="H940" s="86">
        <v>0.24099999999999999</v>
      </c>
      <c r="I940" s="87">
        <v>1</v>
      </c>
      <c r="J940" s="87">
        <v>1</v>
      </c>
      <c r="K940" s="87">
        <v>1</v>
      </c>
      <c r="L940" s="87">
        <v>1</v>
      </c>
    </row>
    <row r="941" spans="1:12" hidden="1">
      <c r="A941" s="84" t="s">
        <v>1658</v>
      </c>
      <c r="B941" s="84" t="s">
        <v>1656</v>
      </c>
      <c r="C941" s="84" t="s">
        <v>255</v>
      </c>
      <c r="D941" s="78" t="s">
        <v>1657</v>
      </c>
      <c r="E941" s="78" t="s">
        <v>1615</v>
      </c>
      <c r="F941" s="78" t="s">
        <v>1615</v>
      </c>
      <c r="G941" s="85">
        <v>2.29</v>
      </c>
      <c r="H941" s="86">
        <v>0.36599999999999999</v>
      </c>
      <c r="I941" s="87">
        <v>1</v>
      </c>
      <c r="J941" s="87">
        <v>1</v>
      </c>
      <c r="K941" s="87">
        <v>1</v>
      </c>
      <c r="L941" s="87">
        <v>1</v>
      </c>
    </row>
    <row r="942" spans="1:12" hidden="1">
      <c r="A942" s="84" t="s">
        <v>1659</v>
      </c>
      <c r="B942" s="84" t="s">
        <v>1656</v>
      </c>
      <c r="C942" s="84" t="s">
        <v>257</v>
      </c>
      <c r="D942" s="78" t="s">
        <v>1657</v>
      </c>
      <c r="E942" s="78" t="s">
        <v>1615</v>
      </c>
      <c r="F942" s="78" t="s">
        <v>1615</v>
      </c>
      <c r="G942" s="85">
        <v>3.38</v>
      </c>
      <c r="H942" s="86">
        <v>0.57250000000000001</v>
      </c>
      <c r="I942" s="87">
        <v>1</v>
      </c>
      <c r="J942" s="87">
        <v>1</v>
      </c>
      <c r="K942" s="87">
        <v>1</v>
      </c>
      <c r="L942" s="87">
        <v>1</v>
      </c>
    </row>
    <row r="943" spans="1:12" hidden="1">
      <c r="A943" s="84" t="s">
        <v>1660</v>
      </c>
      <c r="B943" s="84" t="s">
        <v>1656</v>
      </c>
      <c r="C943" s="84" t="s">
        <v>259</v>
      </c>
      <c r="D943" s="78" t="s">
        <v>1657</v>
      </c>
      <c r="E943" s="78" t="s">
        <v>1615</v>
      </c>
      <c r="F943" s="78" t="s">
        <v>1615</v>
      </c>
      <c r="G943" s="85">
        <v>5.52</v>
      </c>
      <c r="H943" s="86">
        <v>1.2097</v>
      </c>
      <c r="I943" s="87">
        <v>1</v>
      </c>
      <c r="J943" s="87">
        <v>1</v>
      </c>
      <c r="K943" s="87">
        <v>1</v>
      </c>
      <c r="L943" s="87">
        <v>1</v>
      </c>
    </row>
    <row r="944" spans="1:12" hidden="1">
      <c r="A944" s="84" t="s">
        <v>1661</v>
      </c>
      <c r="B944" s="84" t="s">
        <v>1662</v>
      </c>
      <c r="C944" s="84" t="s">
        <v>251</v>
      </c>
      <c r="D944" s="78" t="s">
        <v>1663</v>
      </c>
      <c r="E944" s="78" t="s">
        <v>1615</v>
      </c>
      <c r="F944" s="78" t="s">
        <v>1615</v>
      </c>
      <c r="G944" s="85">
        <v>1.24</v>
      </c>
      <c r="H944" s="86">
        <v>0.29520000000000002</v>
      </c>
      <c r="I944" s="87">
        <v>1</v>
      </c>
      <c r="J944" s="87">
        <v>1</v>
      </c>
      <c r="K944" s="87">
        <v>1</v>
      </c>
      <c r="L944" s="87">
        <v>1</v>
      </c>
    </row>
    <row r="945" spans="1:12" hidden="1">
      <c r="A945" s="84" t="s">
        <v>1664</v>
      </c>
      <c r="B945" s="84" t="s">
        <v>1662</v>
      </c>
      <c r="C945" s="84" t="s">
        <v>255</v>
      </c>
      <c r="D945" s="78" t="s">
        <v>1663</v>
      </c>
      <c r="E945" s="78" t="s">
        <v>1615</v>
      </c>
      <c r="F945" s="78" t="s">
        <v>1615</v>
      </c>
      <c r="G945" s="85">
        <v>1.57</v>
      </c>
      <c r="H945" s="86">
        <v>0.39479999999999998</v>
      </c>
      <c r="I945" s="87">
        <v>1</v>
      </c>
      <c r="J945" s="87">
        <v>1</v>
      </c>
      <c r="K945" s="87">
        <v>1</v>
      </c>
      <c r="L945" s="87">
        <v>1</v>
      </c>
    </row>
    <row r="946" spans="1:12" hidden="1">
      <c r="A946" s="84" t="s">
        <v>1665</v>
      </c>
      <c r="B946" s="84" t="s">
        <v>1662</v>
      </c>
      <c r="C946" s="84" t="s">
        <v>257</v>
      </c>
      <c r="D946" s="78" t="s">
        <v>1663</v>
      </c>
      <c r="E946" s="78" t="s">
        <v>1615</v>
      </c>
      <c r="F946" s="78" t="s">
        <v>1615</v>
      </c>
      <c r="G946" s="85">
        <v>2.4700000000000002</v>
      </c>
      <c r="H946" s="86">
        <v>0.55110000000000003</v>
      </c>
      <c r="I946" s="87">
        <v>1</v>
      </c>
      <c r="J946" s="87">
        <v>1</v>
      </c>
      <c r="K946" s="87">
        <v>1</v>
      </c>
      <c r="L946" s="87">
        <v>1</v>
      </c>
    </row>
    <row r="947" spans="1:12" hidden="1">
      <c r="A947" s="84" t="s">
        <v>1666</v>
      </c>
      <c r="B947" s="84" t="s">
        <v>1662</v>
      </c>
      <c r="C947" s="84" t="s">
        <v>259</v>
      </c>
      <c r="D947" s="78" t="s">
        <v>1663</v>
      </c>
      <c r="E947" s="78" t="s">
        <v>1615</v>
      </c>
      <c r="F947" s="78" t="s">
        <v>1615</v>
      </c>
      <c r="G947" s="85">
        <v>5.6</v>
      </c>
      <c r="H947" s="86">
        <v>1.4498</v>
      </c>
      <c r="I947" s="87">
        <v>1</v>
      </c>
      <c r="J947" s="87">
        <v>1</v>
      </c>
      <c r="K947" s="87">
        <v>1</v>
      </c>
      <c r="L947" s="87">
        <v>1</v>
      </c>
    </row>
    <row r="948" spans="1:12" hidden="1">
      <c r="A948" s="84" t="s">
        <v>1667</v>
      </c>
      <c r="B948" s="84" t="s">
        <v>1668</v>
      </c>
      <c r="C948" s="84" t="s">
        <v>251</v>
      </c>
      <c r="D948" s="78" t="s">
        <v>1669</v>
      </c>
      <c r="E948" s="78" t="s">
        <v>1615</v>
      </c>
      <c r="F948" s="78" t="s">
        <v>1615</v>
      </c>
      <c r="G948" s="85">
        <v>1.86</v>
      </c>
      <c r="H948" s="86">
        <v>0.23230000000000001</v>
      </c>
      <c r="I948" s="87">
        <v>1</v>
      </c>
      <c r="J948" s="87">
        <v>1</v>
      </c>
      <c r="K948" s="87">
        <v>1</v>
      </c>
      <c r="L948" s="87">
        <v>1</v>
      </c>
    </row>
    <row r="949" spans="1:12" hidden="1">
      <c r="A949" s="84" t="s">
        <v>1670</v>
      </c>
      <c r="B949" s="84" t="s">
        <v>1668</v>
      </c>
      <c r="C949" s="84" t="s">
        <v>255</v>
      </c>
      <c r="D949" s="78" t="s">
        <v>1669</v>
      </c>
      <c r="E949" s="78" t="s">
        <v>1615</v>
      </c>
      <c r="F949" s="78" t="s">
        <v>1615</v>
      </c>
      <c r="G949" s="85">
        <v>2.46</v>
      </c>
      <c r="H949" s="86">
        <v>0.31259999999999999</v>
      </c>
      <c r="I949" s="87">
        <v>1</v>
      </c>
      <c r="J949" s="87">
        <v>1</v>
      </c>
      <c r="K949" s="87">
        <v>1</v>
      </c>
      <c r="L949" s="87">
        <v>1</v>
      </c>
    </row>
    <row r="950" spans="1:12" hidden="1">
      <c r="A950" s="84" t="s">
        <v>1671</v>
      </c>
      <c r="B950" s="84" t="s">
        <v>1668</v>
      </c>
      <c r="C950" s="84" t="s">
        <v>257</v>
      </c>
      <c r="D950" s="78" t="s">
        <v>1669</v>
      </c>
      <c r="E950" s="78" t="s">
        <v>1615</v>
      </c>
      <c r="F950" s="78" t="s">
        <v>1615</v>
      </c>
      <c r="G950" s="85">
        <v>4.07</v>
      </c>
      <c r="H950" s="86">
        <v>0.45479999999999998</v>
      </c>
      <c r="I950" s="87">
        <v>1</v>
      </c>
      <c r="J950" s="87">
        <v>1</v>
      </c>
      <c r="K950" s="87">
        <v>1</v>
      </c>
      <c r="L950" s="87">
        <v>1</v>
      </c>
    </row>
    <row r="951" spans="1:12" hidden="1">
      <c r="A951" s="84" t="s">
        <v>1672</v>
      </c>
      <c r="B951" s="84" t="s">
        <v>1668</v>
      </c>
      <c r="C951" s="84" t="s">
        <v>259</v>
      </c>
      <c r="D951" s="78" t="s">
        <v>1669</v>
      </c>
      <c r="E951" s="78" t="s">
        <v>1615</v>
      </c>
      <c r="F951" s="78" t="s">
        <v>1615</v>
      </c>
      <c r="G951" s="85">
        <v>5.61</v>
      </c>
      <c r="H951" s="86">
        <v>1.0089999999999999</v>
      </c>
      <c r="I951" s="87">
        <v>1</v>
      </c>
      <c r="J951" s="87">
        <v>1</v>
      </c>
      <c r="K951" s="87">
        <v>1</v>
      </c>
      <c r="L951" s="87">
        <v>1</v>
      </c>
    </row>
    <row r="952" spans="1:12" hidden="1">
      <c r="A952" s="84" t="s">
        <v>1673</v>
      </c>
      <c r="B952" s="84" t="s">
        <v>1674</v>
      </c>
      <c r="C952" s="84" t="s">
        <v>251</v>
      </c>
      <c r="D952" s="78" t="s">
        <v>1675</v>
      </c>
      <c r="E952" s="78" t="s">
        <v>1676</v>
      </c>
      <c r="F952" s="78" t="s">
        <v>1676</v>
      </c>
      <c r="G952" s="85">
        <v>1.55</v>
      </c>
      <c r="H952" s="86">
        <v>0.29239999999999999</v>
      </c>
      <c r="I952" s="87">
        <v>1</v>
      </c>
      <c r="J952" s="87">
        <v>1</v>
      </c>
      <c r="K952" s="87">
        <v>1</v>
      </c>
      <c r="L952" s="87">
        <v>1</v>
      </c>
    </row>
    <row r="953" spans="1:12" hidden="1">
      <c r="A953" s="84" t="s">
        <v>1677</v>
      </c>
      <c r="B953" s="84" t="s">
        <v>1674</v>
      </c>
      <c r="C953" s="84" t="s">
        <v>255</v>
      </c>
      <c r="D953" s="78" t="s">
        <v>1675</v>
      </c>
      <c r="E953" s="78" t="s">
        <v>1676</v>
      </c>
      <c r="F953" s="78" t="s">
        <v>1676</v>
      </c>
      <c r="G953" s="85">
        <v>1.72</v>
      </c>
      <c r="H953" s="86">
        <v>0.37390000000000001</v>
      </c>
      <c r="I953" s="87">
        <v>1</v>
      </c>
      <c r="J953" s="87">
        <v>1</v>
      </c>
      <c r="K953" s="87">
        <v>1</v>
      </c>
      <c r="L953" s="87">
        <v>1</v>
      </c>
    </row>
    <row r="954" spans="1:12" hidden="1">
      <c r="A954" s="84" t="s">
        <v>1678</v>
      </c>
      <c r="B954" s="84" t="s">
        <v>1674</v>
      </c>
      <c r="C954" s="84" t="s">
        <v>257</v>
      </c>
      <c r="D954" s="78" t="s">
        <v>1675</v>
      </c>
      <c r="E954" s="78" t="s">
        <v>1676</v>
      </c>
      <c r="F954" s="78" t="s">
        <v>1676</v>
      </c>
      <c r="G954" s="85">
        <v>1.76</v>
      </c>
      <c r="H954" s="86">
        <v>0.61339999999999995</v>
      </c>
      <c r="I954" s="87">
        <v>1</v>
      </c>
      <c r="J954" s="87">
        <v>1</v>
      </c>
      <c r="K954" s="87">
        <v>1</v>
      </c>
      <c r="L954" s="87">
        <v>1</v>
      </c>
    </row>
    <row r="955" spans="1:12" hidden="1">
      <c r="A955" s="84" t="s">
        <v>1679</v>
      </c>
      <c r="B955" s="84" t="s">
        <v>1674</v>
      </c>
      <c r="C955" s="84" t="s">
        <v>259</v>
      </c>
      <c r="D955" s="78" t="s">
        <v>1675</v>
      </c>
      <c r="E955" s="78" t="s">
        <v>1676</v>
      </c>
      <c r="F955" s="78" t="s">
        <v>1676</v>
      </c>
      <c r="G955" s="85">
        <v>2.9</v>
      </c>
      <c r="H955" s="86">
        <v>1.0058</v>
      </c>
      <c r="I955" s="87">
        <v>1</v>
      </c>
      <c r="J955" s="87">
        <v>1</v>
      </c>
      <c r="K955" s="87">
        <v>1</v>
      </c>
      <c r="L955" s="87">
        <v>1</v>
      </c>
    </row>
    <row r="956" spans="1:12" hidden="1">
      <c r="A956" s="84" t="s">
        <v>1680</v>
      </c>
      <c r="B956" s="84" t="s">
        <v>1681</v>
      </c>
      <c r="C956" s="84" t="s">
        <v>251</v>
      </c>
      <c r="D956" s="78" t="s">
        <v>1682</v>
      </c>
      <c r="E956" s="78" t="s">
        <v>1676</v>
      </c>
      <c r="F956" s="78" t="s">
        <v>1676</v>
      </c>
      <c r="G956" s="85">
        <v>1.18</v>
      </c>
      <c r="H956" s="86">
        <v>0.1018</v>
      </c>
      <c r="I956" s="87">
        <v>1</v>
      </c>
      <c r="J956" s="87">
        <v>1</v>
      </c>
      <c r="K956" s="87">
        <v>1</v>
      </c>
      <c r="L956" s="87">
        <v>1</v>
      </c>
    </row>
    <row r="957" spans="1:12" hidden="1">
      <c r="A957" s="84" t="s">
        <v>1683</v>
      </c>
      <c r="B957" s="84" t="s">
        <v>1681</v>
      </c>
      <c r="C957" s="84" t="s">
        <v>255</v>
      </c>
      <c r="D957" s="78" t="s">
        <v>1682</v>
      </c>
      <c r="E957" s="78" t="s">
        <v>1676</v>
      </c>
      <c r="F957" s="78" t="s">
        <v>1676</v>
      </c>
      <c r="G957" s="85">
        <v>1.24</v>
      </c>
      <c r="H957" s="86">
        <v>0.1525</v>
      </c>
      <c r="I957" s="87">
        <v>1</v>
      </c>
      <c r="J957" s="87">
        <v>1</v>
      </c>
      <c r="K957" s="87">
        <v>1</v>
      </c>
      <c r="L957" s="87">
        <v>1</v>
      </c>
    </row>
    <row r="958" spans="1:12" hidden="1">
      <c r="A958" s="84" t="s">
        <v>1684</v>
      </c>
      <c r="B958" s="84" t="s">
        <v>1681</v>
      </c>
      <c r="C958" s="84" t="s">
        <v>257</v>
      </c>
      <c r="D958" s="78" t="s">
        <v>1682</v>
      </c>
      <c r="E958" s="78" t="s">
        <v>1676</v>
      </c>
      <c r="F958" s="78" t="s">
        <v>1676</v>
      </c>
      <c r="G958" s="85">
        <v>1.25</v>
      </c>
      <c r="H958" s="86">
        <v>0.23380000000000001</v>
      </c>
      <c r="I958" s="87">
        <v>1</v>
      </c>
      <c r="J958" s="87">
        <v>1</v>
      </c>
      <c r="K958" s="87">
        <v>1</v>
      </c>
      <c r="L958" s="87">
        <v>1</v>
      </c>
    </row>
    <row r="959" spans="1:12" hidden="1">
      <c r="A959" s="84" t="s">
        <v>1685</v>
      </c>
      <c r="B959" s="84" t="s">
        <v>1681</v>
      </c>
      <c r="C959" s="84" t="s">
        <v>259</v>
      </c>
      <c r="D959" s="78" t="s">
        <v>1682</v>
      </c>
      <c r="E959" s="78" t="s">
        <v>1676</v>
      </c>
      <c r="F959" s="78" t="s">
        <v>1676</v>
      </c>
      <c r="G959" s="85">
        <v>1.31</v>
      </c>
      <c r="H959" s="86">
        <v>0.39119999999999999</v>
      </c>
      <c r="I959" s="87">
        <v>1</v>
      </c>
      <c r="J959" s="87">
        <v>1</v>
      </c>
      <c r="K959" s="87">
        <v>1</v>
      </c>
      <c r="L959" s="87">
        <v>1</v>
      </c>
    </row>
    <row r="960" spans="1:12" hidden="1">
      <c r="A960" s="84" t="s">
        <v>1686</v>
      </c>
      <c r="B960" s="84" t="s">
        <v>1687</v>
      </c>
      <c r="C960" s="84" t="s">
        <v>251</v>
      </c>
      <c r="D960" s="78" t="s">
        <v>1688</v>
      </c>
      <c r="E960" s="78" t="s">
        <v>1676</v>
      </c>
      <c r="F960" s="78" t="s">
        <v>1676</v>
      </c>
      <c r="G960" s="85">
        <v>42.17</v>
      </c>
      <c r="H960" s="86">
        <v>14.9739</v>
      </c>
      <c r="I960" s="87">
        <v>1</v>
      </c>
      <c r="J960" s="87">
        <v>1</v>
      </c>
      <c r="K960" s="87">
        <v>1</v>
      </c>
      <c r="L960" s="87">
        <v>1</v>
      </c>
    </row>
    <row r="961" spans="1:12" hidden="1">
      <c r="A961" s="84" t="s">
        <v>1689</v>
      </c>
      <c r="B961" s="84" t="s">
        <v>1687</v>
      </c>
      <c r="C961" s="84" t="s">
        <v>255</v>
      </c>
      <c r="D961" s="78" t="s">
        <v>1688</v>
      </c>
      <c r="E961" s="78" t="s">
        <v>1676</v>
      </c>
      <c r="F961" s="78" t="s">
        <v>1676</v>
      </c>
      <c r="G961" s="85">
        <v>45.69</v>
      </c>
      <c r="H961" s="86">
        <v>17.327300000000001</v>
      </c>
      <c r="I961" s="87">
        <v>1</v>
      </c>
      <c r="J961" s="87">
        <v>1</v>
      </c>
      <c r="K961" s="87">
        <v>1</v>
      </c>
      <c r="L961" s="87">
        <v>1</v>
      </c>
    </row>
    <row r="962" spans="1:12" hidden="1">
      <c r="A962" s="84" t="s">
        <v>1690</v>
      </c>
      <c r="B962" s="84" t="s">
        <v>1687</v>
      </c>
      <c r="C962" s="84" t="s">
        <v>257</v>
      </c>
      <c r="D962" s="78" t="s">
        <v>1688</v>
      </c>
      <c r="E962" s="78" t="s">
        <v>1676</v>
      </c>
      <c r="F962" s="78" t="s">
        <v>1676</v>
      </c>
      <c r="G962" s="85">
        <v>63.73</v>
      </c>
      <c r="H962" s="86">
        <v>23.497699999999998</v>
      </c>
      <c r="I962" s="87">
        <v>1</v>
      </c>
      <c r="J962" s="87">
        <v>1</v>
      </c>
      <c r="K962" s="87">
        <v>1</v>
      </c>
      <c r="L962" s="87">
        <v>1</v>
      </c>
    </row>
    <row r="963" spans="1:12" hidden="1">
      <c r="A963" s="84" t="s">
        <v>1691</v>
      </c>
      <c r="B963" s="84" t="s">
        <v>1687</v>
      </c>
      <c r="C963" s="84" t="s">
        <v>259</v>
      </c>
      <c r="D963" s="78" t="s">
        <v>1688</v>
      </c>
      <c r="E963" s="78" t="s">
        <v>1676</v>
      </c>
      <c r="F963" s="78" t="s">
        <v>1676</v>
      </c>
      <c r="G963" s="85">
        <v>72.290000000000006</v>
      </c>
      <c r="H963" s="86">
        <v>29.668099999999999</v>
      </c>
      <c r="I963" s="87">
        <v>1</v>
      </c>
      <c r="J963" s="87">
        <v>1</v>
      </c>
      <c r="K963" s="87">
        <v>1</v>
      </c>
      <c r="L963" s="87">
        <v>1</v>
      </c>
    </row>
    <row r="964" spans="1:12" hidden="1">
      <c r="A964" s="84" t="s">
        <v>1692</v>
      </c>
      <c r="B964" s="84" t="s">
        <v>1693</v>
      </c>
      <c r="C964" s="84" t="s">
        <v>251</v>
      </c>
      <c r="D964" s="78" t="s">
        <v>1694</v>
      </c>
      <c r="E964" s="78" t="s">
        <v>1676</v>
      </c>
      <c r="F964" s="78" t="s">
        <v>1676</v>
      </c>
      <c r="G964" s="85">
        <v>84.4</v>
      </c>
      <c r="H964" s="86">
        <v>10.1052</v>
      </c>
      <c r="I964" s="87">
        <v>1</v>
      </c>
      <c r="J964" s="87">
        <v>1</v>
      </c>
      <c r="K964" s="87">
        <v>1</v>
      </c>
      <c r="L964" s="87">
        <v>1</v>
      </c>
    </row>
    <row r="965" spans="1:12" hidden="1">
      <c r="A965" s="84" t="s">
        <v>1695</v>
      </c>
      <c r="B965" s="84" t="s">
        <v>1693</v>
      </c>
      <c r="C965" s="84" t="s">
        <v>255</v>
      </c>
      <c r="D965" s="78" t="s">
        <v>1694</v>
      </c>
      <c r="E965" s="78" t="s">
        <v>1676</v>
      </c>
      <c r="F965" s="78" t="s">
        <v>1676</v>
      </c>
      <c r="G965" s="85">
        <v>84.4</v>
      </c>
      <c r="H965" s="86">
        <v>15.351900000000001</v>
      </c>
      <c r="I965" s="87">
        <v>1</v>
      </c>
      <c r="J965" s="87">
        <v>1</v>
      </c>
      <c r="K965" s="87">
        <v>1</v>
      </c>
      <c r="L965" s="87">
        <v>1</v>
      </c>
    </row>
    <row r="966" spans="1:12" hidden="1">
      <c r="A966" s="84" t="s">
        <v>1696</v>
      </c>
      <c r="B966" s="84" t="s">
        <v>1693</v>
      </c>
      <c r="C966" s="84" t="s">
        <v>257</v>
      </c>
      <c r="D966" s="78" t="s">
        <v>1694</v>
      </c>
      <c r="E966" s="78" t="s">
        <v>1676</v>
      </c>
      <c r="F966" s="78" t="s">
        <v>1676</v>
      </c>
      <c r="G966" s="85">
        <v>92.07</v>
      </c>
      <c r="H966" s="86">
        <v>15.678100000000001</v>
      </c>
      <c r="I966" s="87">
        <v>1</v>
      </c>
      <c r="J966" s="87">
        <v>1</v>
      </c>
      <c r="K966" s="87">
        <v>1</v>
      </c>
      <c r="L966" s="87">
        <v>1</v>
      </c>
    </row>
    <row r="967" spans="1:12" hidden="1">
      <c r="A967" s="84" t="s">
        <v>1697</v>
      </c>
      <c r="B967" s="84" t="s">
        <v>1693</v>
      </c>
      <c r="C967" s="84" t="s">
        <v>259</v>
      </c>
      <c r="D967" s="78" t="s">
        <v>1694</v>
      </c>
      <c r="E967" s="78" t="s">
        <v>1676</v>
      </c>
      <c r="F967" s="78" t="s">
        <v>1676</v>
      </c>
      <c r="G967" s="85">
        <v>121.09</v>
      </c>
      <c r="H967" s="86">
        <v>24.335899999999999</v>
      </c>
      <c r="I967" s="87">
        <v>1</v>
      </c>
      <c r="J967" s="87">
        <v>1</v>
      </c>
      <c r="K967" s="87">
        <v>1</v>
      </c>
      <c r="L967" s="87">
        <v>1</v>
      </c>
    </row>
    <row r="968" spans="1:12" hidden="1">
      <c r="A968" s="84" t="s">
        <v>1698</v>
      </c>
      <c r="B968" s="84" t="s">
        <v>1699</v>
      </c>
      <c r="C968" s="84" t="s">
        <v>251</v>
      </c>
      <c r="D968" s="78" t="s">
        <v>1700</v>
      </c>
      <c r="E968" s="78" t="s">
        <v>1676</v>
      </c>
      <c r="F968" s="78" t="s">
        <v>1676</v>
      </c>
      <c r="G968" s="85">
        <v>58.22</v>
      </c>
      <c r="H968" s="86">
        <v>4.7546999999999997</v>
      </c>
      <c r="I968" s="87">
        <v>1</v>
      </c>
      <c r="J968" s="87">
        <v>1</v>
      </c>
      <c r="K968" s="87">
        <v>1</v>
      </c>
      <c r="L968" s="87">
        <v>1</v>
      </c>
    </row>
    <row r="969" spans="1:12" hidden="1">
      <c r="A969" s="84" t="s">
        <v>1701</v>
      </c>
      <c r="B969" s="84" t="s">
        <v>1699</v>
      </c>
      <c r="C969" s="84" t="s">
        <v>255</v>
      </c>
      <c r="D969" s="78" t="s">
        <v>1700</v>
      </c>
      <c r="E969" s="78" t="s">
        <v>1676</v>
      </c>
      <c r="F969" s="78" t="s">
        <v>1676</v>
      </c>
      <c r="G969" s="85">
        <v>54.35</v>
      </c>
      <c r="H969" s="86">
        <v>3.9470999999999998</v>
      </c>
      <c r="I969" s="87">
        <v>1</v>
      </c>
      <c r="J969" s="87">
        <v>1</v>
      </c>
      <c r="K969" s="87">
        <v>1</v>
      </c>
      <c r="L969" s="87">
        <v>1</v>
      </c>
    </row>
    <row r="970" spans="1:12" hidden="1">
      <c r="A970" s="84" t="s">
        <v>1702</v>
      </c>
      <c r="B970" s="84" t="s">
        <v>1699</v>
      </c>
      <c r="C970" s="84" t="s">
        <v>257</v>
      </c>
      <c r="D970" s="78" t="s">
        <v>1700</v>
      </c>
      <c r="E970" s="78" t="s">
        <v>1676</v>
      </c>
      <c r="F970" s="78" t="s">
        <v>1676</v>
      </c>
      <c r="G970" s="85">
        <v>51.74</v>
      </c>
      <c r="H970" s="86">
        <v>3.1396000000000002</v>
      </c>
      <c r="I970" s="87">
        <v>1</v>
      </c>
      <c r="J970" s="87">
        <v>1</v>
      </c>
      <c r="K970" s="87">
        <v>1</v>
      </c>
      <c r="L970" s="87">
        <v>1</v>
      </c>
    </row>
    <row r="971" spans="1:12" hidden="1">
      <c r="A971" s="84" t="s">
        <v>1703</v>
      </c>
      <c r="B971" s="84" t="s">
        <v>1699</v>
      </c>
      <c r="C971" s="84" t="s">
        <v>259</v>
      </c>
      <c r="D971" s="78" t="s">
        <v>1700</v>
      </c>
      <c r="E971" s="78" t="s">
        <v>1676</v>
      </c>
      <c r="F971" s="78" t="s">
        <v>1676</v>
      </c>
      <c r="G971" s="85">
        <v>1.55</v>
      </c>
      <c r="H971" s="86">
        <v>6.6600000000000006E-2</v>
      </c>
      <c r="I971" s="87">
        <v>1</v>
      </c>
      <c r="J971" s="87">
        <v>1</v>
      </c>
      <c r="K971" s="87">
        <v>1</v>
      </c>
      <c r="L971" s="87">
        <v>1</v>
      </c>
    </row>
    <row r="972" spans="1:12" hidden="1">
      <c r="A972" s="84" t="s">
        <v>1704</v>
      </c>
      <c r="B972" s="84" t="s">
        <v>1705</v>
      </c>
      <c r="C972" s="84" t="s">
        <v>251</v>
      </c>
      <c r="D972" s="78" t="s">
        <v>1706</v>
      </c>
      <c r="E972" s="78" t="s">
        <v>1676</v>
      </c>
      <c r="F972" s="78" t="s">
        <v>1676</v>
      </c>
      <c r="G972" s="85">
        <v>1.36</v>
      </c>
      <c r="H972" s="86">
        <v>0.1298</v>
      </c>
      <c r="I972" s="87">
        <v>1</v>
      </c>
      <c r="J972" s="87">
        <v>1</v>
      </c>
      <c r="K972" s="87">
        <v>1</v>
      </c>
      <c r="L972" s="87">
        <v>1</v>
      </c>
    </row>
    <row r="973" spans="1:12" hidden="1">
      <c r="A973" s="84" t="s">
        <v>1707</v>
      </c>
      <c r="B973" s="84" t="s">
        <v>1705</v>
      </c>
      <c r="C973" s="84" t="s">
        <v>255</v>
      </c>
      <c r="D973" s="78" t="s">
        <v>1706</v>
      </c>
      <c r="E973" s="78" t="s">
        <v>1676</v>
      </c>
      <c r="F973" s="78" t="s">
        <v>1676</v>
      </c>
      <c r="G973" s="85">
        <v>51.99</v>
      </c>
      <c r="H973" s="86">
        <v>4.7779999999999996</v>
      </c>
      <c r="I973" s="87">
        <v>1</v>
      </c>
      <c r="J973" s="87">
        <v>1</v>
      </c>
      <c r="K973" s="87">
        <v>1</v>
      </c>
      <c r="L973" s="87">
        <v>1</v>
      </c>
    </row>
    <row r="974" spans="1:12" hidden="1">
      <c r="A974" s="84" t="s">
        <v>1708</v>
      </c>
      <c r="B974" s="84" t="s">
        <v>1705</v>
      </c>
      <c r="C974" s="84" t="s">
        <v>257</v>
      </c>
      <c r="D974" s="78" t="s">
        <v>1706</v>
      </c>
      <c r="E974" s="78" t="s">
        <v>1676</v>
      </c>
      <c r="F974" s="78" t="s">
        <v>1676</v>
      </c>
      <c r="G974" s="85">
        <v>68.23</v>
      </c>
      <c r="H974" s="86">
        <v>8.9791000000000007</v>
      </c>
      <c r="I974" s="87">
        <v>1</v>
      </c>
      <c r="J974" s="87">
        <v>1</v>
      </c>
      <c r="K974" s="87">
        <v>1</v>
      </c>
      <c r="L974" s="87">
        <v>1</v>
      </c>
    </row>
    <row r="975" spans="1:12" hidden="1">
      <c r="A975" s="84" t="s">
        <v>1709</v>
      </c>
      <c r="B975" s="84" t="s">
        <v>1705</v>
      </c>
      <c r="C975" s="84" t="s">
        <v>259</v>
      </c>
      <c r="D975" s="78" t="s">
        <v>1706</v>
      </c>
      <c r="E975" s="78" t="s">
        <v>1676</v>
      </c>
      <c r="F975" s="78" t="s">
        <v>1676</v>
      </c>
      <c r="G975" s="85">
        <v>89.31</v>
      </c>
      <c r="H975" s="86">
        <v>15.326700000000001</v>
      </c>
      <c r="I975" s="87">
        <v>1</v>
      </c>
      <c r="J975" s="87">
        <v>1</v>
      </c>
      <c r="K975" s="87">
        <v>1</v>
      </c>
      <c r="L975" s="87">
        <v>1</v>
      </c>
    </row>
    <row r="976" spans="1:12" hidden="1">
      <c r="A976" s="84" t="s">
        <v>1710</v>
      </c>
      <c r="B976" s="84" t="s">
        <v>1711</v>
      </c>
      <c r="C976" s="84" t="s">
        <v>251</v>
      </c>
      <c r="D976" s="78" t="s">
        <v>1712</v>
      </c>
      <c r="E976" s="78" t="s">
        <v>1676</v>
      </c>
      <c r="F976" s="78" t="s">
        <v>1676</v>
      </c>
      <c r="G976" s="85">
        <v>3.98</v>
      </c>
      <c r="H976" s="86">
        <v>0.14979999999999999</v>
      </c>
      <c r="I976" s="87">
        <v>1</v>
      </c>
      <c r="J976" s="87">
        <v>1</v>
      </c>
      <c r="K976" s="87">
        <v>1</v>
      </c>
      <c r="L976" s="87">
        <v>1</v>
      </c>
    </row>
    <row r="977" spans="1:12" hidden="1">
      <c r="A977" s="84" t="s">
        <v>1713</v>
      </c>
      <c r="B977" s="84" t="s">
        <v>1711</v>
      </c>
      <c r="C977" s="84" t="s">
        <v>255</v>
      </c>
      <c r="D977" s="78" t="s">
        <v>1712</v>
      </c>
      <c r="E977" s="78" t="s">
        <v>1676</v>
      </c>
      <c r="F977" s="78" t="s">
        <v>1676</v>
      </c>
      <c r="G977" s="85">
        <v>61.42</v>
      </c>
      <c r="H977" s="86">
        <v>8.0896000000000008</v>
      </c>
      <c r="I977" s="87">
        <v>1</v>
      </c>
      <c r="J977" s="87">
        <v>1</v>
      </c>
      <c r="K977" s="87">
        <v>1</v>
      </c>
      <c r="L977" s="87">
        <v>1</v>
      </c>
    </row>
    <row r="978" spans="1:12" hidden="1">
      <c r="A978" s="84" t="s">
        <v>1714</v>
      </c>
      <c r="B978" s="84" t="s">
        <v>1711</v>
      </c>
      <c r="C978" s="84" t="s">
        <v>257</v>
      </c>
      <c r="D978" s="78" t="s">
        <v>1712</v>
      </c>
      <c r="E978" s="78" t="s">
        <v>1676</v>
      </c>
      <c r="F978" s="78" t="s">
        <v>1676</v>
      </c>
      <c r="G978" s="85">
        <v>69.97</v>
      </c>
      <c r="H978" s="86">
        <v>10.2065</v>
      </c>
      <c r="I978" s="87">
        <v>1</v>
      </c>
      <c r="J978" s="87">
        <v>1</v>
      </c>
      <c r="K978" s="87">
        <v>1</v>
      </c>
      <c r="L978" s="87">
        <v>1</v>
      </c>
    </row>
    <row r="979" spans="1:12" hidden="1">
      <c r="A979" s="84" t="s">
        <v>1715</v>
      </c>
      <c r="B979" s="84" t="s">
        <v>1711</v>
      </c>
      <c r="C979" s="84" t="s">
        <v>259</v>
      </c>
      <c r="D979" s="78" t="s">
        <v>1712</v>
      </c>
      <c r="E979" s="78" t="s">
        <v>1676</v>
      </c>
      <c r="F979" s="78" t="s">
        <v>1676</v>
      </c>
      <c r="G979" s="85">
        <v>88.89</v>
      </c>
      <c r="H979" s="86">
        <v>15.871600000000001</v>
      </c>
      <c r="I979" s="87">
        <v>1</v>
      </c>
      <c r="J979" s="87">
        <v>1</v>
      </c>
      <c r="K979" s="87">
        <v>1</v>
      </c>
      <c r="L979" s="87">
        <v>1</v>
      </c>
    </row>
    <row r="980" spans="1:12" hidden="1">
      <c r="A980" s="84" t="s">
        <v>1716</v>
      </c>
      <c r="B980" s="84" t="s">
        <v>1717</v>
      </c>
      <c r="C980" s="84" t="s">
        <v>251</v>
      </c>
      <c r="D980" s="78" t="s">
        <v>1718</v>
      </c>
      <c r="E980" s="78" t="s">
        <v>1676</v>
      </c>
      <c r="F980" s="78" t="s">
        <v>1676</v>
      </c>
      <c r="G980" s="85">
        <v>21.71</v>
      </c>
      <c r="H980" s="86">
        <v>1.3460000000000001</v>
      </c>
      <c r="I980" s="87">
        <v>1</v>
      </c>
      <c r="J980" s="87">
        <v>1</v>
      </c>
      <c r="K980" s="87">
        <v>1</v>
      </c>
      <c r="L980" s="87">
        <v>1</v>
      </c>
    </row>
    <row r="981" spans="1:12" hidden="1">
      <c r="A981" s="84" t="s">
        <v>1719</v>
      </c>
      <c r="B981" s="84" t="s">
        <v>1717</v>
      </c>
      <c r="C981" s="84" t="s">
        <v>255</v>
      </c>
      <c r="D981" s="78" t="s">
        <v>1718</v>
      </c>
      <c r="E981" s="78" t="s">
        <v>1676</v>
      </c>
      <c r="F981" s="78" t="s">
        <v>1676</v>
      </c>
      <c r="G981" s="85">
        <v>51.36</v>
      </c>
      <c r="H981" s="86">
        <v>6.8451000000000004</v>
      </c>
      <c r="I981" s="87">
        <v>1</v>
      </c>
      <c r="J981" s="87">
        <v>1</v>
      </c>
      <c r="K981" s="87">
        <v>1</v>
      </c>
      <c r="L981" s="87">
        <v>1</v>
      </c>
    </row>
    <row r="982" spans="1:12" hidden="1">
      <c r="A982" s="84" t="s">
        <v>1720</v>
      </c>
      <c r="B982" s="84" t="s">
        <v>1717</v>
      </c>
      <c r="C982" s="84" t="s">
        <v>257</v>
      </c>
      <c r="D982" s="78" t="s">
        <v>1718</v>
      </c>
      <c r="E982" s="78" t="s">
        <v>1676</v>
      </c>
      <c r="F982" s="78" t="s">
        <v>1676</v>
      </c>
      <c r="G982" s="85">
        <v>61.61</v>
      </c>
      <c r="H982" s="86">
        <v>8.9709000000000003</v>
      </c>
      <c r="I982" s="87">
        <v>1</v>
      </c>
      <c r="J982" s="87">
        <v>1</v>
      </c>
      <c r="K982" s="87">
        <v>1</v>
      </c>
      <c r="L982" s="87">
        <v>1</v>
      </c>
    </row>
    <row r="983" spans="1:12" hidden="1">
      <c r="A983" s="84" t="s">
        <v>1721</v>
      </c>
      <c r="B983" s="84" t="s">
        <v>1717</v>
      </c>
      <c r="C983" s="84" t="s">
        <v>259</v>
      </c>
      <c r="D983" s="78" t="s">
        <v>1718</v>
      </c>
      <c r="E983" s="78" t="s">
        <v>1676</v>
      </c>
      <c r="F983" s="78" t="s">
        <v>1676</v>
      </c>
      <c r="G983" s="85">
        <v>75.489999999999995</v>
      </c>
      <c r="H983" s="86">
        <v>11.376799999999999</v>
      </c>
      <c r="I983" s="87">
        <v>1</v>
      </c>
      <c r="J983" s="87">
        <v>1</v>
      </c>
      <c r="K983" s="87">
        <v>1</v>
      </c>
      <c r="L983" s="87">
        <v>1</v>
      </c>
    </row>
    <row r="984" spans="1:12" hidden="1">
      <c r="A984" s="84" t="s">
        <v>1722</v>
      </c>
      <c r="B984" s="84" t="s">
        <v>1723</v>
      </c>
      <c r="C984" s="84" t="s">
        <v>251</v>
      </c>
      <c r="D984" s="78" t="s">
        <v>1724</v>
      </c>
      <c r="E984" s="78" t="s">
        <v>1676</v>
      </c>
      <c r="F984" s="78" t="s">
        <v>1676</v>
      </c>
      <c r="G984" s="85">
        <v>2.4900000000000002</v>
      </c>
      <c r="H984" s="86">
        <v>0.1487</v>
      </c>
      <c r="I984" s="87">
        <v>1</v>
      </c>
      <c r="J984" s="87">
        <v>1</v>
      </c>
      <c r="K984" s="87">
        <v>1</v>
      </c>
      <c r="L984" s="87">
        <v>1</v>
      </c>
    </row>
    <row r="985" spans="1:12" hidden="1">
      <c r="A985" s="84" t="s">
        <v>1725</v>
      </c>
      <c r="B985" s="84" t="s">
        <v>1723</v>
      </c>
      <c r="C985" s="84" t="s">
        <v>255</v>
      </c>
      <c r="D985" s="78" t="s">
        <v>1724</v>
      </c>
      <c r="E985" s="78" t="s">
        <v>1676</v>
      </c>
      <c r="F985" s="78" t="s">
        <v>1676</v>
      </c>
      <c r="G985" s="85">
        <v>33.880000000000003</v>
      </c>
      <c r="H985" s="86">
        <v>3.0632000000000001</v>
      </c>
      <c r="I985" s="87">
        <v>1</v>
      </c>
      <c r="J985" s="87">
        <v>1</v>
      </c>
      <c r="K985" s="87">
        <v>1</v>
      </c>
      <c r="L985" s="87">
        <v>1</v>
      </c>
    </row>
    <row r="986" spans="1:12" hidden="1">
      <c r="A986" s="84" t="s">
        <v>1726</v>
      </c>
      <c r="B986" s="84" t="s">
        <v>1723</v>
      </c>
      <c r="C986" s="84" t="s">
        <v>257</v>
      </c>
      <c r="D986" s="78" t="s">
        <v>1724</v>
      </c>
      <c r="E986" s="78" t="s">
        <v>1676</v>
      </c>
      <c r="F986" s="78" t="s">
        <v>1676</v>
      </c>
      <c r="G986" s="85">
        <v>53.41</v>
      </c>
      <c r="H986" s="86">
        <v>6.2084999999999999</v>
      </c>
      <c r="I986" s="87">
        <v>1</v>
      </c>
      <c r="J986" s="87">
        <v>1</v>
      </c>
      <c r="K986" s="87">
        <v>1</v>
      </c>
      <c r="L986" s="87">
        <v>1</v>
      </c>
    </row>
    <row r="987" spans="1:12" hidden="1">
      <c r="A987" s="84" t="s">
        <v>1727</v>
      </c>
      <c r="B987" s="84" t="s">
        <v>1723</v>
      </c>
      <c r="C987" s="84" t="s">
        <v>259</v>
      </c>
      <c r="D987" s="78" t="s">
        <v>1724</v>
      </c>
      <c r="E987" s="78" t="s">
        <v>1676</v>
      </c>
      <c r="F987" s="78" t="s">
        <v>1676</v>
      </c>
      <c r="G987" s="85">
        <v>75.78</v>
      </c>
      <c r="H987" s="86">
        <v>12.758100000000001</v>
      </c>
      <c r="I987" s="87">
        <v>1</v>
      </c>
      <c r="J987" s="87">
        <v>1</v>
      </c>
      <c r="K987" s="87">
        <v>1</v>
      </c>
      <c r="L987" s="87">
        <v>1</v>
      </c>
    </row>
    <row r="988" spans="1:12" hidden="1">
      <c r="A988" s="84" t="s">
        <v>1728</v>
      </c>
      <c r="B988" s="84" t="s">
        <v>1729</v>
      </c>
      <c r="C988" s="84" t="s">
        <v>251</v>
      </c>
      <c r="D988" s="78" t="s">
        <v>1730</v>
      </c>
      <c r="E988" s="78" t="s">
        <v>1676</v>
      </c>
      <c r="F988" s="78" t="s">
        <v>1676</v>
      </c>
      <c r="G988" s="85">
        <v>26.14</v>
      </c>
      <c r="H988" s="86">
        <v>2.1787999999999998</v>
      </c>
      <c r="I988" s="87">
        <v>1</v>
      </c>
      <c r="J988" s="87">
        <v>1</v>
      </c>
      <c r="K988" s="87">
        <v>1</v>
      </c>
      <c r="L988" s="87">
        <v>1</v>
      </c>
    </row>
    <row r="989" spans="1:12" hidden="1">
      <c r="A989" s="84" t="s">
        <v>1731</v>
      </c>
      <c r="B989" s="84" t="s">
        <v>1729</v>
      </c>
      <c r="C989" s="84" t="s">
        <v>255</v>
      </c>
      <c r="D989" s="78" t="s">
        <v>1730</v>
      </c>
      <c r="E989" s="78" t="s">
        <v>1676</v>
      </c>
      <c r="F989" s="78" t="s">
        <v>1676</v>
      </c>
      <c r="G989" s="85">
        <v>38.840000000000003</v>
      </c>
      <c r="H989" s="86">
        <v>5.2638999999999996</v>
      </c>
      <c r="I989" s="87">
        <v>1</v>
      </c>
      <c r="J989" s="87">
        <v>1</v>
      </c>
      <c r="K989" s="87">
        <v>1</v>
      </c>
      <c r="L989" s="87">
        <v>1</v>
      </c>
    </row>
    <row r="990" spans="1:12" hidden="1">
      <c r="A990" s="84" t="s">
        <v>1732</v>
      </c>
      <c r="B990" s="84" t="s">
        <v>1729</v>
      </c>
      <c r="C990" s="84" t="s">
        <v>257</v>
      </c>
      <c r="D990" s="78" t="s">
        <v>1730</v>
      </c>
      <c r="E990" s="78" t="s">
        <v>1676</v>
      </c>
      <c r="F990" s="78" t="s">
        <v>1676</v>
      </c>
      <c r="G990" s="85">
        <v>48.55</v>
      </c>
      <c r="H990" s="86">
        <v>6.798</v>
      </c>
      <c r="I990" s="87">
        <v>1</v>
      </c>
      <c r="J990" s="87">
        <v>1</v>
      </c>
      <c r="K990" s="87">
        <v>1</v>
      </c>
      <c r="L990" s="87">
        <v>1</v>
      </c>
    </row>
    <row r="991" spans="1:12" hidden="1">
      <c r="A991" s="84" t="s">
        <v>1733</v>
      </c>
      <c r="B991" s="84" t="s">
        <v>1729</v>
      </c>
      <c r="C991" s="84" t="s">
        <v>259</v>
      </c>
      <c r="D991" s="78" t="s">
        <v>1730</v>
      </c>
      <c r="E991" s="78" t="s">
        <v>1676</v>
      </c>
      <c r="F991" s="78" t="s">
        <v>1676</v>
      </c>
      <c r="G991" s="85">
        <v>60.68</v>
      </c>
      <c r="H991" s="86">
        <v>8.7384000000000004</v>
      </c>
      <c r="I991" s="87">
        <v>1</v>
      </c>
      <c r="J991" s="87">
        <v>1</v>
      </c>
      <c r="K991" s="87">
        <v>1</v>
      </c>
      <c r="L991" s="87">
        <v>1</v>
      </c>
    </row>
    <row r="992" spans="1:12" hidden="1">
      <c r="A992" s="84" t="s">
        <v>1734</v>
      </c>
      <c r="B992" s="84" t="s">
        <v>1735</v>
      </c>
      <c r="C992" s="84" t="s">
        <v>251</v>
      </c>
      <c r="D992" s="78" t="s">
        <v>1736</v>
      </c>
      <c r="E992" s="78" t="s">
        <v>1676</v>
      </c>
      <c r="F992" s="78" t="s">
        <v>1676</v>
      </c>
      <c r="G992" s="85">
        <v>11.9</v>
      </c>
      <c r="H992" s="86">
        <v>0.52700000000000002</v>
      </c>
      <c r="I992" s="87">
        <v>1</v>
      </c>
      <c r="J992" s="87">
        <v>1</v>
      </c>
      <c r="K992" s="87">
        <v>1</v>
      </c>
      <c r="L992" s="87">
        <v>1</v>
      </c>
    </row>
    <row r="993" spans="1:12" hidden="1">
      <c r="A993" s="84" t="s">
        <v>1737</v>
      </c>
      <c r="B993" s="84" t="s">
        <v>1735</v>
      </c>
      <c r="C993" s="84" t="s">
        <v>255</v>
      </c>
      <c r="D993" s="78" t="s">
        <v>1736</v>
      </c>
      <c r="E993" s="78" t="s">
        <v>1676</v>
      </c>
      <c r="F993" s="78" t="s">
        <v>1676</v>
      </c>
      <c r="G993" s="85">
        <v>31.03</v>
      </c>
      <c r="H993" s="86">
        <v>3.8898999999999999</v>
      </c>
      <c r="I993" s="87">
        <v>1</v>
      </c>
      <c r="J993" s="87">
        <v>1</v>
      </c>
      <c r="K993" s="87">
        <v>1</v>
      </c>
      <c r="L993" s="87">
        <v>1</v>
      </c>
    </row>
    <row r="994" spans="1:12" hidden="1">
      <c r="A994" s="84" t="s">
        <v>1738</v>
      </c>
      <c r="B994" s="84" t="s">
        <v>1735</v>
      </c>
      <c r="C994" s="84" t="s">
        <v>257</v>
      </c>
      <c r="D994" s="78" t="s">
        <v>1736</v>
      </c>
      <c r="E994" s="78" t="s">
        <v>1676</v>
      </c>
      <c r="F994" s="78" t="s">
        <v>1676</v>
      </c>
      <c r="G994" s="85">
        <v>41.46</v>
      </c>
      <c r="H994" s="86">
        <v>5.2693000000000003</v>
      </c>
      <c r="I994" s="87">
        <v>1</v>
      </c>
      <c r="J994" s="87">
        <v>1</v>
      </c>
      <c r="K994" s="87">
        <v>1</v>
      </c>
      <c r="L994" s="87">
        <v>1</v>
      </c>
    </row>
    <row r="995" spans="1:12" hidden="1">
      <c r="A995" s="84" t="s">
        <v>1739</v>
      </c>
      <c r="B995" s="84" t="s">
        <v>1735</v>
      </c>
      <c r="C995" s="84" t="s">
        <v>259</v>
      </c>
      <c r="D995" s="78" t="s">
        <v>1736</v>
      </c>
      <c r="E995" s="78" t="s">
        <v>1676</v>
      </c>
      <c r="F995" s="78" t="s">
        <v>1676</v>
      </c>
      <c r="G995" s="85">
        <v>54.22</v>
      </c>
      <c r="H995" s="86">
        <v>5.5327999999999999</v>
      </c>
      <c r="I995" s="87">
        <v>1</v>
      </c>
      <c r="J995" s="87">
        <v>1</v>
      </c>
      <c r="K995" s="87">
        <v>1</v>
      </c>
      <c r="L995" s="87">
        <v>1</v>
      </c>
    </row>
    <row r="996" spans="1:12" hidden="1">
      <c r="A996" s="84" t="s">
        <v>1740</v>
      </c>
      <c r="B996" s="84" t="s">
        <v>1741</v>
      </c>
      <c r="C996" s="84" t="s">
        <v>251</v>
      </c>
      <c r="D996" s="78" t="s">
        <v>1742</v>
      </c>
      <c r="E996" s="78" t="s">
        <v>1676</v>
      </c>
      <c r="F996" s="78" t="s">
        <v>1676</v>
      </c>
      <c r="G996" s="85">
        <v>20.69</v>
      </c>
      <c r="H996" s="86">
        <v>3.4236</v>
      </c>
      <c r="I996" s="87">
        <v>1</v>
      </c>
      <c r="J996" s="87">
        <v>1</v>
      </c>
      <c r="K996" s="87">
        <v>1</v>
      </c>
      <c r="L996" s="87">
        <v>1</v>
      </c>
    </row>
    <row r="997" spans="1:12" hidden="1">
      <c r="A997" s="84" t="s">
        <v>1743</v>
      </c>
      <c r="B997" s="84" t="s">
        <v>1741</v>
      </c>
      <c r="C997" s="84" t="s">
        <v>255</v>
      </c>
      <c r="D997" s="78" t="s">
        <v>1742</v>
      </c>
      <c r="E997" s="78" t="s">
        <v>1676</v>
      </c>
      <c r="F997" s="78" t="s">
        <v>1676</v>
      </c>
      <c r="G997" s="85">
        <v>20.69</v>
      </c>
      <c r="H997" s="86">
        <v>3.6038000000000001</v>
      </c>
      <c r="I997" s="87">
        <v>1</v>
      </c>
      <c r="J997" s="87">
        <v>1</v>
      </c>
      <c r="K997" s="87">
        <v>1</v>
      </c>
      <c r="L997" s="87">
        <v>1</v>
      </c>
    </row>
    <row r="998" spans="1:12" hidden="1">
      <c r="A998" s="84" t="s">
        <v>1744</v>
      </c>
      <c r="B998" s="84" t="s">
        <v>1741</v>
      </c>
      <c r="C998" s="84" t="s">
        <v>257</v>
      </c>
      <c r="D998" s="78" t="s">
        <v>1742</v>
      </c>
      <c r="E998" s="78" t="s">
        <v>1676</v>
      </c>
      <c r="F998" s="78" t="s">
        <v>1676</v>
      </c>
      <c r="G998" s="85">
        <v>39.03</v>
      </c>
      <c r="H998" s="86">
        <v>7.5871000000000004</v>
      </c>
      <c r="I998" s="87">
        <v>1</v>
      </c>
      <c r="J998" s="87">
        <v>1</v>
      </c>
      <c r="K998" s="87">
        <v>1</v>
      </c>
      <c r="L998" s="87">
        <v>1</v>
      </c>
    </row>
    <row r="999" spans="1:12" hidden="1">
      <c r="A999" s="84" t="s">
        <v>1745</v>
      </c>
      <c r="B999" s="84" t="s">
        <v>1741</v>
      </c>
      <c r="C999" s="84" t="s">
        <v>259</v>
      </c>
      <c r="D999" s="78" t="s">
        <v>1742</v>
      </c>
      <c r="E999" s="78" t="s">
        <v>1676</v>
      </c>
      <c r="F999" s="78" t="s">
        <v>1676</v>
      </c>
      <c r="G999" s="85">
        <v>79.17</v>
      </c>
      <c r="H999" s="86">
        <v>15.228899999999999</v>
      </c>
      <c r="I999" s="87">
        <v>1</v>
      </c>
      <c r="J999" s="87">
        <v>1</v>
      </c>
      <c r="K999" s="87">
        <v>1</v>
      </c>
      <c r="L999" s="87">
        <v>1</v>
      </c>
    </row>
    <row r="1000" spans="1:12" hidden="1">
      <c r="A1000" s="84" t="s">
        <v>1746</v>
      </c>
      <c r="B1000" s="84" t="s">
        <v>1747</v>
      </c>
      <c r="C1000" s="84" t="s">
        <v>251</v>
      </c>
      <c r="D1000" s="78" t="s">
        <v>1748</v>
      </c>
      <c r="E1000" s="78" t="s">
        <v>1676</v>
      </c>
      <c r="F1000" s="78" t="s">
        <v>1676</v>
      </c>
      <c r="G1000" s="85">
        <v>13.14</v>
      </c>
      <c r="H1000" s="86">
        <v>1.1147</v>
      </c>
      <c r="I1000" s="87">
        <v>1</v>
      </c>
      <c r="J1000" s="87">
        <v>1</v>
      </c>
      <c r="K1000" s="87">
        <v>1</v>
      </c>
      <c r="L1000" s="87">
        <v>1</v>
      </c>
    </row>
    <row r="1001" spans="1:12" hidden="1">
      <c r="A1001" s="84" t="s">
        <v>1749</v>
      </c>
      <c r="B1001" s="84" t="s">
        <v>1747</v>
      </c>
      <c r="C1001" s="84" t="s">
        <v>255</v>
      </c>
      <c r="D1001" s="78" t="s">
        <v>1748</v>
      </c>
      <c r="E1001" s="78" t="s">
        <v>1676</v>
      </c>
      <c r="F1001" s="78" t="s">
        <v>1676</v>
      </c>
      <c r="G1001" s="85">
        <v>22.46</v>
      </c>
      <c r="H1001" s="86">
        <v>2.4773999999999998</v>
      </c>
      <c r="I1001" s="87">
        <v>1</v>
      </c>
      <c r="J1001" s="87">
        <v>1</v>
      </c>
      <c r="K1001" s="87">
        <v>1</v>
      </c>
      <c r="L1001" s="87">
        <v>1</v>
      </c>
    </row>
    <row r="1002" spans="1:12" hidden="1">
      <c r="A1002" s="84" t="s">
        <v>1750</v>
      </c>
      <c r="B1002" s="84" t="s">
        <v>1747</v>
      </c>
      <c r="C1002" s="84" t="s">
        <v>257</v>
      </c>
      <c r="D1002" s="78" t="s">
        <v>1748</v>
      </c>
      <c r="E1002" s="78" t="s">
        <v>1676</v>
      </c>
      <c r="F1002" s="78" t="s">
        <v>1676</v>
      </c>
      <c r="G1002" s="85">
        <v>34.94</v>
      </c>
      <c r="H1002" s="86">
        <v>4.3251999999999997</v>
      </c>
      <c r="I1002" s="87">
        <v>1</v>
      </c>
      <c r="J1002" s="87">
        <v>1</v>
      </c>
      <c r="K1002" s="87">
        <v>1</v>
      </c>
      <c r="L1002" s="87">
        <v>1</v>
      </c>
    </row>
    <row r="1003" spans="1:12" hidden="1">
      <c r="A1003" s="84" t="s">
        <v>1751</v>
      </c>
      <c r="B1003" s="84" t="s">
        <v>1747</v>
      </c>
      <c r="C1003" s="84" t="s">
        <v>259</v>
      </c>
      <c r="D1003" s="78" t="s">
        <v>1748</v>
      </c>
      <c r="E1003" s="78" t="s">
        <v>1676</v>
      </c>
      <c r="F1003" s="78" t="s">
        <v>1676</v>
      </c>
      <c r="G1003" s="85">
        <v>44.2</v>
      </c>
      <c r="H1003" s="86">
        <v>6.6405000000000003</v>
      </c>
      <c r="I1003" s="87">
        <v>1</v>
      </c>
      <c r="J1003" s="87">
        <v>1</v>
      </c>
      <c r="K1003" s="87">
        <v>1</v>
      </c>
      <c r="L1003" s="87">
        <v>1</v>
      </c>
    </row>
    <row r="1004" spans="1:12" hidden="1">
      <c r="A1004" s="84" t="s">
        <v>1752</v>
      </c>
      <c r="B1004" s="84" t="s">
        <v>1753</v>
      </c>
      <c r="C1004" s="84" t="s">
        <v>251</v>
      </c>
      <c r="D1004" s="78" t="s">
        <v>1754</v>
      </c>
      <c r="E1004" s="78" t="s">
        <v>1676</v>
      </c>
      <c r="F1004" s="78" t="s">
        <v>1676</v>
      </c>
      <c r="G1004" s="85">
        <v>18.97</v>
      </c>
      <c r="H1004" s="86">
        <v>2.2605</v>
      </c>
      <c r="I1004" s="87">
        <v>1</v>
      </c>
      <c r="J1004" s="87">
        <v>1</v>
      </c>
      <c r="K1004" s="87">
        <v>1</v>
      </c>
      <c r="L1004" s="87">
        <v>1</v>
      </c>
    </row>
    <row r="1005" spans="1:12" hidden="1">
      <c r="A1005" s="84" t="s">
        <v>1755</v>
      </c>
      <c r="B1005" s="84" t="s">
        <v>1753</v>
      </c>
      <c r="C1005" s="84" t="s">
        <v>255</v>
      </c>
      <c r="D1005" s="78" t="s">
        <v>1754</v>
      </c>
      <c r="E1005" s="78" t="s">
        <v>1676</v>
      </c>
      <c r="F1005" s="78" t="s">
        <v>1676</v>
      </c>
      <c r="G1005" s="85">
        <v>26.6</v>
      </c>
      <c r="H1005" s="86">
        <v>3.4582999999999999</v>
      </c>
      <c r="I1005" s="87">
        <v>1</v>
      </c>
      <c r="J1005" s="87">
        <v>1</v>
      </c>
      <c r="K1005" s="87">
        <v>1</v>
      </c>
      <c r="L1005" s="87">
        <v>1</v>
      </c>
    </row>
    <row r="1006" spans="1:12" hidden="1">
      <c r="A1006" s="84" t="s">
        <v>1756</v>
      </c>
      <c r="B1006" s="84" t="s">
        <v>1753</v>
      </c>
      <c r="C1006" s="84" t="s">
        <v>257</v>
      </c>
      <c r="D1006" s="78" t="s">
        <v>1754</v>
      </c>
      <c r="E1006" s="78" t="s">
        <v>1676</v>
      </c>
      <c r="F1006" s="78" t="s">
        <v>1676</v>
      </c>
      <c r="G1006" s="85">
        <v>33.64</v>
      </c>
      <c r="H1006" s="86">
        <v>4.4657999999999998</v>
      </c>
      <c r="I1006" s="87">
        <v>1</v>
      </c>
      <c r="J1006" s="87">
        <v>1</v>
      </c>
      <c r="K1006" s="87">
        <v>1</v>
      </c>
      <c r="L1006" s="87">
        <v>1</v>
      </c>
    </row>
    <row r="1007" spans="1:12" hidden="1">
      <c r="A1007" s="84" t="s">
        <v>1757</v>
      </c>
      <c r="B1007" s="84" t="s">
        <v>1753</v>
      </c>
      <c r="C1007" s="84" t="s">
        <v>259</v>
      </c>
      <c r="D1007" s="78" t="s">
        <v>1754</v>
      </c>
      <c r="E1007" s="78" t="s">
        <v>1676</v>
      </c>
      <c r="F1007" s="78" t="s">
        <v>1676</v>
      </c>
      <c r="G1007" s="85">
        <v>44.42</v>
      </c>
      <c r="H1007" s="86">
        <v>6.35</v>
      </c>
      <c r="I1007" s="87">
        <v>1</v>
      </c>
      <c r="J1007" s="87">
        <v>1</v>
      </c>
      <c r="K1007" s="87">
        <v>1</v>
      </c>
      <c r="L1007" s="87">
        <v>1</v>
      </c>
    </row>
    <row r="1008" spans="1:12" hidden="1">
      <c r="A1008" s="84" t="s">
        <v>1758</v>
      </c>
      <c r="B1008" s="84" t="s">
        <v>1759</v>
      </c>
      <c r="C1008" s="84" t="s">
        <v>251</v>
      </c>
      <c r="D1008" s="78" t="s">
        <v>1760</v>
      </c>
      <c r="E1008" s="78" t="s">
        <v>1676</v>
      </c>
      <c r="F1008" s="78" t="s">
        <v>1676</v>
      </c>
      <c r="G1008" s="85">
        <v>13.65</v>
      </c>
      <c r="H1008" s="86">
        <v>1.3907</v>
      </c>
      <c r="I1008" s="87">
        <v>1</v>
      </c>
      <c r="J1008" s="87">
        <v>1</v>
      </c>
      <c r="K1008" s="87">
        <v>1</v>
      </c>
      <c r="L1008" s="87">
        <v>1</v>
      </c>
    </row>
    <row r="1009" spans="1:12" hidden="1">
      <c r="A1009" s="84" t="s">
        <v>1761</v>
      </c>
      <c r="B1009" s="84" t="s">
        <v>1759</v>
      </c>
      <c r="C1009" s="84" t="s">
        <v>255</v>
      </c>
      <c r="D1009" s="78" t="s">
        <v>1760</v>
      </c>
      <c r="E1009" s="78" t="s">
        <v>1676</v>
      </c>
      <c r="F1009" s="78" t="s">
        <v>1676</v>
      </c>
      <c r="G1009" s="85">
        <v>22.23</v>
      </c>
      <c r="H1009" s="86">
        <v>2.524</v>
      </c>
      <c r="I1009" s="87">
        <v>1</v>
      </c>
      <c r="J1009" s="87">
        <v>1</v>
      </c>
      <c r="K1009" s="87">
        <v>1</v>
      </c>
      <c r="L1009" s="87">
        <v>1</v>
      </c>
    </row>
    <row r="1010" spans="1:12" hidden="1">
      <c r="A1010" s="84" t="s">
        <v>1762</v>
      </c>
      <c r="B1010" s="84" t="s">
        <v>1759</v>
      </c>
      <c r="C1010" s="84" t="s">
        <v>257</v>
      </c>
      <c r="D1010" s="78" t="s">
        <v>1760</v>
      </c>
      <c r="E1010" s="78" t="s">
        <v>1676</v>
      </c>
      <c r="F1010" s="78" t="s">
        <v>1676</v>
      </c>
      <c r="G1010" s="85">
        <v>31.49</v>
      </c>
      <c r="H1010" s="86">
        <v>4.0625999999999998</v>
      </c>
      <c r="I1010" s="87">
        <v>1</v>
      </c>
      <c r="J1010" s="87">
        <v>1</v>
      </c>
      <c r="K1010" s="87">
        <v>1</v>
      </c>
      <c r="L1010" s="87">
        <v>1</v>
      </c>
    </row>
    <row r="1011" spans="1:12" hidden="1">
      <c r="A1011" s="84" t="s">
        <v>1763</v>
      </c>
      <c r="B1011" s="84" t="s">
        <v>1759</v>
      </c>
      <c r="C1011" s="84" t="s">
        <v>259</v>
      </c>
      <c r="D1011" s="78" t="s">
        <v>1760</v>
      </c>
      <c r="E1011" s="78" t="s">
        <v>1676</v>
      </c>
      <c r="F1011" s="78" t="s">
        <v>1676</v>
      </c>
      <c r="G1011" s="85">
        <v>31.49</v>
      </c>
      <c r="H1011" s="86">
        <v>6.2301000000000002</v>
      </c>
      <c r="I1011" s="87">
        <v>1</v>
      </c>
      <c r="J1011" s="87">
        <v>1</v>
      </c>
      <c r="K1011" s="87">
        <v>1</v>
      </c>
      <c r="L1011" s="87">
        <v>1</v>
      </c>
    </row>
    <row r="1012" spans="1:12" hidden="1">
      <c r="A1012" s="84" t="s">
        <v>1764</v>
      </c>
      <c r="B1012" s="84" t="s">
        <v>1765</v>
      </c>
      <c r="C1012" s="84" t="s">
        <v>251</v>
      </c>
      <c r="D1012" s="78" t="s">
        <v>1766</v>
      </c>
      <c r="E1012" s="78" t="s">
        <v>1676</v>
      </c>
      <c r="F1012" s="78" t="s">
        <v>1676</v>
      </c>
      <c r="G1012" s="85">
        <v>10.81</v>
      </c>
      <c r="H1012" s="86">
        <v>0.86870000000000003</v>
      </c>
      <c r="I1012" s="87">
        <v>1</v>
      </c>
      <c r="J1012" s="87">
        <v>1</v>
      </c>
      <c r="K1012" s="87">
        <v>1</v>
      </c>
      <c r="L1012" s="87">
        <v>1</v>
      </c>
    </row>
    <row r="1013" spans="1:12" hidden="1">
      <c r="A1013" s="84" t="s">
        <v>1767</v>
      </c>
      <c r="B1013" s="84" t="s">
        <v>1765</v>
      </c>
      <c r="C1013" s="84" t="s">
        <v>255</v>
      </c>
      <c r="D1013" s="78" t="s">
        <v>1766</v>
      </c>
      <c r="E1013" s="78" t="s">
        <v>1676</v>
      </c>
      <c r="F1013" s="78" t="s">
        <v>1676</v>
      </c>
      <c r="G1013" s="85">
        <v>19.079999999999998</v>
      </c>
      <c r="H1013" s="86">
        <v>2.1101999999999999</v>
      </c>
      <c r="I1013" s="87">
        <v>1</v>
      </c>
      <c r="J1013" s="87">
        <v>1</v>
      </c>
      <c r="K1013" s="87">
        <v>1</v>
      </c>
      <c r="L1013" s="87">
        <v>1</v>
      </c>
    </row>
    <row r="1014" spans="1:12" hidden="1">
      <c r="A1014" s="84" t="s">
        <v>1768</v>
      </c>
      <c r="B1014" s="84" t="s">
        <v>1765</v>
      </c>
      <c r="C1014" s="84" t="s">
        <v>257</v>
      </c>
      <c r="D1014" s="78" t="s">
        <v>1766</v>
      </c>
      <c r="E1014" s="78" t="s">
        <v>1676</v>
      </c>
      <c r="F1014" s="78" t="s">
        <v>1676</v>
      </c>
      <c r="G1014" s="85">
        <v>30.93</v>
      </c>
      <c r="H1014" s="86">
        <v>3.8408000000000002</v>
      </c>
      <c r="I1014" s="87">
        <v>1</v>
      </c>
      <c r="J1014" s="87">
        <v>1</v>
      </c>
      <c r="K1014" s="87">
        <v>1</v>
      </c>
      <c r="L1014" s="87">
        <v>1</v>
      </c>
    </row>
    <row r="1015" spans="1:12" hidden="1">
      <c r="A1015" s="84" t="s">
        <v>1769</v>
      </c>
      <c r="B1015" s="84" t="s">
        <v>1765</v>
      </c>
      <c r="C1015" s="84" t="s">
        <v>259</v>
      </c>
      <c r="D1015" s="78" t="s">
        <v>1766</v>
      </c>
      <c r="E1015" s="78" t="s">
        <v>1676</v>
      </c>
      <c r="F1015" s="78" t="s">
        <v>1676</v>
      </c>
      <c r="G1015" s="85">
        <v>39.630000000000003</v>
      </c>
      <c r="H1015" s="86">
        <v>5.0065999999999997</v>
      </c>
      <c r="I1015" s="87">
        <v>1</v>
      </c>
      <c r="J1015" s="87">
        <v>1</v>
      </c>
      <c r="K1015" s="87">
        <v>1</v>
      </c>
      <c r="L1015" s="87">
        <v>1</v>
      </c>
    </row>
    <row r="1016" spans="1:12" hidden="1">
      <c r="A1016" s="84" t="s">
        <v>1770</v>
      </c>
      <c r="B1016" s="84" t="s">
        <v>1771</v>
      </c>
      <c r="C1016" s="84" t="s">
        <v>251</v>
      </c>
      <c r="D1016" s="78" t="s">
        <v>1772</v>
      </c>
      <c r="E1016" s="78" t="s">
        <v>1676</v>
      </c>
      <c r="F1016" s="78" t="s">
        <v>1676</v>
      </c>
      <c r="G1016" s="85">
        <v>5.77</v>
      </c>
      <c r="H1016" s="86">
        <v>0.39700000000000002</v>
      </c>
      <c r="I1016" s="87">
        <v>1</v>
      </c>
      <c r="J1016" s="87">
        <v>1</v>
      </c>
      <c r="K1016" s="87">
        <v>1</v>
      </c>
      <c r="L1016" s="87">
        <v>1</v>
      </c>
    </row>
    <row r="1017" spans="1:12" hidden="1">
      <c r="A1017" s="84" t="s">
        <v>1773</v>
      </c>
      <c r="B1017" s="84" t="s">
        <v>1771</v>
      </c>
      <c r="C1017" s="84" t="s">
        <v>255</v>
      </c>
      <c r="D1017" s="78" t="s">
        <v>1772</v>
      </c>
      <c r="E1017" s="78" t="s">
        <v>1676</v>
      </c>
      <c r="F1017" s="78" t="s">
        <v>1676</v>
      </c>
      <c r="G1017" s="85">
        <v>13.42</v>
      </c>
      <c r="H1017" s="86">
        <v>1.2859</v>
      </c>
      <c r="I1017" s="87">
        <v>1</v>
      </c>
      <c r="J1017" s="87">
        <v>1</v>
      </c>
      <c r="K1017" s="87">
        <v>1</v>
      </c>
      <c r="L1017" s="87">
        <v>1</v>
      </c>
    </row>
    <row r="1018" spans="1:12" hidden="1">
      <c r="A1018" s="84" t="s">
        <v>1774</v>
      </c>
      <c r="B1018" s="84" t="s">
        <v>1771</v>
      </c>
      <c r="C1018" s="84" t="s">
        <v>257</v>
      </c>
      <c r="D1018" s="78" t="s">
        <v>1772</v>
      </c>
      <c r="E1018" s="78" t="s">
        <v>1676</v>
      </c>
      <c r="F1018" s="78" t="s">
        <v>1676</v>
      </c>
      <c r="G1018" s="85">
        <v>23.76</v>
      </c>
      <c r="H1018" s="86">
        <v>3.0579999999999998</v>
      </c>
      <c r="I1018" s="87">
        <v>1</v>
      </c>
      <c r="J1018" s="87">
        <v>1</v>
      </c>
      <c r="K1018" s="87">
        <v>1</v>
      </c>
      <c r="L1018" s="87">
        <v>1</v>
      </c>
    </row>
    <row r="1019" spans="1:12" hidden="1">
      <c r="A1019" s="84" t="s">
        <v>1775</v>
      </c>
      <c r="B1019" s="84" t="s">
        <v>1771</v>
      </c>
      <c r="C1019" s="84" t="s">
        <v>259</v>
      </c>
      <c r="D1019" s="78" t="s">
        <v>1772</v>
      </c>
      <c r="E1019" s="78" t="s">
        <v>1676</v>
      </c>
      <c r="F1019" s="78" t="s">
        <v>1676</v>
      </c>
      <c r="G1019" s="85">
        <v>31.61</v>
      </c>
      <c r="H1019" s="86">
        <v>5.2096</v>
      </c>
      <c r="I1019" s="87">
        <v>1</v>
      </c>
      <c r="J1019" s="87">
        <v>1</v>
      </c>
      <c r="K1019" s="87">
        <v>1</v>
      </c>
      <c r="L1019" s="87">
        <v>1</v>
      </c>
    </row>
    <row r="1020" spans="1:12" hidden="1">
      <c r="A1020" s="84" t="s">
        <v>1776</v>
      </c>
      <c r="B1020" s="84" t="s">
        <v>1777</v>
      </c>
      <c r="C1020" s="84" t="s">
        <v>251</v>
      </c>
      <c r="D1020" s="78" t="s">
        <v>1778</v>
      </c>
      <c r="E1020" s="78" t="s">
        <v>1676</v>
      </c>
      <c r="F1020" s="78" t="s">
        <v>1676</v>
      </c>
      <c r="G1020" s="85">
        <v>11.75</v>
      </c>
      <c r="H1020" s="86">
        <v>1.4117999999999999</v>
      </c>
      <c r="I1020" s="87">
        <v>1</v>
      </c>
      <c r="J1020" s="87">
        <v>1</v>
      </c>
      <c r="K1020" s="87">
        <v>1</v>
      </c>
      <c r="L1020" s="87">
        <v>1</v>
      </c>
    </row>
    <row r="1021" spans="1:12" hidden="1">
      <c r="A1021" s="84" t="s">
        <v>1779</v>
      </c>
      <c r="B1021" s="84" t="s">
        <v>1777</v>
      </c>
      <c r="C1021" s="84" t="s">
        <v>255</v>
      </c>
      <c r="D1021" s="78" t="s">
        <v>1778</v>
      </c>
      <c r="E1021" s="78" t="s">
        <v>1676</v>
      </c>
      <c r="F1021" s="78" t="s">
        <v>1676</v>
      </c>
      <c r="G1021" s="85">
        <v>16.78</v>
      </c>
      <c r="H1021" s="86">
        <v>2.1116000000000001</v>
      </c>
      <c r="I1021" s="87">
        <v>1</v>
      </c>
      <c r="J1021" s="87">
        <v>1</v>
      </c>
      <c r="K1021" s="87">
        <v>1</v>
      </c>
      <c r="L1021" s="87">
        <v>1</v>
      </c>
    </row>
    <row r="1022" spans="1:12" hidden="1">
      <c r="A1022" s="84" t="s">
        <v>1780</v>
      </c>
      <c r="B1022" s="84" t="s">
        <v>1777</v>
      </c>
      <c r="C1022" s="84" t="s">
        <v>257</v>
      </c>
      <c r="D1022" s="78" t="s">
        <v>1778</v>
      </c>
      <c r="E1022" s="78" t="s">
        <v>1676</v>
      </c>
      <c r="F1022" s="78" t="s">
        <v>1676</v>
      </c>
      <c r="G1022" s="85">
        <v>19.329999999999998</v>
      </c>
      <c r="H1022" s="86">
        <v>2.3946999999999998</v>
      </c>
      <c r="I1022" s="87">
        <v>1</v>
      </c>
      <c r="J1022" s="87">
        <v>1</v>
      </c>
      <c r="K1022" s="87">
        <v>1</v>
      </c>
      <c r="L1022" s="87">
        <v>1</v>
      </c>
    </row>
    <row r="1023" spans="1:12" hidden="1">
      <c r="A1023" s="84" t="s">
        <v>1781</v>
      </c>
      <c r="B1023" s="84" t="s">
        <v>1777</v>
      </c>
      <c r="C1023" s="84" t="s">
        <v>259</v>
      </c>
      <c r="D1023" s="78" t="s">
        <v>1778</v>
      </c>
      <c r="E1023" s="78" t="s">
        <v>1676</v>
      </c>
      <c r="F1023" s="78" t="s">
        <v>1676</v>
      </c>
      <c r="G1023" s="85">
        <v>25.7</v>
      </c>
      <c r="H1023" s="86">
        <v>4.1119000000000003</v>
      </c>
      <c r="I1023" s="87">
        <v>1</v>
      </c>
      <c r="J1023" s="87">
        <v>1</v>
      </c>
      <c r="K1023" s="87">
        <v>1</v>
      </c>
      <c r="L1023" s="87">
        <v>1</v>
      </c>
    </row>
    <row r="1024" spans="1:12" hidden="1">
      <c r="A1024" s="84" t="s">
        <v>1782</v>
      </c>
      <c r="B1024" s="84" t="s">
        <v>1783</v>
      </c>
      <c r="C1024" s="84" t="s">
        <v>251</v>
      </c>
      <c r="D1024" s="78" t="s">
        <v>1784</v>
      </c>
      <c r="E1024" s="78" t="s">
        <v>1676</v>
      </c>
      <c r="F1024" s="78" t="s">
        <v>1676</v>
      </c>
      <c r="G1024" s="85">
        <v>9.5500000000000007</v>
      </c>
      <c r="H1024" s="86">
        <v>0.87190000000000001</v>
      </c>
      <c r="I1024" s="87">
        <v>1</v>
      </c>
      <c r="J1024" s="87">
        <v>1</v>
      </c>
      <c r="K1024" s="87">
        <v>1</v>
      </c>
      <c r="L1024" s="87">
        <v>1</v>
      </c>
    </row>
    <row r="1025" spans="1:12" hidden="1">
      <c r="A1025" s="84" t="s">
        <v>1785</v>
      </c>
      <c r="B1025" s="84" t="s">
        <v>1783</v>
      </c>
      <c r="C1025" s="84" t="s">
        <v>255</v>
      </c>
      <c r="D1025" s="78" t="s">
        <v>1784</v>
      </c>
      <c r="E1025" s="78" t="s">
        <v>1676</v>
      </c>
      <c r="F1025" s="78" t="s">
        <v>1676</v>
      </c>
      <c r="G1025" s="85">
        <v>13.29</v>
      </c>
      <c r="H1025" s="86">
        <v>1.4142999999999999</v>
      </c>
      <c r="I1025" s="87">
        <v>1</v>
      </c>
      <c r="J1025" s="87">
        <v>1</v>
      </c>
      <c r="K1025" s="87">
        <v>1</v>
      </c>
      <c r="L1025" s="87">
        <v>1</v>
      </c>
    </row>
    <row r="1026" spans="1:12" hidden="1">
      <c r="A1026" s="84" t="s">
        <v>1786</v>
      </c>
      <c r="B1026" s="84" t="s">
        <v>1783</v>
      </c>
      <c r="C1026" s="84" t="s">
        <v>257</v>
      </c>
      <c r="D1026" s="78" t="s">
        <v>1784</v>
      </c>
      <c r="E1026" s="78" t="s">
        <v>1676</v>
      </c>
      <c r="F1026" s="78" t="s">
        <v>1676</v>
      </c>
      <c r="G1026" s="85">
        <v>23.61</v>
      </c>
      <c r="H1026" s="86">
        <v>3.1118999999999999</v>
      </c>
      <c r="I1026" s="87">
        <v>1</v>
      </c>
      <c r="J1026" s="87">
        <v>1</v>
      </c>
      <c r="K1026" s="87">
        <v>1</v>
      </c>
      <c r="L1026" s="87">
        <v>1</v>
      </c>
    </row>
    <row r="1027" spans="1:12" hidden="1">
      <c r="A1027" s="84" t="s">
        <v>1787</v>
      </c>
      <c r="B1027" s="84" t="s">
        <v>1783</v>
      </c>
      <c r="C1027" s="84" t="s">
        <v>259</v>
      </c>
      <c r="D1027" s="78" t="s">
        <v>1784</v>
      </c>
      <c r="E1027" s="78" t="s">
        <v>1676</v>
      </c>
      <c r="F1027" s="78" t="s">
        <v>1676</v>
      </c>
      <c r="G1027" s="85">
        <v>23.61</v>
      </c>
      <c r="H1027" s="86">
        <v>3.7736999999999998</v>
      </c>
      <c r="I1027" s="87">
        <v>1</v>
      </c>
      <c r="J1027" s="87">
        <v>1</v>
      </c>
      <c r="K1027" s="87">
        <v>1</v>
      </c>
      <c r="L1027" s="87">
        <v>1</v>
      </c>
    </row>
    <row r="1028" spans="1:12" hidden="1">
      <c r="A1028" s="84" t="s">
        <v>1788</v>
      </c>
      <c r="B1028" s="84" t="s">
        <v>1789</v>
      </c>
      <c r="C1028" s="84" t="s">
        <v>251</v>
      </c>
      <c r="D1028" s="78" t="s">
        <v>1790</v>
      </c>
      <c r="E1028" s="78" t="s">
        <v>1676</v>
      </c>
      <c r="F1028" s="78" t="s">
        <v>1676</v>
      </c>
      <c r="G1028" s="85">
        <v>10.83</v>
      </c>
      <c r="H1028" s="86">
        <v>1.0075000000000001</v>
      </c>
      <c r="I1028" s="87">
        <v>1</v>
      </c>
      <c r="J1028" s="87">
        <v>1</v>
      </c>
      <c r="K1028" s="87">
        <v>1</v>
      </c>
      <c r="L1028" s="87">
        <v>1</v>
      </c>
    </row>
    <row r="1029" spans="1:12" hidden="1">
      <c r="A1029" s="84" t="s">
        <v>1791</v>
      </c>
      <c r="B1029" s="84" t="s">
        <v>1789</v>
      </c>
      <c r="C1029" s="84" t="s">
        <v>255</v>
      </c>
      <c r="D1029" s="78" t="s">
        <v>1790</v>
      </c>
      <c r="E1029" s="78" t="s">
        <v>1676</v>
      </c>
      <c r="F1029" s="78" t="s">
        <v>1676</v>
      </c>
      <c r="G1029" s="85">
        <v>14.09</v>
      </c>
      <c r="H1029" s="86">
        <v>1.37</v>
      </c>
      <c r="I1029" s="87">
        <v>1</v>
      </c>
      <c r="J1029" s="87">
        <v>1</v>
      </c>
      <c r="K1029" s="87">
        <v>1</v>
      </c>
      <c r="L1029" s="87">
        <v>1</v>
      </c>
    </row>
    <row r="1030" spans="1:12" hidden="1">
      <c r="A1030" s="84" t="s">
        <v>1792</v>
      </c>
      <c r="B1030" s="84" t="s">
        <v>1789</v>
      </c>
      <c r="C1030" s="84" t="s">
        <v>257</v>
      </c>
      <c r="D1030" s="78" t="s">
        <v>1790</v>
      </c>
      <c r="E1030" s="78" t="s">
        <v>1676</v>
      </c>
      <c r="F1030" s="78" t="s">
        <v>1676</v>
      </c>
      <c r="G1030" s="85">
        <v>21.17</v>
      </c>
      <c r="H1030" s="86">
        <v>2.4777</v>
      </c>
      <c r="I1030" s="87">
        <v>1</v>
      </c>
      <c r="J1030" s="87">
        <v>1</v>
      </c>
      <c r="K1030" s="87">
        <v>1</v>
      </c>
      <c r="L1030" s="87">
        <v>1</v>
      </c>
    </row>
    <row r="1031" spans="1:12" hidden="1">
      <c r="A1031" s="84" t="s">
        <v>1793</v>
      </c>
      <c r="B1031" s="84" t="s">
        <v>1789</v>
      </c>
      <c r="C1031" s="84" t="s">
        <v>259</v>
      </c>
      <c r="D1031" s="78" t="s">
        <v>1790</v>
      </c>
      <c r="E1031" s="78" t="s">
        <v>1676</v>
      </c>
      <c r="F1031" s="78" t="s">
        <v>1676</v>
      </c>
      <c r="G1031" s="85">
        <v>27.18</v>
      </c>
      <c r="H1031" s="86">
        <v>3.4765000000000001</v>
      </c>
      <c r="I1031" s="87">
        <v>1</v>
      </c>
      <c r="J1031" s="87">
        <v>1</v>
      </c>
      <c r="K1031" s="87">
        <v>1</v>
      </c>
      <c r="L1031" s="87">
        <v>1</v>
      </c>
    </row>
    <row r="1032" spans="1:12" hidden="1">
      <c r="A1032" s="84" t="s">
        <v>1794</v>
      </c>
      <c r="B1032" s="84" t="s">
        <v>1795</v>
      </c>
      <c r="C1032" s="84" t="s">
        <v>251</v>
      </c>
      <c r="D1032" s="78" t="s">
        <v>1796</v>
      </c>
      <c r="E1032" s="78" t="s">
        <v>1797</v>
      </c>
      <c r="F1032" s="78" t="s">
        <v>1797</v>
      </c>
      <c r="G1032" s="85">
        <v>2.6</v>
      </c>
      <c r="H1032" s="86">
        <v>0.1525</v>
      </c>
      <c r="I1032" s="87">
        <v>1</v>
      </c>
      <c r="J1032" s="87">
        <v>1.3</v>
      </c>
      <c r="K1032" s="87">
        <v>1.3</v>
      </c>
      <c r="L1032" s="87">
        <v>1</v>
      </c>
    </row>
    <row r="1033" spans="1:12" hidden="1">
      <c r="A1033" s="84" t="s">
        <v>1798</v>
      </c>
      <c r="B1033" s="84" t="s">
        <v>1795</v>
      </c>
      <c r="C1033" s="84" t="s">
        <v>255</v>
      </c>
      <c r="D1033" s="78" t="s">
        <v>1796</v>
      </c>
      <c r="E1033" s="78" t="s">
        <v>1797</v>
      </c>
      <c r="F1033" s="78" t="s">
        <v>1797</v>
      </c>
      <c r="G1033" s="85">
        <v>3.03</v>
      </c>
      <c r="H1033" s="86">
        <v>0.1779</v>
      </c>
      <c r="I1033" s="87">
        <v>1</v>
      </c>
      <c r="J1033" s="87">
        <v>1.3</v>
      </c>
      <c r="K1033" s="87">
        <v>1.3</v>
      </c>
      <c r="L1033" s="87">
        <v>1</v>
      </c>
    </row>
    <row r="1034" spans="1:12" hidden="1">
      <c r="A1034" s="84" t="s">
        <v>1799</v>
      </c>
      <c r="B1034" s="84" t="s">
        <v>1795</v>
      </c>
      <c r="C1034" s="84" t="s">
        <v>257</v>
      </c>
      <c r="D1034" s="78" t="s">
        <v>1796</v>
      </c>
      <c r="E1034" s="78" t="s">
        <v>1797</v>
      </c>
      <c r="F1034" s="78" t="s">
        <v>1797</v>
      </c>
      <c r="G1034" s="85">
        <v>5.93</v>
      </c>
      <c r="H1034" s="86">
        <v>0.42120000000000002</v>
      </c>
      <c r="I1034" s="87">
        <v>1</v>
      </c>
      <c r="J1034" s="87">
        <v>1.3</v>
      </c>
      <c r="K1034" s="87">
        <v>1.3</v>
      </c>
      <c r="L1034" s="87">
        <v>1</v>
      </c>
    </row>
    <row r="1035" spans="1:12" hidden="1">
      <c r="A1035" s="84" t="s">
        <v>1800</v>
      </c>
      <c r="B1035" s="84" t="s">
        <v>1795</v>
      </c>
      <c r="C1035" s="84" t="s">
        <v>259</v>
      </c>
      <c r="D1035" s="78" t="s">
        <v>1796</v>
      </c>
      <c r="E1035" s="78" t="s">
        <v>1797</v>
      </c>
      <c r="F1035" s="78" t="s">
        <v>1797</v>
      </c>
      <c r="G1035" s="85">
        <v>5.93</v>
      </c>
      <c r="H1035" s="86">
        <v>2.3205</v>
      </c>
      <c r="I1035" s="87">
        <v>1</v>
      </c>
      <c r="J1035" s="87">
        <v>1.3</v>
      </c>
      <c r="K1035" s="87">
        <v>1.3</v>
      </c>
      <c r="L1035" s="87">
        <v>1</v>
      </c>
    </row>
    <row r="1036" spans="1:12" hidden="1">
      <c r="A1036" s="84" t="s">
        <v>1801</v>
      </c>
      <c r="B1036" s="84" t="s">
        <v>1802</v>
      </c>
      <c r="C1036" s="84" t="s">
        <v>251</v>
      </c>
      <c r="D1036" s="78" t="s">
        <v>1803</v>
      </c>
      <c r="E1036" s="78" t="s">
        <v>1676</v>
      </c>
      <c r="F1036" s="78" t="s">
        <v>1676</v>
      </c>
      <c r="G1036" s="85">
        <v>15.36</v>
      </c>
      <c r="H1036" s="86">
        <v>2.1480999999999999</v>
      </c>
      <c r="I1036" s="87">
        <v>1</v>
      </c>
      <c r="J1036" s="87">
        <v>1</v>
      </c>
      <c r="K1036" s="87">
        <v>1</v>
      </c>
      <c r="L1036" s="87">
        <v>1</v>
      </c>
    </row>
    <row r="1037" spans="1:12" hidden="1">
      <c r="A1037" s="84" t="s">
        <v>1804</v>
      </c>
      <c r="B1037" s="84" t="s">
        <v>1802</v>
      </c>
      <c r="C1037" s="84" t="s">
        <v>255</v>
      </c>
      <c r="D1037" s="78" t="s">
        <v>1803</v>
      </c>
      <c r="E1037" s="78" t="s">
        <v>1676</v>
      </c>
      <c r="F1037" s="78" t="s">
        <v>1676</v>
      </c>
      <c r="G1037" s="85">
        <v>15.36</v>
      </c>
      <c r="H1037" s="86">
        <v>5.415</v>
      </c>
      <c r="I1037" s="87">
        <v>1</v>
      </c>
      <c r="J1037" s="87">
        <v>1</v>
      </c>
      <c r="K1037" s="87">
        <v>1</v>
      </c>
      <c r="L1037" s="87">
        <v>1</v>
      </c>
    </row>
    <row r="1038" spans="1:12" hidden="1">
      <c r="A1038" s="84" t="s">
        <v>1805</v>
      </c>
      <c r="B1038" s="84" t="s">
        <v>1802</v>
      </c>
      <c r="C1038" s="84" t="s">
        <v>257</v>
      </c>
      <c r="D1038" s="78" t="s">
        <v>1803</v>
      </c>
      <c r="E1038" s="78" t="s">
        <v>1676</v>
      </c>
      <c r="F1038" s="78" t="s">
        <v>1676</v>
      </c>
      <c r="G1038" s="85">
        <v>19.95</v>
      </c>
      <c r="H1038" s="86">
        <v>8.5348000000000006</v>
      </c>
      <c r="I1038" s="87">
        <v>1</v>
      </c>
      <c r="J1038" s="87">
        <v>1</v>
      </c>
      <c r="K1038" s="87">
        <v>1</v>
      </c>
      <c r="L1038" s="87">
        <v>1</v>
      </c>
    </row>
    <row r="1039" spans="1:12" hidden="1">
      <c r="A1039" s="84" t="s">
        <v>1806</v>
      </c>
      <c r="B1039" s="84" t="s">
        <v>1802</v>
      </c>
      <c r="C1039" s="84" t="s">
        <v>259</v>
      </c>
      <c r="D1039" s="78" t="s">
        <v>1803</v>
      </c>
      <c r="E1039" s="78" t="s">
        <v>1676</v>
      </c>
      <c r="F1039" s="78" t="s">
        <v>1676</v>
      </c>
      <c r="G1039" s="85">
        <v>50.66</v>
      </c>
      <c r="H1039" s="86">
        <v>17.663900000000002</v>
      </c>
      <c r="I1039" s="87">
        <v>1</v>
      </c>
      <c r="J1039" s="87">
        <v>1</v>
      </c>
      <c r="K1039" s="87">
        <v>1</v>
      </c>
      <c r="L1039" s="87">
        <v>1</v>
      </c>
    </row>
    <row r="1040" spans="1:12" hidden="1">
      <c r="A1040" s="84" t="s">
        <v>1807</v>
      </c>
      <c r="B1040" s="84" t="s">
        <v>1808</v>
      </c>
      <c r="C1040" s="84" t="s">
        <v>251</v>
      </c>
      <c r="D1040" s="78" t="s">
        <v>1809</v>
      </c>
      <c r="E1040" s="78" t="s">
        <v>1676</v>
      </c>
      <c r="F1040" s="78" t="s">
        <v>1676</v>
      </c>
      <c r="G1040" s="85">
        <v>5.32</v>
      </c>
      <c r="H1040" s="86">
        <v>0.44469999999999998</v>
      </c>
      <c r="I1040" s="87">
        <v>1</v>
      </c>
      <c r="J1040" s="87">
        <v>1</v>
      </c>
      <c r="K1040" s="87">
        <v>1</v>
      </c>
      <c r="L1040" s="87">
        <v>1</v>
      </c>
    </row>
    <row r="1041" spans="1:12" hidden="1">
      <c r="A1041" s="84" t="s">
        <v>1810</v>
      </c>
      <c r="B1041" s="84" t="s">
        <v>1808</v>
      </c>
      <c r="C1041" s="84" t="s">
        <v>255</v>
      </c>
      <c r="D1041" s="78" t="s">
        <v>1809</v>
      </c>
      <c r="E1041" s="78" t="s">
        <v>1676</v>
      </c>
      <c r="F1041" s="78" t="s">
        <v>1676</v>
      </c>
      <c r="G1041" s="85">
        <v>15.99</v>
      </c>
      <c r="H1041" s="86">
        <v>3.4434</v>
      </c>
      <c r="I1041" s="87">
        <v>1</v>
      </c>
      <c r="J1041" s="87">
        <v>1</v>
      </c>
      <c r="K1041" s="87">
        <v>1</v>
      </c>
      <c r="L1041" s="87">
        <v>1</v>
      </c>
    </row>
    <row r="1042" spans="1:12" hidden="1">
      <c r="A1042" s="84" t="s">
        <v>1811</v>
      </c>
      <c r="B1042" s="84" t="s">
        <v>1808</v>
      </c>
      <c r="C1042" s="84" t="s">
        <v>257</v>
      </c>
      <c r="D1042" s="78" t="s">
        <v>1809</v>
      </c>
      <c r="E1042" s="78" t="s">
        <v>1676</v>
      </c>
      <c r="F1042" s="78" t="s">
        <v>1676</v>
      </c>
      <c r="G1042" s="85">
        <v>27.48</v>
      </c>
      <c r="H1042" s="86">
        <v>5.6146000000000003</v>
      </c>
      <c r="I1042" s="87">
        <v>1</v>
      </c>
      <c r="J1042" s="87">
        <v>1</v>
      </c>
      <c r="K1042" s="87">
        <v>1</v>
      </c>
      <c r="L1042" s="87">
        <v>1</v>
      </c>
    </row>
    <row r="1043" spans="1:12" hidden="1">
      <c r="A1043" s="84" t="s">
        <v>1812</v>
      </c>
      <c r="B1043" s="84" t="s">
        <v>1808</v>
      </c>
      <c r="C1043" s="84" t="s">
        <v>259</v>
      </c>
      <c r="D1043" s="78" t="s">
        <v>1809</v>
      </c>
      <c r="E1043" s="78" t="s">
        <v>1676</v>
      </c>
      <c r="F1043" s="78" t="s">
        <v>1676</v>
      </c>
      <c r="G1043" s="85">
        <v>69.63</v>
      </c>
      <c r="H1043" s="86">
        <v>14.6204</v>
      </c>
      <c r="I1043" s="87">
        <v>1</v>
      </c>
      <c r="J1043" s="87">
        <v>1</v>
      </c>
      <c r="K1043" s="87">
        <v>1</v>
      </c>
      <c r="L1043" s="87">
        <v>1</v>
      </c>
    </row>
    <row r="1044" spans="1:12" hidden="1">
      <c r="A1044" s="84" t="s">
        <v>1813</v>
      </c>
      <c r="B1044" s="84" t="s">
        <v>1814</v>
      </c>
      <c r="C1044" s="84" t="s">
        <v>251</v>
      </c>
      <c r="D1044" s="78" t="s">
        <v>1815</v>
      </c>
      <c r="E1044" s="78" t="s">
        <v>1676</v>
      </c>
      <c r="F1044" s="78" t="s">
        <v>1676</v>
      </c>
      <c r="G1044" s="85">
        <v>2.5299999999999998</v>
      </c>
      <c r="H1044" s="86">
        <v>0.18149999999999999</v>
      </c>
      <c r="I1044" s="87">
        <v>1</v>
      </c>
      <c r="J1044" s="87">
        <v>1</v>
      </c>
      <c r="K1044" s="87">
        <v>1</v>
      </c>
      <c r="L1044" s="87">
        <v>1</v>
      </c>
    </row>
    <row r="1045" spans="1:12" hidden="1">
      <c r="A1045" s="84" t="s">
        <v>1816</v>
      </c>
      <c r="B1045" s="84" t="s">
        <v>1814</v>
      </c>
      <c r="C1045" s="84" t="s">
        <v>255</v>
      </c>
      <c r="D1045" s="78" t="s">
        <v>1815</v>
      </c>
      <c r="E1045" s="78" t="s">
        <v>1676</v>
      </c>
      <c r="F1045" s="78" t="s">
        <v>1676</v>
      </c>
      <c r="G1045" s="85">
        <v>5.83</v>
      </c>
      <c r="H1045" s="86">
        <v>0.51590000000000003</v>
      </c>
      <c r="I1045" s="87">
        <v>1</v>
      </c>
      <c r="J1045" s="87">
        <v>1</v>
      </c>
      <c r="K1045" s="87">
        <v>1</v>
      </c>
      <c r="L1045" s="87">
        <v>1</v>
      </c>
    </row>
    <row r="1046" spans="1:12" hidden="1">
      <c r="A1046" s="84" t="s">
        <v>1817</v>
      </c>
      <c r="B1046" s="84" t="s">
        <v>1814</v>
      </c>
      <c r="C1046" s="84" t="s">
        <v>257</v>
      </c>
      <c r="D1046" s="78" t="s">
        <v>1815</v>
      </c>
      <c r="E1046" s="78" t="s">
        <v>1676</v>
      </c>
      <c r="F1046" s="78" t="s">
        <v>1676</v>
      </c>
      <c r="G1046" s="85">
        <v>15.04</v>
      </c>
      <c r="H1046" s="86">
        <v>1.831</v>
      </c>
      <c r="I1046" s="87">
        <v>1</v>
      </c>
      <c r="J1046" s="87">
        <v>1</v>
      </c>
      <c r="K1046" s="87">
        <v>1</v>
      </c>
      <c r="L1046" s="87">
        <v>1</v>
      </c>
    </row>
    <row r="1047" spans="1:12" hidden="1">
      <c r="A1047" s="84" t="s">
        <v>1818</v>
      </c>
      <c r="B1047" s="84" t="s">
        <v>1814</v>
      </c>
      <c r="C1047" s="84" t="s">
        <v>259</v>
      </c>
      <c r="D1047" s="78" t="s">
        <v>1815</v>
      </c>
      <c r="E1047" s="78" t="s">
        <v>1676</v>
      </c>
      <c r="F1047" s="78" t="s">
        <v>1676</v>
      </c>
      <c r="G1047" s="85">
        <v>25.53</v>
      </c>
      <c r="H1047" s="86">
        <v>4.7350000000000003</v>
      </c>
      <c r="I1047" s="87">
        <v>1</v>
      </c>
      <c r="J1047" s="87">
        <v>1</v>
      </c>
      <c r="K1047" s="87">
        <v>1</v>
      </c>
      <c r="L1047" s="87">
        <v>1</v>
      </c>
    </row>
    <row r="1048" spans="1:12" hidden="1">
      <c r="A1048" s="84" t="s">
        <v>1819</v>
      </c>
      <c r="B1048" s="84" t="s">
        <v>1820</v>
      </c>
      <c r="C1048" s="84" t="s">
        <v>251</v>
      </c>
      <c r="D1048" s="78" t="s">
        <v>1821</v>
      </c>
      <c r="E1048" s="78" t="s">
        <v>1676</v>
      </c>
      <c r="F1048" s="78" t="s">
        <v>1676</v>
      </c>
      <c r="G1048" s="85">
        <v>4.62</v>
      </c>
      <c r="H1048" s="86">
        <v>0.53890000000000005</v>
      </c>
      <c r="I1048" s="87">
        <v>1</v>
      </c>
      <c r="J1048" s="87">
        <v>1</v>
      </c>
      <c r="K1048" s="87">
        <v>1</v>
      </c>
      <c r="L1048" s="87">
        <v>1</v>
      </c>
    </row>
    <row r="1049" spans="1:12" hidden="1">
      <c r="A1049" s="84" t="s">
        <v>1822</v>
      </c>
      <c r="B1049" s="84" t="s">
        <v>1820</v>
      </c>
      <c r="C1049" s="84" t="s">
        <v>255</v>
      </c>
      <c r="D1049" s="78" t="s">
        <v>1821</v>
      </c>
      <c r="E1049" s="78" t="s">
        <v>1676</v>
      </c>
      <c r="F1049" s="78" t="s">
        <v>1676</v>
      </c>
      <c r="G1049" s="85">
        <v>8.52</v>
      </c>
      <c r="H1049" s="86">
        <v>1.1053999999999999</v>
      </c>
      <c r="I1049" s="87">
        <v>1</v>
      </c>
      <c r="J1049" s="87">
        <v>1</v>
      </c>
      <c r="K1049" s="87">
        <v>1</v>
      </c>
      <c r="L1049" s="87">
        <v>1</v>
      </c>
    </row>
    <row r="1050" spans="1:12" hidden="1">
      <c r="A1050" s="84" t="s">
        <v>1823</v>
      </c>
      <c r="B1050" s="84" t="s">
        <v>1820</v>
      </c>
      <c r="C1050" s="84" t="s">
        <v>257</v>
      </c>
      <c r="D1050" s="78" t="s">
        <v>1821</v>
      </c>
      <c r="E1050" s="78" t="s">
        <v>1676</v>
      </c>
      <c r="F1050" s="78" t="s">
        <v>1676</v>
      </c>
      <c r="G1050" s="85">
        <v>9.6</v>
      </c>
      <c r="H1050" s="86">
        <v>1.2482</v>
      </c>
      <c r="I1050" s="87">
        <v>1</v>
      </c>
      <c r="J1050" s="87">
        <v>1</v>
      </c>
      <c r="K1050" s="87">
        <v>1</v>
      </c>
      <c r="L1050" s="87">
        <v>1</v>
      </c>
    </row>
    <row r="1051" spans="1:12" hidden="1">
      <c r="A1051" s="84" t="s">
        <v>1824</v>
      </c>
      <c r="B1051" s="84" t="s">
        <v>1820</v>
      </c>
      <c r="C1051" s="84" t="s">
        <v>259</v>
      </c>
      <c r="D1051" s="78" t="s">
        <v>1821</v>
      </c>
      <c r="E1051" s="78" t="s">
        <v>1676</v>
      </c>
      <c r="F1051" s="78" t="s">
        <v>1676</v>
      </c>
      <c r="G1051" s="85">
        <v>17.63</v>
      </c>
      <c r="H1051" s="86">
        <v>3.629</v>
      </c>
      <c r="I1051" s="87">
        <v>1</v>
      </c>
      <c r="J1051" s="87">
        <v>1</v>
      </c>
      <c r="K1051" s="87">
        <v>1</v>
      </c>
      <c r="L1051" s="87">
        <v>1</v>
      </c>
    </row>
    <row r="1052" spans="1:12" hidden="1">
      <c r="A1052" s="84" t="s">
        <v>1825</v>
      </c>
      <c r="B1052" s="84" t="s">
        <v>1826</v>
      </c>
      <c r="C1052" s="84" t="s">
        <v>251</v>
      </c>
      <c r="D1052" s="78" t="s">
        <v>1827</v>
      </c>
      <c r="E1052" s="78" t="s">
        <v>1676</v>
      </c>
      <c r="F1052" s="78" t="s">
        <v>1676</v>
      </c>
      <c r="G1052" s="85">
        <v>5.15</v>
      </c>
      <c r="H1052" s="86">
        <v>0.48020000000000002</v>
      </c>
      <c r="I1052" s="87">
        <v>1</v>
      </c>
      <c r="J1052" s="87">
        <v>1</v>
      </c>
      <c r="K1052" s="87">
        <v>1</v>
      </c>
      <c r="L1052" s="87">
        <v>1</v>
      </c>
    </row>
    <row r="1053" spans="1:12" hidden="1">
      <c r="A1053" s="84" t="s">
        <v>1828</v>
      </c>
      <c r="B1053" s="84" t="s">
        <v>1826</v>
      </c>
      <c r="C1053" s="84" t="s">
        <v>255</v>
      </c>
      <c r="D1053" s="78" t="s">
        <v>1827</v>
      </c>
      <c r="E1053" s="78" t="s">
        <v>1676</v>
      </c>
      <c r="F1053" s="78" t="s">
        <v>1676</v>
      </c>
      <c r="G1053" s="85">
        <v>8.24</v>
      </c>
      <c r="H1053" s="86">
        <v>0.89939999999999998</v>
      </c>
      <c r="I1053" s="87">
        <v>1</v>
      </c>
      <c r="J1053" s="87">
        <v>1</v>
      </c>
      <c r="K1053" s="87">
        <v>1</v>
      </c>
      <c r="L1053" s="87">
        <v>1</v>
      </c>
    </row>
    <row r="1054" spans="1:12" hidden="1">
      <c r="A1054" s="84" t="s">
        <v>1829</v>
      </c>
      <c r="B1054" s="84" t="s">
        <v>1826</v>
      </c>
      <c r="C1054" s="84" t="s">
        <v>257</v>
      </c>
      <c r="D1054" s="78" t="s">
        <v>1827</v>
      </c>
      <c r="E1054" s="78" t="s">
        <v>1676</v>
      </c>
      <c r="F1054" s="78" t="s">
        <v>1676</v>
      </c>
      <c r="G1054" s="85">
        <v>14.05</v>
      </c>
      <c r="H1054" s="86">
        <v>1.8593</v>
      </c>
      <c r="I1054" s="87">
        <v>1</v>
      </c>
      <c r="J1054" s="87">
        <v>1</v>
      </c>
      <c r="K1054" s="87">
        <v>1</v>
      </c>
      <c r="L1054" s="87">
        <v>1</v>
      </c>
    </row>
    <row r="1055" spans="1:12" hidden="1">
      <c r="A1055" s="84" t="s">
        <v>1830</v>
      </c>
      <c r="B1055" s="84" t="s">
        <v>1826</v>
      </c>
      <c r="C1055" s="84" t="s">
        <v>259</v>
      </c>
      <c r="D1055" s="78" t="s">
        <v>1827</v>
      </c>
      <c r="E1055" s="78" t="s">
        <v>1676</v>
      </c>
      <c r="F1055" s="78" t="s">
        <v>1676</v>
      </c>
      <c r="G1055" s="85">
        <v>17.350000000000001</v>
      </c>
      <c r="H1055" s="86">
        <v>3.0043000000000002</v>
      </c>
      <c r="I1055" s="87">
        <v>1</v>
      </c>
      <c r="J1055" s="87">
        <v>1</v>
      </c>
      <c r="K1055" s="87">
        <v>1</v>
      </c>
      <c r="L1055" s="87">
        <v>1</v>
      </c>
    </row>
    <row r="1056" spans="1:12" hidden="1">
      <c r="A1056" s="84" t="s">
        <v>1831</v>
      </c>
      <c r="B1056" s="84" t="s">
        <v>1832</v>
      </c>
      <c r="C1056" s="84" t="s">
        <v>251</v>
      </c>
      <c r="D1056" s="78" t="s">
        <v>1833</v>
      </c>
      <c r="E1056" s="78" t="s">
        <v>1676</v>
      </c>
      <c r="F1056" s="78" t="s">
        <v>1676</v>
      </c>
      <c r="G1056" s="85">
        <v>4.74</v>
      </c>
      <c r="H1056" s="86">
        <v>0.33579999999999999</v>
      </c>
      <c r="I1056" s="87">
        <v>1</v>
      </c>
      <c r="J1056" s="87">
        <v>1</v>
      </c>
      <c r="K1056" s="87">
        <v>1</v>
      </c>
      <c r="L1056" s="87">
        <v>1</v>
      </c>
    </row>
    <row r="1057" spans="1:12" hidden="1">
      <c r="A1057" s="84" t="s">
        <v>1834</v>
      </c>
      <c r="B1057" s="84" t="s">
        <v>1832</v>
      </c>
      <c r="C1057" s="84" t="s">
        <v>255</v>
      </c>
      <c r="D1057" s="78" t="s">
        <v>1833</v>
      </c>
      <c r="E1057" s="78" t="s">
        <v>1676</v>
      </c>
      <c r="F1057" s="78" t="s">
        <v>1676</v>
      </c>
      <c r="G1057" s="85">
        <v>5.89</v>
      </c>
      <c r="H1057" s="86">
        <v>0.45929999999999999</v>
      </c>
      <c r="I1057" s="87">
        <v>1</v>
      </c>
      <c r="J1057" s="87">
        <v>1</v>
      </c>
      <c r="K1057" s="87">
        <v>1</v>
      </c>
      <c r="L1057" s="87">
        <v>1</v>
      </c>
    </row>
    <row r="1058" spans="1:12" hidden="1">
      <c r="A1058" s="84" t="s">
        <v>1835</v>
      </c>
      <c r="B1058" s="84" t="s">
        <v>1832</v>
      </c>
      <c r="C1058" s="84" t="s">
        <v>257</v>
      </c>
      <c r="D1058" s="78" t="s">
        <v>1833</v>
      </c>
      <c r="E1058" s="78" t="s">
        <v>1676</v>
      </c>
      <c r="F1058" s="78" t="s">
        <v>1676</v>
      </c>
      <c r="G1058" s="85">
        <v>13.73</v>
      </c>
      <c r="H1058" s="86">
        <v>1.5041</v>
      </c>
      <c r="I1058" s="87">
        <v>1</v>
      </c>
      <c r="J1058" s="87">
        <v>1</v>
      </c>
      <c r="K1058" s="87">
        <v>1</v>
      </c>
      <c r="L1058" s="87">
        <v>1</v>
      </c>
    </row>
    <row r="1059" spans="1:12" hidden="1">
      <c r="A1059" s="84" t="s">
        <v>1836</v>
      </c>
      <c r="B1059" s="84" t="s">
        <v>1832</v>
      </c>
      <c r="C1059" s="84" t="s">
        <v>259</v>
      </c>
      <c r="D1059" s="78" t="s">
        <v>1833</v>
      </c>
      <c r="E1059" s="78" t="s">
        <v>1676</v>
      </c>
      <c r="F1059" s="78" t="s">
        <v>1676</v>
      </c>
      <c r="G1059" s="85">
        <v>16.27</v>
      </c>
      <c r="H1059" s="86">
        <v>2.2210999999999999</v>
      </c>
      <c r="I1059" s="87">
        <v>1</v>
      </c>
      <c r="J1059" s="87">
        <v>1</v>
      </c>
      <c r="K1059" s="87">
        <v>1</v>
      </c>
      <c r="L1059" s="87">
        <v>1</v>
      </c>
    </row>
    <row r="1060" spans="1:12" hidden="1">
      <c r="A1060" s="84" t="s">
        <v>1837</v>
      </c>
      <c r="B1060" s="84" t="s">
        <v>1838</v>
      </c>
      <c r="C1060" s="84" t="s">
        <v>251</v>
      </c>
      <c r="D1060" s="78" t="s">
        <v>1839</v>
      </c>
      <c r="E1060" s="78" t="s">
        <v>1797</v>
      </c>
      <c r="F1060" s="78" t="s">
        <v>1797</v>
      </c>
      <c r="G1060" s="85">
        <v>1.96</v>
      </c>
      <c r="H1060" s="86">
        <v>0.1061</v>
      </c>
      <c r="I1060" s="87">
        <v>1</v>
      </c>
      <c r="J1060" s="87">
        <v>1.3</v>
      </c>
      <c r="K1060" s="87">
        <v>1.3</v>
      </c>
      <c r="L1060" s="87">
        <v>1</v>
      </c>
    </row>
    <row r="1061" spans="1:12" hidden="1">
      <c r="A1061" s="84" t="s">
        <v>1840</v>
      </c>
      <c r="B1061" s="84" t="s">
        <v>1838</v>
      </c>
      <c r="C1061" s="84" t="s">
        <v>255</v>
      </c>
      <c r="D1061" s="78" t="s">
        <v>1839</v>
      </c>
      <c r="E1061" s="78" t="s">
        <v>1797</v>
      </c>
      <c r="F1061" s="78" t="s">
        <v>1797</v>
      </c>
      <c r="G1061" s="85">
        <v>2.2799999999999998</v>
      </c>
      <c r="H1061" s="86">
        <v>0.1404</v>
      </c>
      <c r="I1061" s="87">
        <v>1</v>
      </c>
      <c r="J1061" s="87">
        <v>1.3</v>
      </c>
      <c r="K1061" s="87">
        <v>1.3</v>
      </c>
      <c r="L1061" s="87">
        <v>1</v>
      </c>
    </row>
    <row r="1062" spans="1:12" hidden="1">
      <c r="A1062" s="84" t="s">
        <v>1841</v>
      </c>
      <c r="B1062" s="84" t="s">
        <v>1838</v>
      </c>
      <c r="C1062" s="84" t="s">
        <v>257</v>
      </c>
      <c r="D1062" s="78" t="s">
        <v>1839</v>
      </c>
      <c r="E1062" s="78" t="s">
        <v>1797</v>
      </c>
      <c r="F1062" s="78" t="s">
        <v>1797</v>
      </c>
      <c r="G1062" s="85">
        <v>3.27</v>
      </c>
      <c r="H1062" s="86">
        <v>0.25369999999999998</v>
      </c>
      <c r="I1062" s="87">
        <v>1</v>
      </c>
      <c r="J1062" s="87">
        <v>1.3</v>
      </c>
      <c r="K1062" s="87">
        <v>1.3</v>
      </c>
      <c r="L1062" s="87">
        <v>1</v>
      </c>
    </row>
    <row r="1063" spans="1:12" hidden="1">
      <c r="A1063" s="84" t="s">
        <v>1842</v>
      </c>
      <c r="B1063" s="84" t="s">
        <v>1838</v>
      </c>
      <c r="C1063" s="84" t="s">
        <v>259</v>
      </c>
      <c r="D1063" s="78" t="s">
        <v>1839</v>
      </c>
      <c r="E1063" s="78" t="s">
        <v>1797</v>
      </c>
      <c r="F1063" s="78" t="s">
        <v>1797</v>
      </c>
      <c r="G1063" s="85">
        <v>11.92</v>
      </c>
      <c r="H1063" s="86">
        <v>1.9148000000000001</v>
      </c>
      <c r="I1063" s="87">
        <v>1</v>
      </c>
      <c r="J1063" s="87">
        <v>1.3</v>
      </c>
      <c r="K1063" s="87">
        <v>1.3</v>
      </c>
      <c r="L1063" s="87">
        <v>1</v>
      </c>
    </row>
    <row r="1064" spans="1:12" hidden="1">
      <c r="A1064" s="84" t="s">
        <v>1843</v>
      </c>
      <c r="B1064" s="84" t="s">
        <v>1844</v>
      </c>
      <c r="C1064" s="84" t="s">
        <v>251</v>
      </c>
      <c r="D1064" s="78" t="s">
        <v>1845</v>
      </c>
      <c r="E1064" s="78" t="s">
        <v>269</v>
      </c>
      <c r="F1064" s="78" t="s">
        <v>270</v>
      </c>
      <c r="G1064" s="85">
        <v>2.87</v>
      </c>
      <c r="H1064" s="86">
        <v>1.3368</v>
      </c>
      <c r="I1064" s="87">
        <v>1</v>
      </c>
      <c r="J1064" s="87">
        <v>1</v>
      </c>
      <c r="K1064" s="87">
        <v>1</v>
      </c>
      <c r="L1064" s="87">
        <v>1</v>
      </c>
    </row>
    <row r="1065" spans="1:12" hidden="1">
      <c r="A1065" s="84" t="s">
        <v>1846</v>
      </c>
      <c r="B1065" s="84" t="s">
        <v>1844</v>
      </c>
      <c r="C1065" s="84" t="s">
        <v>255</v>
      </c>
      <c r="D1065" s="78" t="s">
        <v>1845</v>
      </c>
      <c r="E1065" s="78" t="s">
        <v>269</v>
      </c>
      <c r="F1065" s="78" t="s">
        <v>270</v>
      </c>
      <c r="G1065" s="85">
        <v>4.58</v>
      </c>
      <c r="H1065" s="86">
        <v>1.7690999999999999</v>
      </c>
      <c r="I1065" s="87">
        <v>1</v>
      </c>
      <c r="J1065" s="87">
        <v>1</v>
      </c>
      <c r="K1065" s="87">
        <v>1</v>
      </c>
      <c r="L1065" s="87">
        <v>1</v>
      </c>
    </row>
    <row r="1066" spans="1:12" hidden="1">
      <c r="A1066" s="84" t="s">
        <v>1847</v>
      </c>
      <c r="B1066" s="84" t="s">
        <v>1844</v>
      </c>
      <c r="C1066" s="84" t="s">
        <v>257</v>
      </c>
      <c r="D1066" s="78" t="s">
        <v>1845</v>
      </c>
      <c r="E1066" s="78" t="s">
        <v>269</v>
      </c>
      <c r="F1066" s="78" t="s">
        <v>270</v>
      </c>
      <c r="G1066" s="85">
        <v>7.26</v>
      </c>
      <c r="H1066" s="86">
        <v>2.6070000000000002</v>
      </c>
      <c r="I1066" s="87">
        <v>1</v>
      </c>
      <c r="J1066" s="87">
        <v>1</v>
      </c>
      <c r="K1066" s="87">
        <v>1</v>
      </c>
      <c r="L1066" s="87">
        <v>1</v>
      </c>
    </row>
    <row r="1067" spans="1:12" hidden="1">
      <c r="A1067" s="84" t="s">
        <v>1848</v>
      </c>
      <c r="B1067" s="84" t="s">
        <v>1844</v>
      </c>
      <c r="C1067" s="84" t="s">
        <v>259</v>
      </c>
      <c r="D1067" s="78" t="s">
        <v>1845</v>
      </c>
      <c r="E1067" s="78" t="s">
        <v>269</v>
      </c>
      <c r="F1067" s="78" t="s">
        <v>270</v>
      </c>
      <c r="G1067" s="85">
        <v>11.77</v>
      </c>
      <c r="H1067" s="86">
        <v>4.2625999999999999</v>
      </c>
      <c r="I1067" s="87">
        <v>1</v>
      </c>
      <c r="J1067" s="87">
        <v>1</v>
      </c>
      <c r="K1067" s="87">
        <v>1</v>
      </c>
      <c r="L1067" s="87">
        <v>1</v>
      </c>
    </row>
    <row r="1068" spans="1:12" hidden="1">
      <c r="A1068" s="84" t="s">
        <v>1849</v>
      </c>
      <c r="B1068" s="84" t="s">
        <v>1850</v>
      </c>
      <c r="C1068" s="84" t="s">
        <v>251</v>
      </c>
      <c r="D1068" s="78" t="s">
        <v>1851</v>
      </c>
      <c r="E1068" s="78" t="s">
        <v>269</v>
      </c>
      <c r="F1068" s="78" t="s">
        <v>270</v>
      </c>
      <c r="G1068" s="85">
        <v>2.85</v>
      </c>
      <c r="H1068" s="86">
        <v>1.0327999999999999</v>
      </c>
      <c r="I1068" s="87">
        <v>1</v>
      </c>
      <c r="J1068" s="87">
        <v>1</v>
      </c>
      <c r="K1068" s="87">
        <v>1</v>
      </c>
      <c r="L1068" s="87">
        <v>1</v>
      </c>
    </row>
    <row r="1069" spans="1:12" hidden="1">
      <c r="A1069" s="84" t="s">
        <v>1852</v>
      </c>
      <c r="B1069" s="84" t="s">
        <v>1850</v>
      </c>
      <c r="C1069" s="84" t="s">
        <v>255</v>
      </c>
      <c r="D1069" s="78" t="s">
        <v>1851</v>
      </c>
      <c r="E1069" s="78" t="s">
        <v>269</v>
      </c>
      <c r="F1069" s="78" t="s">
        <v>270</v>
      </c>
      <c r="G1069" s="85">
        <v>3.63</v>
      </c>
      <c r="H1069" s="86">
        <v>1.5119</v>
      </c>
      <c r="I1069" s="87">
        <v>1</v>
      </c>
      <c r="J1069" s="87">
        <v>1</v>
      </c>
      <c r="K1069" s="87">
        <v>1</v>
      </c>
      <c r="L1069" s="87">
        <v>1</v>
      </c>
    </row>
    <row r="1070" spans="1:12" hidden="1">
      <c r="A1070" s="84" t="s">
        <v>1853</v>
      </c>
      <c r="B1070" s="84" t="s">
        <v>1850</v>
      </c>
      <c r="C1070" s="84" t="s">
        <v>257</v>
      </c>
      <c r="D1070" s="78" t="s">
        <v>1851</v>
      </c>
      <c r="E1070" s="78" t="s">
        <v>269</v>
      </c>
      <c r="F1070" s="78" t="s">
        <v>270</v>
      </c>
      <c r="G1070" s="85">
        <v>7.85</v>
      </c>
      <c r="H1070" s="86">
        <v>2.0442</v>
      </c>
      <c r="I1070" s="87">
        <v>1</v>
      </c>
      <c r="J1070" s="87">
        <v>1</v>
      </c>
      <c r="K1070" s="87">
        <v>1</v>
      </c>
      <c r="L1070" s="87">
        <v>1</v>
      </c>
    </row>
    <row r="1071" spans="1:12" hidden="1">
      <c r="A1071" s="84" t="s">
        <v>1854</v>
      </c>
      <c r="B1071" s="84" t="s">
        <v>1850</v>
      </c>
      <c r="C1071" s="84" t="s">
        <v>259</v>
      </c>
      <c r="D1071" s="78" t="s">
        <v>1851</v>
      </c>
      <c r="E1071" s="78" t="s">
        <v>269</v>
      </c>
      <c r="F1071" s="78" t="s">
        <v>270</v>
      </c>
      <c r="G1071" s="85">
        <v>17.79</v>
      </c>
      <c r="H1071" s="86">
        <v>4.6970000000000001</v>
      </c>
      <c r="I1071" s="87">
        <v>1</v>
      </c>
      <c r="J1071" s="87">
        <v>1</v>
      </c>
      <c r="K1071" s="87">
        <v>1</v>
      </c>
      <c r="L1071" s="87">
        <v>1</v>
      </c>
    </row>
    <row r="1072" spans="1:12" hidden="1">
      <c r="A1072" s="84" t="s">
        <v>1855</v>
      </c>
      <c r="B1072" s="84" t="s">
        <v>1856</v>
      </c>
      <c r="C1072" s="84" t="s">
        <v>251</v>
      </c>
      <c r="D1072" s="78" t="s">
        <v>1857</v>
      </c>
      <c r="E1072" s="78" t="s">
        <v>269</v>
      </c>
      <c r="F1072" s="78" t="s">
        <v>270</v>
      </c>
      <c r="G1072" s="85">
        <v>2.87</v>
      </c>
      <c r="H1072" s="86">
        <v>0.59009999999999996</v>
      </c>
      <c r="I1072" s="87">
        <v>1</v>
      </c>
      <c r="J1072" s="87">
        <v>1</v>
      </c>
      <c r="K1072" s="87">
        <v>1</v>
      </c>
      <c r="L1072" s="87">
        <v>1</v>
      </c>
    </row>
    <row r="1073" spans="1:12" hidden="1">
      <c r="A1073" s="84" t="s">
        <v>1858</v>
      </c>
      <c r="B1073" s="84" t="s">
        <v>1856</v>
      </c>
      <c r="C1073" s="84" t="s">
        <v>255</v>
      </c>
      <c r="D1073" s="78" t="s">
        <v>1857</v>
      </c>
      <c r="E1073" s="78" t="s">
        <v>269</v>
      </c>
      <c r="F1073" s="78" t="s">
        <v>270</v>
      </c>
      <c r="G1073" s="85">
        <v>3.65</v>
      </c>
      <c r="H1073" s="86">
        <v>0.69350000000000001</v>
      </c>
      <c r="I1073" s="87">
        <v>1</v>
      </c>
      <c r="J1073" s="87">
        <v>1</v>
      </c>
      <c r="K1073" s="87">
        <v>1</v>
      </c>
      <c r="L1073" s="87">
        <v>1</v>
      </c>
    </row>
    <row r="1074" spans="1:12" hidden="1">
      <c r="A1074" s="84" t="s">
        <v>1859</v>
      </c>
      <c r="B1074" s="84" t="s">
        <v>1856</v>
      </c>
      <c r="C1074" s="84" t="s">
        <v>257</v>
      </c>
      <c r="D1074" s="78" t="s">
        <v>1857</v>
      </c>
      <c r="E1074" s="78" t="s">
        <v>269</v>
      </c>
      <c r="F1074" s="78" t="s">
        <v>270</v>
      </c>
      <c r="G1074" s="85">
        <v>5.65</v>
      </c>
      <c r="H1074" s="86">
        <v>1.0810999999999999</v>
      </c>
      <c r="I1074" s="87">
        <v>1</v>
      </c>
      <c r="J1074" s="87">
        <v>1</v>
      </c>
      <c r="K1074" s="87">
        <v>1</v>
      </c>
      <c r="L1074" s="87">
        <v>1</v>
      </c>
    </row>
    <row r="1075" spans="1:12" hidden="1">
      <c r="A1075" s="84" t="s">
        <v>1860</v>
      </c>
      <c r="B1075" s="84" t="s">
        <v>1856</v>
      </c>
      <c r="C1075" s="84" t="s">
        <v>259</v>
      </c>
      <c r="D1075" s="78" t="s">
        <v>1857</v>
      </c>
      <c r="E1075" s="78" t="s">
        <v>269</v>
      </c>
      <c r="F1075" s="78" t="s">
        <v>270</v>
      </c>
      <c r="G1075" s="85">
        <v>11.44</v>
      </c>
      <c r="H1075" s="86">
        <v>2.3589000000000002</v>
      </c>
      <c r="I1075" s="87">
        <v>1</v>
      </c>
      <c r="J1075" s="87">
        <v>1</v>
      </c>
      <c r="K1075" s="87">
        <v>1</v>
      </c>
      <c r="L1075" s="87">
        <v>1</v>
      </c>
    </row>
    <row r="1076" spans="1:12" hidden="1">
      <c r="A1076" s="84" t="s">
        <v>1861</v>
      </c>
      <c r="B1076" s="84" t="s">
        <v>1862</v>
      </c>
      <c r="C1076" s="84" t="s">
        <v>251</v>
      </c>
      <c r="D1076" s="78" t="s">
        <v>1863</v>
      </c>
      <c r="E1076" s="78" t="s">
        <v>269</v>
      </c>
      <c r="F1076" s="78" t="s">
        <v>270</v>
      </c>
      <c r="G1076" s="85">
        <v>2.9</v>
      </c>
      <c r="H1076" s="86">
        <v>0.67989999999999995</v>
      </c>
      <c r="I1076" s="87">
        <v>1</v>
      </c>
      <c r="J1076" s="87">
        <v>1</v>
      </c>
      <c r="K1076" s="87">
        <v>1</v>
      </c>
      <c r="L1076" s="87">
        <v>1</v>
      </c>
    </row>
    <row r="1077" spans="1:12" hidden="1">
      <c r="A1077" s="84" t="s">
        <v>1864</v>
      </c>
      <c r="B1077" s="84" t="s">
        <v>1862</v>
      </c>
      <c r="C1077" s="84" t="s">
        <v>255</v>
      </c>
      <c r="D1077" s="78" t="s">
        <v>1863</v>
      </c>
      <c r="E1077" s="78" t="s">
        <v>269</v>
      </c>
      <c r="F1077" s="78" t="s">
        <v>270</v>
      </c>
      <c r="G1077" s="85">
        <v>3.75</v>
      </c>
      <c r="H1077" s="86">
        <v>0.90549999999999997</v>
      </c>
      <c r="I1077" s="87">
        <v>1</v>
      </c>
      <c r="J1077" s="87">
        <v>1</v>
      </c>
      <c r="K1077" s="87">
        <v>1</v>
      </c>
      <c r="L1077" s="87">
        <v>1</v>
      </c>
    </row>
    <row r="1078" spans="1:12" hidden="1">
      <c r="A1078" s="84" t="s">
        <v>1865</v>
      </c>
      <c r="B1078" s="84" t="s">
        <v>1862</v>
      </c>
      <c r="C1078" s="84" t="s">
        <v>257</v>
      </c>
      <c r="D1078" s="78" t="s">
        <v>1863</v>
      </c>
      <c r="E1078" s="78" t="s">
        <v>269</v>
      </c>
      <c r="F1078" s="78" t="s">
        <v>270</v>
      </c>
      <c r="G1078" s="85">
        <v>5.32</v>
      </c>
      <c r="H1078" s="86">
        <v>1.1698</v>
      </c>
      <c r="I1078" s="87">
        <v>1</v>
      </c>
      <c r="J1078" s="87">
        <v>1</v>
      </c>
      <c r="K1078" s="87">
        <v>1</v>
      </c>
      <c r="L1078" s="87">
        <v>1</v>
      </c>
    </row>
    <row r="1079" spans="1:12" hidden="1">
      <c r="A1079" s="84" t="s">
        <v>1866</v>
      </c>
      <c r="B1079" s="84" t="s">
        <v>1862</v>
      </c>
      <c r="C1079" s="84" t="s">
        <v>259</v>
      </c>
      <c r="D1079" s="78" t="s">
        <v>1863</v>
      </c>
      <c r="E1079" s="78" t="s">
        <v>269</v>
      </c>
      <c r="F1079" s="78" t="s">
        <v>270</v>
      </c>
      <c r="G1079" s="85">
        <v>9.8699999999999992</v>
      </c>
      <c r="H1079" s="86">
        <v>2.2282999999999999</v>
      </c>
      <c r="I1079" s="87">
        <v>1</v>
      </c>
      <c r="J1079" s="87">
        <v>1</v>
      </c>
      <c r="K1079" s="87">
        <v>1</v>
      </c>
      <c r="L1079" s="87">
        <v>1</v>
      </c>
    </row>
    <row r="1080" spans="1:12" hidden="1">
      <c r="A1080" s="84" t="s">
        <v>1867</v>
      </c>
      <c r="B1080" s="84" t="s">
        <v>1868</v>
      </c>
      <c r="C1080" s="84" t="s">
        <v>251</v>
      </c>
      <c r="D1080" s="78" t="s">
        <v>1869</v>
      </c>
      <c r="E1080" s="78" t="s">
        <v>269</v>
      </c>
      <c r="F1080" s="78" t="s">
        <v>270</v>
      </c>
      <c r="G1080" s="85">
        <v>3.7</v>
      </c>
      <c r="H1080" s="86">
        <v>0.48670000000000002</v>
      </c>
      <c r="I1080" s="87">
        <v>1</v>
      </c>
      <c r="J1080" s="87">
        <v>1</v>
      </c>
      <c r="K1080" s="87">
        <v>1</v>
      </c>
      <c r="L1080" s="87">
        <v>1</v>
      </c>
    </row>
    <row r="1081" spans="1:12" hidden="1">
      <c r="A1081" s="84" t="s">
        <v>1870</v>
      </c>
      <c r="B1081" s="84" t="s">
        <v>1868</v>
      </c>
      <c r="C1081" s="84" t="s">
        <v>255</v>
      </c>
      <c r="D1081" s="78" t="s">
        <v>1869</v>
      </c>
      <c r="E1081" s="78" t="s">
        <v>269</v>
      </c>
      <c r="F1081" s="78" t="s">
        <v>270</v>
      </c>
      <c r="G1081" s="85">
        <v>4.7699999999999996</v>
      </c>
      <c r="H1081" s="86">
        <v>0.66739999999999999</v>
      </c>
      <c r="I1081" s="87">
        <v>1</v>
      </c>
      <c r="J1081" s="87">
        <v>1</v>
      </c>
      <c r="K1081" s="87">
        <v>1</v>
      </c>
      <c r="L1081" s="87">
        <v>1</v>
      </c>
    </row>
    <row r="1082" spans="1:12" hidden="1">
      <c r="A1082" s="84" t="s">
        <v>1871</v>
      </c>
      <c r="B1082" s="84" t="s">
        <v>1868</v>
      </c>
      <c r="C1082" s="84" t="s">
        <v>257</v>
      </c>
      <c r="D1082" s="78" t="s">
        <v>1869</v>
      </c>
      <c r="E1082" s="78" t="s">
        <v>269</v>
      </c>
      <c r="F1082" s="78" t="s">
        <v>270</v>
      </c>
      <c r="G1082" s="85">
        <v>6.59</v>
      </c>
      <c r="H1082" s="86">
        <v>0.94630000000000003</v>
      </c>
      <c r="I1082" s="87">
        <v>1</v>
      </c>
      <c r="J1082" s="87">
        <v>1</v>
      </c>
      <c r="K1082" s="87">
        <v>1</v>
      </c>
      <c r="L1082" s="87">
        <v>1</v>
      </c>
    </row>
    <row r="1083" spans="1:12" hidden="1">
      <c r="A1083" s="84" t="s">
        <v>1872</v>
      </c>
      <c r="B1083" s="84" t="s">
        <v>1868</v>
      </c>
      <c r="C1083" s="84" t="s">
        <v>259</v>
      </c>
      <c r="D1083" s="78" t="s">
        <v>1869</v>
      </c>
      <c r="E1083" s="78" t="s">
        <v>269</v>
      </c>
      <c r="F1083" s="78" t="s">
        <v>270</v>
      </c>
      <c r="G1083" s="85">
        <v>9.4700000000000006</v>
      </c>
      <c r="H1083" s="86">
        <v>1.7791999999999999</v>
      </c>
      <c r="I1083" s="87">
        <v>1</v>
      </c>
      <c r="J1083" s="87">
        <v>1</v>
      </c>
      <c r="K1083" s="87">
        <v>1</v>
      </c>
      <c r="L1083" s="87">
        <v>1</v>
      </c>
    </row>
    <row r="1084" spans="1:12" hidden="1">
      <c r="A1084" s="84" t="s">
        <v>1873</v>
      </c>
      <c r="B1084" s="84" t="s">
        <v>1874</v>
      </c>
      <c r="C1084" s="84" t="s">
        <v>251</v>
      </c>
      <c r="D1084" s="78" t="s">
        <v>1875</v>
      </c>
      <c r="E1084" s="78" t="s">
        <v>269</v>
      </c>
      <c r="F1084" s="78" t="s">
        <v>270</v>
      </c>
      <c r="G1084" s="85">
        <v>2.1800000000000002</v>
      </c>
      <c r="H1084" s="86">
        <v>0.46589999999999998</v>
      </c>
      <c r="I1084" s="87">
        <v>1</v>
      </c>
      <c r="J1084" s="87">
        <v>1</v>
      </c>
      <c r="K1084" s="87">
        <v>1</v>
      </c>
      <c r="L1084" s="87">
        <v>1</v>
      </c>
    </row>
    <row r="1085" spans="1:12" hidden="1">
      <c r="A1085" s="84" t="s">
        <v>1876</v>
      </c>
      <c r="B1085" s="84" t="s">
        <v>1874</v>
      </c>
      <c r="C1085" s="84" t="s">
        <v>255</v>
      </c>
      <c r="D1085" s="78" t="s">
        <v>1875</v>
      </c>
      <c r="E1085" s="78" t="s">
        <v>269</v>
      </c>
      <c r="F1085" s="78" t="s">
        <v>270</v>
      </c>
      <c r="G1085" s="85">
        <v>3.01</v>
      </c>
      <c r="H1085" s="86">
        <v>0.65900000000000003</v>
      </c>
      <c r="I1085" s="87">
        <v>1</v>
      </c>
      <c r="J1085" s="87">
        <v>1</v>
      </c>
      <c r="K1085" s="87">
        <v>1</v>
      </c>
      <c r="L1085" s="87">
        <v>1</v>
      </c>
    </row>
    <row r="1086" spans="1:12" hidden="1">
      <c r="A1086" s="84" t="s">
        <v>1877</v>
      </c>
      <c r="B1086" s="84" t="s">
        <v>1874</v>
      </c>
      <c r="C1086" s="84" t="s">
        <v>257</v>
      </c>
      <c r="D1086" s="78" t="s">
        <v>1875</v>
      </c>
      <c r="E1086" s="78" t="s">
        <v>269</v>
      </c>
      <c r="F1086" s="78" t="s">
        <v>270</v>
      </c>
      <c r="G1086" s="85">
        <v>4.32</v>
      </c>
      <c r="H1086" s="86">
        <v>0.92030000000000001</v>
      </c>
      <c r="I1086" s="87">
        <v>1</v>
      </c>
      <c r="J1086" s="87">
        <v>1</v>
      </c>
      <c r="K1086" s="87">
        <v>1</v>
      </c>
      <c r="L1086" s="87">
        <v>1</v>
      </c>
    </row>
    <row r="1087" spans="1:12" hidden="1">
      <c r="A1087" s="84" t="s">
        <v>1878</v>
      </c>
      <c r="B1087" s="84" t="s">
        <v>1874</v>
      </c>
      <c r="C1087" s="84" t="s">
        <v>259</v>
      </c>
      <c r="D1087" s="78" t="s">
        <v>1875</v>
      </c>
      <c r="E1087" s="78" t="s">
        <v>269</v>
      </c>
      <c r="F1087" s="78" t="s">
        <v>270</v>
      </c>
      <c r="G1087" s="85">
        <v>7.39</v>
      </c>
      <c r="H1087" s="86">
        <v>1.5214000000000001</v>
      </c>
      <c r="I1087" s="87">
        <v>1</v>
      </c>
      <c r="J1087" s="87">
        <v>1</v>
      </c>
      <c r="K1087" s="87">
        <v>1</v>
      </c>
      <c r="L1087" s="87">
        <v>1</v>
      </c>
    </row>
    <row r="1088" spans="1:12" hidden="1">
      <c r="A1088" s="84" t="s">
        <v>1879</v>
      </c>
      <c r="B1088" s="84" t="s">
        <v>1880</v>
      </c>
      <c r="C1088" s="84" t="s">
        <v>251</v>
      </c>
      <c r="D1088" s="78" t="s">
        <v>1881</v>
      </c>
      <c r="E1088" s="78" t="s">
        <v>269</v>
      </c>
      <c r="F1088" s="78" t="s">
        <v>270</v>
      </c>
      <c r="G1088" s="85">
        <v>3.54</v>
      </c>
      <c r="H1088" s="86">
        <v>1.5307999999999999</v>
      </c>
      <c r="I1088" s="87">
        <v>1</v>
      </c>
      <c r="J1088" s="87">
        <v>1</v>
      </c>
      <c r="K1088" s="87">
        <v>1</v>
      </c>
      <c r="L1088" s="87">
        <v>1</v>
      </c>
    </row>
    <row r="1089" spans="1:12" hidden="1">
      <c r="A1089" s="84" t="s">
        <v>1882</v>
      </c>
      <c r="B1089" s="84" t="s">
        <v>1880</v>
      </c>
      <c r="C1089" s="84" t="s">
        <v>255</v>
      </c>
      <c r="D1089" s="78" t="s">
        <v>1881</v>
      </c>
      <c r="E1089" s="78" t="s">
        <v>269</v>
      </c>
      <c r="F1089" s="78" t="s">
        <v>270</v>
      </c>
      <c r="G1089" s="85">
        <v>5.59</v>
      </c>
      <c r="H1089" s="86">
        <v>2.0198</v>
      </c>
      <c r="I1089" s="87">
        <v>1</v>
      </c>
      <c r="J1089" s="87">
        <v>1</v>
      </c>
      <c r="K1089" s="87">
        <v>1</v>
      </c>
      <c r="L1089" s="87">
        <v>1</v>
      </c>
    </row>
    <row r="1090" spans="1:12" hidden="1">
      <c r="A1090" s="84" t="s">
        <v>1883</v>
      </c>
      <c r="B1090" s="84" t="s">
        <v>1880</v>
      </c>
      <c r="C1090" s="84" t="s">
        <v>257</v>
      </c>
      <c r="D1090" s="78" t="s">
        <v>1881</v>
      </c>
      <c r="E1090" s="78" t="s">
        <v>269</v>
      </c>
      <c r="F1090" s="78" t="s">
        <v>270</v>
      </c>
      <c r="G1090" s="85">
        <v>11.04</v>
      </c>
      <c r="H1090" s="86">
        <v>3.3218000000000001</v>
      </c>
      <c r="I1090" s="87">
        <v>1</v>
      </c>
      <c r="J1090" s="87">
        <v>1</v>
      </c>
      <c r="K1090" s="87">
        <v>1</v>
      </c>
      <c r="L1090" s="87">
        <v>1</v>
      </c>
    </row>
    <row r="1091" spans="1:12" hidden="1">
      <c r="A1091" s="84" t="s">
        <v>1884</v>
      </c>
      <c r="B1091" s="84" t="s">
        <v>1880</v>
      </c>
      <c r="C1091" s="84" t="s">
        <v>259</v>
      </c>
      <c r="D1091" s="78" t="s">
        <v>1881</v>
      </c>
      <c r="E1091" s="78" t="s">
        <v>269</v>
      </c>
      <c r="F1091" s="78" t="s">
        <v>270</v>
      </c>
      <c r="G1091" s="85">
        <v>22.5</v>
      </c>
      <c r="H1091" s="86">
        <v>6.3638000000000003</v>
      </c>
      <c r="I1091" s="87">
        <v>1</v>
      </c>
      <c r="J1091" s="87">
        <v>1</v>
      </c>
      <c r="K1091" s="87">
        <v>1</v>
      </c>
      <c r="L1091" s="87">
        <v>1</v>
      </c>
    </row>
    <row r="1092" spans="1:12" hidden="1">
      <c r="A1092" s="84" t="s">
        <v>1885</v>
      </c>
      <c r="B1092" s="84" t="s">
        <v>1886</v>
      </c>
      <c r="C1092" s="84" t="s">
        <v>251</v>
      </c>
      <c r="D1092" s="78" t="s">
        <v>1887</v>
      </c>
      <c r="E1092" s="78" t="s">
        <v>269</v>
      </c>
      <c r="F1092" s="78" t="s">
        <v>270</v>
      </c>
      <c r="G1092" s="85">
        <v>2.33</v>
      </c>
      <c r="H1092" s="86">
        <v>1.1322000000000001</v>
      </c>
      <c r="I1092" s="87">
        <v>1</v>
      </c>
      <c r="J1092" s="87">
        <v>1</v>
      </c>
      <c r="K1092" s="87">
        <v>1</v>
      </c>
      <c r="L1092" s="87">
        <v>1</v>
      </c>
    </row>
    <row r="1093" spans="1:12" hidden="1">
      <c r="A1093" s="84" t="s">
        <v>1888</v>
      </c>
      <c r="B1093" s="84" t="s">
        <v>1886</v>
      </c>
      <c r="C1093" s="84" t="s">
        <v>255</v>
      </c>
      <c r="D1093" s="78" t="s">
        <v>1887</v>
      </c>
      <c r="E1093" s="78" t="s">
        <v>269</v>
      </c>
      <c r="F1093" s="78" t="s">
        <v>270</v>
      </c>
      <c r="G1093" s="85">
        <v>4.7300000000000004</v>
      </c>
      <c r="H1093" s="86">
        <v>1.4859</v>
      </c>
      <c r="I1093" s="87">
        <v>1</v>
      </c>
      <c r="J1093" s="87">
        <v>1</v>
      </c>
      <c r="K1093" s="87">
        <v>1</v>
      </c>
      <c r="L1093" s="87">
        <v>1</v>
      </c>
    </row>
    <row r="1094" spans="1:12" hidden="1">
      <c r="A1094" s="84" t="s">
        <v>1889</v>
      </c>
      <c r="B1094" s="84" t="s">
        <v>1886</v>
      </c>
      <c r="C1094" s="84" t="s">
        <v>257</v>
      </c>
      <c r="D1094" s="78" t="s">
        <v>1887</v>
      </c>
      <c r="E1094" s="78" t="s">
        <v>269</v>
      </c>
      <c r="F1094" s="78" t="s">
        <v>270</v>
      </c>
      <c r="G1094" s="85">
        <v>10.72</v>
      </c>
      <c r="H1094" s="86">
        <v>2.5505</v>
      </c>
      <c r="I1094" s="87">
        <v>1</v>
      </c>
      <c r="J1094" s="87">
        <v>1</v>
      </c>
      <c r="K1094" s="87">
        <v>1</v>
      </c>
      <c r="L1094" s="87">
        <v>1</v>
      </c>
    </row>
    <row r="1095" spans="1:12" hidden="1">
      <c r="A1095" s="84" t="s">
        <v>1890</v>
      </c>
      <c r="B1095" s="84" t="s">
        <v>1886</v>
      </c>
      <c r="C1095" s="84" t="s">
        <v>259</v>
      </c>
      <c r="D1095" s="78" t="s">
        <v>1887</v>
      </c>
      <c r="E1095" s="78" t="s">
        <v>269</v>
      </c>
      <c r="F1095" s="78" t="s">
        <v>270</v>
      </c>
      <c r="G1095" s="85">
        <v>22.64</v>
      </c>
      <c r="H1095" s="86">
        <v>5.4264999999999999</v>
      </c>
      <c r="I1095" s="87">
        <v>1</v>
      </c>
      <c r="J1095" s="87">
        <v>1</v>
      </c>
      <c r="K1095" s="87">
        <v>1</v>
      </c>
      <c r="L1095" s="87">
        <v>1</v>
      </c>
    </row>
    <row r="1096" spans="1:12" hidden="1">
      <c r="A1096" s="84" t="s">
        <v>1891</v>
      </c>
      <c r="B1096" s="84" t="s">
        <v>1892</v>
      </c>
      <c r="C1096" s="84" t="s">
        <v>251</v>
      </c>
      <c r="D1096" s="78" t="s">
        <v>1893</v>
      </c>
      <c r="E1096" s="78" t="s">
        <v>269</v>
      </c>
      <c r="F1096" s="78" t="s">
        <v>270</v>
      </c>
      <c r="G1096" s="85">
        <v>3.98</v>
      </c>
      <c r="H1096" s="86">
        <v>0.82709999999999995</v>
      </c>
      <c r="I1096" s="87">
        <v>1</v>
      </c>
      <c r="J1096" s="87">
        <v>1</v>
      </c>
      <c r="K1096" s="87">
        <v>1</v>
      </c>
      <c r="L1096" s="87">
        <v>1</v>
      </c>
    </row>
    <row r="1097" spans="1:12" hidden="1">
      <c r="A1097" s="84" t="s">
        <v>1894</v>
      </c>
      <c r="B1097" s="84" t="s">
        <v>1892</v>
      </c>
      <c r="C1097" s="84" t="s">
        <v>255</v>
      </c>
      <c r="D1097" s="78" t="s">
        <v>1893</v>
      </c>
      <c r="E1097" s="78" t="s">
        <v>269</v>
      </c>
      <c r="F1097" s="78" t="s">
        <v>270</v>
      </c>
      <c r="G1097" s="85">
        <v>8.41</v>
      </c>
      <c r="H1097" s="86">
        <v>1.6015999999999999</v>
      </c>
      <c r="I1097" s="87">
        <v>1</v>
      </c>
      <c r="J1097" s="87">
        <v>1</v>
      </c>
      <c r="K1097" s="87">
        <v>1</v>
      </c>
      <c r="L1097" s="87">
        <v>1</v>
      </c>
    </row>
    <row r="1098" spans="1:12" hidden="1">
      <c r="A1098" s="84" t="s">
        <v>1895</v>
      </c>
      <c r="B1098" s="84" t="s">
        <v>1892</v>
      </c>
      <c r="C1098" s="84" t="s">
        <v>257</v>
      </c>
      <c r="D1098" s="78" t="s">
        <v>1893</v>
      </c>
      <c r="E1098" s="78" t="s">
        <v>269</v>
      </c>
      <c r="F1098" s="78" t="s">
        <v>270</v>
      </c>
      <c r="G1098" s="85">
        <v>16.3</v>
      </c>
      <c r="H1098" s="86">
        <v>2.9832999999999998</v>
      </c>
      <c r="I1098" s="87">
        <v>1</v>
      </c>
      <c r="J1098" s="87">
        <v>1</v>
      </c>
      <c r="K1098" s="87">
        <v>1</v>
      </c>
      <c r="L1098" s="87">
        <v>1</v>
      </c>
    </row>
    <row r="1099" spans="1:12" hidden="1">
      <c r="A1099" s="84" t="s">
        <v>1896</v>
      </c>
      <c r="B1099" s="84" t="s">
        <v>1892</v>
      </c>
      <c r="C1099" s="84" t="s">
        <v>259</v>
      </c>
      <c r="D1099" s="78" t="s">
        <v>1893</v>
      </c>
      <c r="E1099" s="78" t="s">
        <v>269</v>
      </c>
      <c r="F1099" s="78" t="s">
        <v>270</v>
      </c>
      <c r="G1099" s="85">
        <v>23.52</v>
      </c>
      <c r="H1099" s="86">
        <v>5.1943000000000001</v>
      </c>
      <c r="I1099" s="87">
        <v>1</v>
      </c>
      <c r="J1099" s="87">
        <v>1</v>
      </c>
      <c r="K1099" s="87">
        <v>1</v>
      </c>
      <c r="L1099" s="87">
        <v>1</v>
      </c>
    </row>
    <row r="1100" spans="1:12" hidden="1">
      <c r="A1100" s="84" t="s">
        <v>1897</v>
      </c>
      <c r="B1100" s="84" t="s">
        <v>1898</v>
      </c>
      <c r="C1100" s="84" t="s">
        <v>251</v>
      </c>
      <c r="D1100" s="78" t="s">
        <v>1899</v>
      </c>
      <c r="E1100" s="78" t="s">
        <v>269</v>
      </c>
      <c r="F1100" s="78" t="s">
        <v>270</v>
      </c>
      <c r="G1100" s="85">
        <v>3.69</v>
      </c>
      <c r="H1100" s="86">
        <v>0.84499999999999997</v>
      </c>
      <c r="I1100" s="87">
        <v>1</v>
      </c>
      <c r="J1100" s="87">
        <v>1</v>
      </c>
      <c r="K1100" s="87">
        <v>1</v>
      </c>
      <c r="L1100" s="87">
        <v>1</v>
      </c>
    </row>
    <row r="1101" spans="1:12" hidden="1">
      <c r="A1101" s="84" t="s">
        <v>1900</v>
      </c>
      <c r="B1101" s="84" t="s">
        <v>1898</v>
      </c>
      <c r="C1101" s="84" t="s">
        <v>255</v>
      </c>
      <c r="D1101" s="78" t="s">
        <v>1899</v>
      </c>
      <c r="E1101" s="78" t="s">
        <v>269</v>
      </c>
      <c r="F1101" s="78" t="s">
        <v>270</v>
      </c>
      <c r="G1101" s="85">
        <v>5.08</v>
      </c>
      <c r="H1101" s="86">
        <v>1.0952</v>
      </c>
      <c r="I1101" s="87">
        <v>1</v>
      </c>
      <c r="J1101" s="87">
        <v>1</v>
      </c>
      <c r="K1101" s="87">
        <v>1</v>
      </c>
      <c r="L1101" s="87">
        <v>1</v>
      </c>
    </row>
    <row r="1102" spans="1:12" hidden="1">
      <c r="A1102" s="84" t="s">
        <v>1901</v>
      </c>
      <c r="B1102" s="84" t="s">
        <v>1898</v>
      </c>
      <c r="C1102" s="84" t="s">
        <v>257</v>
      </c>
      <c r="D1102" s="78" t="s">
        <v>1899</v>
      </c>
      <c r="E1102" s="78" t="s">
        <v>269</v>
      </c>
      <c r="F1102" s="78" t="s">
        <v>270</v>
      </c>
      <c r="G1102" s="85">
        <v>8.15</v>
      </c>
      <c r="H1102" s="86">
        <v>1.6406000000000001</v>
      </c>
      <c r="I1102" s="87">
        <v>1</v>
      </c>
      <c r="J1102" s="87">
        <v>1</v>
      </c>
      <c r="K1102" s="87">
        <v>1</v>
      </c>
      <c r="L1102" s="87">
        <v>1</v>
      </c>
    </row>
    <row r="1103" spans="1:12" hidden="1">
      <c r="A1103" s="84" t="s">
        <v>1902</v>
      </c>
      <c r="B1103" s="84" t="s">
        <v>1898</v>
      </c>
      <c r="C1103" s="84" t="s">
        <v>259</v>
      </c>
      <c r="D1103" s="78" t="s">
        <v>1899</v>
      </c>
      <c r="E1103" s="78" t="s">
        <v>269</v>
      </c>
      <c r="F1103" s="78" t="s">
        <v>270</v>
      </c>
      <c r="G1103" s="85">
        <v>14.16</v>
      </c>
      <c r="H1103" s="86">
        <v>3.0524</v>
      </c>
      <c r="I1103" s="87">
        <v>1</v>
      </c>
      <c r="J1103" s="87">
        <v>1</v>
      </c>
      <c r="K1103" s="87">
        <v>1</v>
      </c>
      <c r="L1103" s="87">
        <v>1</v>
      </c>
    </row>
    <row r="1104" spans="1:12" hidden="1">
      <c r="A1104" s="84" t="s">
        <v>1903</v>
      </c>
      <c r="B1104" s="84" t="s">
        <v>1904</v>
      </c>
      <c r="C1104" s="84" t="s">
        <v>251</v>
      </c>
      <c r="D1104" s="78" t="s">
        <v>1905</v>
      </c>
      <c r="E1104" s="78" t="s">
        <v>269</v>
      </c>
      <c r="F1104" s="78" t="s">
        <v>270</v>
      </c>
      <c r="G1104" s="85">
        <v>3.56</v>
      </c>
      <c r="H1104" s="86">
        <v>0.59289999999999998</v>
      </c>
      <c r="I1104" s="87">
        <v>1</v>
      </c>
      <c r="J1104" s="87">
        <v>1</v>
      </c>
      <c r="K1104" s="87">
        <v>1</v>
      </c>
      <c r="L1104" s="87">
        <v>1</v>
      </c>
    </row>
    <row r="1105" spans="1:12" hidden="1">
      <c r="A1105" s="84" t="s">
        <v>1906</v>
      </c>
      <c r="B1105" s="84" t="s">
        <v>1904</v>
      </c>
      <c r="C1105" s="84" t="s">
        <v>255</v>
      </c>
      <c r="D1105" s="78" t="s">
        <v>1905</v>
      </c>
      <c r="E1105" s="78" t="s">
        <v>269</v>
      </c>
      <c r="F1105" s="78" t="s">
        <v>270</v>
      </c>
      <c r="G1105" s="85">
        <v>5.45</v>
      </c>
      <c r="H1105" s="86">
        <v>1.0054000000000001</v>
      </c>
      <c r="I1105" s="87">
        <v>1</v>
      </c>
      <c r="J1105" s="87">
        <v>1</v>
      </c>
      <c r="K1105" s="87">
        <v>1</v>
      </c>
      <c r="L1105" s="87">
        <v>1</v>
      </c>
    </row>
    <row r="1106" spans="1:12" hidden="1">
      <c r="A1106" s="84" t="s">
        <v>1907</v>
      </c>
      <c r="B1106" s="84" t="s">
        <v>1904</v>
      </c>
      <c r="C1106" s="84" t="s">
        <v>257</v>
      </c>
      <c r="D1106" s="78" t="s">
        <v>1905</v>
      </c>
      <c r="E1106" s="78" t="s">
        <v>269</v>
      </c>
      <c r="F1106" s="78" t="s">
        <v>270</v>
      </c>
      <c r="G1106" s="85">
        <v>8.91</v>
      </c>
      <c r="H1106" s="86">
        <v>1.8238000000000001</v>
      </c>
      <c r="I1106" s="87">
        <v>1</v>
      </c>
      <c r="J1106" s="87">
        <v>1</v>
      </c>
      <c r="K1106" s="87">
        <v>1</v>
      </c>
      <c r="L1106" s="87">
        <v>1</v>
      </c>
    </row>
    <row r="1107" spans="1:12" hidden="1">
      <c r="A1107" s="84" t="s">
        <v>1908</v>
      </c>
      <c r="B1107" s="84" t="s">
        <v>1904</v>
      </c>
      <c r="C1107" s="84" t="s">
        <v>259</v>
      </c>
      <c r="D1107" s="78" t="s">
        <v>1905</v>
      </c>
      <c r="E1107" s="78" t="s">
        <v>269</v>
      </c>
      <c r="F1107" s="78" t="s">
        <v>270</v>
      </c>
      <c r="G1107" s="85">
        <v>13.56</v>
      </c>
      <c r="H1107" s="86">
        <v>3.2414000000000001</v>
      </c>
      <c r="I1107" s="87">
        <v>1</v>
      </c>
      <c r="J1107" s="87">
        <v>1</v>
      </c>
      <c r="K1107" s="87">
        <v>1</v>
      </c>
      <c r="L1107" s="87">
        <v>1</v>
      </c>
    </row>
    <row r="1108" spans="1:12" hidden="1">
      <c r="A1108" s="84" t="s">
        <v>1909</v>
      </c>
      <c r="B1108" s="84" t="s">
        <v>1910</v>
      </c>
      <c r="C1108" s="84" t="s">
        <v>251</v>
      </c>
      <c r="D1108" s="78" t="s">
        <v>1911</v>
      </c>
      <c r="E1108" s="78" t="s">
        <v>269</v>
      </c>
      <c r="F1108" s="78" t="s">
        <v>270</v>
      </c>
      <c r="G1108" s="85">
        <v>2.63</v>
      </c>
      <c r="H1108" s="86">
        <v>0.59619999999999995</v>
      </c>
      <c r="I1108" s="87">
        <v>1</v>
      </c>
      <c r="J1108" s="87">
        <v>1</v>
      </c>
      <c r="K1108" s="87">
        <v>1</v>
      </c>
      <c r="L1108" s="87">
        <v>1</v>
      </c>
    </row>
    <row r="1109" spans="1:12" hidden="1">
      <c r="A1109" s="84" t="s">
        <v>1912</v>
      </c>
      <c r="B1109" s="84" t="s">
        <v>1910</v>
      </c>
      <c r="C1109" s="84" t="s">
        <v>255</v>
      </c>
      <c r="D1109" s="78" t="s">
        <v>1911</v>
      </c>
      <c r="E1109" s="78" t="s">
        <v>269</v>
      </c>
      <c r="F1109" s="78" t="s">
        <v>270</v>
      </c>
      <c r="G1109" s="85">
        <v>3.76</v>
      </c>
      <c r="H1109" s="86">
        <v>0.74609999999999999</v>
      </c>
      <c r="I1109" s="87">
        <v>1</v>
      </c>
      <c r="J1109" s="87">
        <v>1</v>
      </c>
      <c r="K1109" s="87">
        <v>1</v>
      </c>
      <c r="L1109" s="87">
        <v>1</v>
      </c>
    </row>
    <row r="1110" spans="1:12" hidden="1">
      <c r="A1110" s="84" t="s">
        <v>1913</v>
      </c>
      <c r="B1110" s="84" t="s">
        <v>1910</v>
      </c>
      <c r="C1110" s="84" t="s">
        <v>257</v>
      </c>
      <c r="D1110" s="78" t="s">
        <v>1911</v>
      </c>
      <c r="E1110" s="78" t="s">
        <v>269</v>
      </c>
      <c r="F1110" s="78" t="s">
        <v>270</v>
      </c>
      <c r="G1110" s="85">
        <v>6.13</v>
      </c>
      <c r="H1110" s="86">
        <v>1.0965</v>
      </c>
      <c r="I1110" s="87">
        <v>1</v>
      </c>
      <c r="J1110" s="87">
        <v>1</v>
      </c>
      <c r="K1110" s="87">
        <v>1</v>
      </c>
      <c r="L1110" s="87">
        <v>1</v>
      </c>
    </row>
    <row r="1111" spans="1:12" hidden="1">
      <c r="A1111" s="84" t="s">
        <v>1914</v>
      </c>
      <c r="B1111" s="84" t="s">
        <v>1910</v>
      </c>
      <c r="C1111" s="84" t="s">
        <v>259</v>
      </c>
      <c r="D1111" s="78" t="s">
        <v>1911</v>
      </c>
      <c r="E1111" s="78" t="s">
        <v>269</v>
      </c>
      <c r="F1111" s="78" t="s">
        <v>270</v>
      </c>
      <c r="G1111" s="85">
        <v>10.130000000000001</v>
      </c>
      <c r="H1111" s="86">
        <v>1.8940999999999999</v>
      </c>
      <c r="I1111" s="87">
        <v>1</v>
      </c>
      <c r="J1111" s="87">
        <v>1</v>
      </c>
      <c r="K1111" s="87">
        <v>1</v>
      </c>
      <c r="L1111" s="87">
        <v>1</v>
      </c>
    </row>
    <row r="1112" spans="1:12" hidden="1">
      <c r="A1112" s="84" t="s">
        <v>1915</v>
      </c>
      <c r="B1112" s="84" t="s">
        <v>1916</v>
      </c>
      <c r="C1112" s="84" t="s">
        <v>251</v>
      </c>
      <c r="D1112" s="78" t="s">
        <v>1917</v>
      </c>
      <c r="E1112" s="78" t="s">
        <v>269</v>
      </c>
      <c r="F1112" s="78" t="s">
        <v>270</v>
      </c>
      <c r="G1112" s="85">
        <v>3.82</v>
      </c>
      <c r="H1112" s="86">
        <v>0.54400000000000004</v>
      </c>
      <c r="I1112" s="87">
        <v>1</v>
      </c>
      <c r="J1112" s="87">
        <v>1</v>
      </c>
      <c r="K1112" s="87">
        <v>1</v>
      </c>
      <c r="L1112" s="87">
        <v>1</v>
      </c>
    </row>
    <row r="1113" spans="1:12" hidden="1">
      <c r="A1113" s="84" t="s">
        <v>1918</v>
      </c>
      <c r="B1113" s="84" t="s">
        <v>1916</v>
      </c>
      <c r="C1113" s="84" t="s">
        <v>255</v>
      </c>
      <c r="D1113" s="78" t="s">
        <v>1917</v>
      </c>
      <c r="E1113" s="78" t="s">
        <v>269</v>
      </c>
      <c r="F1113" s="78" t="s">
        <v>270</v>
      </c>
      <c r="G1113" s="85">
        <v>4.04</v>
      </c>
      <c r="H1113" s="86">
        <v>0.75349999999999995</v>
      </c>
      <c r="I1113" s="87">
        <v>1</v>
      </c>
      <c r="J1113" s="87">
        <v>1</v>
      </c>
      <c r="K1113" s="87">
        <v>1</v>
      </c>
      <c r="L1113" s="87">
        <v>1</v>
      </c>
    </row>
    <row r="1114" spans="1:12" hidden="1">
      <c r="A1114" s="84" t="s">
        <v>1919</v>
      </c>
      <c r="B1114" s="84" t="s">
        <v>1916</v>
      </c>
      <c r="C1114" s="84" t="s">
        <v>257</v>
      </c>
      <c r="D1114" s="78" t="s">
        <v>1917</v>
      </c>
      <c r="E1114" s="78" t="s">
        <v>269</v>
      </c>
      <c r="F1114" s="78" t="s">
        <v>270</v>
      </c>
      <c r="G1114" s="85">
        <v>10.02</v>
      </c>
      <c r="H1114" s="86">
        <v>1.5754999999999999</v>
      </c>
      <c r="I1114" s="87">
        <v>1</v>
      </c>
      <c r="J1114" s="87">
        <v>1</v>
      </c>
      <c r="K1114" s="87">
        <v>1</v>
      </c>
      <c r="L1114" s="87">
        <v>1</v>
      </c>
    </row>
    <row r="1115" spans="1:12" hidden="1">
      <c r="A1115" s="84" t="s">
        <v>1920</v>
      </c>
      <c r="B1115" s="84" t="s">
        <v>1916</v>
      </c>
      <c r="C1115" s="84" t="s">
        <v>259</v>
      </c>
      <c r="D1115" s="78" t="s">
        <v>1917</v>
      </c>
      <c r="E1115" s="78" t="s">
        <v>269</v>
      </c>
      <c r="F1115" s="78" t="s">
        <v>270</v>
      </c>
      <c r="G1115" s="85">
        <v>24.39</v>
      </c>
      <c r="H1115" s="86">
        <v>4.8886000000000003</v>
      </c>
      <c r="I1115" s="87">
        <v>1</v>
      </c>
      <c r="J1115" s="87">
        <v>1</v>
      </c>
      <c r="K1115" s="87">
        <v>1</v>
      </c>
      <c r="L1115" s="87">
        <v>1</v>
      </c>
    </row>
    <row r="1116" spans="1:12" hidden="1">
      <c r="A1116" s="84" t="s">
        <v>1921</v>
      </c>
      <c r="B1116" s="84" t="s">
        <v>1922</v>
      </c>
      <c r="C1116" s="84" t="s">
        <v>251</v>
      </c>
      <c r="D1116" s="78" t="s">
        <v>1923</v>
      </c>
      <c r="E1116" s="78" t="s">
        <v>269</v>
      </c>
      <c r="F1116" s="78" t="s">
        <v>270</v>
      </c>
      <c r="G1116" s="85">
        <v>2.94</v>
      </c>
      <c r="H1116" s="86">
        <v>0.63149999999999995</v>
      </c>
      <c r="I1116" s="87">
        <v>1</v>
      </c>
      <c r="J1116" s="87">
        <v>1</v>
      </c>
      <c r="K1116" s="87">
        <v>1</v>
      </c>
      <c r="L1116" s="87">
        <v>1</v>
      </c>
    </row>
    <row r="1117" spans="1:12" hidden="1">
      <c r="A1117" s="84" t="s">
        <v>1924</v>
      </c>
      <c r="B1117" s="84" t="s">
        <v>1922</v>
      </c>
      <c r="C1117" s="84" t="s">
        <v>255</v>
      </c>
      <c r="D1117" s="78" t="s">
        <v>1923</v>
      </c>
      <c r="E1117" s="78" t="s">
        <v>269</v>
      </c>
      <c r="F1117" s="78" t="s">
        <v>270</v>
      </c>
      <c r="G1117" s="85">
        <v>3.64</v>
      </c>
      <c r="H1117" s="86">
        <v>0.80420000000000003</v>
      </c>
      <c r="I1117" s="87">
        <v>1</v>
      </c>
      <c r="J1117" s="87">
        <v>1</v>
      </c>
      <c r="K1117" s="87">
        <v>1</v>
      </c>
      <c r="L1117" s="87">
        <v>1</v>
      </c>
    </row>
    <row r="1118" spans="1:12" hidden="1">
      <c r="A1118" s="84" t="s">
        <v>1925</v>
      </c>
      <c r="B1118" s="84" t="s">
        <v>1922</v>
      </c>
      <c r="C1118" s="84" t="s">
        <v>257</v>
      </c>
      <c r="D1118" s="78" t="s">
        <v>1923</v>
      </c>
      <c r="E1118" s="78" t="s">
        <v>269</v>
      </c>
      <c r="F1118" s="78" t="s">
        <v>270</v>
      </c>
      <c r="G1118" s="85">
        <v>5.21</v>
      </c>
      <c r="H1118" s="86">
        <v>1.1972</v>
      </c>
      <c r="I1118" s="87">
        <v>1</v>
      </c>
      <c r="J1118" s="87">
        <v>1</v>
      </c>
      <c r="K1118" s="87">
        <v>1</v>
      </c>
      <c r="L1118" s="87">
        <v>1</v>
      </c>
    </row>
    <row r="1119" spans="1:12" hidden="1">
      <c r="A1119" s="84" t="s">
        <v>1926</v>
      </c>
      <c r="B1119" s="84" t="s">
        <v>1922</v>
      </c>
      <c r="C1119" s="84" t="s">
        <v>259</v>
      </c>
      <c r="D1119" s="78" t="s">
        <v>1923</v>
      </c>
      <c r="E1119" s="78" t="s">
        <v>269</v>
      </c>
      <c r="F1119" s="78" t="s">
        <v>270</v>
      </c>
      <c r="G1119" s="85">
        <v>11.69</v>
      </c>
      <c r="H1119" s="86">
        <v>2.3795999999999999</v>
      </c>
      <c r="I1119" s="87">
        <v>1</v>
      </c>
      <c r="J1119" s="87">
        <v>1</v>
      </c>
      <c r="K1119" s="87">
        <v>1</v>
      </c>
      <c r="L1119" s="87">
        <v>1</v>
      </c>
    </row>
    <row r="1120" spans="1:12" hidden="1">
      <c r="A1120" s="84" t="s">
        <v>1927</v>
      </c>
      <c r="B1120" s="84" t="s">
        <v>1928</v>
      </c>
      <c r="C1120" s="84" t="s">
        <v>251</v>
      </c>
      <c r="D1120" s="78" t="s">
        <v>1929</v>
      </c>
      <c r="E1120" s="78" t="s">
        <v>269</v>
      </c>
      <c r="F1120" s="78" t="s">
        <v>270</v>
      </c>
      <c r="G1120" s="85">
        <v>3.86</v>
      </c>
      <c r="H1120" s="86">
        <v>0.99929999999999997</v>
      </c>
      <c r="I1120" s="87">
        <v>1</v>
      </c>
      <c r="J1120" s="87">
        <v>1</v>
      </c>
      <c r="K1120" s="87">
        <v>1</v>
      </c>
      <c r="L1120" s="87">
        <v>1</v>
      </c>
    </row>
    <row r="1121" spans="1:12" hidden="1">
      <c r="A1121" s="84" t="s">
        <v>1930</v>
      </c>
      <c r="B1121" s="84" t="s">
        <v>1928</v>
      </c>
      <c r="C1121" s="84" t="s">
        <v>255</v>
      </c>
      <c r="D1121" s="78" t="s">
        <v>1929</v>
      </c>
      <c r="E1121" s="78" t="s">
        <v>269</v>
      </c>
      <c r="F1121" s="78" t="s">
        <v>270</v>
      </c>
      <c r="G1121" s="85">
        <v>5.77</v>
      </c>
      <c r="H1121" s="86">
        <v>1.4457</v>
      </c>
      <c r="I1121" s="87">
        <v>1</v>
      </c>
      <c r="J1121" s="87">
        <v>1</v>
      </c>
      <c r="K1121" s="87">
        <v>1</v>
      </c>
      <c r="L1121" s="87">
        <v>1</v>
      </c>
    </row>
    <row r="1122" spans="1:12" hidden="1">
      <c r="A1122" s="84" t="s">
        <v>1931</v>
      </c>
      <c r="B1122" s="84" t="s">
        <v>1928</v>
      </c>
      <c r="C1122" s="84" t="s">
        <v>257</v>
      </c>
      <c r="D1122" s="78" t="s">
        <v>1929</v>
      </c>
      <c r="E1122" s="78" t="s">
        <v>269</v>
      </c>
      <c r="F1122" s="78" t="s">
        <v>270</v>
      </c>
      <c r="G1122" s="85">
        <v>9.9700000000000006</v>
      </c>
      <c r="H1122" s="86">
        <v>2.3685999999999998</v>
      </c>
      <c r="I1122" s="87">
        <v>1</v>
      </c>
      <c r="J1122" s="87">
        <v>1</v>
      </c>
      <c r="K1122" s="87">
        <v>1</v>
      </c>
      <c r="L1122" s="87">
        <v>1</v>
      </c>
    </row>
    <row r="1123" spans="1:12" hidden="1">
      <c r="A1123" s="84" t="s">
        <v>1932</v>
      </c>
      <c r="B1123" s="84" t="s">
        <v>1928</v>
      </c>
      <c r="C1123" s="84" t="s">
        <v>259</v>
      </c>
      <c r="D1123" s="78" t="s">
        <v>1929</v>
      </c>
      <c r="E1123" s="78" t="s">
        <v>269</v>
      </c>
      <c r="F1123" s="78" t="s">
        <v>270</v>
      </c>
      <c r="G1123" s="85">
        <v>15.99</v>
      </c>
      <c r="H1123" s="86">
        <v>4.3681999999999999</v>
      </c>
      <c r="I1123" s="87">
        <v>1</v>
      </c>
      <c r="J1123" s="87">
        <v>1</v>
      </c>
      <c r="K1123" s="87">
        <v>1</v>
      </c>
      <c r="L1123" s="87">
        <v>1</v>
      </c>
    </row>
    <row r="1124" spans="1:12" hidden="1">
      <c r="A1124" s="84" t="s">
        <v>1933</v>
      </c>
      <c r="B1124" s="84" t="s">
        <v>1934</v>
      </c>
      <c r="C1124" s="84" t="s">
        <v>251</v>
      </c>
      <c r="D1124" s="78" t="s">
        <v>1935</v>
      </c>
      <c r="E1124" s="78" t="s">
        <v>269</v>
      </c>
      <c r="F1124" s="78" t="s">
        <v>270</v>
      </c>
      <c r="G1124" s="85">
        <v>4.13</v>
      </c>
      <c r="H1124" s="86">
        <v>1.0155000000000001</v>
      </c>
      <c r="I1124" s="87">
        <v>1</v>
      </c>
      <c r="J1124" s="87">
        <v>1</v>
      </c>
      <c r="K1124" s="87">
        <v>1</v>
      </c>
      <c r="L1124" s="87">
        <v>1</v>
      </c>
    </row>
    <row r="1125" spans="1:12" hidden="1">
      <c r="A1125" s="84" t="s">
        <v>1936</v>
      </c>
      <c r="B1125" s="84" t="s">
        <v>1934</v>
      </c>
      <c r="C1125" s="84" t="s">
        <v>255</v>
      </c>
      <c r="D1125" s="78" t="s">
        <v>1935</v>
      </c>
      <c r="E1125" s="78" t="s">
        <v>269</v>
      </c>
      <c r="F1125" s="78" t="s">
        <v>270</v>
      </c>
      <c r="G1125" s="85">
        <v>5.86</v>
      </c>
      <c r="H1125" s="86">
        <v>1.3279000000000001</v>
      </c>
      <c r="I1125" s="87">
        <v>1</v>
      </c>
      <c r="J1125" s="87">
        <v>1</v>
      </c>
      <c r="K1125" s="87">
        <v>1</v>
      </c>
      <c r="L1125" s="87">
        <v>1</v>
      </c>
    </row>
    <row r="1126" spans="1:12" hidden="1">
      <c r="A1126" s="84" t="s">
        <v>1937</v>
      </c>
      <c r="B1126" s="84" t="s">
        <v>1934</v>
      </c>
      <c r="C1126" s="84" t="s">
        <v>257</v>
      </c>
      <c r="D1126" s="78" t="s">
        <v>1935</v>
      </c>
      <c r="E1126" s="78" t="s">
        <v>269</v>
      </c>
      <c r="F1126" s="78" t="s">
        <v>270</v>
      </c>
      <c r="G1126" s="85">
        <v>9.94</v>
      </c>
      <c r="H1126" s="86">
        <v>2.1943000000000001</v>
      </c>
      <c r="I1126" s="87">
        <v>1</v>
      </c>
      <c r="J1126" s="87">
        <v>1</v>
      </c>
      <c r="K1126" s="87">
        <v>1</v>
      </c>
      <c r="L1126" s="87">
        <v>1</v>
      </c>
    </row>
    <row r="1127" spans="1:12" hidden="1">
      <c r="A1127" s="84" t="s">
        <v>1938</v>
      </c>
      <c r="B1127" s="84" t="s">
        <v>1934</v>
      </c>
      <c r="C1127" s="84" t="s">
        <v>259</v>
      </c>
      <c r="D1127" s="78" t="s">
        <v>1935</v>
      </c>
      <c r="E1127" s="78" t="s">
        <v>269</v>
      </c>
      <c r="F1127" s="78" t="s">
        <v>270</v>
      </c>
      <c r="G1127" s="85">
        <v>16.93</v>
      </c>
      <c r="H1127" s="86">
        <v>4.1205999999999996</v>
      </c>
      <c r="I1127" s="87">
        <v>1</v>
      </c>
      <c r="J1127" s="87">
        <v>1</v>
      </c>
      <c r="K1127" s="87">
        <v>1</v>
      </c>
      <c r="L1127" s="87">
        <v>1</v>
      </c>
    </row>
    <row r="1128" spans="1:12" hidden="1">
      <c r="A1128" s="84" t="s">
        <v>1939</v>
      </c>
      <c r="B1128" s="84" t="s">
        <v>1940</v>
      </c>
      <c r="C1128" s="84" t="s">
        <v>251</v>
      </c>
      <c r="D1128" s="78" t="s">
        <v>1941</v>
      </c>
      <c r="E1128" s="78" t="s">
        <v>269</v>
      </c>
      <c r="F1128" s="78" t="s">
        <v>270</v>
      </c>
      <c r="G1128" s="85">
        <v>2.88</v>
      </c>
      <c r="H1128" s="86">
        <v>0.55830000000000002</v>
      </c>
      <c r="I1128" s="87">
        <v>1</v>
      </c>
      <c r="J1128" s="87">
        <v>1</v>
      </c>
      <c r="K1128" s="87">
        <v>1</v>
      </c>
      <c r="L1128" s="87">
        <v>1</v>
      </c>
    </row>
    <row r="1129" spans="1:12" hidden="1">
      <c r="A1129" s="84" t="s">
        <v>1942</v>
      </c>
      <c r="B1129" s="84" t="s">
        <v>1940</v>
      </c>
      <c r="C1129" s="84" t="s">
        <v>255</v>
      </c>
      <c r="D1129" s="78" t="s">
        <v>1941</v>
      </c>
      <c r="E1129" s="78" t="s">
        <v>269</v>
      </c>
      <c r="F1129" s="78" t="s">
        <v>270</v>
      </c>
      <c r="G1129" s="85">
        <v>3.76</v>
      </c>
      <c r="H1129" s="86">
        <v>0.71799999999999997</v>
      </c>
      <c r="I1129" s="87">
        <v>1</v>
      </c>
      <c r="J1129" s="87">
        <v>1</v>
      </c>
      <c r="K1129" s="87">
        <v>1</v>
      </c>
      <c r="L1129" s="87">
        <v>1</v>
      </c>
    </row>
    <row r="1130" spans="1:12" hidden="1">
      <c r="A1130" s="84" t="s">
        <v>1943</v>
      </c>
      <c r="B1130" s="84" t="s">
        <v>1940</v>
      </c>
      <c r="C1130" s="84" t="s">
        <v>257</v>
      </c>
      <c r="D1130" s="78" t="s">
        <v>1941</v>
      </c>
      <c r="E1130" s="78" t="s">
        <v>269</v>
      </c>
      <c r="F1130" s="78" t="s">
        <v>270</v>
      </c>
      <c r="G1130" s="85">
        <v>5.48</v>
      </c>
      <c r="H1130" s="86">
        <v>1.0553999999999999</v>
      </c>
      <c r="I1130" s="87">
        <v>1</v>
      </c>
      <c r="J1130" s="87">
        <v>1</v>
      </c>
      <c r="K1130" s="87">
        <v>1</v>
      </c>
      <c r="L1130" s="87">
        <v>1</v>
      </c>
    </row>
    <row r="1131" spans="1:12" hidden="1">
      <c r="A1131" s="84" t="s">
        <v>1944</v>
      </c>
      <c r="B1131" s="84" t="s">
        <v>1940</v>
      </c>
      <c r="C1131" s="84" t="s">
        <v>259</v>
      </c>
      <c r="D1131" s="78" t="s">
        <v>1941</v>
      </c>
      <c r="E1131" s="78" t="s">
        <v>269</v>
      </c>
      <c r="F1131" s="78" t="s">
        <v>270</v>
      </c>
      <c r="G1131" s="85">
        <v>8.2200000000000006</v>
      </c>
      <c r="H1131" s="86">
        <v>1.8411</v>
      </c>
      <c r="I1131" s="87">
        <v>1</v>
      </c>
      <c r="J1131" s="87">
        <v>1</v>
      </c>
      <c r="K1131" s="87">
        <v>1</v>
      </c>
      <c r="L1131" s="87">
        <v>1</v>
      </c>
    </row>
    <row r="1132" spans="1:12" hidden="1">
      <c r="A1132" s="84" t="s">
        <v>1945</v>
      </c>
      <c r="B1132" s="84" t="s">
        <v>1946</v>
      </c>
      <c r="C1132" s="84" t="s">
        <v>251</v>
      </c>
      <c r="D1132" s="78" t="s">
        <v>1947</v>
      </c>
      <c r="E1132" s="78" t="s">
        <v>269</v>
      </c>
      <c r="F1132" s="78" t="s">
        <v>270</v>
      </c>
      <c r="G1132" s="85">
        <v>3.24</v>
      </c>
      <c r="H1132" s="86">
        <v>0.54110000000000003</v>
      </c>
      <c r="I1132" s="87">
        <v>1</v>
      </c>
      <c r="J1132" s="87">
        <v>1</v>
      </c>
      <c r="K1132" s="87">
        <v>1</v>
      </c>
      <c r="L1132" s="87">
        <v>1</v>
      </c>
    </row>
    <row r="1133" spans="1:12" hidden="1">
      <c r="A1133" s="84" t="s">
        <v>1948</v>
      </c>
      <c r="B1133" s="84" t="s">
        <v>1946</v>
      </c>
      <c r="C1133" s="84" t="s">
        <v>255</v>
      </c>
      <c r="D1133" s="78" t="s">
        <v>1947</v>
      </c>
      <c r="E1133" s="78" t="s">
        <v>269</v>
      </c>
      <c r="F1133" s="78" t="s">
        <v>270</v>
      </c>
      <c r="G1133" s="85">
        <v>4.21</v>
      </c>
      <c r="H1133" s="86">
        <v>0.71319999999999995</v>
      </c>
      <c r="I1133" s="87">
        <v>1</v>
      </c>
      <c r="J1133" s="87">
        <v>1</v>
      </c>
      <c r="K1133" s="87">
        <v>1</v>
      </c>
      <c r="L1133" s="87">
        <v>1</v>
      </c>
    </row>
    <row r="1134" spans="1:12" hidden="1">
      <c r="A1134" s="84" t="s">
        <v>1949</v>
      </c>
      <c r="B1134" s="84" t="s">
        <v>1946</v>
      </c>
      <c r="C1134" s="84" t="s">
        <v>257</v>
      </c>
      <c r="D1134" s="78" t="s">
        <v>1947</v>
      </c>
      <c r="E1134" s="78" t="s">
        <v>269</v>
      </c>
      <c r="F1134" s="78" t="s">
        <v>270</v>
      </c>
      <c r="G1134" s="85">
        <v>6.29</v>
      </c>
      <c r="H1134" s="86">
        <v>1.1247</v>
      </c>
      <c r="I1134" s="87">
        <v>1</v>
      </c>
      <c r="J1134" s="87">
        <v>1</v>
      </c>
      <c r="K1134" s="87">
        <v>1</v>
      </c>
      <c r="L1134" s="87">
        <v>1</v>
      </c>
    </row>
    <row r="1135" spans="1:12" hidden="1">
      <c r="A1135" s="84" t="s">
        <v>1950</v>
      </c>
      <c r="B1135" s="84" t="s">
        <v>1946</v>
      </c>
      <c r="C1135" s="84" t="s">
        <v>259</v>
      </c>
      <c r="D1135" s="78" t="s">
        <v>1947</v>
      </c>
      <c r="E1135" s="78" t="s">
        <v>269</v>
      </c>
      <c r="F1135" s="78" t="s">
        <v>270</v>
      </c>
      <c r="G1135" s="85">
        <v>10.09</v>
      </c>
      <c r="H1135" s="86">
        <v>2.0152000000000001</v>
      </c>
      <c r="I1135" s="87">
        <v>1</v>
      </c>
      <c r="J1135" s="87">
        <v>1</v>
      </c>
      <c r="K1135" s="87">
        <v>1</v>
      </c>
      <c r="L1135" s="87">
        <v>1</v>
      </c>
    </row>
    <row r="1136" spans="1:12" hidden="1">
      <c r="A1136" s="84" t="s">
        <v>1951</v>
      </c>
      <c r="B1136" s="84" t="s">
        <v>1952</v>
      </c>
      <c r="C1136" s="84" t="s">
        <v>251</v>
      </c>
      <c r="D1136" s="78" t="s">
        <v>1953</v>
      </c>
      <c r="E1136" s="78" t="s">
        <v>269</v>
      </c>
      <c r="F1136" s="78" t="s">
        <v>270</v>
      </c>
      <c r="G1136" s="85">
        <v>2.1800000000000002</v>
      </c>
      <c r="H1136" s="86">
        <v>0.36909999999999998</v>
      </c>
      <c r="I1136" s="87">
        <v>1</v>
      </c>
      <c r="J1136" s="87">
        <v>1</v>
      </c>
      <c r="K1136" s="87">
        <v>1</v>
      </c>
      <c r="L1136" s="87">
        <v>1</v>
      </c>
    </row>
    <row r="1137" spans="1:12" hidden="1">
      <c r="A1137" s="84" t="s">
        <v>1954</v>
      </c>
      <c r="B1137" s="84" t="s">
        <v>1952</v>
      </c>
      <c r="C1137" s="84" t="s">
        <v>255</v>
      </c>
      <c r="D1137" s="78" t="s">
        <v>1953</v>
      </c>
      <c r="E1137" s="78" t="s">
        <v>269</v>
      </c>
      <c r="F1137" s="78" t="s">
        <v>270</v>
      </c>
      <c r="G1137" s="85">
        <v>2.84</v>
      </c>
      <c r="H1137" s="86">
        <v>0.55379999999999996</v>
      </c>
      <c r="I1137" s="87">
        <v>1</v>
      </c>
      <c r="J1137" s="87">
        <v>1</v>
      </c>
      <c r="K1137" s="87">
        <v>1</v>
      </c>
      <c r="L1137" s="87">
        <v>1</v>
      </c>
    </row>
    <row r="1138" spans="1:12" hidden="1">
      <c r="A1138" s="84" t="s">
        <v>1955</v>
      </c>
      <c r="B1138" s="84" t="s">
        <v>1952</v>
      </c>
      <c r="C1138" s="84" t="s">
        <v>257</v>
      </c>
      <c r="D1138" s="78" t="s">
        <v>1953</v>
      </c>
      <c r="E1138" s="78" t="s">
        <v>269</v>
      </c>
      <c r="F1138" s="78" t="s">
        <v>270</v>
      </c>
      <c r="G1138" s="85">
        <v>3.91</v>
      </c>
      <c r="H1138" s="86">
        <v>0.75480000000000003</v>
      </c>
      <c r="I1138" s="87">
        <v>1</v>
      </c>
      <c r="J1138" s="87">
        <v>1</v>
      </c>
      <c r="K1138" s="87">
        <v>1</v>
      </c>
      <c r="L1138" s="87">
        <v>1</v>
      </c>
    </row>
    <row r="1139" spans="1:12" hidden="1">
      <c r="A1139" s="84" t="s">
        <v>1956</v>
      </c>
      <c r="B1139" s="84" t="s">
        <v>1952</v>
      </c>
      <c r="C1139" s="84" t="s">
        <v>259</v>
      </c>
      <c r="D1139" s="78" t="s">
        <v>1953</v>
      </c>
      <c r="E1139" s="78" t="s">
        <v>269</v>
      </c>
      <c r="F1139" s="78" t="s">
        <v>270</v>
      </c>
      <c r="G1139" s="85">
        <v>5.7</v>
      </c>
      <c r="H1139" s="86">
        <v>1.0954999999999999</v>
      </c>
      <c r="I1139" s="87">
        <v>1</v>
      </c>
      <c r="J1139" s="87">
        <v>1</v>
      </c>
      <c r="K1139" s="87">
        <v>1</v>
      </c>
      <c r="L1139" s="87">
        <v>1</v>
      </c>
    </row>
    <row r="1140" spans="1:12" hidden="1">
      <c r="A1140" s="84" t="s">
        <v>1957</v>
      </c>
      <c r="B1140" s="84" t="s">
        <v>1958</v>
      </c>
      <c r="C1140" s="84" t="s">
        <v>251</v>
      </c>
      <c r="D1140" s="78" t="s">
        <v>1959</v>
      </c>
      <c r="E1140" s="78" t="s">
        <v>269</v>
      </c>
      <c r="F1140" s="78" t="s">
        <v>270</v>
      </c>
      <c r="G1140" s="85">
        <v>2.0499999999999998</v>
      </c>
      <c r="H1140" s="86">
        <v>0.35410000000000003</v>
      </c>
      <c r="I1140" s="87">
        <v>1</v>
      </c>
      <c r="J1140" s="87">
        <v>1</v>
      </c>
      <c r="K1140" s="87">
        <v>1</v>
      </c>
      <c r="L1140" s="87">
        <v>1</v>
      </c>
    </row>
    <row r="1141" spans="1:12" hidden="1">
      <c r="A1141" s="84" t="s">
        <v>1960</v>
      </c>
      <c r="B1141" s="84" t="s">
        <v>1958</v>
      </c>
      <c r="C1141" s="84" t="s">
        <v>255</v>
      </c>
      <c r="D1141" s="78" t="s">
        <v>1959</v>
      </c>
      <c r="E1141" s="78" t="s">
        <v>269</v>
      </c>
      <c r="F1141" s="78" t="s">
        <v>270</v>
      </c>
      <c r="G1141" s="85">
        <v>2.75</v>
      </c>
      <c r="H1141" s="86">
        <v>0.50519999999999998</v>
      </c>
      <c r="I1141" s="87">
        <v>1</v>
      </c>
      <c r="J1141" s="87">
        <v>1</v>
      </c>
      <c r="K1141" s="87">
        <v>1</v>
      </c>
      <c r="L1141" s="87">
        <v>1</v>
      </c>
    </row>
    <row r="1142" spans="1:12" hidden="1">
      <c r="A1142" s="84" t="s">
        <v>1961</v>
      </c>
      <c r="B1142" s="84" t="s">
        <v>1958</v>
      </c>
      <c r="C1142" s="84" t="s">
        <v>257</v>
      </c>
      <c r="D1142" s="78" t="s">
        <v>1959</v>
      </c>
      <c r="E1142" s="78" t="s">
        <v>269</v>
      </c>
      <c r="F1142" s="78" t="s">
        <v>270</v>
      </c>
      <c r="G1142" s="85">
        <v>4.25</v>
      </c>
      <c r="H1142" s="86">
        <v>0.7581</v>
      </c>
      <c r="I1142" s="87">
        <v>1</v>
      </c>
      <c r="J1142" s="87">
        <v>1</v>
      </c>
      <c r="K1142" s="87">
        <v>1</v>
      </c>
      <c r="L1142" s="87">
        <v>1</v>
      </c>
    </row>
    <row r="1143" spans="1:12" hidden="1">
      <c r="A1143" s="84" t="s">
        <v>1962</v>
      </c>
      <c r="B1143" s="84" t="s">
        <v>1958</v>
      </c>
      <c r="C1143" s="84" t="s">
        <v>259</v>
      </c>
      <c r="D1143" s="78" t="s">
        <v>1959</v>
      </c>
      <c r="E1143" s="78" t="s">
        <v>269</v>
      </c>
      <c r="F1143" s="78" t="s">
        <v>270</v>
      </c>
      <c r="G1143" s="85">
        <v>8.61</v>
      </c>
      <c r="H1143" s="86">
        <v>1.4975000000000001</v>
      </c>
      <c r="I1143" s="87">
        <v>1</v>
      </c>
      <c r="J1143" s="87">
        <v>1</v>
      </c>
      <c r="K1143" s="87">
        <v>1</v>
      </c>
      <c r="L1143" s="87">
        <v>1</v>
      </c>
    </row>
    <row r="1144" spans="1:12" hidden="1">
      <c r="A1144" s="84" t="s">
        <v>1963</v>
      </c>
      <c r="B1144" s="84" t="s">
        <v>1964</v>
      </c>
      <c r="C1144" s="84" t="s">
        <v>251</v>
      </c>
      <c r="D1144" s="78" t="s">
        <v>1965</v>
      </c>
      <c r="E1144" s="78" t="s">
        <v>269</v>
      </c>
      <c r="F1144" s="78" t="s">
        <v>270</v>
      </c>
      <c r="G1144" s="85">
        <v>3.61</v>
      </c>
      <c r="H1144" s="86">
        <v>0.54430000000000001</v>
      </c>
      <c r="I1144" s="87">
        <v>1</v>
      </c>
      <c r="J1144" s="87">
        <v>1</v>
      </c>
      <c r="K1144" s="87">
        <v>1</v>
      </c>
      <c r="L1144" s="87">
        <v>1</v>
      </c>
    </row>
    <row r="1145" spans="1:12" hidden="1">
      <c r="A1145" s="84" t="s">
        <v>1966</v>
      </c>
      <c r="B1145" s="84" t="s">
        <v>1964</v>
      </c>
      <c r="C1145" s="84" t="s">
        <v>255</v>
      </c>
      <c r="D1145" s="78" t="s">
        <v>1965</v>
      </c>
      <c r="E1145" s="78" t="s">
        <v>269</v>
      </c>
      <c r="F1145" s="78" t="s">
        <v>270</v>
      </c>
      <c r="G1145" s="85">
        <v>4.16</v>
      </c>
      <c r="H1145" s="86">
        <v>0.65210000000000001</v>
      </c>
      <c r="I1145" s="87">
        <v>1</v>
      </c>
      <c r="J1145" s="87">
        <v>1</v>
      </c>
      <c r="K1145" s="87">
        <v>1</v>
      </c>
      <c r="L1145" s="87">
        <v>1</v>
      </c>
    </row>
    <row r="1146" spans="1:12" hidden="1">
      <c r="A1146" s="84" t="s">
        <v>1967</v>
      </c>
      <c r="B1146" s="84" t="s">
        <v>1964</v>
      </c>
      <c r="C1146" s="84" t="s">
        <v>257</v>
      </c>
      <c r="D1146" s="78" t="s">
        <v>1965</v>
      </c>
      <c r="E1146" s="78" t="s">
        <v>269</v>
      </c>
      <c r="F1146" s="78" t="s">
        <v>270</v>
      </c>
      <c r="G1146" s="85">
        <v>6.38</v>
      </c>
      <c r="H1146" s="86">
        <v>1.0880000000000001</v>
      </c>
      <c r="I1146" s="87">
        <v>1</v>
      </c>
      <c r="J1146" s="87">
        <v>1</v>
      </c>
      <c r="K1146" s="87">
        <v>1</v>
      </c>
      <c r="L1146" s="87">
        <v>1</v>
      </c>
    </row>
    <row r="1147" spans="1:12">
      <c r="A1147" s="84" t="s">
        <v>1968</v>
      </c>
      <c r="B1147" s="84" t="s">
        <v>1964</v>
      </c>
      <c r="C1147" s="84" t="s">
        <v>259</v>
      </c>
      <c r="D1147" s="78" t="s">
        <v>1965</v>
      </c>
      <c r="E1147" s="78" t="s">
        <v>269</v>
      </c>
      <c r="F1147" s="78" t="s">
        <v>270</v>
      </c>
      <c r="G1147" s="85">
        <v>11.37</v>
      </c>
      <c r="H1147" s="86">
        <v>2.1922000000000001</v>
      </c>
      <c r="I1147" s="87">
        <v>1</v>
      </c>
      <c r="J1147" s="87">
        <v>1</v>
      </c>
      <c r="K1147" s="87">
        <v>1</v>
      </c>
      <c r="L1147" s="87">
        <v>1</v>
      </c>
    </row>
    <row r="1148" spans="1:12">
      <c r="A1148" s="84" t="s">
        <v>1969</v>
      </c>
      <c r="B1148" s="84" t="s">
        <v>1970</v>
      </c>
      <c r="C1148" s="84" t="s">
        <v>251</v>
      </c>
      <c r="D1148" s="78" t="s">
        <v>1971</v>
      </c>
      <c r="E1148" s="78" t="s">
        <v>1972</v>
      </c>
      <c r="F1148" s="78" t="s">
        <v>1972</v>
      </c>
      <c r="G1148" s="85">
        <v>3.59</v>
      </c>
      <c r="H1148" s="86">
        <v>1.1172</v>
      </c>
      <c r="I1148" s="87">
        <v>1</v>
      </c>
      <c r="J1148" s="87">
        <v>1.97</v>
      </c>
      <c r="K1148" s="87">
        <v>1.97</v>
      </c>
      <c r="L1148" s="87">
        <v>1.97</v>
      </c>
    </row>
    <row r="1149" spans="1:12" hidden="1">
      <c r="A1149" s="84" t="s">
        <v>1973</v>
      </c>
      <c r="B1149" s="84" t="s">
        <v>1970</v>
      </c>
      <c r="C1149" s="84" t="s">
        <v>255</v>
      </c>
      <c r="D1149" s="78" t="s">
        <v>1971</v>
      </c>
      <c r="E1149" s="78" t="s">
        <v>1974</v>
      </c>
      <c r="F1149" s="78" t="s">
        <v>1974</v>
      </c>
      <c r="G1149" s="85">
        <v>7.98</v>
      </c>
      <c r="H1149" s="86">
        <v>1.7185999999999999</v>
      </c>
      <c r="I1149" s="87">
        <v>1</v>
      </c>
      <c r="J1149" s="87">
        <v>2.06</v>
      </c>
      <c r="K1149" s="87">
        <v>2.06</v>
      </c>
      <c r="L1149" s="87">
        <v>2.06</v>
      </c>
    </row>
    <row r="1150" spans="1:12" hidden="1">
      <c r="A1150" s="84" t="s">
        <v>1975</v>
      </c>
      <c r="B1150" s="84" t="s">
        <v>1970</v>
      </c>
      <c r="C1150" s="84" t="s">
        <v>257</v>
      </c>
      <c r="D1150" s="78" t="s">
        <v>1971</v>
      </c>
      <c r="E1150" s="78" t="s">
        <v>1976</v>
      </c>
      <c r="F1150" s="78" t="s">
        <v>1976</v>
      </c>
      <c r="G1150" s="85">
        <v>19.079999999999998</v>
      </c>
      <c r="H1150" s="86">
        <v>2.3201000000000001</v>
      </c>
      <c r="I1150" s="87">
        <v>1</v>
      </c>
      <c r="J1150" s="87">
        <v>2.06</v>
      </c>
      <c r="K1150" s="87">
        <v>2.06</v>
      </c>
      <c r="L1150" s="87">
        <v>2.06</v>
      </c>
    </row>
    <row r="1151" spans="1:12" hidden="1">
      <c r="A1151" s="84" t="s">
        <v>1977</v>
      </c>
      <c r="B1151" s="84" t="s">
        <v>1970</v>
      </c>
      <c r="C1151" s="84" t="s">
        <v>259</v>
      </c>
      <c r="D1151" s="78" t="s">
        <v>1971</v>
      </c>
      <c r="E1151" s="78" t="s">
        <v>1978</v>
      </c>
      <c r="F1151" s="78" t="s">
        <v>1978</v>
      </c>
      <c r="G1151" s="85">
        <v>45.82</v>
      </c>
      <c r="H1151" s="86">
        <v>5.5410000000000004</v>
      </c>
      <c r="I1151" s="87">
        <v>1</v>
      </c>
      <c r="J1151" s="87">
        <v>1.78</v>
      </c>
      <c r="K1151" s="87">
        <v>1.78</v>
      </c>
      <c r="L1151" s="87">
        <v>1.78</v>
      </c>
    </row>
    <row r="1152" spans="1:12">
      <c r="A1152" s="84" t="s">
        <v>1979</v>
      </c>
      <c r="B1152" s="84" t="s">
        <v>1980</v>
      </c>
      <c r="C1152" s="84" t="s">
        <v>251</v>
      </c>
      <c r="D1152" s="78" t="s">
        <v>1981</v>
      </c>
      <c r="E1152" s="78" t="s">
        <v>1972</v>
      </c>
      <c r="F1152" s="78" t="s">
        <v>1972</v>
      </c>
      <c r="G1152" s="85">
        <v>8.0299999999999994</v>
      </c>
      <c r="H1152" s="86">
        <v>0.51570000000000005</v>
      </c>
      <c r="I1152" s="87">
        <v>1</v>
      </c>
      <c r="J1152" s="87">
        <v>1.97</v>
      </c>
      <c r="K1152" s="87">
        <v>1.97</v>
      </c>
      <c r="L1152" s="87">
        <v>1.97</v>
      </c>
    </row>
    <row r="1153" spans="1:12" hidden="1">
      <c r="A1153" s="84" t="s">
        <v>1982</v>
      </c>
      <c r="B1153" s="84" t="s">
        <v>1980</v>
      </c>
      <c r="C1153" s="84" t="s">
        <v>255</v>
      </c>
      <c r="D1153" s="78" t="s">
        <v>1981</v>
      </c>
      <c r="E1153" s="78" t="s">
        <v>1974</v>
      </c>
      <c r="F1153" s="78" t="s">
        <v>1974</v>
      </c>
      <c r="G1153" s="85">
        <v>10.119999999999999</v>
      </c>
      <c r="H1153" s="86">
        <v>0.64280000000000004</v>
      </c>
      <c r="I1153" s="87">
        <v>1</v>
      </c>
      <c r="J1153" s="87">
        <v>2.06</v>
      </c>
      <c r="K1153" s="87">
        <v>2.06</v>
      </c>
      <c r="L1153" s="87">
        <v>2.06</v>
      </c>
    </row>
    <row r="1154" spans="1:12" hidden="1">
      <c r="A1154" s="84" t="s">
        <v>1983</v>
      </c>
      <c r="B1154" s="84" t="s">
        <v>1980</v>
      </c>
      <c r="C1154" s="84" t="s">
        <v>257</v>
      </c>
      <c r="D1154" s="78" t="s">
        <v>1981</v>
      </c>
      <c r="E1154" s="78" t="s">
        <v>1976</v>
      </c>
      <c r="F1154" s="78" t="s">
        <v>1976</v>
      </c>
      <c r="G1154" s="85">
        <v>15.76</v>
      </c>
      <c r="H1154" s="86">
        <v>1.0760000000000001</v>
      </c>
      <c r="I1154" s="87">
        <v>1</v>
      </c>
      <c r="J1154" s="87">
        <v>2.06</v>
      </c>
      <c r="K1154" s="87">
        <v>2.06</v>
      </c>
      <c r="L1154" s="87">
        <v>2.06</v>
      </c>
    </row>
    <row r="1155" spans="1:12" hidden="1">
      <c r="A1155" s="84" t="s">
        <v>1984</v>
      </c>
      <c r="B1155" s="84" t="s">
        <v>1980</v>
      </c>
      <c r="C1155" s="84" t="s">
        <v>259</v>
      </c>
      <c r="D1155" s="78" t="s">
        <v>1981</v>
      </c>
      <c r="E1155" s="78" t="s">
        <v>1978</v>
      </c>
      <c r="F1155" s="78" t="s">
        <v>1978</v>
      </c>
      <c r="G1155" s="85">
        <v>31.32</v>
      </c>
      <c r="H1155" s="86">
        <v>2.4331999999999998</v>
      </c>
      <c r="I1155" s="87">
        <v>1</v>
      </c>
      <c r="J1155" s="87">
        <v>1.78</v>
      </c>
      <c r="K1155" s="87">
        <v>1.78</v>
      </c>
      <c r="L1155" s="87">
        <v>1.78</v>
      </c>
    </row>
    <row r="1156" spans="1:12">
      <c r="A1156" s="84" t="s">
        <v>1985</v>
      </c>
      <c r="B1156" s="84" t="s">
        <v>1986</v>
      </c>
      <c r="C1156" s="84" t="s">
        <v>251</v>
      </c>
      <c r="D1156" s="78" t="s">
        <v>1987</v>
      </c>
      <c r="E1156" s="78" t="s">
        <v>1972</v>
      </c>
      <c r="F1156" s="78" t="s">
        <v>1972</v>
      </c>
      <c r="G1156" s="85">
        <v>4.82</v>
      </c>
      <c r="H1156" s="86">
        <v>0.35489999999999999</v>
      </c>
      <c r="I1156" s="87">
        <v>1</v>
      </c>
      <c r="J1156" s="87">
        <v>1.97</v>
      </c>
      <c r="K1156" s="87">
        <v>1.97</v>
      </c>
      <c r="L1156" s="87">
        <v>1.97</v>
      </c>
    </row>
    <row r="1157" spans="1:12" hidden="1">
      <c r="A1157" s="84" t="s">
        <v>1988</v>
      </c>
      <c r="B1157" s="84" t="s">
        <v>1986</v>
      </c>
      <c r="C1157" s="84" t="s">
        <v>255</v>
      </c>
      <c r="D1157" s="78" t="s">
        <v>1987</v>
      </c>
      <c r="E1157" s="78" t="s">
        <v>1974</v>
      </c>
      <c r="F1157" s="78" t="s">
        <v>1974</v>
      </c>
      <c r="G1157" s="85">
        <v>6.54</v>
      </c>
      <c r="H1157" s="86">
        <v>0.47789999999999999</v>
      </c>
      <c r="I1157" s="87">
        <v>1</v>
      </c>
      <c r="J1157" s="87">
        <v>2.06</v>
      </c>
      <c r="K1157" s="87">
        <v>2.06</v>
      </c>
      <c r="L1157" s="87">
        <v>2.06</v>
      </c>
    </row>
    <row r="1158" spans="1:12" hidden="1">
      <c r="A1158" s="84" t="s">
        <v>1989</v>
      </c>
      <c r="B1158" s="84" t="s">
        <v>1986</v>
      </c>
      <c r="C1158" s="84" t="s">
        <v>257</v>
      </c>
      <c r="D1158" s="78" t="s">
        <v>1987</v>
      </c>
      <c r="E1158" s="78" t="s">
        <v>1976</v>
      </c>
      <c r="F1158" s="78" t="s">
        <v>1976</v>
      </c>
      <c r="G1158" s="85">
        <v>10.86</v>
      </c>
      <c r="H1158" s="86">
        <v>0.87890000000000001</v>
      </c>
      <c r="I1158" s="87">
        <v>1</v>
      </c>
      <c r="J1158" s="87">
        <v>2.06</v>
      </c>
      <c r="K1158" s="87">
        <v>2.06</v>
      </c>
      <c r="L1158" s="87">
        <v>2.06</v>
      </c>
    </row>
    <row r="1159" spans="1:12" hidden="1">
      <c r="A1159" s="84" t="s">
        <v>1990</v>
      </c>
      <c r="B1159" s="84" t="s">
        <v>1986</v>
      </c>
      <c r="C1159" s="84" t="s">
        <v>259</v>
      </c>
      <c r="D1159" s="78" t="s">
        <v>1987</v>
      </c>
      <c r="E1159" s="78" t="s">
        <v>1978</v>
      </c>
      <c r="F1159" s="78" t="s">
        <v>1978</v>
      </c>
      <c r="G1159" s="85">
        <v>21.21</v>
      </c>
      <c r="H1159" s="86">
        <v>1.7876000000000001</v>
      </c>
      <c r="I1159" s="87">
        <v>1</v>
      </c>
      <c r="J1159" s="87">
        <v>1.78</v>
      </c>
      <c r="K1159" s="87">
        <v>1.78</v>
      </c>
      <c r="L1159" s="87">
        <v>1.78</v>
      </c>
    </row>
    <row r="1160" spans="1:12">
      <c r="A1160" s="84" t="s">
        <v>1991</v>
      </c>
      <c r="B1160" s="84" t="s">
        <v>1992</v>
      </c>
      <c r="C1160" s="84" t="s">
        <v>251</v>
      </c>
      <c r="D1160" s="78" t="s">
        <v>1993</v>
      </c>
      <c r="E1160" s="78" t="s">
        <v>1972</v>
      </c>
      <c r="F1160" s="78" t="s">
        <v>1972</v>
      </c>
      <c r="G1160" s="85">
        <v>3.57</v>
      </c>
      <c r="H1160" s="86">
        <v>0.28420000000000001</v>
      </c>
      <c r="I1160" s="87">
        <v>1</v>
      </c>
      <c r="J1160" s="87">
        <v>1.97</v>
      </c>
      <c r="K1160" s="87">
        <v>1.97</v>
      </c>
      <c r="L1160" s="87">
        <v>1.97</v>
      </c>
    </row>
    <row r="1161" spans="1:12" hidden="1">
      <c r="A1161" s="84" t="s">
        <v>1994</v>
      </c>
      <c r="B1161" s="84" t="s">
        <v>1992</v>
      </c>
      <c r="C1161" s="84" t="s">
        <v>255</v>
      </c>
      <c r="D1161" s="78" t="s">
        <v>1993</v>
      </c>
      <c r="E1161" s="78" t="s">
        <v>1974</v>
      </c>
      <c r="F1161" s="78" t="s">
        <v>1974</v>
      </c>
      <c r="G1161" s="85">
        <v>5.0999999999999996</v>
      </c>
      <c r="H1161" s="86">
        <v>0.40039999999999998</v>
      </c>
      <c r="I1161" s="87">
        <v>1</v>
      </c>
      <c r="J1161" s="87">
        <v>2.06</v>
      </c>
      <c r="K1161" s="87">
        <v>2.06</v>
      </c>
      <c r="L1161" s="87">
        <v>2.06</v>
      </c>
    </row>
    <row r="1162" spans="1:12" hidden="1">
      <c r="A1162" s="84" t="s">
        <v>1995</v>
      </c>
      <c r="B1162" s="84" t="s">
        <v>1992</v>
      </c>
      <c r="C1162" s="84" t="s">
        <v>257</v>
      </c>
      <c r="D1162" s="78" t="s">
        <v>1993</v>
      </c>
      <c r="E1162" s="78" t="s">
        <v>1976</v>
      </c>
      <c r="F1162" s="78" t="s">
        <v>1976</v>
      </c>
      <c r="G1162" s="85">
        <v>10.26</v>
      </c>
      <c r="H1162" s="86">
        <v>0.91779999999999995</v>
      </c>
      <c r="I1162" s="87">
        <v>1</v>
      </c>
      <c r="J1162" s="87">
        <v>2.06</v>
      </c>
      <c r="K1162" s="87">
        <v>2.06</v>
      </c>
      <c r="L1162" s="87">
        <v>2.06</v>
      </c>
    </row>
    <row r="1163" spans="1:12" hidden="1">
      <c r="A1163" s="84" t="s">
        <v>1996</v>
      </c>
      <c r="B1163" s="84" t="s">
        <v>1992</v>
      </c>
      <c r="C1163" s="84" t="s">
        <v>259</v>
      </c>
      <c r="D1163" s="78" t="s">
        <v>1993</v>
      </c>
      <c r="E1163" s="78" t="s">
        <v>1978</v>
      </c>
      <c r="F1163" s="78" t="s">
        <v>1978</v>
      </c>
      <c r="G1163" s="85">
        <v>10.26</v>
      </c>
      <c r="H1163" s="86">
        <v>3.6335999999999999</v>
      </c>
      <c r="I1163" s="87">
        <v>1</v>
      </c>
      <c r="J1163" s="87">
        <v>1.78</v>
      </c>
      <c r="K1163" s="87">
        <v>1.78</v>
      </c>
      <c r="L1163" s="87">
        <v>1.78</v>
      </c>
    </row>
    <row r="1164" spans="1:12">
      <c r="A1164" s="84" t="s">
        <v>1997</v>
      </c>
      <c r="B1164" s="84" t="s">
        <v>1998</v>
      </c>
      <c r="C1164" s="84" t="s">
        <v>251</v>
      </c>
      <c r="D1164" s="78" t="s">
        <v>1999</v>
      </c>
      <c r="E1164" s="78" t="s">
        <v>1972</v>
      </c>
      <c r="F1164" s="78" t="s">
        <v>1972</v>
      </c>
      <c r="G1164" s="85">
        <v>5.37</v>
      </c>
      <c r="H1164" s="86">
        <v>0.38779999999999998</v>
      </c>
      <c r="I1164" s="87">
        <v>1</v>
      </c>
      <c r="J1164" s="87">
        <v>1.97</v>
      </c>
      <c r="K1164" s="87">
        <v>1.97</v>
      </c>
      <c r="L1164" s="87">
        <v>1.97</v>
      </c>
    </row>
    <row r="1165" spans="1:12" hidden="1">
      <c r="A1165" s="84" t="s">
        <v>2000</v>
      </c>
      <c r="B1165" s="84" t="s">
        <v>1998</v>
      </c>
      <c r="C1165" s="84" t="s">
        <v>255</v>
      </c>
      <c r="D1165" s="78" t="s">
        <v>1999</v>
      </c>
      <c r="E1165" s="78" t="s">
        <v>1974</v>
      </c>
      <c r="F1165" s="78" t="s">
        <v>1974</v>
      </c>
      <c r="G1165" s="85">
        <v>7.4</v>
      </c>
      <c r="H1165" s="86">
        <v>0.52380000000000004</v>
      </c>
      <c r="I1165" s="87">
        <v>1</v>
      </c>
      <c r="J1165" s="87">
        <v>2.06</v>
      </c>
      <c r="K1165" s="87">
        <v>2.06</v>
      </c>
      <c r="L1165" s="87">
        <v>2.06</v>
      </c>
    </row>
    <row r="1166" spans="1:12" hidden="1">
      <c r="A1166" s="84" t="s">
        <v>2001</v>
      </c>
      <c r="B1166" s="84" t="s">
        <v>1998</v>
      </c>
      <c r="C1166" s="84" t="s">
        <v>257</v>
      </c>
      <c r="D1166" s="78" t="s">
        <v>1999</v>
      </c>
      <c r="E1166" s="78" t="s">
        <v>1976</v>
      </c>
      <c r="F1166" s="78" t="s">
        <v>1976</v>
      </c>
      <c r="G1166" s="85">
        <v>12.04</v>
      </c>
      <c r="H1166" s="86">
        <v>0.92779999999999996</v>
      </c>
      <c r="I1166" s="87">
        <v>1</v>
      </c>
      <c r="J1166" s="87">
        <v>2.06</v>
      </c>
      <c r="K1166" s="87">
        <v>2.06</v>
      </c>
      <c r="L1166" s="87">
        <v>2.06</v>
      </c>
    </row>
    <row r="1167" spans="1:12" hidden="1">
      <c r="A1167" s="84" t="s">
        <v>2002</v>
      </c>
      <c r="B1167" s="84" t="s">
        <v>1998</v>
      </c>
      <c r="C1167" s="84" t="s">
        <v>259</v>
      </c>
      <c r="D1167" s="78" t="s">
        <v>1999</v>
      </c>
      <c r="E1167" s="78" t="s">
        <v>1978</v>
      </c>
      <c r="F1167" s="78" t="s">
        <v>1978</v>
      </c>
      <c r="G1167" s="85">
        <v>22.15</v>
      </c>
      <c r="H1167" s="86">
        <v>1.7604</v>
      </c>
      <c r="I1167" s="87">
        <v>1</v>
      </c>
      <c r="J1167" s="87">
        <v>1.78</v>
      </c>
      <c r="K1167" s="87">
        <v>1.78</v>
      </c>
      <c r="L1167" s="87">
        <v>1.78</v>
      </c>
    </row>
    <row r="1168" spans="1:12">
      <c r="A1168" s="84" t="s">
        <v>2003</v>
      </c>
      <c r="B1168" s="84" t="s">
        <v>2004</v>
      </c>
      <c r="C1168" s="84" t="s">
        <v>251</v>
      </c>
      <c r="D1168" s="78" t="s">
        <v>2005</v>
      </c>
      <c r="E1168" s="78" t="s">
        <v>1972</v>
      </c>
      <c r="F1168" s="78" t="s">
        <v>1972</v>
      </c>
      <c r="G1168" s="85">
        <v>4.09</v>
      </c>
      <c r="H1168" s="86">
        <v>0.31519999999999998</v>
      </c>
      <c r="I1168" s="87">
        <v>1</v>
      </c>
      <c r="J1168" s="87">
        <v>1.97</v>
      </c>
      <c r="K1168" s="87">
        <v>1.97</v>
      </c>
      <c r="L1168" s="87">
        <v>1.97</v>
      </c>
    </row>
    <row r="1169" spans="1:12" hidden="1">
      <c r="A1169" s="84" t="s">
        <v>2006</v>
      </c>
      <c r="B1169" s="84" t="s">
        <v>2004</v>
      </c>
      <c r="C1169" s="84" t="s">
        <v>255</v>
      </c>
      <c r="D1169" s="78" t="s">
        <v>2005</v>
      </c>
      <c r="E1169" s="78" t="s">
        <v>1974</v>
      </c>
      <c r="F1169" s="78" t="s">
        <v>1974</v>
      </c>
      <c r="G1169" s="85">
        <v>5.49</v>
      </c>
      <c r="H1169" s="86">
        <v>0.42170000000000002</v>
      </c>
      <c r="I1169" s="87">
        <v>1</v>
      </c>
      <c r="J1169" s="87">
        <v>2.06</v>
      </c>
      <c r="K1169" s="87">
        <v>2.06</v>
      </c>
      <c r="L1169" s="87">
        <v>2.06</v>
      </c>
    </row>
    <row r="1170" spans="1:12" hidden="1">
      <c r="A1170" s="84" t="s">
        <v>2007</v>
      </c>
      <c r="B1170" s="84" t="s">
        <v>2004</v>
      </c>
      <c r="C1170" s="84" t="s">
        <v>257</v>
      </c>
      <c r="D1170" s="78" t="s">
        <v>2005</v>
      </c>
      <c r="E1170" s="78" t="s">
        <v>1976</v>
      </c>
      <c r="F1170" s="78" t="s">
        <v>1976</v>
      </c>
      <c r="G1170" s="85">
        <v>8</v>
      </c>
      <c r="H1170" s="86">
        <v>0.66900000000000004</v>
      </c>
      <c r="I1170" s="87">
        <v>1</v>
      </c>
      <c r="J1170" s="87">
        <v>2.06</v>
      </c>
      <c r="K1170" s="87">
        <v>2.06</v>
      </c>
      <c r="L1170" s="87">
        <v>2.06</v>
      </c>
    </row>
    <row r="1171" spans="1:12" hidden="1">
      <c r="A1171" s="84" t="s">
        <v>2008</v>
      </c>
      <c r="B1171" s="84" t="s">
        <v>2004</v>
      </c>
      <c r="C1171" s="84" t="s">
        <v>259</v>
      </c>
      <c r="D1171" s="78" t="s">
        <v>2005</v>
      </c>
      <c r="E1171" s="78" t="s">
        <v>1978</v>
      </c>
      <c r="F1171" s="78" t="s">
        <v>1978</v>
      </c>
      <c r="G1171" s="85">
        <v>18.36</v>
      </c>
      <c r="H1171" s="86">
        <v>1.4148000000000001</v>
      </c>
      <c r="I1171" s="87">
        <v>1</v>
      </c>
      <c r="J1171" s="87">
        <v>1.78</v>
      </c>
      <c r="K1171" s="87">
        <v>1.78</v>
      </c>
      <c r="L1171" s="87">
        <v>1.78</v>
      </c>
    </row>
    <row r="1172" spans="1:12">
      <c r="A1172" s="84" t="s">
        <v>2009</v>
      </c>
      <c r="B1172" s="84" t="s">
        <v>2010</v>
      </c>
      <c r="C1172" s="84" t="s">
        <v>251</v>
      </c>
      <c r="D1172" s="78" t="s">
        <v>2011</v>
      </c>
      <c r="E1172" s="78" t="s">
        <v>1972</v>
      </c>
      <c r="F1172" s="78" t="s">
        <v>1972</v>
      </c>
      <c r="G1172" s="85">
        <v>3.45</v>
      </c>
      <c r="H1172" s="86">
        <v>0.28670000000000001</v>
      </c>
      <c r="I1172" s="87">
        <v>1</v>
      </c>
      <c r="J1172" s="87">
        <v>1.97</v>
      </c>
      <c r="K1172" s="87">
        <v>1.97</v>
      </c>
      <c r="L1172" s="87">
        <v>1.97</v>
      </c>
    </row>
    <row r="1173" spans="1:12" hidden="1">
      <c r="A1173" s="84" t="s">
        <v>2012</v>
      </c>
      <c r="B1173" s="84" t="s">
        <v>2010</v>
      </c>
      <c r="C1173" s="84" t="s">
        <v>255</v>
      </c>
      <c r="D1173" s="78" t="s">
        <v>2011</v>
      </c>
      <c r="E1173" s="78" t="s">
        <v>1974</v>
      </c>
      <c r="F1173" s="78" t="s">
        <v>1974</v>
      </c>
      <c r="G1173" s="85">
        <v>4.99</v>
      </c>
      <c r="H1173" s="86">
        <v>0.42030000000000001</v>
      </c>
      <c r="I1173" s="87">
        <v>1</v>
      </c>
      <c r="J1173" s="87">
        <v>2.06</v>
      </c>
      <c r="K1173" s="87">
        <v>2.06</v>
      </c>
      <c r="L1173" s="87">
        <v>2.06</v>
      </c>
    </row>
    <row r="1174" spans="1:12" hidden="1">
      <c r="A1174" s="84" t="s">
        <v>2013</v>
      </c>
      <c r="B1174" s="84" t="s">
        <v>2010</v>
      </c>
      <c r="C1174" s="84" t="s">
        <v>257</v>
      </c>
      <c r="D1174" s="78" t="s">
        <v>2011</v>
      </c>
      <c r="E1174" s="78" t="s">
        <v>1976</v>
      </c>
      <c r="F1174" s="78" t="s">
        <v>1976</v>
      </c>
      <c r="G1174" s="85">
        <v>8.1</v>
      </c>
      <c r="H1174" s="86">
        <v>0.65890000000000004</v>
      </c>
      <c r="I1174" s="87">
        <v>1</v>
      </c>
      <c r="J1174" s="87">
        <v>2.06</v>
      </c>
      <c r="K1174" s="87">
        <v>2.06</v>
      </c>
      <c r="L1174" s="87">
        <v>2.06</v>
      </c>
    </row>
    <row r="1175" spans="1:12" hidden="1">
      <c r="A1175" s="84" t="s">
        <v>2014</v>
      </c>
      <c r="B1175" s="84" t="s">
        <v>2010</v>
      </c>
      <c r="C1175" s="84" t="s">
        <v>259</v>
      </c>
      <c r="D1175" s="78" t="s">
        <v>2011</v>
      </c>
      <c r="E1175" s="78" t="s">
        <v>1978</v>
      </c>
      <c r="F1175" s="78" t="s">
        <v>1978</v>
      </c>
      <c r="G1175" s="85">
        <v>12.54</v>
      </c>
      <c r="H1175" s="86">
        <v>1.1357999999999999</v>
      </c>
      <c r="I1175" s="87">
        <v>1</v>
      </c>
      <c r="J1175" s="87">
        <v>1.78</v>
      </c>
      <c r="K1175" s="87">
        <v>1.78</v>
      </c>
      <c r="L1175" s="87">
        <v>1.78</v>
      </c>
    </row>
    <row r="1176" spans="1:12">
      <c r="A1176" s="84" t="s">
        <v>2015</v>
      </c>
      <c r="B1176" s="84" t="s">
        <v>2016</v>
      </c>
      <c r="C1176" s="84" t="s">
        <v>251</v>
      </c>
      <c r="D1176" s="78" t="s">
        <v>2017</v>
      </c>
      <c r="E1176" s="78" t="s">
        <v>1972</v>
      </c>
      <c r="F1176" s="78" t="s">
        <v>1972</v>
      </c>
      <c r="G1176" s="85">
        <v>3.01</v>
      </c>
      <c r="H1176" s="86">
        <v>0.42659999999999998</v>
      </c>
      <c r="I1176" s="87">
        <v>1</v>
      </c>
      <c r="J1176" s="87">
        <v>1.97</v>
      </c>
      <c r="K1176" s="87">
        <v>1.97</v>
      </c>
      <c r="L1176" s="87">
        <v>1.97</v>
      </c>
    </row>
    <row r="1177" spans="1:12" hidden="1">
      <c r="A1177" s="84" t="s">
        <v>2018</v>
      </c>
      <c r="B1177" s="84" t="s">
        <v>2016</v>
      </c>
      <c r="C1177" s="84" t="s">
        <v>255</v>
      </c>
      <c r="D1177" s="78" t="s">
        <v>2017</v>
      </c>
      <c r="E1177" s="78" t="s">
        <v>1974</v>
      </c>
      <c r="F1177" s="78" t="s">
        <v>1974</v>
      </c>
      <c r="G1177" s="85">
        <v>3.67</v>
      </c>
      <c r="H1177" s="86">
        <v>0.55789999999999995</v>
      </c>
      <c r="I1177" s="87">
        <v>1</v>
      </c>
      <c r="J1177" s="87">
        <v>2.06</v>
      </c>
      <c r="K1177" s="87">
        <v>2.06</v>
      </c>
      <c r="L1177" s="87">
        <v>2.06</v>
      </c>
    </row>
    <row r="1178" spans="1:12" hidden="1">
      <c r="A1178" s="84" t="s">
        <v>2019</v>
      </c>
      <c r="B1178" s="84" t="s">
        <v>2016</v>
      </c>
      <c r="C1178" s="84" t="s">
        <v>257</v>
      </c>
      <c r="D1178" s="78" t="s">
        <v>2017</v>
      </c>
      <c r="E1178" s="78" t="s">
        <v>1976</v>
      </c>
      <c r="F1178" s="78" t="s">
        <v>1976</v>
      </c>
      <c r="G1178" s="85">
        <v>4.29</v>
      </c>
      <c r="H1178" s="86">
        <v>0.57830000000000004</v>
      </c>
      <c r="I1178" s="87">
        <v>1</v>
      </c>
      <c r="J1178" s="87">
        <v>2.06</v>
      </c>
      <c r="K1178" s="87">
        <v>2.06</v>
      </c>
      <c r="L1178" s="87">
        <v>2.06</v>
      </c>
    </row>
    <row r="1179" spans="1:12" hidden="1">
      <c r="A1179" s="84" t="s">
        <v>2020</v>
      </c>
      <c r="B1179" s="84" t="s">
        <v>2016</v>
      </c>
      <c r="C1179" s="84" t="s">
        <v>259</v>
      </c>
      <c r="D1179" s="78" t="s">
        <v>2017</v>
      </c>
      <c r="E1179" s="78" t="s">
        <v>1978</v>
      </c>
      <c r="F1179" s="78" t="s">
        <v>1978</v>
      </c>
      <c r="G1179" s="85">
        <v>6.56</v>
      </c>
      <c r="H1179" s="86">
        <v>1.1951000000000001</v>
      </c>
      <c r="I1179" s="87">
        <v>1</v>
      </c>
      <c r="J1179" s="87">
        <v>1.78</v>
      </c>
      <c r="K1179" s="87">
        <v>1.78</v>
      </c>
      <c r="L1179" s="87">
        <v>1.78</v>
      </c>
    </row>
    <row r="1180" spans="1:12">
      <c r="A1180" s="84" t="s">
        <v>2021</v>
      </c>
      <c r="B1180" s="84" t="s">
        <v>2022</v>
      </c>
      <c r="C1180" s="84" t="s">
        <v>251</v>
      </c>
      <c r="D1180" s="78" t="s">
        <v>2023</v>
      </c>
      <c r="E1180" s="78" t="s">
        <v>1972</v>
      </c>
      <c r="F1180" s="78" t="s">
        <v>1972</v>
      </c>
      <c r="G1180" s="85">
        <v>5.28</v>
      </c>
      <c r="H1180" s="86">
        <v>0.43630000000000002</v>
      </c>
      <c r="I1180" s="87">
        <v>1</v>
      </c>
      <c r="J1180" s="87">
        <v>1.97</v>
      </c>
      <c r="K1180" s="87">
        <v>1.97</v>
      </c>
      <c r="L1180" s="87">
        <v>1.97</v>
      </c>
    </row>
    <row r="1181" spans="1:12" hidden="1">
      <c r="A1181" s="84" t="s">
        <v>2024</v>
      </c>
      <c r="B1181" s="84" t="s">
        <v>2022</v>
      </c>
      <c r="C1181" s="84" t="s">
        <v>255</v>
      </c>
      <c r="D1181" s="78" t="s">
        <v>2023</v>
      </c>
      <c r="E1181" s="78" t="s">
        <v>1974</v>
      </c>
      <c r="F1181" s="78" t="s">
        <v>1974</v>
      </c>
      <c r="G1181" s="85">
        <v>7.96</v>
      </c>
      <c r="H1181" s="86">
        <v>0.59109999999999996</v>
      </c>
      <c r="I1181" s="87">
        <v>1</v>
      </c>
      <c r="J1181" s="87">
        <v>2.06</v>
      </c>
      <c r="K1181" s="87">
        <v>2.06</v>
      </c>
      <c r="L1181" s="87">
        <v>2.06</v>
      </c>
    </row>
    <row r="1182" spans="1:12" hidden="1">
      <c r="A1182" s="84" t="s">
        <v>2025</v>
      </c>
      <c r="B1182" s="84" t="s">
        <v>2022</v>
      </c>
      <c r="C1182" s="84" t="s">
        <v>257</v>
      </c>
      <c r="D1182" s="78" t="s">
        <v>2023</v>
      </c>
      <c r="E1182" s="78" t="s">
        <v>1976</v>
      </c>
      <c r="F1182" s="78" t="s">
        <v>1976</v>
      </c>
      <c r="G1182" s="85">
        <v>9.73</v>
      </c>
      <c r="H1182" s="86">
        <v>0.90259999999999996</v>
      </c>
      <c r="I1182" s="87">
        <v>1</v>
      </c>
      <c r="J1182" s="87">
        <v>2.06</v>
      </c>
      <c r="K1182" s="87">
        <v>2.06</v>
      </c>
      <c r="L1182" s="87">
        <v>2.06</v>
      </c>
    </row>
    <row r="1183" spans="1:12" hidden="1">
      <c r="A1183" s="84" t="s">
        <v>2026</v>
      </c>
      <c r="B1183" s="84" t="s">
        <v>2022</v>
      </c>
      <c r="C1183" s="84" t="s">
        <v>259</v>
      </c>
      <c r="D1183" s="78" t="s">
        <v>2023</v>
      </c>
      <c r="E1183" s="78" t="s">
        <v>1978</v>
      </c>
      <c r="F1183" s="78" t="s">
        <v>1978</v>
      </c>
      <c r="G1183" s="85">
        <v>22.69</v>
      </c>
      <c r="H1183" s="86">
        <v>2.0828000000000002</v>
      </c>
      <c r="I1183" s="87">
        <v>1</v>
      </c>
      <c r="J1183" s="87">
        <v>1.78</v>
      </c>
      <c r="K1183" s="87">
        <v>1.78</v>
      </c>
      <c r="L1183" s="87">
        <v>1.78</v>
      </c>
    </row>
    <row r="1184" spans="1:12">
      <c r="A1184" s="84" t="s">
        <v>2027</v>
      </c>
      <c r="B1184" s="84" t="s">
        <v>2028</v>
      </c>
      <c r="C1184" s="84" t="s">
        <v>251</v>
      </c>
      <c r="D1184" s="78" t="s">
        <v>2029</v>
      </c>
      <c r="E1184" s="78" t="s">
        <v>1972</v>
      </c>
      <c r="F1184" s="78" t="s">
        <v>1972</v>
      </c>
      <c r="G1184" s="85">
        <v>4.99</v>
      </c>
      <c r="H1184" s="86">
        <v>0.36320000000000002</v>
      </c>
      <c r="I1184" s="87">
        <v>1</v>
      </c>
      <c r="J1184" s="87">
        <v>1.97</v>
      </c>
      <c r="K1184" s="87">
        <v>1.97</v>
      </c>
      <c r="L1184" s="87">
        <v>1.97</v>
      </c>
    </row>
    <row r="1185" spans="1:12" hidden="1">
      <c r="A1185" s="84" t="s">
        <v>2030</v>
      </c>
      <c r="B1185" s="84" t="s">
        <v>2028</v>
      </c>
      <c r="C1185" s="84" t="s">
        <v>255</v>
      </c>
      <c r="D1185" s="78" t="s">
        <v>2029</v>
      </c>
      <c r="E1185" s="78" t="s">
        <v>1974</v>
      </c>
      <c r="F1185" s="78" t="s">
        <v>1974</v>
      </c>
      <c r="G1185" s="85">
        <v>6.22</v>
      </c>
      <c r="H1185" s="86">
        <v>0.44919999999999999</v>
      </c>
      <c r="I1185" s="87">
        <v>1</v>
      </c>
      <c r="J1185" s="87">
        <v>2.06</v>
      </c>
      <c r="K1185" s="87">
        <v>2.06</v>
      </c>
      <c r="L1185" s="87">
        <v>2.06</v>
      </c>
    </row>
    <row r="1186" spans="1:12" hidden="1">
      <c r="A1186" s="84" t="s">
        <v>2031</v>
      </c>
      <c r="B1186" s="84" t="s">
        <v>2028</v>
      </c>
      <c r="C1186" s="84" t="s">
        <v>257</v>
      </c>
      <c r="D1186" s="78" t="s">
        <v>2029</v>
      </c>
      <c r="E1186" s="78" t="s">
        <v>1976</v>
      </c>
      <c r="F1186" s="78" t="s">
        <v>1976</v>
      </c>
      <c r="G1186" s="85">
        <v>12.3</v>
      </c>
      <c r="H1186" s="86">
        <v>0.78339999999999999</v>
      </c>
      <c r="I1186" s="87">
        <v>1</v>
      </c>
      <c r="J1186" s="87">
        <v>2.06</v>
      </c>
      <c r="K1186" s="87">
        <v>2.06</v>
      </c>
      <c r="L1186" s="87">
        <v>2.06</v>
      </c>
    </row>
    <row r="1187" spans="1:12" hidden="1">
      <c r="A1187" s="84" t="s">
        <v>2032</v>
      </c>
      <c r="B1187" s="84" t="s">
        <v>2028</v>
      </c>
      <c r="C1187" s="84" t="s">
        <v>259</v>
      </c>
      <c r="D1187" s="78" t="s">
        <v>2029</v>
      </c>
      <c r="E1187" s="78" t="s">
        <v>1978</v>
      </c>
      <c r="F1187" s="78" t="s">
        <v>1978</v>
      </c>
      <c r="G1187" s="85">
        <v>12.3</v>
      </c>
      <c r="H1187" s="86">
        <v>1.0339</v>
      </c>
      <c r="I1187" s="87">
        <v>1</v>
      </c>
      <c r="J1187" s="87">
        <v>1.78</v>
      </c>
      <c r="K1187" s="87">
        <v>1.78</v>
      </c>
      <c r="L1187" s="87">
        <v>1.78</v>
      </c>
    </row>
    <row r="1188" spans="1:12">
      <c r="A1188" s="84" t="s">
        <v>2033</v>
      </c>
      <c r="B1188" s="84" t="s">
        <v>2034</v>
      </c>
      <c r="C1188" s="84" t="s">
        <v>251</v>
      </c>
      <c r="D1188" s="78" t="s">
        <v>2035</v>
      </c>
      <c r="E1188" s="78" t="s">
        <v>1972</v>
      </c>
      <c r="F1188" s="78" t="s">
        <v>1972</v>
      </c>
      <c r="G1188" s="85">
        <v>7.39</v>
      </c>
      <c r="H1188" s="86">
        <v>0.57969999999999999</v>
      </c>
      <c r="I1188" s="87">
        <v>1</v>
      </c>
      <c r="J1188" s="87">
        <v>1.97</v>
      </c>
      <c r="K1188" s="87">
        <v>1.97</v>
      </c>
      <c r="L1188" s="87">
        <v>1.97</v>
      </c>
    </row>
    <row r="1189" spans="1:12" hidden="1">
      <c r="A1189" s="84" t="s">
        <v>2036</v>
      </c>
      <c r="B1189" s="84" t="s">
        <v>2034</v>
      </c>
      <c r="C1189" s="84" t="s">
        <v>255</v>
      </c>
      <c r="D1189" s="78" t="s">
        <v>2035</v>
      </c>
      <c r="E1189" s="78" t="s">
        <v>1974</v>
      </c>
      <c r="F1189" s="78" t="s">
        <v>1974</v>
      </c>
      <c r="G1189" s="85">
        <v>10.84</v>
      </c>
      <c r="H1189" s="86">
        <v>0.90720000000000001</v>
      </c>
      <c r="I1189" s="87">
        <v>1</v>
      </c>
      <c r="J1189" s="87">
        <v>2.06</v>
      </c>
      <c r="K1189" s="87">
        <v>2.06</v>
      </c>
      <c r="L1189" s="87">
        <v>2.06</v>
      </c>
    </row>
    <row r="1190" spans="1:12" hidden="1">
      <c r="A1190" s="84" t="s">
        <v>2037</v>
      </c>
      <c r="B1190" s="84" t="s">
        <v>2034</v>
      </c>
      <c r="C1190" s="84" t="s">
        <v>257</v>
      </c>
      <c r="D1190" s="78" t="s">
        <v>2035</v>
      </c>
      <c r="E1190" s="78" t="s">
        <v>1976</v>
      </c>
      <c r="F1190" s="78" t="s">
        <v>1976</v>
      </c>
      <c r="G1190" s="85">
        <v>12.75</v>
      </c>
      <c r="H1190" s="86">
        <v>1.2551000000000001</v>
      </c>
      <c r="I1190" s="87">
        <v>1</v>
      </c>
      <c r="J1190" s="87">
        <v>2.06</v>
      </c>
      <c r="K1190" s="87">
        <v>2.06</v>
      </c>
      <c r="L1190" s="87">
        <v>2.06</v>
      </c>
    </row>
    <row r="1191" spans="1:12" hidden="1">
      <c r="A1191" s="84" t="s">
        <v>2038</v>
      </c>
      <c r="B1191" s="84" t="s">
        <v>2034</v>
      </c>
      <c r="C1191" s="84" t="s">
        <v>259</v>
      </c>
      <c r="D1191" s="78" t="s">
        <v>2035</v>
      </c>
      <c r="E1191" s="78" t="s">
        <v>1978</v>
      </c>
      <c r="F1191" s="78" t="s">
        <v>1978</v>
      </c>
      <c r="G1191" s="85">
        <v>39.94</v>
      </c>
      <c r="H1191" s="86">
        <v>5.1849999999999996</v>
      </c>
      <c r="I1191" s="87">
        <v>1</v>
      </c>
      <c r="J1191" s="87">
        <v>1.78</v>
      </c>
      <c r="K1191" s="87">
        <v>1.78</v>
      </c>
      <c r="L1191" s="87">
        <v>1.78</v>
      </c>
    </row>
    <row r="1192" spans="1:12">
      <c r="A1192" s="84" t="s">
        <v>2039</v>
      </c>
      <c r="B1192" s="84" t="s">
        <v>2040</v>
      </c>
      <c r="C1192" s="84" t="s">
        <v>251</v>
      </c>
      <c r="D1192" s="78" t="s">
        <v>2041</v>
      </c>
      <c r="E1192" s="78" t="s">
        <v>1972</v>
      </c>
      <c r="F1192" s="78" t="s">
        <v>1972</v>
      </c>
      <c r="G1192" s="85">
        <v>5.07</v>
      </c>
      <c r="H1192" s="86">
        <v>0.50409999999999999</v>
      </c>
      <c r="I1192" s="87">
        <v>1</v>
      </c>
      <c r="J1192" s="87">
        <v>1.97</v>
      </c>
      <c r="K1192" s="87">
        <v>1.97</v>
      </c>
      <c r="L1192" s="87">
        <v>1.97</v>
      </c>
    </row>
    <row r="1193" spans="1:12" hidden="1">
      <c r="A1193" s="84" t="s">
        <v>2042</v>
      </c>
      <c r="B1193" s="84" t="s">
        <v>2040</v>
      </c>
      <c r="C1193" s="84" t="s">
        <v>255</v>
      </c>
      <c r="D1193" s="78" t="s">
        <v>2041</v>
      </c>
      <c r="E1193" s="78" t="s">
        <v>1974</v>
      </c>
      <c r="F1193" s="78" t="s">
        <v>1974</v>
      </c>
      <c r="G1193" s="85">
        <v>6.6</v>
      </c>
      <c r="H1193" s="86">
        <v>0.61950000000000005</v>
      </c>
      <c r="I1193" s="87">
        <v>1</v>
      </c>
      <c r="J1193" s="87">
        <v>2.06</v>
      </c>
      <c r="K1193" s="87">
        <v>2.06</v>
      </c>
      <c r="L1193" s="87">
        <v>2.06</v>
      </c>
    </row>
    <row r="1194" spans="1:12" hidden="1">
      <c r="A1194" s="84" t="s">
        <v>2043</v>
      </c>
      <c r="B1194" s="84" t="s">
        <v>2040</v>
      </c>
      <c r="C1194" s="84" t="s">
        <v>257</v>
      </c>
      <c r="D1194" s="78" t="s">
        <v>2041</v>
      </c>
      <c r="E1194" s="78" t="s">
        <v>1976</v>
      </c>
      <c r="F1194" s="78" t="s">
        <v>1976</v>
      </c>
      <c r="G1194" s="85">
        <v>7.28</v>
      </c>
      <c r="H1194" s="86">
        <v>0.8669</v>
      </c>
      <c r="I1194" s="87">
        <v>1</v>
      </c>
      <c r="J1194" s="87">
        <v>2.06</v>
      </c>
      <c r="K1194" s="87">
        <v>2.06</v>
      </c>
      <c r="L1194" s="87">
        <v>2.06</v>
      </c>
    </row>
    <row r="1195" spans="1:12" hidden="1">
      <c r="A1195" s="84" t="s">
        <v>2044</v>
      </c>
      <c r="B1195" s="84" t="s">
        <v>2040</v>
      </c>
      <c r="C1195" s="84" t="s">
        <v>259</v>
      </c>
      <c r="D1195" s="78" t="s">
        <v>2041</v>
      </c>
      <c r="E1195" s="78" t="s">
        <v>1978</v>
      </c>
      <c r="F1195" s="78" t="s">
        <v>1978</v>
      </c>
      <c r="G1195" s="85">
        <v>14.88</v>
      </c>
      <c r="H1195" s="86">
        <v>1.4539</v>
      </c>
      <c r="I1195" s="87">
        <v>1</v>
      </c>
      <c r="J1195" s="87">
        <v>1.78</v>
      </c>
      <c r="K1195" s="87">
        <v>1.78</v>
      </c>
      <c r="L1195" s="87">
        <v>1.78</v>
      </c>
    </row>
    <row r="1196" spans="1:12" hidden="1">
      <c r="A1196" s="84" t="s">
        <v>2045</v>
      </c>
      <c r="B1196" s="84" t="s">
        <v>2046</v>
      </c>
      <c r="C1196" s="84" t="s">
        <v>251</v>
      </c>
      <c r="D1196" s="78" t="s">
        <v>2047</v>
      </c>
      <c r="E1196" s="78" t="s">
        <v>269</v>
      </c>
      <c r="F1196" s="78" t="s">
        <v>270</v>
      </c>
      <c r="G1196" s="85">
        <v>1.95</v>
      </c>
      <c r="H1196" s="86">
        <v>0.24629999999999999</v>
      </c>
      <c r="I1196" s="87">
        <v>1</v>
      </c>
      <c r="J1196" s="87">
        <v>1</v>
      </c>
      <c r="K1196" s="87">
        <v>1</v>
      </c>
      <c r="L1196" s="87">
        <v>1</v>
      </c>
    </row>
    <row r="1197" spans="1:12" hidden="1">
      <c r="A1197" s="84" t="s">
        <v>2048</v>
      </c>
      <c r="B1197" s="84" t="s">
        <v>2046</v>
      </c>
      <c r="C1197" s="84" t="s">
        <v>255</v>
      </c>
      <c r="D1197" s="78" t="s">
        <v>2047</v>
      </c>
      <c r="E1197" s="78" t="s">
        <v>269</v>
      </c>
      <c r="F1197" s="78" t="s">
        <v>270</v>
      </c>
      <c r="G1197" s="85">
        <v>2.1800000000000002</v>
      </c>
      <c r="H1197" s="86">
        <v>0.37680000000000002</v>
      </c>
      <c r="I1197" s="87">
        <v>1</v>
      </c>
      <c r="J1197" s="87">
        <v>1</v>
      </c>
      <c r="K1197" s="87">
        <v>1</v>
      </c>
      <c r="L1197" s="87">
        <v>1</v>
      </c>
    </row>
    <row r="1198" spans="1:12" hidden="1">
      <c r="A1198" s="84" t="s">
        <v>2049</v>
      </c>
      <c r="B1198" s="84" t="s">
        <v>2046</v>
      </c>
      <c r="C1198" s="84" t="s">
        <v>257</v>
      </c>
      <c r="D1198" s="78" t="s">
        <v>2047</v>
      </c>
      <c r="E1198" s="78" t="s">
        <v>269</v>
      </c>
      <c r="F1198" s="78" t="s">
        <v>270</v>
      </c>
      <c r="G1198" s="85">
        <v>2.85</v>
      </c>
      <c r="H1198" s="86">
        <v>0.59689999999999999</v>
      </c>
      <c r="I1198" s="87">
        <v>1</v>
      </c>
      <c r="J1198" s="87">
        <v>1</v>
      </c>
      <c r="K1198" s="87">
        <v>1</v>
      </c>
      <c r="L1198" s="87">
        <v>1</v>
      </c>
    </row>
    <row r="1199" spans="1:12" hidden="1">
      <c r="A1199" s="84" t="s">
        <v>2050</v>
      </c>
      <c r="B1199" s="84" t="s">
        <v>2046</v>
      </c>
      <c r="C1199" s="84" t="s">
        <v>259</v>
      </c>
      <c r="D1199" s="78" t="s">
        <v>2047</v>
      </c>
      <c r="E1199" s="78" t="s">
        <v>269</v>
      </c>
      <c r="F1199" s="78" t="s">
        <v>270</v>
      </c>
      <c r="G1199" s="85">
        <v>5.26</v>
      </c>
      <c r="H1199" s="86">
        <v>1.2153</v>
      </c>
      <c r="I1199" s="87">
        <v>1</v>
      </c>
      <c r="J1199" s="87">
        <v>1</v>
      </c>
      <c r="K1199" s="87">
        <v>1</v>
      </c>
      <c r="L1199" s="87">
        <v>1</v>
      </c>
    </row>
    <row r="1200" spans="1:12" hidden="1">
      <c r="A1200" s="84" t="s">
        <v>2051</v>
      </c>
      <c r="B1200" s="84" t="s">
        <v>2052</v>
      </c>
      <c r="C1200" s="84" t="s">
        <v>251</v>
      </c>
      <c r="D1200" s="78" t="s">
        <v>2053</v>
      </c>
      <c r="E1200" s="78" t="s">
        <v>269</v>
      </c>
      <c r="F1200" s="78" t="s">
        <v>270</v>
      </c>
      <c r="G1200" s="85">
        <v>8.82</v>
      </c>
      <c r="H1200" s="86">
        <v>0.4481</v>
      </c>
      <c r="I1200" s="87">
        <v>1</v>
      </c>
      <c r="J1200" s="87">
        <v>1</v>
      </c>
      <c r="K1200" s="87">
        <v>1</v>
      </c>
      <c r="L1200" s="87">
        <v>1</v>
      </c>
    </row>
    <row r="1201" spans="1:12" hidden="1">
      <c r="A1201" s="84" t="s">
        <v>2054</v>
      </c>
      <c r="B1201" s="84" t="s">
        <v>2052</v>
      </c>
      <c r="C1201" s="84" t="s">
        <v>255</v>
      </c>
      <c r="D1201" s="78" t="s">
        <v>2053</v>
      </c>
      <c r="E1201" s="78" t="s">
        <v>269</v>
      </c>
      <c r="F1201" s="78" t="s">
        <v>270</v>
      </c>
      <c r="G1201" s="85">
        <v>10.029999999999999</v>
      </c>
      <c r="H1201" s="86">
        <v>0.55100000000000005</v>
      </c>
      <c r="I1201" s="87">
        <v>1</v>
      </c>
      <c r="J1201" s="87">
        <v>1</v>
      </c>
      <c r="K1201" s="87">
        <v>1</v>
      </c>
      <c r="L1201" s="87">
        <v>1</v>
      </c>
    </row>
    <row r="1202" spans="1:12" hidden="1">
      <c r="A1202" s="84" t="s">
        <v>2055</v>
      </c>
      <c r="B1202" s="84" t="s">
        <v>2052</v>
      </c>
      <c r="C1202" s="84" t="s">
        <v>257</v>
      </c>
      <c r="D1202" s="78" t="s">
        <v>2053</v>
      </c>
      <c r="E1202" s="78" t="s">
        <v>269</v>
      </c>
      <c r="F1202" s="78" t="s">
        <v>270</v>
      </c>
      <c r="G1202" s="85">
        <v>12.66</v>
      </c>
      <c r="H1202" s="86">
        <v>0.67469999999999997</v>
      </c>
      <c r="I1202" s="87">
        <v>1</v>
      </c>
      <c r="J1202" s="87">
        <v>1</v>
      </c>
      <c r="K1202" s="87">
        <v>1</v>
      </c>
      <c r="L1202" s="87">
        <v>1</v>
      </c>
    </row>
    <row r="1203" spans="1:12" hidden="1">
      <c r="A1203" s="84" t="s">
        <v>2056</v>
      </c>
      <c r="B1203" s="84" t="s">
        <v>2052</v>
      </c>
      <c r="C1203" s="84" t="s">
        <v>259</v>
      </c>
      <c r="D1203" s="78" t="s">
        <v>2053</v>
      </c>
      <c r="E1203" s="78" t="s">
        <v>269</v>
      </c>
      <c r="F1203" s="78" t="s">
        <v>270</v>
      </c>
      <c r="G1203" s="85">
        <v>13.85</v>
      </c>
      <c r="H1203" s="86">
        <v>1.7814000000000001</v>
      </c>
      <c r="I1203" s="87">
        <v>1</v>
      </c>
      <c r="J1203" s="87">
        <v>1</v>
      </c>
      <c r="K1203" s="87">
        <v>1</v>
      </c>
      <c r="L1203" s="87">
        <v>1</v>
      </c>
    </row>
    <row r="1204" spans="1:12" hidden="1">
      <c r="A1204" s="84" t="s">
        <v>2057</v>
      </c>
      <c r="B1204" s="84" t="s">
        <v>2058</v>
      </c>
      <c r="C1204" s="84" t="s">
        <v>251</v>
      </c>
      <c r="D1204" s="78" t="s">
        <v>2059</v>
      </c>
      <c r="E1204" s="78" t="s">
        <v>269</v>
      </c>
      <c r="F1204" s="78" t="s">
        <v>270</v>
      </c>
      <c r="G1204" s="85">
        <v>3.32</v>
      </c>
      <c r="H1204" s="86">
        <v>0.27889999999999998</v>
      </c>
      <c r="I1204" s="87">
        <v>1</v>
      </c>
      <c r="J1204" s="87">
        <v>1</v>
      </c>
      <c r="K1204" s="87">
        <v>1</v>
      </c>
      <c r="L1204" s="87">
        <v>1</v>
      </c>
    </row>
    <row r="1205" spans="1:12" hidden="1">
      <c r="A1205" s="84" t="s">
        <v>2060</v>
      </c>
      <c r="B1205" s="84" t="s">
        <v>2058</v>
      </c>
      <c r="C1205" s="84" t="s">
        <v>255</v>
      </c>
      <c r="D1205" s="78" t="s">
        <v>2059</v>
      </c>
      <c r="E1205" s="78" t="s">
        <v>269</v>
      </c>
      <c r="F1205" s="78" t="s">
        <v>270</v>
      </c>
      <c r="G1205" s="85">
        <v>4.03</v>
      </c>
      <c r="H1205" s="86">
        <v>0.3982</v>
      </c>
      <c r="I1205" s="87">
        <v>1</v>
      </c>
      <c r="J1205" s="87">
        <v>1</v>
      </c>
      <c r="K1205" s="87">
        <v>1</v>
      </c>
      <c r="L1205" s="87">
        <v>1</v>
      </c>
    </row>
    <row r="1206" spans="1:12" hidden="1">
      <c r="A1206" s="84" t="s">
        <v>2061</v>
      </c>
      <c r="B1206" s="84" t="s">
        <v>2058</v>
      </c>
      <c r="C1206" s="84" t="s">
        <v>257</v>
      </c>
      <c r="D1206" s="78" t="s">
        <v>2059</v>
      </c>
      <c r="E1206" s="78" t="s">
        <v>269</v>
      </c>
      <c r="F1206" s="78" t="s">
        <v>270</v>
      </c>
      <c r="G1206" s="85">
        <v>4.7300000000000004</v>
      </c>
      <c r="H1206" s="86">
        <v>0.7389</v>
      </c>
      <c r="I1206" s="87">
        <v>1</v>
      </c>
      <c r="J1206" s="87">
        <v>1</v>
      </c>
      <c r="K1206" s="87">
        <v>1</v>
      </c>
      <c r="L1206" s="87">
        <v>1</v>
      </c>
    </row>
    <row r="1207" spans="1:12" hidden="1">
      <c r="A1207" s="84" t="s">
        <v>2062</v>
      </c>
      <c r="B1207" s="84" t="s">
        <v>2058</v>
      </c>
      <c r="C1207" s="84" t="s">
        <v>259</v>
      </c>
      <c r="D1207" s="78" t="s">
        <v>2059</v>
      </c>
      <c r="E1207" s="78" t="s">
        <v>269</v>
      </c>
      <c r="F1207" s="78" t="s">
        <v>270</v>
      </c>
      <c r="G1207" s="85">
        <v>8.25</v>
      </c>
      <c r="H1207" s="86">
        <v>1.6321000000000001</v>
      </c>
      <c r="I1207" s="87">
        <v>1</v>
      </c>
      <c r="J1207" s="87">
        <v>1</v>
      </c>
      <c r="K1207" s="87">
        <v>1</v>
      </c>
      <c r="L1207" s="87">
        <v>1</v>
      </c>
    </row>
    <row r="1208" spans="1:12" hidden="1">
      <c r="A1208" s="84" t="s">
        <v>2063</v>
      </c>
      <c r="B1208" s="84" t="s">
        <v>2064</v>
      </c>
      <c r="C1208" s="84" t="s">
        <v>251</v>
      </c>
      <c r="D1208" s="78" t="s">
        <v>2065</v>
      </c>
      <c r="E1208" s="78" t="s">
        <v>269</v>
      </c>
      <c r="F1208" s="78" t="s">
        <v>270</v>
      </c>
      <c r="G1208" s="85">
        <v>3.4</v>
      </c>
      <c r="H1208" s="86">
        <v>0.31469999999999998</v>
      </c>
      <c r="I1208" s="87">
        <v>1</v>
      </c>
      <c r="J1208" s="87">
        <v>1</v>
      </c>
      <c r="K1208" s="87">
        <v>1</v>
      </c>
      <c r="L1208" s="87">
        <v>1</v>
      </c>
    </row>
    <row r="1209" spans="1:12" hidden="1">
      <c r="A1209" s="84" t="s">
        <v>2066</v>
      </c>
      <c r="B1209" s="84" t="s">
        <v>2064</v>
      </c>
      <c r="C1209" s="84" t="s">
        <v>255</v>
      </c>
      <c r="D1209" s="78" t="s">
        <v>2065</v>
      </c>
      <c r="E1209" s="78" t="s">
        <v>269</v>
      </c>
      <c r="F1209" s="78" t="s">
        <v>270</v>
      </c>
      <c r="G1209" s="85">
        <v>3.91</v>
      </c>
      <c r="H1209" s="86">
        <v>0.38140000000000002</v>
      </c>
      <c r="I1209" s="87">
        <v>1</v>
      </c>
      <c r="J1209" s="87">
        <v>1</v>
      </c>
      <c r="K1209" s="87">
        <v>1</v>
      </c>
      <c r="L1209" s="87">
        <v>1</v>
      </c>
    </row>
    <row r="1210" spans="1:12" hidden="1">
      <c r="A1210" s="84" t="s">
        <v>2067</v>
      </c>
      <c r="B1210" s="84" t="s">
        <v>2064</v>
      </c>
      <c r="C1210" s="84" t="s">
        <v>257</v>
      </c>
      <c r="D1210" s="78" t="s">
        <v>2065</v>
      </c>
      <c r="E1210" s="78" t="s">
        <v>269</v>
      </c>
      <c r="F1210" s="78" t="s">
        <v>270</v>
      </c>
      <c r="G1210" s="85">
        <v>4.3899999999999997</v>
      </c>
      <c r="H1210" s="86">
        <v>0.69399999999999995</v>
      </c>
      <c r="I1210" s="87">
        <v>1</v>
      </c>
      <c r="J1210" s="87">
        <v>1</v>
      </c>
      <c r="K1210" s="87">
        <v>1</v>
      </c>
      <c r="L1210" s="87">
        <v>1</v>
      </c>
    </row>
    <row r="1211" spans="1:12" hidden="1">
      <c r="A1211" s="84" t="s">
        <v>2068</v>
      </c>
      <c r="B1211" s="84" t="s">
        <v>2064</v>
      </c>
      <c r="C1211" s="84" t="s">
        <v>259</v>
      </c>
      <c r="D1211" s="78" t="s">
        <v>2065</v>
      </c>
      <c r="E1211" s="78" t="s">
        <v>269</v>
      </c>
      <c r="F1211" s="78" t="s">
        <v>270</v>
      </c>
      <c r="G1211" s="85">
        <v>7.83</v>
      </c>
      <c r="H1211" s="86">
        <v>1.6255999999999999</v>
      </c>
      <c r="I1211" s="87">
        <v>1</v>
      </c>
      <c r="J1211" s="87">
        <v>1</v>
      </c>
      <c r="K1211" s="87">
        <v>1</v>
      </c>
      <c r="L1211" s="87">
        <v>1</v>
      </c>
    </row>
    <row r="1212" spans="1:12" hidden="1">
      <c r="A1212" s="84" t="s">
        <v>2069</v>
      </c>
      <c r="B1212" s="84" t="s">
        <v>2070</v>
      </c>
      <c r="C1212" s="84" t="s">
        <v>251</v>
      </c>
      <c r="D1212" s="78" t="s">
        <v>2071</v>
      </c>
      <c r="E1212" s="78" t="s">
        <v>269</v>
      </c>
      <c r="F1212" s="78" t="s">
        <v>270</v>
      </c>
      <c r="G1212" s="85">
        <v>2.89</v>
      </c>
      <c r="H1212" s="86">
        <v>0.36799999999999999</v>
      </c>
      <c r="I1212" s="87">
        <v>1</v>
      </c>
      <c r="J1212" s="87">
        <v>1</v>
      </c>
      <c r="K1212" s="87">
        <v>1</v>
      </c>
      <c r="L1212" s="87">
        <v>1</v>
      </c>
    </row>
    <row r="1213" spans="1:12" hidden="1">
      <c r="A1213" s="84" t="s">
        <v>2072</v>
      </c>
      <c r="B1213" s="84" t="s">
        <v>2070</v>
      </c>
      <c r="C1213" s="84" t="s">
        <v>255</v>
      </c>
      <c r="D1213" s="78" t="s">
        <v>2071</v>
      </c>
      <c r="E1213" s="78" t="s">
        <v>269</v>
      </c>
      <c r="F1213" s="78" t="s">
        <v>270</v>
      </c>
      <c r="G1213" s="85">
        <v>3.52</v>
      </c>
      <c r="H1213" s="86">
        <v>0.50409999999999999</v>
      </c>
      <c r="I1213" s="87">
        <v>1</v>
      </c>
      <c r="J1213" s="87">
        <v>1</v>
      </c>
      <c r="K1213" s="87">
        <v>1</v>
      </c>
      <c r="L1213" s="87">
        <v>1</v>
      </c>
    </row>
    <row r="1214" spans="1:12" hidden="1">
      <c r="A1214" s="84" t="s">
        <v>2073</v>
      </c>
      <c r="B1214" s="84" t="s">
        <v>2070</v>
      </c>
      <c r="C1214" s="84" t="s">
        <v>257</v>
      </c>
      <c r="D1214" s="78" t="s">
        <v>2071</v>
      </c>
      <c r="E1214" s="78" t="s">
        <v>269</v>
      </c>
      <c r="F1214" s="78" t="s">
        <v>270</v>
      </c>
      <c r="G1214" s="85">
        <v>5.07</v>
      </c>
      <c r="H1214" s="86">
        <v>0.85780000000000001</v>
      </c>
      <c r="I1214" s="87">
        <v>1</v>
      </c>
      <c r="J1214" s="87">
        <v>1</v>
      </c>
      <c r="K1214" s="87">
        <v>1</v>
      </c>
      <c r="L1214" s="87">
        <v>1</v>
      </c>
    </row>
    <row r="1215" spans="1:12" hidden="1">
      <c r="A1215" s="84" t="s">
        <v>2074</v>
      </c>
      <c r="B1215" s="84" t="s">
        <v>2070</v>
      </c>
      <c r="C1215" s="84" t="s">
        <v>259</v>
      </c>
      <c r="D1215" s="78" t="s">
        <v>2071</v>
      </c>
      <c r="E1215" s="78" t="s">
        <v>269</v>
      </c>
      <c r="F1215" s="78" t="s">
        <v>270</v>
      </c>
      <c r="G1215" s="85">
        <v>9.56</v>
      </c>
      <c r="H1215" s="86">
        <v>1.9003000000000001</v>
      </c>
      <c r="I1215" s="87">
        <v>1</v>
      </c>
      <c r="J1215" s="87">
        <v>1</v>
      </c>
      <c r="K1215" s="87">
        <v>1</v>
      </c>
      <c r="L1215" s="87">
        <v>1</v>
      </c>
    </row>
    <row r="1216" spans="1:12" hidden="1">
      <c r="A1216" s="84" t="s">
        <v>2075</v>
      </c>
      <c r="B1216" s="84" t="s">
        <v>2076</v>
      </c>
      <c r="C1216" s="84" t="s">
        <v>251</v>
      </c>
      <c r="D1216" s="78" t="s">
        <v>2077</v>
      </c>
      <c r="E1216" s="78" t="s">
        <v>269</v>
      </c>
      <c r="F1216" s="78" t="s">
        <v>270</v>
      </c>
      <c r="G1216" s="85">
        <v>4.37</v>
      </c>
      <c r="H1216" s="86">
        <v>0.38579999999999998</v>
      </c>
      <c r="I1216" s="87">
        <v>1</v>
      </c>
      <c r="J1216" s="87">
        <v>1</v>
      </c>
      <c r="K1216" s="87">
        <v>1</v>
      </c>
      <c r="L1216" s="87">
        <v>1</v>
      </c>
    </row>
    <row r="1217" spans="1:12" hidden="1">
      <c r="A1217" s="84" t="s">
        <v>2078</v>
      </c>
      <c r="B1217" s="84" t="s">
        <v>2076</v>
      </c>
      <c r="C1217" s="84" t="s">
        <v>255</v>
      </c>
      <c r="D1217" s="78" t="s">
        <v>2077</v>
      </c>
      <c r="E1217" s="78" t="s">
        <v>269</v>
      </c>
      <c r="F1217" s="78" t="s">
        <v>270</v>
      </c>
      <c r="G1217" s="85">
        <v>4.4000000000000004</v>
      </c>
      <c r="H1217" s="86">
        <v>0.42280000000000001</v>
      </c>
      <c r="I1217" s="87">
        <v>1</v>
      </c>
      <c r="J1217" s="87">
        <v>1</v>
      </c>
      <c r="K1217" s="87">
        <v>1</v>
      </c>
      <c r="L1217" s="87">
        <v>1</v>
      </c>
    </row>
    <row r="1218" spans="1:12" hidden="1">
      <c r="A1218" s="84" t="s">
        <v>2079</v>
      </c>
      <c r="B1218" s="84" t="s">
        <v>2076</v>
      </c>
      <c r="C1218" s="84" t="s">
        <v>257</v>
      </c>
      <c r="D1218" s="78" t="s">
        <v>2077</v>
      </c>
      <c r="E1218" s="78" t="s">
        <v>269</v>
      </c>
      <c r="F1218" s="78" t="s">
        <v>270</v>
      </c>
      <c r="G1218" s="85">
        <v>4.47</v>
      </c>
      <c r="H1218" s="86">
        <v>0.73929999999999996</v>
      </c>
      <c r="I1218" s="87">
        <v>1</v>
      </c>
      <c r="J1218" s="87">
        <v>1</v>
      </c>
      <c r="K1218" s="87">
        <v>1</v>
      </c>
      <c r="L1218" s="87">
        <v>1</v>
      </c>
    </row>
    <row r="1219" spans="1:12" hidden="1">
      <c r="A1219" s="84" t="s">
        <v>2080</v>
      </c>
      <c r="B1219" s="84" t="s">
        <v>2076</v>
      </c>
      <c r="C1219" s="84" t="s">
        <v>259</v>
      </c>
      <c r="D1219" s="78" t="s">
        <v>2077</v>
      </c>
      <c r="E1219" s="78" t="s">
        <v>269</v>
      </c>
      <c r="F1219" s="78" t="s">
        <v>270</v>
      </c>
      <c r="G1219" s="85">
        <v>5.8</v>
      </c>
      <c r="H1219" s="86">
        <v>1.2784</v>
      </c>
      <c r="I1219" s="87">
        <v>1</v>
      </c>
      <c r="J1219" s="87">
        <v>1</v>
      </c>
      <c r="K1219" s="87">
        <v>1</v>
      </c>
      <c r="L1219" s="87">
        <v>1</v>
      </c>
    </row>
    <row r="1220" spans="1:12" hidden="1">
      <c r="A1220" s="84" t="s">
        <v>2081</v>
      </c>
      <c r="B1220" s="84" t="s">
        <v>2082</v>
      </c>
      <c r="C1220" s="84" t="s">
        <v>251</v>
      </c>
      <c r="D1220" s="78" t="s">
        <v>2083</v>
      </c>
      <c r="E1220" s="78" t="s">
        <v>269</v>
      </c>
      <c r="F1220" s="78" t="s">
        <v>270</v>
      </c>
      <c r="G1220" s="85">
        <v>3.23</v>
      </c>
      <c r="H1220" s="86">
        <v>1.3389</v>
      </c>
      <c r="I1220" s="87">
        <v>1</v>
      </c>
      <c r="J1220" s="87">
        <v>1</v>
      </c>
      <c r="K1220" s="87">
        <v>1</v>
      </c>
      <c r="L1220" s="87">
        <v>1</v>
      </c>
    </row>
    <row r="1221" spans="1:12" hidden="1">
      <c r="A1221" s="84" t="s">
        <v>2084</v>
      </c>
      <c r="B1221" s="84" t="s">
        <v>2082</v>
      </c>
      <c r="C1221" s="84" t="s">
        <v>255</v>
      </c>
      <c r="D1221" s="78" t="s">
        <v>2083</v>
      </c>
      <c r="E1221" s="78" t="s">
        <v>269</v>
      </c>
      <c r="F1221" s="78" t="s">
        <v>270</v>
      </c>
      <c r="G1221" s="85">
        <v>5.08</v>
      </c>
      <c r="H1221" s="86">
        <v>1.6936</v>
      </c>
      <c r="I1221" s="87">
        <v>1</v>
      </c>
      <c r="J1221" s="87">
        <v>1</v>
      </c>
      <c r="K1221" s="87">
        <v>1</v>
      </c>
      <c r="L1221" s="87">
        <v>1</v>
      </c>
    </row>
    <row r="1222" spans="1:12" hidden="1">
      <c r="A1222" s="84" t="s">
        <v>2085</v>
      </c>
      <c r="B1222" s="84" t="s">
        <v>2082</v>
      </c>
      <c r="C1222" s="84" t="s">
        <v>257</v>
      </c>
      <c r="D1222" s="78" t="s">
        <v>2083</v>
      </c>
      <c r="E1222" s="78" t="s">
        <v>269</v>
      </c>
      <c r="F1222" s="78" t="s">
        <v>270</v>
      </c>
      <c r="G1222" s="85">
        <v>8.5500000000000007</v>
      </c>
      <c r="H1222" s="86">
        <v>2.5232999999999999</v>
      </c>
      <c r="I1222" s="87">
        <v>1</v>
      </c>
      <c r="J1222" s="87">
        <v>1</v>
      </c>
      <c r="K1222" s="87">
        <v>1</v>
      </c>
      <c r="L1222" s="87">
        <v>1</v>
      </c>
    </row>
    <row r="1223" spans="1:12" hidden="1">
      <c r="A1223" s="84" t="s">
        <v>2086</v>
      </c>
      <c r="B1223" s="84" t="s">
        <v>2082</v>
      </c>
      <c r="C1223" s="84" t="s">
        <v>259</v>
      </c>
      <c r="D1223" s="78" t="s">
        <v>2083</v>
      </c>
      <c r="E1223" s="78" t="s">
        <v>269</v>
      </c>
      <c r="F1223" s="78" t="s">
        <v>270</v>
      </c>
      <c r="G1223" s="85">
        <v>16.29</v>
      </c>
      <c r="H1223" s="86">
        <v>4.7366999999999999</v>
      </c>
      <c r="I1223" s="87">
        <v>1</v>
      </c>
      <c r="J1223" s="87">
        <v>1</v>
      </c>
      <c r="K1223" s="87">
        <v>1</v>
      </c>
      <c r="L1223" s="87">
        <v>1</v>
      </c>
    </row>
    <row r="1224" spans="1:12" hidden="1">
      <c r="A1224" s="84" t="s">
        <v>2087</v>
      </c>
      <c r="B1224" s="84" t="s">
        <v>2088</v>
      </c>
      <c r="C1224" s="84" t="s">
        <v>251</v>
      </c>
      <c r="D1224" s="78" t="s">
        <v>2089</v>
      </c>
      <c r="E1224" s="78" t="s">
        <v>269</v>
      </c>
      <c r="F1224" s="78" t="s">
        <v>270</v>
      </c>
      <c r="G1224" s="85">
        <v>3.13</v>
      </c>
      <c r="H1224" s="86">
        <v>0.97250000000000003</v>
      </c>
      <c r="I1224" s="87">
        <v>1</v>
      </c>
      <c r="J1224" s="87">
        <v>1</v>
      </c>
      <c r="K1224" s="87">
        <v>1</v>
      </c>
      <c r="L1224" s="87">
        <v>1</v>
      </c>
    </row>
    <row r="1225" spans="1:12" hidden="1">
      <c r="A1225" s="84" t="s">
        <v>2090</v>
      </c>
      <c r="B1225" s="84" t="s">
        <v>2088</v>
      </c>
      <c r="C1225" s="84" t="s">
        <v>255</v>
      </c>
      <c r="D1225" s="78" t="s">
        <v>2089</v>
      </c>
      <c r="E1225" s="78" t="s">
        <v>269</v>
      </c>
      <c r="F1225" s="78" t="s">
        <v>270</v>
      </c>
      <c r="G1225" s="85">
        <v>4.8099999999999996</v>
      </c>
      <c r="H1225" s="86">
        <v>1.2899</v>
      </c>
      <c r="I1225" s="87">
        <v>1</v>
      </c>
      <c r="J1225" s="87">
        <v>1</v>
      </c>
      <c r="K1225" s="87">
        <v>1</v>
      </c>
      <c r="L1225" s="87">
        <v>1</v>
      </c>
    </row>
    <row r="1226" spans="1:12" hidden="1">
      <c r="A1226" s="84" t="s">
        <v>2091</v>
      </c>
      <c r="B1226" s="84" t="s">
        <v>2088</v>
      </c>
      <c r="C1226" s="84" t="s">
        <v>257</v>
      </c>
      <c r="D1226" s="78" t="s">
        <v>2089</v>
      </c>
      <c r="E1226" s="78" t="s">
        <v>269</v>
      </c>
      <c r="F1226" s="78" t="s">
        <v>270</v>
      </c>
      <c r="G1226" s="85">
        <v>8.0399999999999991</v>
      </c>
      <c r="H1226" s="86">
        <v>1.9115</v>
      </c>
      <c r="I1226" s="87">
        <v>1</v>
      </c>
      <c r="J1226" s="87">
        <v>1</v>
      </c>
      <c r="K1226" s="87">
        <v>1</v>
      </c>
      <c r="L1226" s="87">
        <v>1</v>
      </c>
    </row>
    <row r="1227" spans="1:12" hidden="1">
      <c r="A1227" s="84" t="s">
        <v>2092</v>
      </c>
      <c r="B1227" s="84" t="s">
        <v>2088</v>
      </c>
      <c r="C1227" s="84" t="s">
        <v>259</v>
      </c>
      <c r="D1227" s="78" t="s">
        <v>2089</v>
      </c>
      <c r="E1227" s="78" t="s">
        <v>269</v>
      </c>
      <c r="F1227" s="78" t="s">
        <v>270</v>
      </c>
      <c r="G1227" s="85">
        <v>13.74</v>
      </c>
      <c r="H1227" s="86">
        <v>3.7296999999999998</v>
      </c>
      <c r="I1227" s="87">
        <v>1</v>
      </c>
      <c r="J1227" s="87">
        <v>1</v>
      </c>
      <c r="K1227" s="87">
        <v>1</v>
      </c>
      <c r="L1227" s="87">
        <v>1</v>
      </c>
    </row>
    <row r="1228" spans="1:12" hidden="1">
      <c r="A1228" s="84" t="s">
        <v>2093</v>
      </c>
      <c r="B1228" s="84" t="s">
        <v>2094</v>
      </c>
      <c r="C1228" s="84" t="s">
        <v>251</v>
      </c>
      <c r="D1228" s="78" t="s">
        <v>2095</v>
      </c>
      <c r="E1228" s="78" t="s">
        <v>269</v>
      </c>
      <c r="F1228" s="78" t="s">
        <v>270</v>
      </c>
      <c r="G1228" s="85">
        <v>2.64</v>
      </c>
      <c r="H1228" s="86">
        <v>0.83089999999999997</v>
      </c>
      <c r="I1228" s="87">
        <v>1</v>
      </c>
      <c r="J1228" s="87">
        <v>1</v>
      </c>
      <c r="K1228" s="87">
        <v>1</v>
      </c>
      <c r="L1228" s="87">
        <v>1</v>
      </c>
    </row>
    <row r="1229" spans="1:12" hidden="1">
      <c r="A1229" s="84" t="s">
        <v>2096</v>
      </c>
      <c r="B1229" s="84" t="s">
        <v>2094</v>
      </c>
      <c r="C1229" s="84" t="s">
        <v>255</v>
      </c>
      <c r="D1229" s="78" t="s">
        <v>2095</v>
      </c>
      <c r="E1229" s="78" t="s">
        <v>269</v>
      </c>
      <c r="F1229" s="78" t="s">
        <v>270</v>
      </c>
      <c r="G1229" s="85">
        <v>3.87</v>
      </c>
      <c r="H1229" s="86">
        <v>1.0680000000000001</v>
      </c>
      <c r="I1229" s="87">
        <v>1</v>
      </c>
      <c r="J1229" s="87">
        <v>1</v>
      </c>
      <c r="K1229" s="87">
        <v>1</v>
      </c>
      <c r="L1229" s="87">
        <v>1</v>
      </c>
    </row>
    <row r="1230" spans="1:12" hidden="1">
      <c r="A1230" s="84" t="s">
        <v>2097</v>
      </c>
      <c r="B1230" s="84" t="s">
        <v>2094</v>
      </c>
      <c r="C1230" s="84" t="s">
        <v>257</v>
      </c>
      <c r="D1230" s="78" t="s">
        <v>2095</v>
      </c>
      <c r="E1230" s="78" t="s">
        <v>269</v>
      </c>
      <c r="F1230" s="78" t="s">
        <v>270</v>
      </c>
      <c r="G1230" s="85">
        <v>6.39</v>
      </c>
      <c r="H1230" s="86">
        <v>1.5539000000000001</v>
      </c>
      <c r="I1230" s="87">
        <v>1</v>
      </c>
      <c r="J1230" s="87">
        <v>1</v>
      </c>
      <c r="K1230" s="87">
        <v>1</v>
      </c>
      <c r="L1230" s="87">
        <v>1</v>
      </c>
    </row>
    <row r="1231" spans="1:12" hidden="1">
      <c r="A1231" s="84" t="s">
        <v>2098</v>
      </c>
      <c r="B1231" s="84" t="s">
        <v>2094</v>
      </c>
      <c r="C1231" s="84" t="s">
        <v>259</v>
      </c>
      <c r="D1231" s="78" t="s">
        <v>2095</v>
      </c>
      <c r="E1231" s="78" t="s">
        <v>269</v>
      </c>
      <c r="F1231" s="78" t="s">
        <v>270</v>
      </c>
      <c r="G1231" s="85">
        <v>10.119999999999999</v>
      </c>
      <c r="H1231" s="86">
        <v>2.7810999999999999</v>
      </c>
      <c r="I1231" s="87">
        <v>1</v>
      </c>
      <c r="J1231" s="87">
        <v>1</v>
      </c>
      <c r="K1231" s="87">
        <v>1</v>
      </c>
      <c r="L1231" s="87">
        <v>1</v>
      </c>
    </row>
    <row r="1232" spans="1:12" hidden="1">
      <c r="A1232" s="84" t="s">
        <v>2099</v>
      </c>
      <c r="B1232" s="84" t="s">
        <v>2100</v>
      </c>
      <c r="C1232" s="84" t="s">
        <v>251</v>
      </c>
      <c r="D1232" s="78" t="s">
        <v>2101</v>
      </c>
      <c r="E1232" s="78" t="s">
        <v>269</v>
      </c>
      <c r="F1232" s="78" t="s">
        <v>270</v>
      </c>
      <c r="G1232" s="85">
        <v>1.88</v>
      </c>
      <c r="H1232" s="86">
        <v>0.44209999999999999</v>
      </c>
      <c r="I1232" s="87">
        <v>1</v>
      </c>
      <c r="J1232" s="87">
        <v>1</v>
      </c>
      <c r="K1232" s="87">
        <v>1</v>
      </c>
      <c r="L1232" s="87">
        <v>1</v>
      </c>
    </row>
    <row r="1233" spans="1:12" hidden="1">
      <c r="A1233" s="84" t="s">
        <v>2102</v>
      </c>
      <c r="B1233" s="84" t="s">
        <v>2100</v>
      </c>
      <c r="C1233" s="84" t="s">
        <v>255</v>
      </c>
      <c r="D1233" s="78" t="s">
        <v>2101</v>
      </c>
      <c r="E1233" s="78" t="s">
        <v>269</v>
      </c>
      <c r="F1233" s="78" t="s">
        <v>270</v>
      </c>
      <c r="G1233" s="85">
        <v>2.69</v>
      </c>
      <c r="H1233" s="86">
        <v>0.6169</v>
      </c>
      <c r="I1233" s="87">
        <v>1</v>
      </c>
      <c r="J1233" s="87">
        <v>1</v>
      </c>
      <c r="K1233" s="87">
        <v>1</v>
      </c>
      <c r="L1233" s="87">
        <v>1</v>
      </c>
    </row>
    <row r="1234" spans="1:12" hidden="1">
      <c r="A1234" s="84" t="s">
        <v>2103</v>
      </c>
      <c r="B1234" s="84" t="s">
        <v>2100</v>
      </c>
      <c r="C1234" s="84" t="s">
        <v>257</v>
      </c>
      <c r="D1234" s="78" t="s">
        <v>2101</v>
      </c>
      <c r="E1234" s="78" t="s">
        <v>269</v>
      </c>
      <c r="F1234" s="78" t="s">
        <v>270</v>
      </c>
      <c r="G1234" s="85">
        <v>4.03</v>
      </c>
      <c r="H1234" s="86">
        <v>0.96950000000000003</v>
      </c>
      <c r="I1234" s="87">
        <v>1</v>
      </c>
      <c r="J1234" s="87">
        <v>1</v>
      </c>
      <c r="K1234" s="87">
        <v>1</v>
      </c>
      <c r="L1234" s="87">
        <v>1</v>
      </c>
    </row>
    <row r="1235" spans="1:12" hidden="1">
      <c r="A1235" s="84" t="s">
        <v>2104</v>
      </c>
      <c r="B1235" s="84" t="s">
        <v>2100</v>
      </c>
      <c r="C1235" s="84" t="s">
        <v>259</v>
      </c>
      <c r="D1235" s="78" t="s">
        <v>2101</v>
      </c>
      <c r="E1235" s="78" t="s">
        <v>269</v>
      </c>
      <c r="F1235" s="78" t="s">
        <v>270</v>
      </c>
      <c r="G1235" s="85">
        <v>7.82</v>
      </c>
      <c r="H1235" s="86">
        <v>1.9948999999999999</v>
      </c>
      <c r="I1235" s="87">
        <v>1</v>
      </c>
      <c r="J1235" s="87">
        <v>1</v>
      </c>
      <c r="K1235" s="87">
        <v>1</v>
      </c>
      <c r="L1235" s="87">
        <v>1</v>
      </c>
    </row>
    <row r="1236" spans="1:12" hidden="1">
      <c r="A1236" s="84" t="s">
        <v>2105</v>
      </c>
      <c r="B1236" s="84" t="s">
        <v>2106</v>
      </c>
      <c r="C1236" s="84" t="s">
        <v>251</v>
      </c>
      <c r="D1236" s="78" t="s">
        <v>2107</v>
      </c>
      <c r="E1236" s="78" t="s">
        <v>269</v>
      </c>
      <c r="F1236" s="78" t="s">
        <v>270</v>
      </c>
      <c r="G1236" s="85">
        <v>1.52</v>
      </c>
      <c r="H1236" s="86">
        <v>0.31259999999999999</v>
      </c>
      <c r="I1236" s="87">
        <v>1</v>
      </c>
      <c r="J1236" s="87">
        <v>1</v>
      </c>
      <c r="K1236" s="87">
        <v>1</v>
      </c>
      <c r="L1236" s="87">
        <v>1</v>
      </c>
    </row>
    <row r="1237" spans="1:12" hidden="1">
      <c r="A1237" s="84" t="s">
        <v>2108</v>
      </c>
      <c r="B1237" s="84" t="s">
        <v>2106</v>
      </c>
      <c r="C1237" s="84" t="s">
        <v>255</v>
      </c>
      <c r="D1237" s="78" t="s">
        <v>2107</v>
      </c>
      <c r="E1237" s="78" t="s">
        <v>269</v>
      </c>
      <c r="F1237" s="78" t="s">
        <v>270</v>
      </c>
      <c r="G1237" s="85">
        <v>2.16</v>
      </c>
      <c r="H1237" s="86">
        <v>0.46500000000000002</v>
      </c>
      <c r="I1237" s="87">
        <v>1</v>
      </c>
      <c r="J1237" s="87">
        <v>1</v>
      </c>
      <c r="K1237" s="87">
        <v>1</v>
      </c>
      <c r="L1237" s="87">
        <v>1</v>
      </c>
    </row>
    <row r="1238" spans="1:12" hidden="1">
      <c r="A1238" s="84" t="s">
        <v>2109</v>
      </c>
      <c r="B1238" s="84" t="s">
        <v>2106</v>
      </c>
      <c r="C1238" s="84" t="s">
        <v>257</v>
      </c>
      <c r="D1238" s="78" t="s">
        <v>2107</v>
      </c>
      <c r="E1238" s="78" t="s">
        <v>269</v>
      </c>
      <c r="F1238" s="78" t="s">
        <v>270</v>
      </c>
      <c r="G1238" s="85">
        <v>3.56</v>
      </c>
      <c r="H1238" s="86">
        <v>0.89419999999999999</v>
      </c>
      <c r="I1238" s="87">
        <v>1</v>
      </c>
      <c r="J1238" s="87">
        <v>1</v>
      </c>
      <c r="K1238" s="87">
        <v>1</v>
      </c>
      <c r="L1238" s="87">
        <v>1</v>
      </c>
    </row>
    <row r="1239" spans="1:12" hidden="1">
      <c r="A1239" s="84" t="s">
        <v>2110</v>
      </c>
      <c r="B1239" s="84" t="s">
        <v>2106</v>
      </c>
      <c r="C1239" s="84" t="s">
        <v>259</v>
      </c>
      <c r="D1239" s="78" t="s">
        <v>2107</v>
      </c>
      <c r="E1239" s="78" t="s">
        <v>269</v>
      </c>
      <c r="F1239" s="78" t="s">
        <v>270</v>
      </c>
      <c r="G1239" s="85">
        <v>6.85</v>
      </c>
      <c r="H1239" s="86">
        <v>1.7473000000000001</v>
      </c>
      <c r="I1239" s="87">
        <v>1</v>
      </c>
      <c r="J1239" s="87">
        <v>1</v>
      </c>
      <c r="K1239" s="87">
        <v>1</v>
      </c>
      <c r="L1239" s="87">
        <v>1</v>
      </c>
    </row>
    <row r="1240" spans="1:12" hidden="1">
      <c r="A1240" s="84" t="s">
        <v>2111</v>
      </c>
      <c r="B1240" s="84" t="s">
        <v>2112</v>
      </c>
      <c r="C1240" s="84" t="s">
        <v>251</v>
      </c>
      <c r="D1240" s="78" t="s">
        <v>2113</v>
      </c>
      <c r="E1240" s="78" t="s">
        <v>269</v>
      </c>
      <c r="F1240" s="78" t="s">
        <v>270</v>
      </c>
      <c r="G1240" s="85">
        <v>1.7</v>
      </c>
      <c r="H1240" s="86">
        <v>0.34510000000000002</v>
      </c>
      <c r="I1240" s="87">
        <v>1</v>
      </c>
      <c r="J1240" s="87">
        <v>1</v>
      </c>
      <c r="K1240" s="87">
        <v>1</v>
      </c>
      <c r="L1240" s="87">
        <v>1</v>
      </c>
    </row>
    <row r="1241" spans="1:12" hidden="1">
      <c r="A1241" s="84" t="s">
        <v>2114</v>
      </c>
      <c r="B1241" s="84" t="s">
        <v>2112</v>
      </c>
      <c r="C1241" s="84" t="s">
        <v>255</v>
      </c>
      <c r="D1241" s="78" t="s">
        <v>2113</v>
      </c>
      <c r="E1241" s="78" t="s">
        <v>269</v>
      </c>
      <c r="F1241" s="78" t="s">
        <v>270</v>
      </c>
      <c r="G1241" s="85">
        <v>2.42</v>
      </c>
      <c r="H1241" s="86">
        <v>0.4924</v>
      </c>
      <c r="I1241" s="87">
        <v>1</v>
      </c>
      <c r="J1241" s="87">
        <v>1</v>
      </c>
      <c r="K1241" s="87">
        <v>1</v>
      </c>
      <c r="L1241" s="87">
        <v>1</v>
      </c>
    </row>
    <row r="1242" spans="1:12" hidden="1">
      <c r="A1242" s="84" t="s">
        <v>2115</v>
      </c>
      <c r="B1242" s="84" t="s">
        <v>2112</v>
      </c>
      <c r="C1242" s="84" t="s">
        <v>257</v>
      </c>
      <c r="D1242" s="78" t="s">
        <v>2113</v>
      </c>
      <c r="E1242" s="78" t="s">
        <v>269</v>
      </c>
      <c r="F1242" s="78" t="s">
        <v>270</v>
      </c>
      <c r="G1242" s="85">
        <v>3.41</v>
      </c>
      <c r="H1242" s="86">
        <v>0.72140000000000004</v>
      </c>
      <c r="I1242" s="87">
        <v>1</v>
      </c>
      <c r="J1242" s="87">
        <v>1</v>
      </c>
      <c r="K1242" s="87">
        <v>1</v>
      </c>
      <c r="L1242" s="87">
        <v>1</v>
      </c>
    </row>
    <row r="1243" spans="1:12" hidden="1">
      <c r="A1243" s="84" t="s">
        <v>2116</v>
      </c>
      <c r="B1243" s="84" t="s">
        <v>2112</v>
      </c>
      <c r="C1243" s="84" t="s">
        <v>259</v>
      </c>
      <c r="D1243" s="78" t="s">
        <v>2113</v>
      </c>
      <c r="E1243" s="78" t="s">
        <v>269</v>
      </c>
      <c r="F1243" s="78" t="s">
        <v>270</v>
      </c>
      <c r="G1243" s="85">
        <v>5.09</v>
      </c>
      <c r="H1243" s="86">
        <v>1.2833000000000001</v>
      </c>
      <c r="I1243" s="87">
        <v>1</v>
      </c>
      <c r="J1243" s="87">
        <v>1</v>
      </c>
      <c r="K1243" s="87">
        <v>1</v>
      </c>
      <c r="L1243" s="87">
        <v>1</v>
      </c>
    </row>
    <row r="1244" spans="1:12" hidden="1">
      <c r="A1244" s="84" t="s">
        <v>2117</v>
      </c>
      <c r="B1244" s="84" t="s">
        <v>2118</v>
      </c>
      <c r="C1244" s="84" t="s">
        <v>251</v>
      </c>
      <c r="D1244" s="78" t="s">
        <v>2119</v>
      </c>
      <c r="E1244" s="78" t="s">
        <v>269</v>
      </c>
      <c r="F1244" s="78" t="s">
        <v>270</v>
      </c>
      <c r="G1244" s="85">
        <v>2.74</v>
      </c>
      <c r="H1244" s="86">
        <v>0.53659999999999997</v>
      </c>
      <c r="I1244" s="87">
        <v>1</v>
      </c>
      <c r="J1244" s="87">
        <v>1</v>
      </c>
      <c r="K1244" s="87">
        <v>1</v>
      </c>
      <c r="L1244" s="87">
        <v>1</v>
      </c>
    </row>
    <row r="1245" spans="1:12" hidden="1">
      <c r="A1245" s="84" t="s">
        <v>2120</v>
      </c>
      <c r="B1245" s="84" t="s">
        <v>2118</v>
      </c>
      <c r="C1245" s="84" t="s">
        <v>255</v>
      </c>
      <c r="D1245" s="78" t="s">
        <v>2119</v>
      </c>
      <c r="E1245" s="78" t="s">
        <v>269</v>
      </c>
      <c r="F1245" s="78" t="s">
        <v>270</v>
      </c>
      <c r="G1245" s="85">
        <v>3.46</v>
      </c>
      <c r="H1245" s="86">
        <v>0.66100000000000003</v>
      </c>
      <c r="I1245" s="87">
        <v>1</v>
      </c>
      <c r="J1245" s="87">
        <v>1</v>
      </c>
      <c r="K1245" s="87">
        <v>1</v>
      </c>
      <c r="L1245" s="87">
        <v>1</v>
      </c>
    </row>
    <row r="1246" spans="1:12" hidden="1">
      <c r="A1246" s="84" t="s">
        <v>2121</v>
      </c>
      <c r="B1246" s="84" t="s">
        <v>2118</v>
      </c>
      <c r="C1246" s="84" t="s">
        <v>257</v>
      </c>
      <c r="D1246" s="78" t="s">
        <v>2119</v>
      </c>
      <c r="E1246" s="78" t="s">
        <v>269</v>
      </c>
      <c r="F1246" s="78" t="s">
        <v>270</v>
      </c>
      <c r="G1246" s="85">
        <v>5.08</v>
      </c>
      <c r="H1246" s="86">
        <v>0.95860000000000001</v>
      </c>
      <c r="I1246" s="87">
        <v>1</v>
      </c>
      <c r="J1246" s="87">
        <v>1</v>
      </c>
      <c r="K1246" s="87">
        <v>1</v>
      </c>
      <c r="L1246" s="87">
        <v>1</v>
      </c>
    </row>
    <row r="1247" spans="1:12" hidden="1">
      <c r="A1247" s="84" t="s">
        <v>2122</v>
      </c>
      <c r="B1247" s="84" t="s">
        <v>2118</v>
      </c>
      <c r="C1247" s="84" t="s">
        <v>259</v>
      </c>
      <c r="D1247" s="78" t="s">
        <v>2119</v>
      </c>
      <c r="E1247" s="78" t="s">
        <v>269</v>
      </c>
      <c r="F1247" s="78" t="s">
        <v>270</v>
      </c>
      <c r="G1247" s="85">
        <v>8.4700000000000006</v>
      </c>
      <c r="H1247" s="86">
        <v>1.7181999999999999</v>
      </c>
      <c r="I1247" s="87">
        <v>1</v>
      </c>
      <c r="J1247" s="87">
        <v>1</v>
      </c>
      <c r="K1247" s="87">
        <v>1</v>
      </c>
      <c r="L1247" s="87">
        <v>1</v>
      </c>
    </row>
    <row r="1248" spans="1:12" hidden="1">
      <c r="A1248" s="84" t="s">
        <v>2123</v>
      </c>
      <c r="B1248" s="84" t="s">
        <v>2124</v>
      </c>
      <c r="C1248" s="84" t="s">
        <v>251</v>
      </c>
      <c r="D1248" s="78" t="s">
        <v>2125</v>
      </c>
      <c r="E1248" s="78" t="s">
        <v>269</v>
      </c>
      <c r="F1248" s="78" t="s">
        <v>270</v>
      </c>
      <c r="G1248" s="85">
        <v>2.1800000000000002</v>
      </c>
      <c r="H1248" s="86">
        <v>0.37519999999999998</v>
      </c>
      <c r="I1248" s="87">
        <v>1</v>
      </c>
      <c r="J1248" s="87">
        <v>1</v>
      </c>
      <c r="K1248" s="87">
        <v>1</v>
      </c>
      <c r="L1248" s="87">
        <v>1</v>
      </c>
    </row>
    <row r="1249" spans="1:12" hidden="1">
      <c r="A1249" s="84" t="s">
        <v>2126</v>
      </c>
      <c r="B1249" s="84" t="s">
        <v>2124</v>
      </c>
      <c r="C1249" s="84" t="s">
        <v>255</v>
      </c>
      <c r="D1249" s="78" t="s">
        <v>2125</v>
      </c>
      <c r="E1249" s="78" t="s">
        <v>269</v>
      </c>
      <c r="F1249" s="78" t="s">
        <v>270</v>
      </c>
      <c r="G1249" s="85">
        <v>3.08</v>
      </c>
      <c r="H1249" s="86">
        <v>0.53420000000000001</v>
      </c>
      <c r="I1249" s="87">
        <v>1</v>
      </c>
      <c r="J1249" s="87">
        <v>1</v>
      </c>
      <c r="K1249" s="87">
        <v>1</v>
      </c>
      <c r="L1249" s="87">
        <v>1</v>
      </c>
    </row>
    <row r="1250" spans="1:12" hidden="1">
      <c r="A1250" s="84" t="s">
        <v>2127</v>
      </c>
      <c r="B1250" s="84" t="s">
        <v>2124</v>
      </c>
      <c r="C1250" s="84" t="s">
        <v>257</v>
      </c>
      <c r="D1250" s="78" t="s">
        <v>2125</v>
      </c>
      <c r="E1250" s="78" t="s">
        <v>269</v>
      </c>
      <c r="F1250" s="78" t="s">
        <v>270</v>
      </c>
      <c r="G1250" s="85">
        <v>5.42</v>
      </c>
      <c r="H1250" s="86">
        <v>0.87529999999999997</v>
      </c>
      <c r="I1250" s="87">
        <v>1</v>
      </c>
      <c r="J1250" s="87">
        <v>1</v>
      </c>
      <c r="K1250" s="87">
        <v>1</v>
      </c>
      <c r="L1250" s="87">
        <v>1</v>
      </c>
    </row>
    <row r="1251" spans="1:12" hidden="1">
      <c r="A1251" s="84" t="s">
        <v>2128</v>
      </c>
      <c r="B1251" s="84" t="s">
        <v>2124</v>
      </c>
      <c r="C1251" s="84" t="s">
        <v>259</v>
      </c>
      <c r="D1251" s="78" t="s">
        <v>2125</v>
      </c>
      <c r="E1251" s="78" t="s">
        <v>269</v>
      </c>
      <c r="F1251" s="78" t="s">
        <v>270</v>
      </c>
      <c r="G1251" s="85">
        <v>7.92</v>
      </c>
      <c r="H1251" s="86">
        <v>1.8382000000000001</v>
      </c>
      <c r="I1251" s="87">
        <v>1</v>
      </c>
      <c r="J1251" s="87">
        <v>1</v>
      </c>
      <c r="K1251" s="87">
        <v>1</v>
      </c>
      <c r="L1251" s="87">
        <v>1</v>
      </c>
    </row>
    <row r="1252" spans="1:12" hidden="1">
      <c r="A1252" s="84" t="s">
        <v>2129</v>
      </c>
      <c r="B1252" s="84" t="s">
        <v>2130</v>
      </c>
      <c r="C1252" s="84" t="s">
        <v>251</v>
      </c>
      <c r="D1252" s="78" t="s">
        <v>2131</v>
      </c>
      <c r="E1252" s="78" t="s">
        <v>269</v>
      </c>
      <c r="F1252" s="78" t="s">
        <v>270</v>
      </c>
      <c r="G1252" s="85">
        <v>1.71</v>
      </c>
      <c r="H1252" s="86">
        <v>0.50749999999999995</v>
      </c>
      <c r="I1252" s="87">
        <v>1</v>
      </c>
      <c r="J1252" s="87">
        <v>1</v>
      </c>
      <c r="K1252" s="87">
        <v>1</v>
      </c>
      <c r="L1252" s="87">
        <v>1</v>
      </c>
    </row>
    <row r="1253" spans="1:12" hidden="1">
      <c r="A1253" s="84" t="s">
        <v>2132</v>
      </c>
      <c r="B1253" s="84" t="s">
        <v>2130</v>
      </c>
      <c r="C1253" s="84" t="s">
        <v>255</v>
      </c>
      <c r="D1253" s="78" t="s">
        <v>2131</v>
      </c>
      <c r="E1253" s="78" t="s">
        <v>269</v>
      </c>
      <c r="F1253" s="78" t="s">
        <v>270</v>
      </c>
      <c r="G1253" s="85">
        <v>2.3199999999999998</v>
      </c>
      <c r="H1253" s="86">
        <v>0.5373</v>
      </c>
      <c r="I1253" s="87">
        <v>1</v>
      </c>
      <c r="J1253" s="87">
        <v>1</v>
      </c>
      <c r="K1253" s="87">
        <v>1</v>
      </c>
      <c r="L1253" s="87">
        <v>1</v>
      </c>
    </row>
    <row r="1254" spans="1:12" hidden="1">
      <c r="A1254" s="84" t="s">
        <v>2133</v>
      </c>
      <c r="B1254" s="84" t="s">
        <v>2130</v>
      </c>
      <c r="C1254" s="84" t="s">
        <v>257</v>
      </c>
      <c r="D1254" s="78" t="s">
        <v>2131</v>
      </c>
      <c r="E1254" s="78" t="s">
        <v>269</v>
      </c>
      <c r="F1254" s="78" t="s">
        <v>270</v>
      </c>
      <c r="G1254" s="85">
        <v>3.17</v>
      </c>
      <c r="H1254" s="86">
        <v>0.71009999999999995</v>
      </c>
      <c r="I1254" s="87">
        <v>1</v>
      </c>
      <c r="J1254" s="87">
        <v>1</v>
      </c>
      <c r="K1254" s="87">
        <v>1</v>
      </c>
      <c r="L1254" s="87">
        <v>1</v>
      </c>
    </row>
    <row r="1255" spans="1:12" hidden="1">
      <c r="A1255" s="84" t="s">
        <v>2134</v>
      </c>
      <c r="B1255" s="84" t="s">
        <v>2130</v>
      </c>
      <c r="C1255" s="84" t="s">
        <v>259</v>
      </c>
      <c r="D1255" s="78" t="s">
        <v>2131</v>
      </c>
      <c r="E1255" s="78" t="s">
        <v>269</v>
      </c>
      <c r="F1255" s="78" t="s">
        <v>270</v>
      </c>
      <c r="G1255" s="85">
        <v>4.9400000000000004</v>
      </c>
      <c r="H1255" s="86">
        <v>1.2816000000000001</v>
      </c>
      <c r="I1255" s="87">
        <v>1</v>
      </c>
      <c r="J1255" s="87">
        <v>1</v>
      </c>
      <c r="K1255" s="87">
        <v>1</v>
      </c>
      <c r="L1255" s="87">
        <v>1</v>
      </c>
    </row>
    <row r="1256" spans="1:12" hidden="1">
      <c r="A1256" s="84" t="s">
        <v>2135</v>
      </c>
      <c r="B1256" s="84" t="s">
        <v>2136</v>
      </c>
      <c r="C1256" s="84" t="s">
        <v>251</v>
      </c>
      <c r="D1256" s="78" t="s">
        <v>2137</v>
      </c>
      <c r="E1256" s="78" t="s">
        <v>269</v>
      </c>
      <c r="F1256" s="78" t="s">
        <v>270</v>
      </c>
      <c r="G1256" s="85">
        <v>2.1800000000000002</v>
      </c>
      <c r="H1256" s="86">
        <v>0.3755</v>
      </c>
      <c r="I1256" s="87">
        <v>1</v>
      </c>
      <c r="J1256" s="87">
        <v>1</v>
      </c>
      <c r="K1256" s="87">
        <v>1</v>
      </c>
      <c r="L1256" s="87">
        <v>1</v>
      </c>
    </row>
    <row r="1257" spans="1:12" hidden="1">
      <c r="A1257" s="84" t="s">
        <v>2138</v>
      </c>
      <c r="B1257" s="84" t="s">
        <v>2136</v>
      </c>
      <c r="C1257" s="84" t="s">
        <v>255</v>
      </c>
      <c r="D1257" s="78" t="s">
        <v>2137</v>
      </c>
      <c r="E1257" s="78" t="s">
        <v>269</v>
      </c>
      <c r="F1257" s="78" t="s">
        <v>270</v>
      </c>
      <c r="G1257" s="85">
        <v>2.92</v>
      </c>
      <c r="H1257" s="86">
        <v>0.47339999999999999</v>
      </c>
      <c r="I1257" s="87">
        <v>1</v>
      </c>
      <c r="J1257" s="87">
        <v>1</v>
      </c>
      <c r="K1257" s="87">
        <v>1</v>
      </c>
      <c r="L1257" s="87">
        <v>1</v>
      </c>
    </row>
    <row r="1258" spans="1:12" hidden="1">
      <c r="A1258" s="84" t="s">
        <v>2139</v>
      </c>
      <c r="B1258" s="84" t="s">
        <v>2136</v>
      </c>
      <c r="C1258" s="84" t="s">
        <v>257</v>
      </c>
      <c r="D1258" s="78" t="s">
        <v>2137</v>
      </c>
      <c r="E1258" s="78" t="s">
        <v>269</v>
      </c>
      <c r="F1258" s="78" t="s">
        <v>270</v>
      </c>
      <c r="G1258" s="85">
        <v>3.93</v>
      </c>
      <c r="H1258" s="86">
        <v>0.76919999999999999</v>
      </c>
      <c r="I1258" s="87">
        <v>1</v>
      </c>
      <c r="J1258" s="87">
        <v>1</v>
      </c>
      <c r="K1258" s="87">
        <v>1</v>
      </c>
      <c r="L1258" s="87">
        <v>1</v>
      </c>
    </row>
    <row r="1259" spans="1:12" hidden="1">
      <c r="A1259" s="84" t="s">
        <v>2140</v>
      </c>
      <c r="B1259" s="84" t="s">
        <v>2136</v>
      </c>
      <c r="C1259" s="84" t="s">
        <v>259</v>
      </c>
      <c r="D1259" s="78" t="s">
        <v>2137</v>
      </c>
      <c r="E1259" s="78" t="s">
        <v>269</v>
      </c>
      <c r="F1259" s="78" t="s">
        <v>270</v>
      </c>
      <c r="G1259" s="85">
        <v>5.68</v>
      </c>
      <c r="H1259" s="86">
        <v>1.3964000000000001</v>
      </c>
      <c r="I1259" s="87">
        <v>1</v>
      </c>
      <c r="J1259" s="87">
        <v>1</v>
      </c>
      <c r="K1259" s="87">
        <v>1</v>
      </c>
      <c r="L1259" s="87">
        <v>1</v>
      </c>
    </row>
    <row r="1260" spans="1:12" hidden="1">
      <c r="A1260" s="84" t="s">
        <v>2141</v>
      </c>
      <c r="B1260" s="84" t="s">
        <v>2142</v>
      </c>
      <c r="C1260" s="84" t="s">
        <v>251</v>
      </c>
      <c r="D1260" s="78" t="s">
        <v>2143</v>
      </c>
      <c r="E1260" s="78" t="s">
        <v>269</v>
      </c>
      <c r="F1260" s="78" t="s">
        <v>270</v>
      </c>
      <c r="G1260" s="85">
        <v>24.14</v>
      </c>
      <c r="H1260" s="86">
        <v>1.5487</v>
      </c>
      <c r="I1260" s="87">
        <v>1</v>
      </c>
      <c r="J1260" s="87">
        <v>1</v>
      </c>
      <c r="K1260" s="87">
        <v>1</v>
      </c>
      <c r="L1260" s="87">
        <v>1</v>
      </c>
    </row>
    <row r="1261" spans="1:12" hidden="1">
      <c r="A1261" s="84" t="s">
        <v>2144</v>
      </c>
      <c r="B1261" s="84" t="s">
        <v>2142</v>
      </c>
      <c r="C1261" s="84" t="s">
        <v>255</v>
      </c>
      <c r="D1261" s="78" t="s">
        <v>2143</v>
      </c>
      <c r="E1261" s="78" t="s">
        <v>269</v>
      </c>
      <c r="F1261" s="78" t="s">
        <v>270</v>
      </c>
      <c r="G1261" s="85">
        <v>24.14</v>
      </c>
      <c r="H1261" s="86">
        <v>1.7628999999999999</v>
      </c>
      <c r="I1261" s="87">
        <v>1</v>
      </c>
      <c r="J1261" s="87">
        <v>1</v>
      </c>
      <c r="K1261" s="87">
        <v>1</v>
      </c>
      <c r="L1261" s="87">
        <v>1</v>
      </c>
    </row>
    <row r="1262" spans="1:12" hidden="1">
      <c r="A1262" s="84" t="s">
        <v>2145</v>
      </c>
      <c r="B1262" s="84" t="s">
        <v>2142</v>
      </c>
      <c r="C1262" s="84" t="s">
        <v>257</v>
      </c>
      <c r="D1262" s="78" t="s">
        <v>2143</v>
      </c>
      <c r="E1262" s="78" t="s">
        <v>269</v>
      </c>
      <c r="F1262" s="78" t="s">
        <v>270</v>
      </c>
      <c r="G1262" s="85">
        <v>24.14</v>
      </c>
      <c r="H1262" s="86">
        <v>6.0217999999999998</v>
      </c>
      <c r="I1262" s="87">
        <v>1</v>
      </c>
      <c r="J1262" s="87">
        <v>1</v>
      </c>
      <c r="K1262" s="87">
        <v>1</v>
      </c>
      <c r="L1262" s="87">
        <v>1</v>
      </c>
    </row>
    <row r="1263" spans="1:12" hidden="1">
      <c r="A1263" s="84" t="s">
        <v>2146</v>
      </c>
      <c r="B1263" s="84" t="s">
        <v>2142</v>
      </c>
      <c r="C1263" s="84" t="s">
        <v>259</v>
      </c>
      <c r="D1263" s="78" t="s">
        <v>2143</v>
      </c>
      <c r="E1263" s="78" t="s">
        <v>269</v>
      </c>
      <c r="F1263" s="78" t="s">
        <v>270</v>
      </c>
      <c r="G1263" s="85">
        <v>41.33</v>
      </c>
      <c r="H1263" s="86">
        <v>16.4087</v>
      </c>
      <c r="I1263" s="87">
        <v>1</v>
      </c>
      <c r="J1263" s="87">
        <v>1</v>
      </c>
      <c r="K1263" s="87">
        <v>1</v>
      </c>
      <c r="L1263" s="87">
        <v>1</v>
      </c>
    </row>
    <row r="1264" spans="1:12" hidden="1">
      <c r="A1264" s="84" t="s">
        <v>2147</v>
      </c>
      <c r="B1264" s="84" t="s">
        <v>2148</v>
      </c>
      <c r="C1264" s="84" t="s">
        <v>251</v>
      </c>
      <c r="D1264" s="78" t="s">
        <v>2149</v>
      </c>
      <c r="E1264" s="78" t="s">
        <v>269</v>
      </c>
      <c r="F1264" s="78" t="s">
        <v>270</v>
      </c>
      <c r="G1264" s="85">
        <v>4.13</v>
      </c>
      <c r="H1264" s="86">
        <v>1.1688000000000001</v>
      </c>
      <c r="I1264" s="87">
        <v>1</v>
      </c>
      <c r="J1264" s="87">
        <v>1</v>
      </c>
      <c r="K1264" s="87">
        <v>1</v>
      </c>
      <c r="L1264" s="87">
        <v>1</v>
      </c>
    </row>
    <row r="1265" spans="1:12" hidden="1">
      <c r="A1265" s="84" t="s">
        <v>2150</v>
      </c>
      <c r="B1265" s="84" t="s">
        <v>2148</v>
      </c>
      <c r="C1265" s="84" t="s">
        <v>255</v>
      </c>
      <c r="D1265" s="78" t="s">
        <v>2149</v>
      </c>
      <c r="E1265" s="78" t="s">
        <v>269</v>
      </c>
      <c r="F1265" s="78" t="s">
        <v>270</v>
      </c>
      <c r="G1265" s="85">
        <v>7.8</v>
      </c>
      <c r="H1265" s="86">
        <v>1.8129</v>
      </c>
      <c r="I1265" s="87">
        <v>1</v>
      </c>
      <c r="J1265" s="87">
        <v>1</v>
      </c>
      <c r="K1265" s="87">
        <v>1</v>
      </c>
      <c r="L1265" s="87">
        <v>1</v>
      </c>
    </row>
    <row r="1266" spans="1:12" hidden="1">
      <c r="A1266" s="84" t="s">
        <v>2151</v>
      </c>
      <c r="B1266" s="84" t="s">
        <v>2148</v>
      </c>
      <c r="C1266" s="84" t="s">
        <v>257</v>
      </c>
      <c r="D1266" s="78" t="s">
        <v>2149</v>
      </c>
      <c r="E1266" s="78" t="s">
        <v>269</v>
      </c>
      <c r="F1266" s="78" t="s">
        <v>270</v>
      </c>
      <c r="G1266" s="85">
        <v>14.53</v>
      </c>
      <c r="H1266" s="86">
        <v>3.4198</v>
      </c>
      <c r="I1266" s="87">
        <v>1</v>
      </c>
      <c r="J1266" s="87">
        <v>1</v>
      </c>
      <c r="K1266" s="87">
        <v>1</v>
      </c>
      <c r="L1266" s="87">
        <v>1</v>
      </c>
    </row>
    <row r="1267" spans="1:12" hidden="1">
      <c r="A1267" s="84" t="s">
        <v>2152</v>
      </c>
      <c r="B1267" s="84" t="s">
        <v>2148</v>
      </c>
      <c r="C1267" s="84" t="s">
        <v>259</v>
      </c>
      <c r="D1267" s="78" t="s">
        <v>2149</v>
      </c>
      <c r="E1267" s="78" t="s">
        <v>269</v>
      </c>
      <c r="F1267" s="78" t="s">
        <v>270</v>
      </c>
      <c r="G1267" s="85">
        <v>27.41</v>
      </c>
      <c r="H1267" s="86">
        <v>8.2925000000000004</v>
      </c>
      <c r="I1267" s="87">
        <v>1</v>
      </c>
      <c r="J1267" s="87">
        <v>1</v>
      </c>
      <c r="K1267" s="87">
        <v>1</v>
      </c>
      <c r="L1267" s="87">
        <v>1</v>
      </c>
    </row>
    <row r="1268" spans="1:12" hidden="1">
      <c r="A1268" s="84" t="s">
        <v>2153</v>
      </c>
      <c r="B1268" s="84" t="s">
        <v>2154</v>
      </c>
      <c r="C1268" s="84" t="s">
        <v>251</v>
      </c>
      <c r="D1268" s="78" t="s">
        <v>2155</v>
      </c>
      <c r="E1268" s="78" t="s">
        <v>269</v>
      </c>
      <c r="F1268" s="78" t="s">
        <v>270</v>
      </c>
      <c r="G1268" s="85">
        <v>2.9</v>
      </c>
      <c r="H1268" s="86">
        <v>0.45019999999999999</v>
      </c>
      <c r="I1268" s="87">
        <v>1</v>
      </c>
      <c r="J1268" s="87">
        <v>1</v>
      </c>
      <c r="K1268" s="87">
        <v>1</v>
      </c>
      <c r="L1268" s="87">
        <v>1</v>
      </c>
    </row>
    <row r="1269" spans="1:12" hidden="1">
      <c r="A1269" s="84" t="s">
        <v>2156</v>
      </c>
      <c r="B1269" s="84" t="s">
        <v>2154</v>
      </c>
      <c r="C1269" s="84" t="s">
        <v>255</v>
      </c>
      <c r="D1269" s="78" t="s">
        <v>2155</v>
      </c>
      <c r="E1269" s="78" t="s">
        <v>269</v>
      </c>
      <c r="F1269" s="78" t="s">
        <v>270</v>
      </c>
      <c r="G1269" s="85">
        <v>4.45</v>
      </c>
      <c r="H1269" s="86">
        <v>0.69089999999999996</v>
      </c>
      <c r="I1269" s="87">
        <v>1</v>
      </c>
      <c r="J1269" s="87">
        <v>1</v>
      </c>
      <c r="K1269" s="87">
        <v>1</v>
      </c>
      <c r="L1269" s="87">
        <v>1</v>
      </c>
    </row>
    <row r="1270" spans="1:12" hidden="1">
      <c r="A1270" s="84" t="s">
        <v>2157</v>
      </c>
      <c r="B1270" s="84" t="s">
        <v>2154</v>
      </c>
      <c r="C1270" s="84" t="s">
        <v>257</v>
      </c>
      <c r="D1270" s="78" t="s">
        <v>2155</v>
      </c>
      <c r="E1270" s="78" t="s">
        <v>269</v>
      </c>
      <c r="F1270" s="78" t="s">
        <v>270</v>
      </c>
      <c r="G1270" s="85">
        <v>5.86</v>
      </c>
      <c r="H1270" s="86">
        <v>0.93620000000000003</v>
      </c>
      <c r="I1270" s="87">
        <v>1</v>
      </c>
      <c r="J1270" s="87">
        <v>1</v>
      </c>
      <c r="K1270" s="87">
        <v>1</v>
      </c>
      <c r="L1270" s="87">
        <v>1</v>
      </c>
    </row>
    <row r="1271" spans="1:12" hidden="1">
      <c r="A1271" s="84" t="s">
        <v>2158</v>
      </c>
      <c r="B1271" s="84" t="s">
        <v>2154</v>
      </c>
      <c r="C1271" s="84" t="s">
        <v>259</v>
      </c>
      <c r="D1271" s="78" t="s">
        <v>2155</v>
      </c>
      <c r="E1271" s="78" t="s">
        <v>269</v>
      </c>
      <c r="F1271" s="78" t="s">
        <v>270</v>
      </c>
      <c r="G1271" s="85">
        <v>7.4</v>
      </c>
      <c r="H1271" s="86">
        <v>1.9278999999999999</v>
      </c>
      <c r="I1271" s="87">
        <v>1</v>
      </c>
      <c r="J1271" s="87">
        <v>1</v>
      </c>
      <c r="K1271" s="87">
        <v>1</v>
      </c>
      <c r="L1271" s="87">
        <v>1</v>
      </c>
    </row>
    <row r="1272" spans="1:12" hidden="1">
      <c r="A1272" s="84" t="s">
        <v>2159</v>
      </c>
      <c r="B1272" s="84" t="s">
        <v>2160</v>
      </c>
      <c r="C1272" s="84" t="s">
        <v>251</v>
      </c>
      <c r="D1272" s="78" t="s">
        <v>2161</v>
      </c>
      <c r="E1272" s="78" t="s">
        <v>269</v>
      </c>
      <c r="F1272" s="78" t="s">
        <v>270</v>
      </c>
      <c r="G1272" s="85">
        <v>2.2999999999999998</v>
      </c>
      <c r="H1272" s="86">
        <v>0.35410000000000003</v>
      </c>
      <c r="I1272" s="87">
        <v>1</v>
      </c>
      <c r="J1272" s="87">
        <v>1</v>
      </c>
      <c r="K1272" s="87">
        <v>1</v>
      </c>
      <c r="L1272" s="87">
        <v>1</v>
      </c>
    </row>
    <row r="1273" spans="1:12" hidden="1">
      <c r="A1273" s="84" t="s">
        <v>2162</v>
      </c>
      <c r="B1273" s="84" t="s">
        <v>2160</v>
      </c>
      <c r="C1273" s="84" t="s">
        <v>255</v>
      </c>
      <c r="D1273" s="78" t="s">
        <v>2161</v>
      </c>
      <c r="E1273" s="78" t="s">
        <v>269</v>
      </c>
      <c r="F1273" s="78" t="s">
        <v>270</v>
      </c>
      <c r="G1273" s="85">
        <v>3.59</v>
      </c>
      <c r="H1273" s="86">
        <v>0.57379999999999998</v>
      </c>
      <c r="I1273" s="87">
        <v>1</v>
      </c>
      <c r="J1273" s="87">
        <v>1</v>
      </c>
      <c r="K1273" s="87">
        <v>1</v>
      </c>
      <c r="L1273" s="87">
        <v>1</v>
      </c>
    </row>
    <row r="1274" spans="1:12" hidden="1">
      <c r="A1274" s="84" t="s">
        <v>2163</v>
      </c>
      <c r="B1274" s="84" t="s">
        <v>2160</v>
      </c>
      <c r="C1274" s="84" t="s">
        <v>257</v>
      </c>
      <c r="D1274" s="78" t="s">
        <v>2161</v>
      </c>
      <c r="E1274" s="78" t="s">
        <v>269</v>
      </c>
      <c r="F1274" s="78" t="s">
        <v>270</v>
      </c>
      <c r="G1274" s="85">
        <v>5.67</v>
      </c>
      <c r="H1274" s="86">
        <v>0.98619999999999997</v>
      </c>
      <c r="I1274" s="87">
        <v>1</v>
      </c>
      <c r="J1274" s="87">
        <v>1</v>
      </c>
      <c r="K1274" s="87">
        <v>1</v>
      </c>
      <c r="L1274" s="87">
        <v>1</v>
      </c>
    </row>
    <row r="1275" spans="1:12" hidden="1">
      <c r="A1275" s="84" t="s">
        <v>2164</v>
      </c>
      <c r="B1275" s="84" t="s">
        <v>2160</v>
      </c>
      <c r="C1275" s="84" t="s">
        <v>259</v>
      </c>
      <c r="D1275" s="78" t="s">
        <v>2161</v>
      </c>
      <c r="E1275" s="78" t="s">
        <v>269</v>
      </c>
      <c r="F1275" s="78" t="s">
        <v>270</v>
      </c>
      <c r="G1275" s="85">
        <v>10.77</v>
      </c>
      <c r="H1275" s="86">
        <v>2.2774000000000001</v>
      </c>
      <c r="I1275" s="87">
        <v>1</v>
      </c>
      <c r="J1275" s="87">
        <v>1</v>
      </c>
      <c r="K1275" s="87">
        <v>1</v>
      </c>
      <c r="L1275" s="87">
        <v>1</v>
      </c>
    </row>
    <row r="1276" spans="1:12" hidden="1">
      <c r="A1276" s="84" t="s">
        <v>2165</v>
      </c>
      <c r="B1276" s="84" t="s">
        <v>2166</v>
      </c>
      <c r="C1276" s="84" t="s">
        <v>251</v>
      </c>
      <c r="D1276" s="78" t="s">
        <v>2167</v>
      </c>
      <c r="E1276" s="78" t="s">
        <v>269</v>
      </c>
      <c r="F1276" s="78" t="s">
        <v>270</v>
      </c>
      <c r="G1276" s="85">
        <v>2.59</v>
      </c>
      <c r="H1276" s="86">
        <v>1.6359999999999999</v>
      </c>
      <c r="I1276" s="87">
        <v>1</v>
      </c>
      <c r="J1276" s="87">
        <v>1</v>
      </c>
      <c r="K1276" s="87">
        <v>1</v>
      </c>
      <c r="L1276" s="87">
        <v>1</v>
      </c>
    </row>
    <row r="1277" spans="1:12" hidden="1">
      <c r="A1277" s="84" t="s">
        <v>2168</v>
      </c>
      <c r="B1277" s="84" t="s">
        <v>2166</v>
      </c>
      <c r="C1277" s="84" t="s">
        <v>255</v>
      </c>
      <c r="D1277" s="78" t="s">
        <v>2167</v>
      </c>
      <c r="E1277" s="78" t="s">
        <v>269</v>
      </c>
      <c r="F1277" s="78" t="s">
        <v>270</v>
      </c>
      <c r="G1277" s="85">
        <v>4.37</v>
      </c>
      <c r="H1277" s="86">
        <v>2.2189000000000001</v>
      </c>
      <c r="I1277" s="87">
        <v>1</v>
      </c>
      <c r="J1277" s="87">
        <v>1</v>
      </c>
      <c r="K1277" s="87">
        <v>1</v>
      </c>
      <c r="L1277" s="87">
        <v>1</v>
      </c>
    </row>
    <row r="1278" spans="1:12" hidden="1">
      <c r="A1278" s="84" t="s">
        <v>2169</v>
      </c>
      <c r="B1278" s="84" t="s">
        <v>2166</v>
      </c>
      <c r="C1278" s="84" t="s">
        <v>257</v>
      </c>
      <c r="D1278" s="78" t="s">
        <v>2167</v>
      </c>
      <c r="E1278" s="78" t="s">
        <v>269</v>
      </c>
      <c r="F1278" s="78" t="s">
        <v>270</v>
      </c>
      <c r="G1278" s="85">
        <v>10.51</v>
      </c>
      <c r="H1278" s="86">
        <v>2.7201</v>
      </c>
      <c r="I1278" s="87">
        <v>1</v>
      </c>
      <c r="J1278" s="87">
        <v>1</v>
      </c>
      <c r="K1278" s="87">
        <v>1</v>
      </c>
      <c r="L1278" s="87">
        <v>1</v>
      </c>
    </row>
    <row r="1279" spans="1:12" hidden="1">
      <c r="A1279" s="84" t="s">
        <v>2170</v>
      </c>
      <c r="B1279" s="84" t="s">
        <v>2166</v>
      </c>
      <c r="C1279" s="84" t="s">
        <v>259</v>
      </c>
      <c r="D1279" s="78" t="s">
        <v>2167</v>
      </c>
      <c r="E1279" s="78" t="s">
        <v>269</v>
      </c>
      <c r="F1279" s="78" t="s">
        <v>270</v>
      </c>
      <c r="G1279" s="85">
        <v>26.97</v>
      </c>
      <c r="H1279" s="86">
        <v>5.7789999999999999</v>
      </c>
      <c r="I1279" s="87">
        <v>1</v>
      </c>
      <c r="J1279" s="87">
        <v>1</v>
      </c>
      <c r="K1279" s="87">
        <v>1</v>
      </c>
      <c r="L1279" s="87">
        <v>1</v>
      </c>
    </row>
    <row r="1280" spans="1:12" hidden="1">
      <c r="A1280" s="84" t="s">
        <v>2171</v>
      </c>
      <c r="B1280" s="84" t="s">
        <v>2172</v>
      </c>
      <c r="C1280" s="84" t="s">
        <v>251</v>
      </c>
      <c r="D1280" s="78" t="s">
        <v>2173</v>
      </c>
      <c r="E1280" s="78" t="s">
        <v>2174</v>
      </c>
      <c r="F1280" s="78" t="s">
        <v>2174</v>
      </c>
      <c r="G1280" s="85">
        <v>10.11</v>
      </c>
      <c r="H1280" s="86">
        <v>0.95250000000000001</v>
      </c>
      <c r="I1280" s="87">
        <v>1</v>
      </c>
      <c r="J1280" s="87">
        <v>1</v>
      </c>
      <c r="K1280" s="87">
        <v>1</v>
      </c>
      <c r="L1280" s="87">
        <v>1</v>
      </c>
    </row>
    <row r="1281" spans="1:12" hidden="1">
      <c r="A1281" s="84" t="s">
        <v>2175</v>
      </c>
      <c r="B1281" s="84" t="s">
        <v>2172</v>
      </c>
      <c r="C1281" s="84" t="s">
        <v>255</v>
      </c>
      <c r="D1281" s="78" t="s">
        <v>2173</v>
      </c>
      <c r="E1281" s="78" t="s">
        <v>2174</v>
      </c>
      <c r="F1281" s="78" t="s">
        <v>2174</v>
      </c>
      <c r="G1281" s="85">
        <v>12.03</v>
      </c>
      <c r="H1281" s="86">
        <v>1.1676</v>
      </c>
      <c r="I1281" s="87">
        <v>1</v>
      </c>
      <c r="J1281" s="87">
        <v>1</v>
      </c>
      <c r="K1281" s="87">
        <v>1</v>
      </c>
      <c r="L1281" s="87">
        <v>1</v>
      </c>
    </row>
    <row r="1282" spans="1:12" hidden="1">
      <c r="A1282" s="84" t="s">
        <v>2176</v>
      </c>
      <c r="B1282" s="84" t="s">
        <v>2172</v>
      </c>
      <c r="C1282" s="84" t="s">
        <v>257</v>
      </c>
      <c r="D1282" s="78" t="s">
        <v>2173</v>
      </c>
      <c r="E1282" s="78" t="s">
        <v>2174</v>
      </c>
      <c r="F1282" s="78" t="s">
        <v>2174</v>
      </c>
      <c r="G1282" s="85">
        <v>14.12</v>
      </c>
      <c r="H1282" s="86">
        <v>1.4871000000000001</v>
      </c>
      <c r="I1282" s="87">
        <v>1</v>
      </c>
      <c r="J1282" s="87">
        <v>1</v>
      </c>
      <c r="K1282" s="87">
        <v>1</v>
      </c>
      <c r="L1282" s="87">
        <v>1</v>
      </c>
    </row>
    <row r="1283" spans="1:12" hidden="1">
      <c r="A1283" s="84" t="s">
        <v>2177</v>
      </c>
      <c r="B1283" s="84" t="s">
        <v>2172</v>
      </c>
      <c r="C1283" s="84" t="s">
        <v>259</v>
      </c>
      <c r="D1283" s="78" t="s">
        <v>2173</v>
      </c>
      <c r="E1283" s="78" t="s">
        <v>2174</v>
      </c>
      <c r="F1283" s="78" t="s">
        <v>2174</v>
      </c>
      <c r="G1283" s="85">
        <v>16.2</v>
      </c>
      <c r="H1283" s="86">
        <v>1.8217000000000001</v>
      </c>
      <c r="I1283" s="87">
        <v>1</v>
      </c>
      <c r="J1283" s="87">
        <v>1</v>
      </c>
      <c r="K1283" s="87">
        <v>1</v>
      </c>
      <c r="L1283" s="87">
        <v>1</v>
      </c>
    </row>
    <row r="1284" spans="1:12" hidden="1">
      <c r="A1284" s="84" t="s">
        <v>2178</v>
      </c>
      <c r="B1284" s="84" t="s">
        <v>2179</v>
      </c>
      <c r="C1284" s="84" t="s">
        <v>251</v>
      </c>
      <c r="D1284" s="78" t="s">
        <v>2180</v>
      </c>
      <c r="E1284" s="78" t="s">
        <v>269</v>
      </c>
      <c r="F1284" s="78" t="s">
        <v>270</v>
      </c>
      <c r="G1284" s="85">
        <v>2.7</v>
      </c>
      <c r="H1284" s="86">
        <v>0.33879999999999999</v>
      </c>
      <c r="I1284" s="87">
        <v>1</v>
      </c>
      <c r="J1284" s="87">
        <v>1</v>
      </c>
      <c r="K1284" s="87">
        <v>1</v>
      </c>
      <c r="L1284" s="87">
        <v>1</v>
      </c>
    </row>
    <row r="1285" spans="1:12" hidden="1">
      <c r="A1285" s="84" t="s">
        <v>2181</v>
      </c>
      <c r="B1285" s="84" t="s">
        <v>2179</v>
      </c>
      <c r="C1285" s="84" t="s">
        <v>255</v>
      </c>
      <c r="D1285" s="78" t="s">
        <v>2180</v>
      </c>
      <c r="E1285" s="78" t="s">
        <v>269</v>
      </c>
      <c r="F1285" s="78" t="s">
        <v>270</v>
      </c>
      <c r="G1285" s="85">
        <v>4.16</v>
      </c>
      <c r="H1285" s="86">
        <v>0.58720000000000006</v>
      </c>
      <c r="I1285" s="87">
        <v>1</v>
      </c>
      <c r="J1285" s="87">
        <v>1</v>
      </c>
      <c r="K1285" s="87">
        <v>1</v>
      </c>
      <c r="L1285" s="87">
        <v>1</v>
      </c>
    </row>
    <row r="1286" spans="1:12" hidden="1">
      <c r="A1286" s="84" t="s">
        <v>2182</v>
      </c>
      <c r="B1286" s="84" t="s">
        <v>2179</v>
      </c>
      <c r="C1286" s="84" t="s">
        <v>257</v>
      </c>
      <c r="D1286" s="78" t="s">
        <v>2180</v>
      </c>
      <c r="E1286" s="78" t="s">
        <v>269</v>
      </c>
      <c r="F1286" s="78" t="s">
        <v>270</v>
      </c>
      <c r="G1286" s="85">
        <v>6.19</v>
      </c>
      <c r="H1286" s="86">
        <v>0.82150000000000001</v>
      </c>
      <c r="I1286" s="87">
        <v>1</v>
      </c>
      <c r="J1286" s="87">
        <v>1</v>
      </c>
      <c r="K1286" s="87">
        <v>1</v>
      </c>
      <c r="L1286" s="87">
        <v>1</v>
      </c>
    </row>
    <row r="1287" spans="1:12" hidden="1">
      <c r="A1287" s="84" t="s">
        <v>2183</v>
      </c>
      <c r="B1287" s="84" t="s">
        <v>2179</v>
      </c>
      <c r="C1287" s="84" t="s">
        <v>259</v>
      </c>
      <c r="D1287" s="78" t="s">
        <v>2180</v>
      </c>
      <c r="E1287" s="78" t="s">
        <v>269</v>
      </c>
      <c r="F1287" s="78" t="s">
        <v>270</v>
      </c>
      <c r="G1287" s="85">
        <v>8.08</v>
      </c>
      <c r="H1287" s="86">
        <v>0.88729999999999998</v>
      </c>
      <c r="I1287" s="87">
        <v>1</v>
      </c>
      <c r="J1287" s="87">
        <v>1</v>
      </c>
      <c r="K1287" s="87">
        <v>1</v>
      </c>
      <c r="L1287" s="87">
        <v>1</v>
      </c>
    </row>
    <row r="1288" spans="1:12" hidden="1">
      <c r="A1288" s="84" t="s">
        <v>2184</v>
      </c>
      <c r="B1288" s="84" t="s">
        <v>2185</v>
      </c>
      <c r="C1288" s="84" t="s">
        <v>251</v>
      </c>
      <c r="D1288" s="78" t="s">
        <v>2186</v>
      </c>
      <c r="E1288" s="78" t="s">
        <v>269</v>
      </c>
      <c r="F1288" s="78" t="s">
        <v>270</v>
      </c>
      <c r="G1288" s="85">
        <v>7.47</v>
      </c>
      <c r="H1288" s="86">
        <v>0.45910000000000001</v>
      </c>
      <c r="I1288" s="87">
        <v>1</v>
      </c>
      <c r="J1288" s="87">
        <v>1</v>
      </c>
      <c r="K1288" s="87">
        <v>1</v>
      </c>
      <c r="L1288" s="87">
        <v>1</v>
      </c>
    </row>
    <row r="1289" spans="1:12" hidden="1">
      <c r="A1289" s="84" t="s">
        <v>2187</v>
      </c>
      <c r="B1289" s="84" t="s">
        <v>2185</v>
      </c>
      <c r="C1289" s="84" t="s">
        <v>255</v>
      </c>
      <c r="D1289" s="78" t="s">
        <v>2186</v>
      </c>
      <c r="E1289" s="78" t="s">
        <v>269</v>
      </c>
      <c r="F1289" s="78" t="s">
        <v>270</v>
      </c>
      <c r="G1289" s="85">
        <v>10.28</v>
      </c>
      <c r="H1289" s="86">
        <v>0.66900000000000004</v>
      </c>
      <c r="I1289" s="87">
        <v>1</v>
      </c>
      <c r="J1289" s="87">
        <v>1</v>
      </c>
      <c r="K1289" s="87">
        <v>1</v>
      </c>
      <c r="L1289" s="87">
        <v>1</v>
      </c>
    </row>
    <row r="1290" spans="1:12" hidden="1">
      <c r="A1290" s="84" t="s">
        <v>2188</v>
      </c>
      <c r="B1290" s="84" t="s">
        <v>2185</v>
      </c>
      <c r="C1290" s="84" t="s">
        <v>257</v>
      </c>
      <c r="D1290" s="78" t="s">
        <v>2186</v>
      </c>
      <c r="E1290" s="78" t="s">
        <v>269</v>
      </c>
      <c r="F1290" s="78" t="s">
        <v>270</v>
      </c>
      <c r="G1290" s="85">
        <v>11.74</v>
      </c>
      <c r="H1290" s="86">
        <v>0.74750000000000005</v>
      </c>
      <c r="I1290" s="87">
        <v>1</v>
      </c>
      <c r="J1290" s="87">
        <v>1</v>
      </c>
      <c r="K1290" s="87">
        <v>1</v>
      </c>
      <c r="L1290" s="87">
        <v>1</v>
      </c>
    </row>
    <row r="1291" spans="1:12" hidden="1">
      <c r="A1291" s="84" t="s">
        <v>2189</v>
      </c>
      <c r="B1291" s="84" t="s">
        <v>2185</v>
      </c>
      <c r="C1291" s="84" t="s">
        <v>259</v>
      </c>
      <c r="D1291" s="78" t="s">
        <v>2186</v>
      </c>
      <c r="E1291" s="78" t="s">
        <v>269</v>
      </c>
      <c r="F1291" s="78" t="s">
        <v>270</v>
      </c>
      <c r="G1291" s="85">
        <v>12</v>
      </c>
      <c r="H1291" s="86">
        <v>0.78490000000000004</v>
      </c>
      <c r="I1291" s="87">
        <v>1</v>
      </c>
      <c r="J1291" s="87">
        <v>1</v>
      </c>
      <c r="K1291" s="87">
        <v>1</v>
      </c>
      <c r="L1291" s="87">
        <v>1</v>
      </c>
    </row>
    <row r="1292" spans="1:12" hidden="1">
      <c r="A1292" s="84" t="s">
        <v>2190</v>
      </c>
      <c r="B1292" s="84" t="s">
        <v>2191</v>
      </c>
      <c r="C1292" s="84" t="s">
        <v>251</v>
      </c>
      <c r="D1292" s="78" t="s">
        <v>2192</v>
      </c>
      <c r="E1292" s="78" t="s">
        <v>1676</v>
      </c>
      <c r="F1292" s="78" t="s">
        <v>1676</v>
      </c>
      <c r="G1292" s="85">
        <v>8.9600000000000009</v>
      </c>
      <c r="H1292" s="86">
        <v>0.84250000000000003</v>
      </c>
      <c r="I1292" s="87">
        <v>1</v>
      </c>
      <c r="J1292" s="87">
        <v>1</v>
      </c>
      <c r="K1292" s="87">
        <v>1</v>
      </c>
      <c r="L1292" s="87">
        <v>1</v>
      </c>
    </row>
    <row r="1293" spans="1:12" hidden="1">
      <c r="A1293" s="84" t="s">
        <v>2193</v>
      </c>
      <c r="B1293" s="84" t="s">
        <v>2191</v>
      </c>
      <c r="C1293" s="84" t="s">
        <v>255</v>
      </c>
      <c r="D1293" s="78" t="s">
        <v>2192</v>
      </c>
      <c r="E1293" s="78" t="s">
        <v>1676</v>
      </c>
      <c r="F1293" s="78" t="s">
        <v>1676</v>
      </c>
      <c r="G1293" s="85">
        <v>18.04</v>
      </c>
      <c r="H1293" s="86">
        <v>2.1432000000000002</v>
      </c>
      <c r="I1293" s="87">
        <v>1</v>
      </c>
      <c r="J1293" s="87">
        <v>1</v>
      </c>
      <c r="K1293" s="87">
        <v>1</v>
      </c>
      <c r="L1293" s="87">
        <v>1</v>
      </c>
    </row>
    <row r="1294" spans="1:12" hidden="1">
      <c r="A1294" s="84" t="s">
        <v>2194</v>
      </c>
      <c r="B1294" s="84" t="s">
        <v>2191</v>
      </c>
      <c r="C1294" s="84" t="s">
        <v>257</v>
      </c>
      <c r="D1294" s="78" t="s">
        <v>2192</v>
      </c>
      <c r="E1294" s="78" t="s">
        <v>1676</v>
      </c>
      <c r="F1294" s="78" t="s">
        <v>1676</v>
      </c>
      <c r="G1294" s="85">
        <v>31.58</v>
      </c>
      <c r="H1294" s="86">
        <v>4.1771000000000003</v>
      </c>
      <c r="I1294" s="87">
        <v>1</v>
      </c>
      <c r="J1294" s="87">
        <v>1</v>
      </c>
      <c r="K1294" s="87">
        <v>1</v>
      </c>
      <c r="L1294" s="87">
        <v>1</v>
      </c>
    </row>
    <row r="1295" spans="1:12" hidden="1">
      <c r="A1295" s="84" t="s">
        <v>2195</v>
      </c>
      <c r="B1295" s="84" t="s">
        <v>2191</v>
      </c>
      <c r="C1295" s="84" t="s">
        <v>259</v>
      </c>
      <c r="D1295" s="78" t="s">
        <v>2192</v>
      </c>
      <c r="E1295" s="78" t="s">
        <v>1676</v>
      </c>
      <c r="F1295" s="78" t="s">
        <v>1676</v>
      </c>
      <c r="G1295" s="85">
        <v>43.94</v>
      </c>
      <c r="H1295" s="86">
        <v>6.5101000000000004</v>
      </c>
      <c r="I1295" s="87">
        <v>1</v>
      </c>
      <c r="J1295" s="87">
        <v>1</v>
      </c>
      <c r="K1295" s="87">
        <v>1</v>
      </c>
      <c r="L1295" s="87">
        <v>1</v>
      </c>
    </row>
    <row r="1296" spans="1:12" hidden="1">
      <c r="A1296" s="84" t="s">
        <v>2196</v>
      </c>
      <c r="B1296" s="84" t="s">
        <v>2197</v>
      </c>
      <c r="C1296" s="84" t="s">
        <v>251</v>
      </c>
      <c r="D1296" s="78" t="s">
        <v>2198</v>
      </c>
      <c r="E1296" s="78" t="s">
        <v>269</v>
      </c>
      <c r="F1296" s="78" t="s">
        <v>270</v>
      </c>
      <c r="G1296" s="85">
        <v>4.58</v>
      </c>
      <c r="H1296" s="86">
        <v>0.79990000000000006</v>
      </c>
      <c r="I1296" s="87">
        <v>1</v>
      </c>
      <c r="J1296" s="87">
        <v>1</v>
      </c>
      <c r="K1296" s="87">
        <v>1</v>
      </c>
      <c r="L1296" s="87">
        <v>1</v>
      </c>
    </row>
    <row r="1297" spans="1:12" hidden="1">
      <c r="A1297" s="84" t="s">
        <v>2199</v>
      </c>
      <c r="B1297" s="84" t="s">
        <v>2197</v>
      </c>
      <c r="C1297" s="84" t="s">
        <v>255</v>
      </c>
      <c r="D1297" s="78" t="s">
        <v>2198</v>
      </c>
      <c r="E1297" s="78" t="s">
        <v>269</v>
      </c>
      <c r="F1297" s="78" t="s">
        <v>270</v>
      </c>
      <c r="G1297" s="85">
        <v>4.58</v>
      </c>
      <c r="H1297" s="86">
        <v>0.84199999999999997</v>
      </c>
      <c r="I1297" s="87">
        <v>1</v>
      </c>
      <c r="J1297" s="87">
        <v>1</v>
      </c>
      <c r="K1297" s="87">
        <v>1</v>
      </c>
      <c r="L1297" s="87">
        <v>1</v>
      </c>
    </row>
    <row r="1298" spans="1:12" hidden="1">
      <c r="A1298" s="84" t="s">
        <v>2200</v>
      </c>
      <c r="B1298" s="84" t="s">
        <v>2197</v>
      </c>
      <c r="C1298" s="84" t="s">
        <v>257</v>
      </c>
      <c r="D1298" s="78" t="s">
        <v>2198</v>
      </c>
      <c r="E1298" s="78" t="s">
        <v>269</v>
      </c>
      <c r="F1298" s="78" t="s">
        <v>270</v>
      </c>
      <c r="G1298" s="85">
        <v>7.3</v>
      </c>
      <c r="H1298" s="86">
        <v>1.2561</v>
      </c>
      <c r="I1298" s="87">
        <v>1</v>
      </c>
      <c r="J1298" s="87">
        <v>1</v>
      </c>
      <c r="K1298" s="87">
        <v>1</v>
      </c>
      <c r="L1298" s="87">
        <v>1</v>
      </c>
    </row>
    <row r="1299" spans="1:12" hidden="1">
      <c r="A1299" s="84" t="s">
        <v>2201</v>
      </c>
      <c r="B1299" s="84" t="s">
        <v>2197</v>
      </c>
      <c r="C1299" s="84" t="s">
        <v>259</v>
      </c>
      <c r="D1299" s="78" t="s">
        <v>2198</v>
      </c>
      <c r="E1299" s="78" t="s">
        <v>269</v>
      </c>
      <c r="F1299" s="78" t="s">
        <v>270</v>
      </c>
      <c r="G1299" s="85">
        <v>11.78</v>
      </c>
      <c r="H1299" s="86">
        <v>2.4001999999999999</v>
      </c>
      <c r="I1299" s="87">
        <v>1</v>
      </c>
      <c r="J1299" s="87">
        <v>1</v>
      </c>
      <c r="K1299" s="87">
        <v>1</v>
      </c>
      <c r="L1299" s="87">
        <v>1</v>
      </c>
    </row>
    <row r="1300" spans="1:12" hidden="1">
      <c r="A1300" s="84" t="s">
        <v>2202</v>
      </c>
      <c r="B1300" s="84" t="s">
        <v>2203</v>
      </c>
      <c r="C1300" s="84" t="s">
        <v>251</v>
      </c>
      <c r="D1300" s="78" t="s">
        <v>2204</v>
      </c>
      <c r="E1300" s="78" t="s">
        <v>269</v>
      </c>
      <c r="F1300" s="78" t="s">
        <v>270</v>
      </c>
      <c r="G1300" s="85">
        <v>3.96</v>
      </c>
      <c r="H1300" s="86">
        <v>0.67090000000000005</v>
      </c>
      <c r="I1300" s="87">
        <v>1</v>
      </c>
      <c r="J1300" s="87">
        <v>1</v>
      </c>
      <c r="K1300" s="87">
        <v>1</v>
      </c>
      <c r="L1300" s="87">
        <v>1</v>
      </c>
    </row>
    <row r="1301" spans="1:12" hidden="1">
      <c r="A1301" s="84" t="s">
        <v>2205</v>
      </c>
      <c r="B1301" s="84" t="s">
        <v>2203</v>
      </c>
      <c r="C1301" s="84" t="s">
        <v>255</v>
      </c>
      <c r="D1301" s="78" t="s">
        <v>2204</v>
      </c>
      <c r="E1301" s="78" t="s">
        <v>269</v>
      </c>
      <c r="F1301" s="78" t="s">
        <v>270</v>
      </c>
      <c r="G1301" s="85">
        <v>4.07</v>
      </c>
      <c r="H1301" s="86">
        <v>0.7127</v>
      </c>
      <c r="I1301" s="87">
        <v>1</v>
      </c>
      <c r="J1301" s="87">
        <v>1</v>
      </c>
      <c r="K1301" s="87">
        <v>1</v>
      </c>
      <c r="L1301" s="87">
        <v>1</v>
      </c>
    </row>
    <row r="1302" spans="1:12" hidden="1">
      <c r="A1302" s="84" t="s">
        <v>2206</v>
      </c>
      <c r="B1302" s="84" t="s">
        <v>2203</v>
      </c>
      <c r="C1302" s="84" t="s">
        <v>257</v>
      </c>
      <c r="D1302" s="78" t="s">
        <v>2204</v>
      </c>
      <c r="E1302" s="78" t="s">
        <v>269</v>
      </c>
      <c r="F1302" s="78" t="s">
        <v>270</v>
      </c>
      <c r="G1302" s="85">
        <v>5.6</v>
      </c>
      <c r="H1302" s="86">
        <v>0.98740000000000006</v>
      </c>
      <c r="I1302" s="87">
        <v>1</v>
      </c>
      <c r="J1302" s="87">
        <v>1</v>
      </c>
      <c r="K1302" s="87">
        <v>1</v>
      </c>
      <c r="L1302" s="87">
        <v>1</v>
      </c>
    </row>
    <row r="1303" spans="1:12" hidden="1">
      <c r="A1303" s="84" t="s">
        <v>2207</v>
      </c>
      <c r="B1303" s="84" t="s">
        <v>2203</v>
      </c>
      <c r="C1303" s="84" t="s">
        <v>259</v>
      </c>
      <c r="D1303" s="78" t="s">
        <v>2204</v>
      </c>
      <c r="E1303" s="78" t="s">
        <v>269</v>
      </c>
      <c r="F1303" s="78" t="s">
        <v>270</v>
      </c>
      <c r="G1303" s="85">
        <v>8.4600000000000009</v>
      </c>
      <c r="H1303" s="86">
        <v>1.5358000000000001</v>
      </c>
      <c r="I1303" s="87">
        <v>1</v>
      </c>
      <c r="J1303" s="87">
        <v>1</v>
      </c>
      <c r="K1303" s="87">
        <v>1</v>
      </c>
      <c r="L1303" s="87">
        <v>1</v>
      </c>
    </row>
    <row r="1304" spans="1:12" hidden="1">
      <c r="A1304" s="84" t="s">
        <v>2208</v>
      </c>
      <c r="B1304" s="84" t="s">
        <v>2209</v>
      </c>
      <c r="C1304" s="84" t="s">
        <v>251</v>
      </c>
      <c r="D1304" s="78" t="s">
        <v>2210</v>
      </c>
      <c r="E1304" s="78" t="s">
        <v>269</v>
      </c>
      <c r="F1304" s="78" t="s">
        <v>270</v>
      </c>
      <c r="G1304" s="85">
        <v>4.25</v>
      </c>
      <c r="H1304" s="86">
        <v>0.73899999999999999</v>
      </c>
      <c r="I1304" s="87">
        <v>1</v>
      </c>
      <c r="J1304" s="87">
        <v>1</v>
      </c>
      <c r="K1304" s="87">
        <v>1</v>
      </c>
      <c r="L1304" s="87">
        <v>1</v>
      </c>
    </row>
    <row r="1305" spans="1:12" hidden="1">
      <c r="A1305" s="84" t="s">
        <v>2211</v>
      </c>
      <c r="B1305" s="84" t="s">
        <v>2209</v>
      </c>
      <c r="C1305" s="84" t="s">
        <v>255</v>
      </c>
      <c r="D1305" s="78" t="s">
        <v>2210</v>
      </c>
      <c r="E1305" s="78" t="s">
        <v>269</v>
      </c>
      <c r="F1305" s="78" t="s">
        <v>270</v>
      </c>
      <c r="G1305" s="85">
        <v>4.58</v>
      </c>
      <c r="H1305" s="86">
        <v>0.80049999999999999</v>
      </c>
      <c r="I1305" s="87">
        <v>1</v>
      </c>
      <c r="J1305" s="87">
        <v>1</v>
      </c>
      <c r="K1305" s="87">
        <v>1</v>
      </c>
      <c r="L1305" s="87">
        <v>1</v>
      </c>
    </row>
    <row r="1306" spans="1:12" hidden="1">
      <c r="A1306" s="84" t="s">
        <v>2212</v>
      </c>
      <c r="B1306" s="84" t="s">
        <v>2209</v>
      </c>
      <c r="C1306" s="84" t="s">
        <v>257</v>
      </c>
      <c r="D1306" s="78" t="s">
        <v>2210</v>
      </c>
      <c r="E1306" s="78" t="s">
        <v>269</v>
      </c>
      <c r="F1306" s="78" t="s">
        <v>270</v>
      </c>
      <c r="G1306" s="85">
        <v>6.61</v>
      </c>
      <c r="H1306" s="86">
        <v>1.1173</v>
      </c>
      <c r="I1306" s="87">
        <v>1</v>
      </c>
      <c r="J1306" s="87">
        <v>1</v>
      </c>
      <c r="K1306" s="87">
        <v>1</v>
      </c>
      <c r="L1306" s="87">
        <v>1</v>
      </c>
    </row>
    <row r="1307" spans="1:12" hidden="1">
      <c r="A1307" s="84" t="s">
        <v>2213</v>
      </c>
      <c r="B1307" s="84" t="s">
        <v>2209</v>
      </c>
      <c r="C1307" s="84" t="s">
        <v>259</v>
      </c>
      <c r="D1307" s="78" t="s">
        <v>2210</v>
      </c>
      <c r="E1307" s="78" t="s">
        <v>269</v>
      </c>
      <c r="F1307" s="78" t="s">
        <v>270</v>
      </c>
      <c r="G1307" s="85">
        <v>9.2899999999999991</v>
      </c>
      <c r="H1307" s="86">
        <v>1.7057</v>
      </c>
      <c r="I1307" s="87">
        <v>1</v>
      </c>
      <c r="J1307" s="87">
        <v>1</v>
      </c>
      <c r="K1307" s="87">
        <v>1</v>
      </c>
      <c r="L1307" s="87">
        <v>1</v>
      </c>
    </row>
    <row r="1308" spans="1:12" hidden="1">
      <c r="A1308" s="84" t="s">
        <v>2214</v>
      </c>
      <c r="B1308" s="84" t="s">
        <v>2215</v>
      </c>
      <c r="C1308" s="84" t="s">
        <v>251</v>
      </c>
      <c r="D1308" s="78" t="s">
        <v>2216</v>
      </c>
      <c r="E1308" s="78" t="s">
        <v>269</v>
      </c>
      <c r="F1308" s="78" t="s">
        <v>270</v>
      </c>
      <c r="G1308" s="85">
        <v>2.85</v>
      </c>
      <c r="H1308" s="86">
        <v>0.54479999999999995</v>
      </c>
      <c r="I1308" s="87">
        <v>1</v>
      </c>
      <c r="J1308" s="87">
        <v>1</v>
      </c>
      <c r="K1308" s="87">
        <v>1</v>
      </c>
      <c r="L1308" s="87">
        <v>1</v>
      </c>
    </row>
    <row r="1309" spans="1:12" hidden="1">
      <c r="A1309" s="84" t="s">
        <v>2217</v>
      </c>
      <c r="B1309" s="84" t="s">
        <v>2215</v>
      </c>
      <c r="C1309" s="84" t="s">
        <v>255</v>
      </c>
      <c r="D1309" s="78" t="s">
        <v>2216</v>
      </c>
      <c r="E1309" s="78" t="s">
        <v>269</v>
      </c>
      <c r="F1309" s="78" t="s">
        <v>270</v>
      </c>
      <c r="G1309" s="85">
        <v>3.71</v>
      </c>
      <c r="H1309" s="86">
        <v>0.68179999999999996</v>
      </c>
      <c r="I1309" s="87">
        <v>1</v>
      </c>
      <c r="J1309" s="87">
        <v>1</v>
      </c>
      <c r="K1309" s="87">
        <v>1</v>
      </c>
      <c r="L1309" s="87">
        <v>1</v>
      </c>
    </row>
    <row r="1310" spans="1:12" hidden="1">
      <c r="A1310" s="84" t="s">
        <v>2218</v>
      </c>
      <c r="B1310" s="84" t="s">
        <v>2215</v>
      </c>
      <c r="C1310" s="84" t="s">
        <v>257</v>
      </c>
      <c r="D1310" s="78" t="s">
        <v>2216</v>
      </c>
      <c r="E1310" s="78" t="s">
        <v>269</v>
      </c>
      <c r="F1310" s="78" t="s">
        <v>270</v>
      </c>
      <c r="G1310" s="85">
        <v>5.16</v>
      </c>
      <c r="H1310" s="86">
        <v>0.98640000000000005</v>
      </c>
      <c r="I1310" s="87">
        <v>1</v>
      </c>
      <c r="J1310" s="87">
        <v>1</v>
      </c>
      <c r="K1310" s="87">
        <v>1</v>
      </c>
      <c r="L1310" s="87">
        <v>1</v>
      </c>
    </row>
    <row r="1311" spans="1:12" hidden="1">
      <c r="A1311" s="84" t="s">
        <v>2219</v>
      </c>
      <c r="B1311" s="84" t="s">
        <v>2215</v>
      </c>
      <c r="C1311" s="84" t="s">
        <v>259</v>
      </c>
      <c r="D1311" s="78" t="s">
        <v>2216</v>
      </c>
      <c r="E1311" s="78" t="s">
        <v>269</v>
      </c>
      <c r="F1311" s="78" t="s">
        <v>270</v>
      </c>
      <c r="G1311" s="85">
        <v>6.63</v>
      </c>
      <c r="H1311" s="86">
        <v>1.5246</v>
      </c>
      <c r="I1311" s="87">
        <v>1</v>
      </c>
      <c r="J1311" s="87">
        <v>1</v>
      </c>
      <c r="K1311" s="87">
        <v>1</v>
      </c>
      <c r="L1311" s="87">
        <v>1</v>
      </c>
    </row>
    <row r="1312" spans="1:12" hidden="1">
      <c r="A1312" s="84" t="s">
        <v>2220</v>
      </c>
      <c r="B1312" s="84" t="s">
        <v>2221</v>
      </c>
      <c r="C1312" s="84" t="s">
        <v>251</v>
      </c>
      <c r="D1312" s="78" t="s">
        <v>2222</v>
      </c>
      <c r="E1312" s="78" t="s">
        <v>269</v>
      </c>
      <c r="F1312" s="78" t="s">
        <v>270</v>
      </c>
      <c r="G1312" s="85">
        <v>6.52</v>
      </c>
      <c r="H1312" s="86">
        <v>2.9750000000000001</v>
      </c>
      <c r="I1312" s="87">
        <v>1</v>
      </c>
      <c r="J1312" s="87">
        <v>1</v>
      </c>
      <c r="K1312" s="87">
        <v>1</v>
      </c>
      <c r="L1312" s="87">
        <v>1</v>
      </c>
    </row>
    <row r="1313" spans="1:12" hidden="1">
      <c r="A1313" s="84" t="s">
        <v>2223</v>
      </c>
      <c r="B1313" s="84" t="s">
        <v>2221</v>
      </c>
      <c r="C1313" s="84" t="s">
        <v>255</v>
      </c>
      <c r="D1313" s="78" t="s">
        <v>2222</v>
      </c>
      <c r="E1313" s="78" t="s">
        <v>269</v>
      </c>
      <c r="F1313" s="78" t="s">
        <v>270</v>
      </c>
      <c r="G1313" s="85">
        <v>6.52</v>
      </c>
      <c r="H1313" s="86">
        <v>3.4032</v>
      </c>
      <c r="I1313" s="87">
        <v>1</v>
      </c>
      <c r="J1313" s="87">
        <v>1</v>
      </c>
      <c r="K1313" s="87">
        <v>1</v>
      </c>
      <c r="L1313" s="87">
        <v>1</v>
      </c>
    </row>
    <row r="1314" spans="1:12" hidden="1">
      <c r="A1314" s="84" t="s">
        <v>2224</v>
      </c>
      <c r="B1314" s="84" t="s">
        <v>2221</v>
      </c>
      <c r="C1314" s="84" t="s">
        <v>257</v>
      </c>
      <c r="D1314" s="78" t="s">
        <v>2222</v>
      </c>
      <c r="E1314" s="78" t="s">
        <v>269</v>
      </c>
      <c r="F1314" s="78" t="s">
        <v>270</v>
      </c>
      <c r="G1314" s="85">
        <v>9.35</v>
      </c>
      <c r="H1314" s="86">
        <v>3.8313999999999999</v>
      </c>
      <c r="I1314" s="87">
        <v>1</v>
      </c>
      <c r="J1314" s="87">
        <v>1</v>
      </c>
      <c r="K1314" s="87">
        <v>1</v>
      </c>
      <c r="L1314" s="87">
        <v>1</v>
      </c>
    </row>
    <row r="1315" spans="1:12" hidden="1">
      <c r="A1315" s="84" t="s">
        <v>2225</v>
      </c>
      <c r="B1315" s="84" t="s">
        <v>2221</v>
      </c>
      <c r="C1315" s="84" t="s">
        <v>259</v>
      </c>
      <c r="D1315" s="78" t="s">
        <v>2222</v>
      </c>
      <c r="E1315" s="78" t="s">
        <v>269</v>
      </c>
      <c r="F1315" s="78" t="s">
        <v>270</v>
      </c>
      <c r="G1315" s="85">
        <v>14.41</v>
      </c>
      <c r="H1315" s="86">
        <v>6.4302000000000001</v>
      </c>
      <c r="I1315" s="87">
        <v>1</v>
      </c>
      <c r="J1315" s="87">
        <v>1</v>
      </c>
      <c r="K1315" s="87">
        <v>1</v>
      </c>
      <c r="L1315" s="87">
        <v>1</v>
      </c>
    </row>
    <row r="1316" spans="1:12" hidden="1">
      <c r="A1316" s="84" t="s">
        <v>2226</v>
      </c>
      <c r="B1316" s="84" t="s">
        <v>2227</v>
      </c>
      <c r="C1316" s="84" t="s">
        <v>251</v>
      </c>
      <c r="D1316" s="78" t="s">
        <v>2228</v>
      </c>
      <c r="E1316" s="89" t="s">
        <v>269</v>
      </c>
      <c r="F1316" s="89" t="s">
        <v>270</v>
      </c>
      <c r="G1316" s="85">
        <v>5.59</v>
      </c>
      <c r="H1316" s="86">
        <v>1.5491999999999999</v>
      </c>
      <c r="I1316" s="87">
        <v>1</v>
      </c>
      <c r="J1316" s="87">
        <v>1</v>
      </c>
      <c r="K1316" s="87">
        <v>1</v>
      </c>
      <c r="L1316" s="87">
        <v>1</v>
      </c>
    </row>
    <row r="1317" spans="1:12" hidden="1">
      <c r="A1317" s="84" t="s">
        <v>2229</v>
      </c>
      <c r="B1317" s="84" t="s">
        <v>2227</v>
      </c>
      <c r="C1317" s="84" t="s">
        <v>255</v>
      </c>
      <c r="D1317" s="78" t="s">
        <v>2228</v>
      </c>
      <c r="E1317" s="89" t="s">
        <v>269</v>
      </c>
      <c r="F1317" s="89" t="s">
        <v>270</v>
      </c>
      <c r="G1317" s="85">
        <v>5.59</v>
      </c>
      <c r="H1317" s="86">
        <v>2.0987</v>
      </c>
      <c r="I1317" s="87">
        <v>1</v>
      </c>
      <c r="J1317" s="87">
        <v>1</v>
      </c>
      <c r="K1317" s="87">
        <v>1</v>
      </c>
      <c r="L1317" s="87">
        <v>1</v>
      </c>
    </row>
    <row r="1318" spans="1:12" hidden="1">
      <c r="A1318" s="102" t="s">
        <v>2230</v>
      </c>
      <c r="B1318" s="102" t="s">
        <v>2227</v>
      </c>
      <c r="C1318" s="102" t="s">
        <v>257</v>
      </c>
      <c r="D1318" s="103" t="s">
        <v>2228</v>
      </c>
      <c r="E1318" s="103" t="s">
        <v>269</v>
      </c>
      <c r="F1318" s="103" t="s">
        <v>270</v>
      </c>
      <c r="G1318" s="85">
        <v>7.59</v>
      </c>
      <c r="H1318" s="86">
        <v>2.8589000000000002</v>
      </c>
      <c r="I1318" s="104">
        <v>1</v>
      </c>
      <c r="J1318" s="104">
        <v>1</v>
      </c>
      <c r="K1318" s="104">
        <v>1</v>
      </c>
      <c r="L1318" s="104">
        <v>1</v>
      </c>
    </row>
    <row r="1319" spans="1:12" hidden="1">
      <c r="A1319" s="102" t="s">
        <v>2231</v>
      </c>
      <c r="B1319" s="102" t="s">
        <v>2227</v>
      </c>
      <c r="C1319" s="102" t="s">
        <v>259</v>
      </c>
      <c r="D1319" s="103" t="s">
        <v>2228</v>
      </c>
      <c r="E1319" s="103" t="s">
        <v>269</v>
      </c>
      <c r="F1319" s="103" t="s">
        <v>270</v>
      </c>
      <c r="G1319" s="85">
        <v>14.67</v>
      </c>
      <c r="H1319" s="86">
        <v>6.0749000000000004</v>
      </c>
      <c r="I1319" s="104">
        <v>1</v>
      </c>
      <c r="J1319" s="104">
        <v>1</v>
      </c>
      <c r="K1319" s="104">
        <v>1</v>
      </c>
      <c r="L1319" s="104">
        <v>1</v>
      </c>
    </row>
    <row r="1320" spans="1:12" hidden="1">
      <c r="A1320" s="102" t="s">
        <v>2232</v>
      </c>
      <c r="B1320" s="102" t="s">
        <v>2233</v>
      </c>
      <c r="C1320" s="102" t="s">
        <v>251</v>
      </c>
      <c r="D1320" s="103" t="s">
        <v>2234</v>
      </c>
      <c r="E1320" s="103" t="s">
        <v>269</v>
      </c>
      <c r="F1320" s="103" t="s">
        <v>270</v>
      </c>
      <c r="G1320" s="85">
        <v>4.93</v>
      </c>
      <c r="H1320" s="86">
        <v>2.0670000000000002</v>
      </c>
      <c r="I1320" s="104">
        <v>1</v>
      </c>
      <c r="J1320" s="104">
        <v>1</v>
      </c>
      <c r="K1320" s="104">
        <v>1</v>
      </c>
      <c r="L1320" s="104">
        <v>1</v>
      </c>
    </row>
    <row r="1321" spans="1:12" hidden="1">
      <c r="A1321" s="102" t="s">
        <v>2235</v>
      </c>
      <c r="B1321" s="102" t="s">
        <v>2233</v>
      </c>
      <c r="C1321" s="102" t="s">
        <v>255</v>
      </c>
      <c r="D1321" s="103" t="s">
        <v>2234</v>
      </c>
      <c r="E1321" s="103" t="s">
        <v>269</v>
      </c>
      <c r="F1321" s="103" t="s">
        <v>270</v>
      </c>
      <c r="G1321" s="85">
        <v>5.12</v>
      </c>
      <c r="H1321" s="86">
        <v>2.0962999999999998</v>
      </c>
      <c r="I1321" s="104">
        <v>1</v>
      </c>
      <c r="J1321" s="104">
        <v>1</v>
      </c>
      <c r="K1321" s="104">
        <v>1</v>
      </c>
      <c r="L1321" s="104">
        <v>1</v>
      </c>
    </row>
    <row r="1322" spans="1:12" hidden="1">
      <c r="A1322" s="102" t="s">
        <v>2236</v>
      </c>
      <c r="B1322" s="102" t="s">
        <v>2233</v>
      </c>
      <c r="C1322" s="102" t="s">
        <v>257</v>
      </c>
      <c r="D1322" s="103" t="s">
        <v>2234</v>
      </c>
      <c r="E1322" s="103" t="s">
        <v>269</v>
      </c>
      <c r="F1322" s="103" t="s">
        <v>270</v>
      </c>
      <c r="G1322" s="85">
        <v>8.27</v>
      </c>
      <c r="H1322" s="86">
        <v>3.3241999999999998</v>
      </c>
      <c r="I1322" s="104">
        <v>1</v>
      </c>
      <c r="J1322" s="104">
        <v>1</v>
      </c>
      <c r="K1322" s="104">
        <v>1</v>
      </c>
      <c r="L1322" s="104">
        <v>1</v>
      </c>
    </row>
    <row r="1323" spans="1:12" hidden="1">
      <c r="A1323" s="102" t="s">
        <v>2237</v>
      </c>
      <c r="B1323" s="102" t="s">
        <v>2233</v>
      </c>
      <c r="C1323" s="102" t="s">
        <v>259</v>
      </c>
      <c r="D1323" s="103" t="s">
        <v>2234</v>
      </c>
      <c r="E1323" s="103" t="s">
        <v>269</v>
      </c>
      <c r="F1323" s="103" t="s">
        <v>270</v>
      </c>
      <c r="G1323" s="85">
        <v>14.63</v>
      </c>
      <c r="H1323" s="86">
        <v>5.9023000000000003</v>
      </c>
      <c r="I1323" s="104">
        <v>1</v>
      </c>
      <c r="J1323" s="104">
        <v>1</v>
      </c>
      <c r="K1323" s="104">
        <v>1</v>
      </c>
      <c r="L1323" s="104">
        <v>1</v>
      </c>
    </row>
    <row r="1324" spans="1:12" hidden="1">
      <c r="A1324" s="102" t="s">
        <v>2238</v>
      </c>
      <c r="B1324" s="102" t="s">
        <v>2239</v>
      </c>
      <c r="C1324" s="102" t="s">
        <v>251</v>
      </c>
      <c r="D1324" s="103" t="s">
        <v>2240</v>
      </c>
      <c r="E1324" s="103" t="s">
        <v>269</v>
      </c>
      <c r="F1324" s="103" t="s">
        <v>270</v>
      </c>
      <c r="G1324" s="85">
        <v>2.63</v>
      </c>
      <c r="H1324" s="86">
        <v>0.74790000000000001</v>
      </c>
      <c r="I1324" s="104">
        <v>1</v>
      </c>
      <c r="J1324" s="104">
        <v>1</v>
      </c>
      <c r="K1324" s="104">
        <v>1</v>
      </c>
      <c r="L1324" s="104">
        <v>1</v>
      </c>
    </row>
    <row r="1325" spans="1:12" hidden="1">
      <c r="A1325" s="102" t="s">
        <v>2241</v>
      </c>
      <c r="B1325" s="102" t="s">
        <v>2239</v>
      </c>
      <c r="C1325" s="102" t="s">
        <v>255</v>
      </c>
      <c r="D1325" s="103" t="s">
        <v>2240</v>
      </c>
      <c r="E1325" s="103" t="s">
        <v>269</v>
      </c>
      <c r="F1325" s="103" t="s">
        <v>270</v>
      </c>
      <c r="G1325" s="85">
        <v>3.38</v>
      </c>
      <c r="H1325" s="86">
        <v>0.90039999999999998</v>
      </c>
      <c r="I1325" s="104">
        <v>1</v>
      </c>
      <c r="J1325" s="104">
        <v>1</v>
      </c>
      <c r="K1325" s="104">
        <v>1</v>
      </c>
      <c r="L1325" s="104">
        <v>1</v>
      </c>
    </row>
    <row r="1326" spans="1:12" hidden="1">
      <c r="A1326" s="102" t="s">
        <v>2242</v>
      </c>
      <c r="B1326" s="102" t="s">
        <v>2239</v>
      </c>
      <c r="C1326" s="102" t="s">
        <v>257</v>
      </c>
      <c r="D1326" s="103" t="s">
        <v>2240</v>
      </c>
      <c r="E1326" s="103" t="s">
        <v>269</v>
      </c>
      <c r="F1326" s="103" t="s">
        <v>270</v>
      </c>
      <c r="G1326" s="85">
        <v>5.53</v>
      </c>
      <c r="H1326" s="86">
        <v>1.417</v>
      </c>
      <c r="I1326" s="104">
        <v>1</v>
      </c>
      <c r="J1326" s="104">
        <v>1</v>
      </c>
      <c r="K1326" s="104">
        <v>1</v>
      </c>
      <c r="L1326" s="104">
        <v>1</v>
      </c>
    </row>
    <row r="1327" spans="1:12" hidden="1">
      <c r="A1327" s="102" t="s">
        <v>2243</v>
      </c>
      <c r="B1327" s="102" t="s">
        <v>2239</v>
      </c>
      <c r="C1327" s="102" t="s">
        <v>259</v>
      </c>
      <c r="D1327" s="103" t="s">
        <v>2240</v>
      </c>
      <c r="E1327" s="103" t="s">
        <v>269</v>
      </c>
      <c r="F1327" s="103" t="s">
        <v>270</v>
      </c>
      <c r="G1327" s="85">
        <v>8.86</v>
      </c>
      <c r="H1327" s="86">
        <v>2.7284000000000002</v>
      </c>
      <c r="I1327" s="104">
        <v>1</v>
      </c>
      <c r="J1327" s="104">
        <v>1</v>
      </c>
      <c r="K1327" s="104">
        <v>1</v>
      </c>
      <c r="L1327" s="104">
        <v>1</v>
      </c>
    </row>
    <row r="1328" spans="1:12" hidden="1">
      <c r="A1328" s="102" t="s">
        <v>2244</v>
      </c>
      <c r="B1328" s="102" t="s">
        <v>2245</v>
      </c>
      <c r="C1328" s="102" t="s">
        <v>251</v>
      </c>
      <c r="D1328" s="103" t="s">
        <v>2246</v>
      </c>
      <c r="E1328" s="103" t="s">
        <v>269</v>
      </c>
      <c r="F1328" s="103" t="s">
        <v>270</v>
      </c>
      <c r="G1328" s="85">
        <v>2.68</v>
      </c>
      <c r="H1328" s="86">
        <v>1.4104000000000001</v>
      </c>
      <c r="I1328" s="104">
        <v>1</v>
      </c>
      <c r="J1328" s="104">
        <v>1</v>
      </c>
      <c r="K1328" s="104">
        <v>1</v>
      </c>
      <c r="L1328" s="104">
        <v>1</v>
      </c>
    </row>
    <row r="1329" spans="1:12" hidden="1">
      <c r="A1329" s="102" t="s">
        <v>2247</v>
      </c>
      <c r="B1329" s="102" t="s">
        <v>2245</v>
      </c>
      <c r="C1329" s="102" t="s">
        <v>255</v>
      </c>
      <c r="D1329" s="103" t="s">
        <v>2246</v>
      </c>
      <c r="E1329" s="103" t="s">
        <v>269</v>
      </c>
      <c r="F1329" s="103" t="s">
        <v>270</v>
      </c>
      <c r="G1329" s="85">
        <v>5.37</v>
      </c>
      <c r="H1329" s="86">
        <v>1.9171</v>
      </c>
      <c r="I1329" s="104">
        <v>1</v>
      </c>
      <c r="J1329" s="104">
        <v>1</v>
      </c>
      <c r="K1329" s="104">
        <v>1</v>
      </c>
      <c r="L1329" s="104">
        <v>1</v>
      </c>
    </row>
    <row r="1330" spans="1:12" hidden="1">
      <c r="A1330" s="102" t="s">
        <v>2248</v>
      </c>
      <c r="B1330" s="102" t="s">
        <v>2245</v>
      </c>
      <c r="C1330" s="102" t="s">
        <v>257</v>
      </c>
      <c r="D1330" s="103" t="s">
        <v>2246</v>
      </c>
      <c r="E1330" s="103" t="s">
        <v>269</v>
      </c>
      <c r="F1330" s="103" t="s">
        <v>270</v>
      </c>
      <c r="G1330" s="85">
        <v>10.16</v>
      </c>
      <c r="H1330" s="86">
        <v>2.9026999999999998</v>
      </c>
      <c r="I1330" s="104">
        <v>1</v>
      </c>
      <c r="J1330" s="104">
        <v>1</v>
      </c>
      <c r="K1330" s="104">
        <v>1</v>
      </c>
      <c r="L1330" s="104">
        <v>1</v>
      </c>
    </row>
    <row r="1331" spans="1:12" hidden="1">
      <c r="A1331" s="102" t="s">
        <v>2249</v>
      </c>
      <c r="B1331" s="102" t="s">
        <v>2245</v>
      </c>
      <c r="C1331" s="102" t="s">
        <v>259</v>
      </c>
      <c r="D1331" s="103" t="s">
        <v>2246</v>
      </c>
      <c r="E1331" s="103" t="s">
        <v>269</v>
      </c>
      <c r="F1331" s="103" t="s">
        <v>270</v>
      </c>
      <c r="G1331" s="85">
        <v>18.63</v>
      </c>
      <c r="H1331" s="86">
        <v>5.2958999999999996</v>
      </c>
      <c r="I1331" s="104">
        <v>1</v>
      </c>
      <c r="J1331" s="104">
        <v>1</v>
      </c>
      <c r="K1331" s="104">
        <v>1</v>
      </c>
      <c r="L1331" s="104">
        <v>1</v>
      </c>
    </row>
    <row r="1332" spans="1:12" hidden="1">
      <c r="A1332" s="102" t="s">
        <v>2250</v>
      </c>
      <c r="B1332" s="102" t="s">
        <v>2251</v>
      </c>
      <c r="C1332" s="102" t="s">
        <v>251</v>
      </c>
      <c r="D1332" s="103" t="s">
        <v>2252</v>
      </c>
      <c r="E1332" s="103" t="s">
        <v>269</v>
      </c>
      <c r="F1332" s="103" t="s">
        <v>270</v>
      </c>
      <c r="G1332" s="85">
        <v>2.65</v>
      </c>
      <c r="H1332" s="86">
        <v>1.0736000000000001</v>
      </c>
      <c r="I1332" s="104">
        <v>1</v>
      </c>
      <c r="J1332" s="104">
        <v>1</v>
      </c>
      <c r="K1332" s="104">
        <v>1</v>
      </c>
      <c r="L1332" s="104">
        <v>1</v>
      </c>
    </row>
    <row r="1333" spans="1:12" hidden="1">
      <c r="A1333" s="102" t="s">
        <v>2253</v>
      </c>
      <c r="B1333" s="102" t="s">
        <v>2251</v>
      </c>
      <c r="C1333" s="102" t="s">
        <v>255</v>
      </c>
      <c r="D1333" s="103" t="s">
        <v>2252</v>
      </c>
      <c r="E1333" s="103" t="s">
        <v>269</v>
      </c>
      <c r="F1333" s="103" t="s">
        <v>270</v>
      </c>
      <c r="G1333" s="85">
        <v>5.09</v>
      </c>
      <c r="H1333" s="86">
        <v>1.4608000000000001</v>
      </c>
      <c r="I1333" s="104">
        <v>1</v>
      </c>
      <c r="J1333" s="104">
        <v>1</v>
      </c>
      <c r="K1333" s="104">
        <v>1</v>
      </c>
      <c r="L1333" s="104">
        <v>1</v>
      </c>
    </row>
    <row r="1334" spans="1:12" hidden="1">
      <c r="A1334" s="102" t="s">
        <v>2254</v>
      </c>
      <c r="B1334" s="102" t="s">
        <v>2251</v>
      </c>
      <c r="C1334" s="102" t="s">
        <v>257</v>
      </c>
      <c r="D1334" s="103" t="s">
        <v>2252</v>
      </c>
      <c r="E1334" s="103" t="s">
        <v>269</v>
      </c>
      <c r="F1334" s="103" t="s">
        <v>270</v>
      </c>
      <c r="G1334" s="85">
        <v>9.01</v>
      </c>
      <c r="H1334" s="86">
        <v>2.1958000000000002</v>
      </c>
      <c r="I1334" s="104">
        <v>1</v>
      </c>
      <c r="J1334" s="104">
        <v>1</v>
      </c>
      <c r="K1334" s="104">
        <v>1</v>
      </c>
      <c r="L1334" s="104">
        <v>1</v>
      </c>
    </row>
    <row r="1335" spans="1:12" hidden="1">
      <c r="A1335" s="102" t="s">
        <v>2255</v>
      </c>
      <c r="B1335" s="102" t="s">
        <v>2251</v>
      </c>
      <c r="C1335" s="102" t="s">
        <v>259</v>
      </c>
      <c r="D1335" s="103" t="s">
        <v>2252</v>
      </c>
      <c r="E1335" s="103" t="s">
        <v>269</v>
      </c>
      <c r="F1335" s="103" t="s">
        <v>270</v>
      </c>
      <c r="G1335" s="85">
        <v>15.82</v>
      </c>
      <c r="H1335" s="86">
        <v>3.9361999999999999</v>
      </c>
      <c r="I1335" s="104">
        <v>1</v>
      </c>
      <c r="J1335" s="104">
        <v>1</v>
      </c>
      <c r="K1335" s="104">
        <v>1</v>
      </c>
      <c r="L1335" s="104">
        <v>1</v>
      </c>
    </row>
    <row r="1336" spans="1:12" hidden="1">
      <c r="A1336" s="102" t="s">
        <v>2256</v>
      </c>
      <c r="B1336" s="102" t="s">
        <v>2257</v>
      </c>
      <c r="C1336" s="102" t="s">
        <v>251</v>
      </c>
      <c r="D1336" s="103" t="s">
        <v>2258</v>
      </c>
      <c r="E1336" s="103" t="s">
        <v>269</v>
      </c>
      <c r="F1336" s="103" t="s">
        <v>270</v>
      </c>
      <c r="G1336" s="85">
        <v>2.88</v>
      </c>
      <c r="H1336" s="86">
        <v>0.87690000000000001</v>
      </c>
      <c r="I1336" s="104">
        <v>1</v>
      </c>
      <c r="J1336" s="104">
        <v>1</v>
      </c>
      <c r="K1336" s="104">
        <v>1</v>
      </c>
      <c r="L1336" s="104">
        <v>1</v>
      </c>
    </row>
    <row r="1337" spans="1:12" hidden="1">
      <c r="A1337" s="102" t="s">
        <v>2259</v>
      </c>
      <c r="B1337" s="102" t="s">
        <v>2257</v>
      </c>
      <c r="C1337" s="102" t="s">
        <v>255</v>
      </c>
      <c r="D1337" s="103" t="s">
        <v>2258</v>
      </c>
      <c r="E1337" s="103" t="s">
        <v>269</v>
      </c>
      <c r="F1337" s="103" t="s">
        <v>270</v>
      </c>
      <c r="G1337" s="85">
        <v>4.72</v>
      </c>
      <c r="H1337" s="86">
        <v>1.2077</v>
      </c>
      <c r="I1337" s="104">
        <v>1</v>
      </c>
      <c r="J1337" s="104">
        <v>1</v>
      </c>
      <c r="K1337" s="104">
        <v>1</v>
      </c>
      <c r="L1337" s="104">
        <v>1</v>
      </c>
    </row>
    <row r="1338" spans="1:12" hidden="1">
      <c r="A1338" s="102" t="s">
        <v>2260</v>
      </c>
      <c r="B1338" s="102" t="s">
        <v>2257</v>
      </c>
      <c r="C1338" s="102" t="s">
        <v>257</v>
      </c>
      <c r="D1338" s="103" t="s">
        <v>2258</v>
      </c>
      <c r="E1338" s="103" t="s">
        <v>269</v>
      </c>
      <c r="F1338" s="103" t="s">
        <v>270</v>
      </c>
      <c r="G1338" s="85">
        <v>8.3699999999999992</v>
      </c>
      <c r="H1338" s="86">
        <v>1.9239999999999999</v>
      </c>
      <c r="I1338" s="104">
        <v>1</v>
      </c>
      <c r="J1338" s="104">
        <v>1</v>
      </c>
      <c r="K1338" s="104">
        <v>1</v>
      </c>
      <c r="L1338" s="104">
        <v>1</v>
      </c>
    </row>
    <row r="1339" spans="1:12" hidden="1">
      <c r="A1339" s="102" t="s">
        <v>2261</v>
      </c>
      <c r="B1339" s="102" t="s">
        <v>2257</v>
      </c>
      <c r="C1339" s="102" t="s">
        <v>259</v>
      </c>
      <c r="D1339" s="103" t="s">
        <v>2258</v>
      </c>
      <c r="E1339" s="103" t="s">
        <v>269</v>
      </c>
      <c r="F1339" s="103" t="s">
        <v>270</v>
      </c>
      <c r="G1339" s="85">
        <v>14.6</v>
      </c>
      <c r="H1339" s="86">
        <v>3.3841999999999999</v>
      </c>
      <c r="I1339" s="104">
        <v>1</v>
      </c>
      <c r="J1339" s="104">
        <v>1</v>
      </c>
      <c r="K1339" s="104">
        <v>1</v>
      </c>
      <c r="L1339" s="104">
        <v>1</v>
      </c>
    </row>
    <row r="1340" spans="1:12">
      <c r="A1340" s="102" t="s">
        <v>2262</v>
      </c>
      <c r="B1340" s="102" t="s">
        <v>2263</v>
      </c>
      <c r="C1340" s="102">
        <v>0</v>
      </c>
      <c r="D1340" s="103" t="s">
        <v>2264</v>
      </c>
      <c r="E1340" s="103"/>
      <c r="F1340" s="103"/>
      <c r="G1340" s="105"/>
      <c r="H1340" s="106"/>
      <c r="I1340" s="104">
        <v>1</v>
      </c>
      <c r="J1340" s="104">
        <v>1</v>
      </c>
      <c r="K1340" s="104">
        <v>1</v>
      </c>
      <c r="L1340" s="104">
        <v>1</v>
      </c>
    </row>
    <row r="1341" spans="1:12">
      <c r="A1341" s="102" t="s">
        <v>2265</v>
      </c>
      <c r="B1341" s="102" t="s">
        <v>2266</v>
      </c>
      <c r="C1341" s="102">
        <v>0</v>
      </c>
      <c r="D1341" s="103" t="s">
        <v>2267</v>
      </c>
      <c r="E1341" s="103"/>
      <c r="F1341" s="103"/>
      <c r="G1341" s="105"/>
      <c r="H1341" s="106"/>
      <c r="I1341" s="104">
        <v>1</v>
      </c>
      <c r="J1341" s="104">
        <v>1</v>
      </c>
      <c r="K1341" s="104">
        <v>1</v>
      </c>
      <c r="L1341" s="104">
        <v>1</v>
      </c>
    </row>
  </sheetData>
  <autoFilter ref="A7:L1341" xr:uid="{00000000-0009-0000-0000-000004000000}">
    <filterColumn colId="5">
      <filters blank="1">
        <filter val="MH DRG SOI 1"/>
      </filters>
    </filterColumn>
  </autoFilter>
  <pageMargins left="0.25" right="0.25" top="0.75" bottom="0.75" header="0.3" footer="0.3"/>
  <pageSetup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2:R194"/>
  <sheetViews>
    <sheetView showGridLines="0" zoomScaleNormal="100" workbookViewId="0">
      <pane ySplit="5" topLeftCell="A16" activePane="bottomLeft" state="frozen"/>
      <selection pane="bottomLeft" activeCell="C33" sqref="C33"/>
    </sheetView>
  </sheetViews>
  <sheetFormatPr defaultRowHeight="12.5"/>
  <cols>
    <col min="1" max="1" width="11.54296875" bestFit="1" customWidth="1"/>
    <col min="2" max="2" width="12.81640625" customWidth="1"/>
    <col min="3" max="3" width="48" bestFit="1" customWidth="1"/>
    <col min="4" max="4" width="20.81640625" bestFit="1" customWidth="1"/>
    <col min="5" max="5" width="6.453125" bestFit="1" customWidth="1"/>
    <col min="6" max="6" width="17.453125" customWidth="1"/>
    <col min="7" max="7" width="15.54296875" customWidth="1"/>
    <col min="8" max="9" width="16.1796875" customWidth="1"/>
    <col min="10" max="13" width="15" customWidth="1"/>
    <col min="14" max="15" width="14.453125" customWidth="1"/>
    <col min="16" max="18" width="11.54296875" customWidth="1"/>
  </cols>
  <sheetData>
    <row r="2" spans="1:18">
      <c r="N2" s="180"/>
    </row>
    <row r="3" spans="1:18">
      <c r="N3" s="180"/>
    </row>
    <row r="4" spans="1:18" ht="13" thickBot="1">
      <c r="A4" s="145">
        <v>1</v>
      </c>
      <c r="B4" s="145">
        <v>2</v>
      </c>
      <c r="C4" s="145">
        <v>3</v>
      </c>
      <c r="D4" s="145">
        <v>4</v>
      </c>
      <c r="E4" s="145">
        <v>5</v>
      </c>
      <c r="F4" s="145">
        <v>6</v>
      </c>
      <c r="G4" s="145">
        <v>7</v>
      </c>
      <c r="H4" s="145">
        <v>8</v>
      </c>
      <c r="I4" s="145">
        <v>9</v>
      </c>
      <c r="J4" s="145">
        <v>10</v>
      </c>
      <c r="K4" s="145">
        <v>11</v>
      </c>
      <c r="L4" s="188">
        <v>12</v>
      </c>
      <c r="M4" s="145">
        <v>13</v>
      </c>
      <c r="N4" s="145">
        <v>14</v>
      </c>
      <c r="O4" s="145">
        <v>15</v>
      </c>
      <c r="P4" s="145">
        <v>16</v>
      </c>
      <c r="Q4" s="145">
        <v>17</v>
      </c>
      <c r="R4" s="145">
        <v>18</v>
      </c>
    </row>
    <row r="5" spans="1:18" ht="39.5" thickBot="1">
      <c r="A5" s="252" t="s">
        <v>2268</v>
      </c>
      <c r="B5" s="252" t="s">
        <v>2269</v>
      </c>
      <c r="C5" s="252" t="s">
        <v>2270</v>
      </c>
      <c r="D5" s="252" t="s">
        <v>2271</v>
      </c>
      <c r="E5" s="252" t="s">
        <v>2272</v>
      </c>
      <c r="F5" s="252" t="s">
        <v>2273</v>
      </c>
      <c r="G5" s="252" t="s">
        <v>2274</v>
      </c>
      <c r="H5" s="252" t="s">
        <v>2275</v>
      </c>
      <c r="I5" s="252" t="s">
        <v>185</v>
      </c>
      <c r="J5" s="252" t="s">
        <v>2276</v>
      </c>
      <c r="K5" s="252" t="s">
        <v>174</v>
      </c>
      <c r="L5" s="252" t="s">
        <v>2277</v>
      </c>
      <c r="M5" s="252" t="s">
        <v>2278</v>
      </c>
      <c r="N5" s="252" t="s">
        <v>2279</v>
      </c>
      <c r="O5" s="252" t="s">
        <v>30</v>
      </c>
      <c r="P5" s="252" t="s">
        <v>2280</v>
      </c>
      <c r="Q5" s="252" t="s">
        <v>2281</v>
      </c>
      <c r="R5" s="252" t="s">
        <v>2282</v>
      </c>
    </row>
    <row r="6" spans="1:18" hidden="1">
      <c r="A6" s="146" t="str">
        <f t="shared" ref="A6:A37" si="0">B6&amp;O6</f>
        <v>161321001</v>
      </c>
      <c r="B6" s="181">
        <v>161321</v>
      </c>
      <c r="C6" s="148" t="s">
        <v>2283</v>
      </c>
      <c r="D6" s="148" t="s">
        <v>2284</v>
      </c>
      <c r="E6" s="147" t="s">
        <v>2285</v>
      </c>
      <c r="F6" s="149"/>
      <c r="G6" s="150">
        <v>0</v>
      </c>
      <c r="H6" s="151">
        <v>0</v>
      </c>
      <c r="I6" s="184">
        <v>0</v>
      </c>
      <c r="J6" s="151"/>
      <c r="K6" s="152"/>
      <c r="L6" s="146" t="s">
        <v>2286</v>
      </c>
      <c r="M6" s="153">
        <v>0</v>
      </c>
      <c r="N6" s="146">
        <v>1</v>
      </c>
      <c r="O6" s="146" t="s">
        <v>250</v>
      </c>
      <c r="P6" s="151">
        <v>0</v>
      </c>
      <c r="Q6" s="154">
        <v>3431.94</v>
      </c>
      <c r="R6" s="154">
        <v>3496.8078048780494</v>
      </c>
    </row>
    <row r="7" spans="1:18" hidden="1">
      <c r="A7" s="155" t="str">
        <f t="shared" si="0"/>
        <v>161328001</v>
      </c>
      <c r="B7" s="182">
        <v>161328</v>
      </c>
      <c r="C7" s="157" t="s">
        <v>2287</v>
      </c>
      <c r="D7" s="157" t="s">
        <v>2288</v>
      </c>
      <c r="E7" s="156" t="s">
        <v>2285</v>
      </c>
      <c r="F7" s="158"/>
      <c r="G7" s="159">
        <v>0</v>
      </c>
      <c r="H7" s="160">
        <v>0</v>
      </c>
      <c r="I7" s="184">
        <v>0</v>
      </c>
      <c r="J7" s="160"/>
      <c r="K7" s="161"/>
      <c r="L7" s="155" t="s">
        <v>2286</v>
      </c>
      <c r="M7" s="162">
        <v>0</v>
      </c>
      <c r="N7" s="155">
        <v>1</v>
      </c>
      <c r="O7" s="155" t="s">
        <v>250</v>
      </c>
      <c r="P7" s="160">
        <v>0</v>
      </c>
      <c r="Q7" s="164" t="s">
        <v>2289</v>
      </c>
      <c r="R7" s="154">
        <v>3496.8078048780494</v>
      </c>
    </row>
    <row r="8" spans="1:18" hidden="1">
      <c r="A8" s="155" t="str">
        <f t="shared" si="0"/>
        <v>161345001</v>
      </c>
      <c r="B8" s="182">
        <v>161345</v>
      </c>
      <c r="C8" s="157" t="s">
        <v>2290</v>
      </c>
      <c r="D8" s="157" t="s">
        <v>2291</v>
      </c>
      <c r="E8" s="156" t="s">
        <v>2285</v>
      </c>
      <c r="F8" s="158"/>
      <c r="G8" s="159">
        <v>0</v>
      </c>
      <c r="H8" s="160">
        <v>0</v>
      </c>
      <c r="I8" s="184">
        <v>0</v>
      </c>
      <c r="J8" s="160"/>
      <c r="K8" s="161"/>
      <c r="L8" s="155" t="s">
        <v>2286</v>
      </c>
      <c r="M8" s="162">
        <v>0</v>
      </c>
      <c r="N8" s="155">
        <v>1</v>
      </c>
      <c r="O8" s="155" t="s">
        <v>250</v>
      </c>
      <c r="P8" s="160">
        <v>0</v>
      </c>
      <c r="Q8" s="164">
        <v>3431.94</v>
      </c>
      <c r="R8" s="154">
        <v>3496.8078048780494</v>
      </c>
    </row>
    <row r="9" spans="1:18" hidden="1">
      <c r="A9" s="155" t="str">
        <f t="shared" si="0"/>
        <v>161351001</v>
      </c>
      <c r="B9" s="182">
        <v>161351</v>
      </c>
      <c r="C9" s="157" t="s">
        <v>2292</v>
      </c>
      <c r="D9" s="157" t="s">
        <v>2293</v>
      </c>
      <c r="E9" s="156" t="s">
        <v>2285</v>
      </c>
      <c r="F9" s="158"/>
      <c r="G9" s="159">
        <v>0</v>
      </c>
      <c r="H9" s="160">
        <v>0</v>
      </c>
      <c r="I9" s="184">
        <v>0</v>
      </c>
      <c r="J9" s="160"/>
      <c r="K9" s="161"/>
      <c r="L9" s="156" t="s">
        <v>2286</v>
      </c>
      <c r="M9" s="162">
        <v>0</v>
      </c>
      <c r="N9" s="156">
        <v>1</v>
      </c>
      <c r="O9" s="156" t="s">
        <v>250</v>
      </c>
      <c r="P9" s="160">
        <v>0</v>
      </c>
      <c r="Q9" s="164">
        <v>5402.01</v>
      </c>
      <c r="R9" s="154">
        <v>5504.11</v>
      </c>
    </row>
    <row r="10" spans="1:18" hidden="1">
      <c r="A10" s="155" t="str">
        <f t="shared" si="0"/>
        <v>161371001</v>
      </c>
      <c r="B10" s="182">
        <v>161371</v>
      </c>
      <c r="C10" s="157" t="s">
        <v>2294</v>
      </c>
      <c r="D10" s="157" t="s">
        <v>2295</v>
      </c>
      <c r="E10" s="156" t="s">
        <v>2285</v>
      </c>
      <c r="F10" s="158"/>
      <c r="G10" s="159">
        <v>0</v>
      </c>
      <c r="H10" s="160">
        <v>0</v>
      </c>
      <c r="I10" s="184">
        <v>0</v>
      </c>
      <c r="J10" s="160"/>
      <c r="K10" s="161"/>
      <c r="L10" s="155" t="s">
        <v>2286</v>
      </c>
      <c r="M10" s="162">
        <v>0</v>
      </c>
      <c r="N10" s="155">
        <v>1</v>
      </c>
      <c r="O10" s="155" t="s">
        <v>250</v>
      </c>
      <c r="P10" s="160">
        <v>0</v>
      </c>
      <c r="Q10" s="164">
        <v>1815.45</v>
      </c>
      <c r="R10" s="154">
        <v>1849.76</v>
      </c>
    </row>
    <row r="11" spans="1:18" hidden="1">
      <c r="A11" s="155" t="str">
        <f t="shared" si="0"/>
        <v>241300001</v>
      </c>
      <c r="B11" s="183">
        <v>241300</v>
      </c>
      <c r="C11" s="157" t="s">
        <v>2296</v>
      </c>
      <c r="D11" s="157" t="s">
        <v>2297</v>
      </c>
      <c r="E11" s="156" t="s">
        <v>2298</v>
      </c>
      <c r="F11" s="158"/>
      <c r="G11" s="159">
        <v>0</v>
      </c>
      <c r="H11" s="160">
        <v>0</v>
      </c>
      <c r="I11" s="184">
        <v>0</v>
      </c>
      <c r="J11" s="160"/>
      <c r="K11" s="161"/>
      <c r="L11" s="156" t="s">
        <v>2286</v>
      </c>
      <c r="M11" s="162">
        <v>0</v>
      </c>
      <c r="N11" s="155">
        <v>0</v>
      </c>
      <c r="O11" s="155" t="s">
        <v>250</v>
      </c>
      <c r="P11" s="160">
        <v>0</v>
      </c>
      <c r="Q11" s="164">
        <v>4195.0200000000004</v>
      </c>
      <c r="R11" s="154">
        <v>4274.3</v>
      </c>
    </row>
    <row r="12" spans="1:18" hidden="1">
      <c r="A12" s="155" t="str">
        <f t="shared" si="0"/>
        <v>241301001</v>
      </c>
      <c r="B12" s="182">
        <v>241301</v>
      </c>
      <c r="C12" s="157" t="s">
        <v>2299</v>
      </c>
      <c r="D12" s="157" t="s">
        <v>2300</v>
      </c>
      <c r="E12" s="156" t="s">
        <v>2298</v>
      </c>
      <c r="F12" s="158"/>
      <c r="G12" s="159">
        <v>0</v>
      </c>
      <c r="H12" s="160">
        <v>0</v>
      </c>
      <c r="I12" s="184">
        <v>0</v>
      </c>
      <c r="J12" s="160"/>
      <c r="K12" s="161"/>
      <c r="L12" s="155" t="s">
        <v>2286</v>
      </c>
      <c r="M12" s="162">
        <v>0</v>
      </c>
      <c r="N12" s="155">
        <v>0</v>
      </c>
      <c r="O12" s="155" t="s">
        <v>250</v>
      </c>
      <c r="P12" s="160">
        <v>0</v>
      </c>
      <c r="Q12" s="164">
        <v>4521.6499999999996</v>
      </c>
      <c r="R12" s="154">
        <v>4607.1099999999997</v>
      </c>
    </row>
    <row r="13" spans="1:18" hidden="1">
      <c r="A13" s="155" t="str">
        <f t="shared" si="0"/>
        <v>241302001</v>
      </c>
      <c r="B13" s="182">
        <v>241302</v>
      </c>
      <c r="C13" s="157" t="s">
        <v>2301</v>
      </c>
      <c r="D13" s="157" t="s">
        <v>2302</v>
      </c>
      <c r="E13" s="156" t="s">
        <v>2298</v>
      </c>
      <c r="F13" s="158"/>
      <c r="G13" s="159">
        <v>0</v>
      </c>
      <c r="H13" s="160">
        <v>0</v>
      </c>
      <c r="I13" s="184">
        <v>0</v>
      </c>
      <c r="J13" s="160"/>
      <c r="K13" s="161"/>
      <c r="L13" s="155" t="s">
        <v>2286</v>
      </c>
      <c r="M13" s="162">
        <v>0</v>
      </c>
      <c r="N13" s="155">
        <v>0</v>
      </c>
      <c r="O13" s="155" t="s">
        <v>250</v>
      </c>
      <c r="P13" s="160">
        <v>0</v>
      </c>
      <c r="Q13" s="164">
        <v>3431.94</v>
      </c>
      <c r="R13" s="154">
        <v>3496.8078048780494</v>
      </c>
    </row>
    <row r="14" spans="1:18" hidden="1">
      <c r="A14" s="155" t="str">
        <f t="shared" si="0"/>
        <v>241303001</v>
      </c>
      <c r="B14" s="182">
        <v>241303</v>
      </c>
      <c r="C14" s="157" t="s">
        <v>2303</v>
      </c>
      <c r="D14" s="157" t="s">
        <v>2304</v>
      </c>
      <c r="E14" s="156" t="s">
        <v>2298</v>
      </c>
      <c r="F14" s="158"/>
      <c r="G14" s="159">
        <v>0</v>
      </c>
      <c r="H14" s="160">
        <v>0</v>
      </c>
      <c r="I14" s="184">
        <v>0</v>
      </c>
      <c r="J14" s="160"/>
      <c r="K14" s="161"/>
      <c r="L14" s="155" t="s">
        <v>2286</v>
      </c>
      <c r="M14" s="162">
        <v>0</v>
      </c>
      <c r="N14" s="155">
        <v>0</v>
      </c>
      <c r="O14" s="155" t="s">
        <v>250</v>
      </c>
      <c r="P14" s="160">
        <v>0</v>
      </c>
      <c r="Q14" s="164">
        <v>6419.92</v>
      </c>
      <c r="R14" s="154">
        <v>6541.25</v>
      </c>
    </row>
    <row r="15" spans="1:18" hidden="1">
      <c r="A15" s="155" t="str">
        <f t="shared" si="0"/>
        <v>241304001</v>
      </c>
      <c r="B15" s="182">
        <v>241304</v>
      </c>
      <c r="C15" s="157" t="s">
        <v>2305</v>
      </c>
      <c r="D15" s="157" t="s">
        <v>2306</v>
      </c>
      <c r="E15" s="156" t="s">
        <v>2298</v>
      </c>
      <c r="F15" s="158"/>
      <c r="G15" s="159">
        <v>0</v>
      </c>
      <c r="H15" s="160">
        <v>0</v>
      </c>
      <c r="I15" s="184">
        <v>0</v>
      </c>
      <c r="J15" s="160"/>
      <c r="K15" s="161"/>
      <c r="L15" s="155" t="s">
        <v>2286</v>
      </c>
      <c r="M15" s="162">
        <v>0</v>
      </c>
      <c r="N15" s="155">
        <v>0</v>
      </c>
      <c r="O15" s="155" t="s">
        <v>250</v>
      </c>
      <c r="P15" s="160">
        <v>0</v>
      </c>
      <c r="Q15" s="164">
        <v>4638.8900000000003</v>
      </c>
      <c r="R15" s="154">
        <v>4726.57</v>
      </c>
    </row>
    <row r="16" spans="1:18">
      <c r="A16" s="155" t="str">
        <f t="shared" si="0"/>
        <v>241305001</v>
      </c>
      <c r="B16" s="183">
        <v>241305</v>
      </c>
      <c r="C16" s="157" t="s">
        <v>2307</v>
      </c>
      <c r="D16" s="157" t="s">
        <v>2308</v>
      </c>
      <c r="E16" s="156" t="s">
        <v>2298</v>
      </c>
      <c r="F16" s="158"/>
      <c r="G16" s="159">
        <v>0</v>
      </c>
      <c r="H16" s="160">
        <v>0</v>
      </c>
      <c r="I16" s="184">
        <v>1789.79</v>
      </c>
      <c r="J16" s="160"/>
      <c r="K16" s="161"/>
      <c r="L16" s="156" t="s">
        <v>2286</v>
      </c>
      <c r="M16" s="162">
        <v>0</v>
      </c>
      <c r="N16" s="155">
        <v>0</v>
      </c>
      <c r="O16" s="155" t="s">
        <v>250</v>
      </c>
      <c r="P16" s="160">
        <v>0</v>
      </c>
      <c r="Q16" s="164">
        <v>3390.11</v>
      </c>
      <c r="R16" s="154">
        <v>3454.18</v>
      </c>
    </row>
    <row r="17" spans="1:18">
      <c r="A17" s="155" t="str">
        <f t="shared" si="0"/>
        <v>241306001</v>
      </c>
      <c r="B17" s="183">
        <v>241306</v>
      </c>
      <c r="C17" s="157" t="s">
        <v>2309</v>
      </c>
      <c r="D17" s="157" t="s">
        <v>2310</v>
      </c>
      <c r="E17" s="156" t="s">
        <v>2298</v>
      </c>
      <c r="F17" s="158"/>
      <c r="G17" s="159">
        <v>0</v>
      </c>
      <c r="H17" s="160">
        <v>0</v>
      </c>
      <c r="I17" s="184">
        <v>2000</v>
      </c>
      <c r="J17" s="160"/>
      <c r="K17" s="161"/>
      <c r="L17" s="156" t="s">
        <v>2286</v>
      </c>
      <c r="M17" s="162">
        <v>0</v>
      </c>
      <c r="N17" s="155">
        <v>0</v>
      </c>
      <c r="O17" s="155" t="s">
        <v>250</v>
      </c>
      <c r="P17" s="160">
        <v>0</v>
      </c>
      <c r="Q17" s="164">
        <v>2600.85</v>
      </c>
      <c r="R17" s="154">
        <v>2650</v>
      </c>
    </row>
    <row r="18" spans="1:18">
      <c r="A18" s="155" t="str">
        <f t="shared" si="0"/>
        <v>241308001</v>
      </c>
      <c r="B18" s="182">
        <v>241308</v>
      </c>
      <c r="C18" s="157" t="s">
        <v>2311</v>
      </c>
      <c r="D18" s="157" t="s">
        <v>2312</v>
      </c>
      <c r="E18" s="156" t="s">
        <v>2298</v>
      </c>
      <c r="F18" s="158"/>
      <c r="G18" s="159">
        <v>0</v>
      </c>
      <c r="H18" s="160">
        <v>0</v>
      </c>
      <c r="I18" s="184">
        <v>2000</v>
      </c>
      <c r="J18" s="160"/>
      <c r="K18" s="161"/>
      <c r="L18" s="155" t="s">
        <v>2286</v>
      </c>
      <c r="M18" s="162">
        <v>0</v>
      </c>
      <c r="N18" s="155">
        <v>0</v>
      </c>
      <c r="O18" s="155" t="s">
        <v>250</v>
      </c>
      <c r="P18" s="160">
        <v>0</v>
      </c>
      <c r="Q18" s="164">
        <v>1750.89</v>
      </c>
      <c r="R18" s="154">
        <v>1783.98</v>
      </c>
    </row>
    <row r="19" spans="1:18">
      <c r="A19" s="155" t="str">
        <f t="shared" si="0"/>
        <v>241309001</v>
      </c>
      <c r="B19" s="182">
        <v>241309</v>
      </c>
      <c r="C19" s="157" t="s">
        <v>2313</v>
      </c>
      <c r="D19" s="157" t="s">
        <v>2314</v>
      </c>
      <c r="E19" s="156" t="s">
        <v>2298</v>
      </c>
      <c r="F19" s="158"/>
      <c r="G19" s="159">
        <v>0</v>
      </c>
      <c r="H19" s="160">
        <v>0</v>
      </c>
      <c r="I19" s="184">
        <v>633.9</v>
      </c>
      <c r="J19" s="160"/>
      <c r="K19" s="161"/>
      <c r="L19" s="155" t="s">
        <v>2286</v>
      </c>
      <c r="M19" s="162">
        <v>0</v>
      </c>
      <c r="N19" s="155">
        <v>0</v>
      </c>
      <c r="O19" s="155" t="s">
        <v>250</v>
      </c>
      <c r="P19" s="160">
        <v>0</v>
      </c>
      <c r="Q19" s="164">
        <v>5053.32</v>
      </c>
      <c r="R19" s="154">
        <v>5148.83</v>
      </c>
    </row>
    <row r="20" spans="1:18" hidden="1">
      <c r="A20" s="155" t="str">
        <f t="shared" si="0"/>
        <v>241311001</v>
      </c>
      <c r="B20" s="182">
        <v>241311</v>
      </c>
      <c r="C20" s="166" t="s">
        <v>2315</v>
      </c>
      <c r="D20" s="157" t="s">
        <v>2316</v>
      </c>
      <c r="E20" s="156" t="s">
        <v>2298</v>
      </c>
      <c r="F20" s="158"/>
      <c r="G20" s="159">
        <v>0</v>
      </c>
      <c r="H20" s="160">
        <v>0</v>
      </c>
      <c r="I20" s="184">
        <v>0</v>
      </c>
      <c r="J20" s="160"/>
      <c r="K20" s="161"/>
      <c r="L20" s="155" t="s">
        <v>2286</v>
      </c>
      <c r="M20" s="162">
        <v>0</v>
      </c>
      <c r="N20" s="156">
        <v>0</v>
      </c>
      <c r="O20" s="155" t="s">
        <v>250</v>
      </c>
      <c r="P20" s="160">
        <v>0</v>
      </c>
      <c r="Q20" s="164">
        <v>3431.94</v>
      </c>
      <c r="R20" s="154">
        <v>3496.8078048780494</v>
      </c>
    </row>
    <row r="21" spans="1:18" hidden="1">
      <c r="A21" s="155" t="str">
        <f t="shared" si="0"/>
        <v>241312001</v>
      </c>
      <c r="B21" s="183">
        <v>241312</v>
      </c>
      <c r="C21" s="157" t="s">
        <v>2317</v>
      </c>
      <c r="D21" s="157" t="s">
        <v>2318</v>
      </c>
      <c r="E21" s="156" t="s">
        <v>2298</v>
      </c>
      <c r="F21" s="158"/>
      <c r="G21" s="159">
        <v>0</v>
      </c>
      <c r="H21" s="160">
        <v>0</v>
      </c>
      <c r="I21" s="184">
        <v>0</v>
      </c>
      <c r="J21" s="160"/>
      <c r="K21" s="161"/>
      <c r="L21" s="156" t="s">
        <v>2286</v>
      </c>
      <c r="M21" s="162">
        <v>0</v>
      </c>
      <c r="N21" s="155">
        <v>0</v>
      </c>
      <c r="O21" s="155" t="s">
        <v>250</v>
      </c>
      <c r="P21" s="160">
        <v>0</v>
      </c>
      <c r="Q21" s="164">
        <v>5064.97</v>
      </c>
      <c r="R21" s="154">
        <v>5160.6899999999996</v>
      </c>
    </row>
    <row r="22" spans="1:18" hidden="1">
      <c r="A22" s="155" t="str">
        <f t="shared" si="0"/>
        <v>241313001</v>
      </c>
      <c r="B22" s="182">
        <v>241313</v>
      </c>
      <c r="C22" s="157" t="s">
        <v>2319</v>
      </c>
      <c r="D22" s="157" t="s">
        <v>2320</v>
      </c>
      <c r="E22" s="156" t="s">
        <v>2298</v>
      </c>
      <c r="F22" s="158"/>
      <c r="G22" s="159">
        <v>0</v>
      </c>
      <c r="H22" s="160">
        <v>0</v>
      </c>
      <c r="I22" s="184">
        <v>0</v>
      </c>
      <c r="J22" s="160"/>
      <c r="K22" s="161"/>
      <c r="L22" s="155" t="s">
        <v>2286</v>
      </c>
      <c r="M22" s="162">
        <v>0</v>
      </c>
      <c r="N22" s="155">
        <v>0</v>
      </c>
      <c r="O22" s="155" t="s">
        <v>250</v>
      </c>
      <c r="P22" s="160">
        <v>0</v>
      </c>
      <c r="Q22" s="164">
        <v>3431.94</v>
      </c>
      <c r="R22" s="154">
        <v>3496.8078048780494</v>
      </c>
    </row>
    <row r="23" spans="1:18" hidden="1">
      <c r="A23" s="155" t="str">
        <f t="shared" si="0"/>
        <v>241314001</v>
      </c>
      <c r="B23" s="183">
        <v>241314</v>
      </c>
      <c r="C23" s="157" t="s">
        <v>2321</v>
      </c>
      <c r="D23" s="157" t="s">
        <v>2322</v>
      </c>
      <c r="E23" s="156" t="s">
        <v>2298</v>
      </c>
      <c r="F23" s="158"/>
      <c r="G23" s="159">
        <v>0</v>
      </c>
      <c r="H23" s="160">
        <v>0</v>
      </c>
      <c r="I23" s="184">
        <v>0</v>
      </c>
      <c r="J23" s="160"/>
      <c r="K23" s="161"/>
      <c r="L23" s="156" t="s">
        <v>2286</v>
      </c>
      <c r="M23" s="162">
        <v>0</v>
      </c>
      <c r="N23" s="155">
        <v>0</v>
      </c>
      <c r="O23" s="155" t="s">
        <v>250</v>
      </c>
      <c r="P23" s="160">
        <v>0</v>
      </c>
      <c r="Q23" s="164">
        <v>3314.54</v>
      </c>
      <c r="R23" s="154">
        <v>3377.19</v>
      </c>
    </row>
    <row r="24" spans="1:18" hidden="1">
      <c r="A24" s="155" t="str">
        <f t="shared" si="0"/>
        <v>241315001</v>
      </c>
      <c r="B24" s="183">
        <v>241315</v>
      </c>
      <c r="C24" s="157" t="s">
        <v>2323</v>
      </c>
      <c r="D24" s="157" t="s">
        <v>2324</v>
      </c>
      <c r="E24" s="156" t="s">
        <v>2298</v>
      </c>
      <c r="F24" s="158"/>
      <c r="G24" s="159">
        <v>0</v>
      </c>
      <c r="H24" s="160">
        <v>0</v>
      </c>
      <c r="I24" s="184">
        <v>0</v>
      </c>
      <c r="J24" s="160"/>
      <c r="K24" s="161"/>
      <c r="L24" s="155" t="s">
        <v>2286</v>
      </c>
      <c r="M24" s="162">
        <v>0</v>
      </c>
      <c r="N24" s="155">
        <v>0</v>
      </c>
      <c r="O24" s="155" t="s">
        <v>250</v>
      </c>
      <c r="P24" s="160">
        <v>0</v>
      </c>
      <c r="Q24" s="164">
        <v>3240.11</v>
      </c>
      <c r="R24" s="154">
        <v>3301.34</v>
      </c>
    </row>
    <row r="25" spans="1:18" hidden="1">
      <c r="A25" s="155" t="str">
        <f t="shared" si="0"/>
        <v>241316001</v>
      </c>
      <c r="B25" s="182">
        <v>241316</v>
      </c>
      <c r="C25" s="157" t="s">
        <v>2325</v>
      </c>
      <c r="D25" s="157" t="s">
        <v>2326</v>
      </c>
      <c r="E25" s="156" t="s">
        <v>2298</v>
      </c>
      <c r="F25" s="158"/>
      <c r="G25" s="159">
        <v>0</v>
      </c>
      <c r="H25" s="160">
        <v>0</v>
      </c>
      <c r="I25" s="184">
        <v>0</v>
      </c>
      <c r="J25" s="160"/>
      <c r="K25" s="161"/>
      <c r="L25" s="155" t="s">
        <v>2286</v>
      </c>
      <c r="M25" s="162">
        <v>0</v>
      </c>
      <c r="N25" s="155">
        <v>0</v>
      </c>
      <c r="O25" s="155" t="s">
        <v>250</v>
      </c>
      <c r="P25" s="160">
        <v>0</v>
      </c>
      <c r="Q25" s="164">
        <v>5661.04</v>
      </c>
      <c r="R25" s="154">
        <v>5768.04</v>
      </c>
    </row>
    <row r="26" spans="1:18" hidden="1">
      <c r="A26" s="155" t="str">
        <f t="shared" si="0"/>
        <v>241317001</v>
      </c>
      <c r="B26" s="182">
        <v>241317</v>
      </c>
      <c r="C26" s="166" t="s">
        <v>2327</v>
      </c>
      <c r="D26" s="157" t="s">
        <v>2328</v>
      </c>
      <c r="E26" s="156" t="s">
        <v>2298</v>
      </c>
      <c r="F26" s="158"/>
      <c r="G26" s="159">
        <v>0</v>
      </c>
      <c r="H26" s="160">
        <v>0</v>
      </c>
      <c r="I26" s="184">
        <v>0</v>
      </c>
      <c r="J26" s="160"/>
      <c r="K26" s="161"/>
      <c r="L26" s="155" t="s">
        <v>2286</v>
      </c>
      <c r="M26" s="162">
        <v>0</v>
      </c>
      <c r="N26" s="155">
        <v>0</v>
      </c>
      <c r="O26" s="155" t="s">
        <v>250</v>
      </c>
      <c r="P26" s="160">
        <v>0</v>
      </c>
      <c r="Q26" s="164">
        <v>4487.17</v>
      </c>
      <c r="R26" s="154">
        <v>4571.9799999999996</v>
      </c>
    </row>
    <row r="27" spans="1:18" hidden="1">
      <c r="A27" s="155" t="str">
        <f t="shared" si="0"/>
        <v>241318001</v>
      </c>
      <c r="B27" s="182">
        <v>241318</v>
      </c>
      <c r="C27" s="157" t="s">
        <v>2329</v>
      </c>
      <c r="D27" s="157" t="s">
        <v>2330</v>
      </c>
      <c r="E27" s="156" t="s">
        <v>2298</v>
      </c>
      <c r="F27" s="158"/>
      <c r="G27" s="159">
        <v>0</v>
      </c>
      <c r="H27" s="160">
        <v>0</v>
      </c>
      <c r="I27" s="184">
        <v>0</v>
      </c>
      <c r="J27" s="160"/>
      <c r="K27" s="161"/>
      <c r="L27" s="155" t="s">
        <v>2286</v>
      </c>
      <c r="M27" s="162">
        <v>0</v>
      </c>
      <c r="N27" s="155">
        <v>0</v>
      </c>
      <c r="O27" s="155" t="s">
        <v>250</v>
      </c>
      <c r="P27" s="160">
        <v>0</v>
      </c>
      <c r="Q27" s="164">
        <v>4468.4399999999996</v>
      </c>
      <c r="R27" s="154">
        <v>4552.8900000000003</v>
      </c>
    </row>
    <row r="28" spans="1:18" hidden="1">
      <c r="A28" s="155" t="str">
        <f t="shared" si="0"/>
        <v>241319001</v>
      </c>
      <c r="B28" s="182">
        <v>241319</v>
      </c>
      <c r="C28" s="157" t="s">
        <v>2331</v>
      </c>
      <c r="D28" s="157" t="s">
        <v>2332</v>
      </c>
      <c r="E28" s="156" t="s">
        <v>2298</v>
      </c>
      <c r="F28" s="158"/>
      <c r="G28" s="159">
        <v>0</v>
      </c>
      <c r="H28" s="160">
        <v>0</v>
      </c>
      <c r="I28" s="184">
        <v>0</v>
      </c>
      <c r="J28" s="160"/>
      <c r="K28" s="161"/>
      <c r="L28" s="155" t="s">
        <v>2286</v>
      </c>
      <c r="M28" s="162">
        <v>0</v>
      </c>
      <c r="N28" s="155">
        <v>0</v>
      </c>
      <c r="O28" s="155" t="s">
        <v>250</v>
      </c>
      <c r="P28" s="160">
        <v>0</v>
      </c>
      <c r="Q28" s="164">
        <v>5282.45</v>
      </c>
      <c r="R28" s="154">
        <v>5382.29</v>
      </c>
    </row>
    <row r="29" spans="1:18" hidden="1">
      <c r="A29" s="155" t="str">
        <f t="shared" si="0"/>
        <v>241320001</v>
      </c>
      <c r="B29" s="182">
        <v>241320</v>
      </c>
      <c r="C29" s="166" t="s">
        <v>2333</v>
      </c>
      <c r="D29" s="157" t="s">
        <v>2334</v>
      </c>
      <c r="E29" s="156" t="s">
        <v>2298</v>
      </c>
      <c r="F29" s="158"/>
      <c r="G29" s="159">
        <v>0</v>
      </c>
      <c r="H29" s="160">
        <v>0</v>
      </c>
      <c r="I29" s="184">
        <v>0</v>
      </c>
      <c r="J29" s="160"/>
      <c r="K29" s="161"/>
      <c r="L29" s="155" t="s">
        <v>2286</v>
      </c>
      <c r="M29" s="162">
        <v>0</v>
      </c>
      <c r="N29" s="155">
        <v>0</v>
      </c>
      <c r="O29" s="155" t="s">
        <v>250</v>
      </c>
      <c r="P29" s="160">
        <v>0</v>
      </c>
      <c r="Q29" s="164">
        <v>3064.17</v>
      </c>
      <c r="R29" s="154">
        <v>3122.09</v>
      </c>
    </row>
    <row r="30" spans="1:18" hidden="1">
      <c r="A30" s="155" t="str">
        <f t="shared" si="0"/>
        <v>241321001</v>
      </c>
      <c r="B30" s="182">
        <v>241321</v>
      </c>
      <c r="C30" s="157" t="s">
        <v>2335</v>
      </c>
      <c r="D30" s="157" t="s">
        <v>2336</v>
      </c>
      <c r="E30" s="156" t="s">
        <v>2298</v>
      </c>
      <c r="F30" s="158"/>
      <c r="G30" s="159">
        <v>0</v>
      </c>
      <c r="H30" s="160">
        <v>0</v>
      </c>
      <c r="I30" s="184">
        <v>0</v>
      </c>
      <c r="J30" s="160"/>
      <c r="K30" s="161"/>
      <c r="L30" s="155" t="s">
        <v>2286</v>
      </c>
      <c r="M30" s="162">
        <v>0</v>
      </c>
      <c r="N30" s="155">
        <v>0</v>
      </c>
      <c r="O30" s="155" t="s">
        <v>250</v>
      </c>
      <c r="P30" s="160">
        <v>0</v>
      </c>
      <c r="Q30" s="164">
        <v>3431.94</v>
      </c>
      <c r="R30" s="154">
        <v>3496.8078048780494</v>
      </c>
    </row>
    <row r="31" spans="1:18" hidden="1">
      <c r="A31" s="155" t="str">
        <f t="shared" si="0"/>
        <v>241322001</v>
      </c>
      <c r="B31" s="183">
        <v>241322</v>
      </c>
      <c r="C31" s="157" t="s">
        <v>2337</v>
      </c>
      <c r="D31" s="157" t="s">
        <v>2338</v>
      </c>
      <c r="E31" s="156" t="s">
        <v>2298</v>
      </c>
      <c r="F31" s="158"/>
      <c r="G31" s="159">
        <v>0</v>
      </c>
      <c r="H31" s="160">
        <v>0</v>
      </c>
      <c r="I31" s="184">
        <v>0</v>
      </c>
      <c r="J31" s="160"/>
      <c r="K31" s="161"/>
      <c r="L31" s="156" t="s">
        <v>2286</v>
      </c>
      <c r="M31" s="162">
        <v>0</v>
      </c>
      <c r="N31" s="155">
        <v>0</v>
      </c>
      <c r="O31" s="155" t="s">
        <v>250</v>
      </c>
      <c r="P31" s="160">
        <v>0</v>
      </c>
      <c r="Q31" s="164">
        <v>2363.9699999999998</v>
      </c>
      <c r="R31" s="154">
        <v>2408.65</v>
      </c>
    </row>
    <row r="32" spans="1:18" hidden="1">
      <c r="A32" s="155" t="str">
        <f t="shared" si="0"/>
        <v>241323001</v>
      </c>
      <c r="B32" s="183">
        <v>241323</v>
      </c>
      <c r="C32" s="157" t="s">
        <v>2339</v>
      </c>
      <c r="D32" s="157" t="s">
        <v>2340</v>
      </c>
      <c r="E32" s="156" t="s">
        <v>2298</v>
      </c>
      <c r="F32" s="158"/>
      <c r="G32" s="159">
        <v>0</v>
      </c>
      <c r="H32" s="160">
        <v>0</v>
      </c>
      <c r="I32" s="184">
        <v>0</v>
      </c>
      <c r="J32" s="160"/>
      <c r="K32" s="161"/>
      <c r="L32" s="156" t="s">
        <v>2286</v>
      </c>
      <c r="M32" s="162">
        <v>0</v>
      </c>
      <c r="N32" s="155">
        <v>0</v>
      </c>
      <c r="O32" s="155" t="s">
        <v>250</v>
      </c>
      <c r="P32" s="160">
        <v>0</v>
      </c>
      <c r="Q32" s="164">
        <v>3157.88</v>
      </c>
      <c r="R32" s="154">
        <v>3217.57</v>
      </c>
    </row>
    <row r="33" spans="1:18">
      <c r="A33" s="155" t="str">
        <f t="shared" si="0"/>
        <v>241325001</v>
      </c>
      <c r="B33" s="183">
        <v>241325</v>
      </c>
      <c r="C33" s="157" t="s">
        <v>2341</v>
      </c>
      <c r="D33" s="157" t="s">
        <v>2342</v>
      </c>
      <c r="E33" s="156" t="s">
        <v>2298</v>
      </c>
      <c r="F33" s="158"/>
      <c r="G33" s="159">
        <v>0</v>
      </c>
      <c r="H33" s="160">
        <v>0</v>
      </c>
      <c r="I33" s="184">
        <v>422.94</v>
      </c>
      <c r="J33" s="160"/>
      <c r="K33" s="161"/>
      <c r="L33" s="156" t="s">
        <v>2286</v>
      </c>
      <c r="M33" s="162">
        <v>0</v>
      </c>
      <c r="N33" s="155">
        <v>0</v>
      </c>
      <c r="O33" s="155" t="s">
        <v>250</v>
      </c>
      <c r="P33" s="160">
        <v>0</v>
      </c>
      <c r="Q33" s="164">
        <v>3398.17</v>
      </c>
      <c r="R33" s="154">
        <v>3462.4</v>
      </c>
    </row>
    <row r="34" spans="1:18" hidden="1">
      <c r="A34" s="155" t="str">
        <f t="shared" si="0"/>
        <v>241326001</v>
      </c>
      <c r="B34" s="183">
        <v>241326</v>
      </c>
      <c r="C34" s="157" t="s">
        <v>2343</v>
      </c>
      <c r="D34" s="157" t="s">
        <v>2344</v>
      </c>
      <c r="E34" s="156" t="s">
        <v>2298</v>
      </c>
      <c r="F34" s="158"/>
      <c r="G34" s="159">
        <v>0</v>
      </c>
      <c r="H34" s="160">
        <v>0</v>
      </c>
      <c r="I34" s="184">
        <v>0</v>
      </c>
      <c r="J34" s="160"/>
      <c r="K34" s="161"/>
      <c r="L34" s="156" t="s">
        <v>2286</v>
      </c>
      <c r="M34" s="162">
        <v>0</v>
      </c>
      <c r="N34" s="155">
        <v>0</v>
      </c>
      <c r="O34" s="155" t="s">
        <v>250</v>
      </c>
      <c r="P34" s="160">
        <v>0</v>
      </c>
      <c r="Q34" s="164">
        <v>2451.13</v>
      </c>
      <c r="R34" s="154">
        <v>2497.4499999999998</v>
      </c>
    </row>
    <row r="35" spans="1:18">
      <c r="A35" s="155" t="str">
        <f t="shared" si="0"/>
        <v>241327001</v>
      </c>
      <c r="B35" s="182">
        <v>241327</v>
      </c>
      <c r="C35" s="157" t="s">
        <v>2345</v>
      </c>
      <c r="D35" s="157" t="s">
        <v>2346</v>
      </c>
      <c r="E35" s="156" t="s">
        <v>2298</v>
      </c>
      <c r="F35" s="158"/>
      <c r="G35" s="159">
        <v>0</v>
      </c>
      <c r="H35" s="160">
        <v>0</v>
      </c>
      <c r="I35" s="184">
        <v>2000</v>
      </c>
      <c r="J35" s="160"/>
      <c r="K35" s="161"/>
      <c r="L35" s="155" t="s">
        <v>2286</v>
      </c>
      <c r="M35" s="162">
        <v>0</v>
      </c>
      <c r="N35" s="155">
        <v>0</v>
      </c>
      <c r="O35" s="155" t="s">
        <v>250</v>
      </c>
      <c r="P35" s="160">
        <v>0</v>
      </c>
      <c r="Q35" s="164">
        <v>3716.5</v>
      </c>
      <c r="R35" s="154">
        <v>3786.74</v>
      </c>
    </row>
    <row r="36" spans="1:18" hidden="1">
      <c r="A36" s="155" t="str">
        <f t="shared" si="0"/>
        <v>241328001</v>
      </c>
      <c r="B36" s="182">
        <v>241328</v>
      </c>
      <c r="C36" s="157" t="s">
        <v>2347</v>
      </c>
      <c r="D36" s="157" t="s">
        <v>2348</v>
      </c>
      <c r="E36" s="156" t="s">
        <v>2298</v>
      </c>
      <c r="F36" s="158"/>
      <c r="G36" s="159">
        <v>0</v>
      </c>
      <c r="H36" s="160">
        <v>0</v>
      </c>
      <c r="I36" s="184">
        <v>0</v>
      </c>
      <c r="J36" s="160"/>
      <c r="K36" s="161"/>
      <c r="L36" s="156" t="s">
        <v>2286</v>
      </c>
      <c r="M36" s="162">
        <v>0</v>
      </c>
      <c r="N36" s="156">
        <v>0</v>
      </c>
      <c r="O36" s="156" t="s">
        <v>250</v>
      </c>
      <c r="P36" s="160">
        <v>0</v>
      </c>
      <c r="Q36" s="164">
        <v>3309.42</v>
      </c>
      <c r="R36" s="154">
        <v>3371.97</v>
      </c>
    </row>
    <row r="37" spans="1:18">
      <c r="A37" s="155" t="str">
        <f t="shared" si="0"/>
        <v>241329001</v>
      </c>
      <c r="B37" s="182">
        <v>241329</v>
      </c>
      <c r="C37" s="157" t="s">
        <v>2349</v>
      </c>
      <c r="D37" s="157" t="s">
        <v>2350</v>
      </c>
      <c r="E37" s="156" t="s">
        <v>2298</v>
      </c>
      <c r="F37" s="158"/>
      <c r="G37" s="159">
        <v>0</v>
      </c>
      <c r="H37" s="160">
        <v>0</v>
      </c>
      <c r="I37" s="184">
        <v>1139.25</v>
      </c>
      <c r="J37" s="160"/>
      <c r="K37" s="161"/>
      <c r="L37" s="155" t="s">
        <v>2286</v>
      </c>
      <c r="M37" s="162">
        <v>0</v>
      </c>
      <c r="N37" s="155">
        <v>0</v>
      </c>
      <c r="O37" s="155" t="s">
        <v>250</v>
      </c>
      <c r="P37" s="160">
        <v>0</v>
      </c>
      <c r="Q37" s="164">
        <v>1904.04</v>
      </c>
      <c r="R37" s="154">
        <v>1940.03</v>
      </c>
    </row>
    <row r="38" spans="1:18" hidden="1">
      <c r="A38" s="155" t="str">
        <f t="shared" ref="A38:A69" si="1">B38&amp;O38</f>
        <v>241330001</v>
      </c>
      <c r="B38" s="183">
        <v>241330</v>
      </c>
      <c r="C38" s="157" t="s">
        <v>2351</v>
      </c>
      <c r="D38" s="157" t="s">
        <v>2352</v>
      </c>
      <c r="E38" s="156" t="s">
        <v>2298</v>
      </c>
      <c r="F38" s="158"/>
      <c r="G38" s="159">
        <v>0</v>
      </c>
      <c r="H38" s="160">
        <v>0</v>
      </c>
      <c r="I38" s="184">
        <v>0</v>
      </c>
      <c r="J38" s="160"/>
      <c r="K38" s="161"/>
      <c r="L38" s="156" t="s">
        <v>2286</v>
      </c>
      <c r="M38" s="162">
        <v>0</v>
      </c>
      <c r="N38" s="155">
        <v>0</v>
      </c>
      <c r="O38" s="155" t="s">
        <v>250</v>
      </c>
      <c r="P38" s="160">
        <v>0</v>
      </c>
      <c r="Q38" s="164">
        <v>2288.6799999999998</v>
      </c>
      <c r="R38" s="154">
        <v>2331.9299999999998</v>
      </c>
    </row>
    <row r="39" spans="1:18" hidden="1">
      <c r="A39" s="155" t="str">
        <f t="shared" si="1"/>
        <v>241332001</v>
      </c>
      <c r="B39" s="183">
        <v>241332</v>
      </c>
      <c r="C39" s="157" t="s">
        <v>2353</v>
      </c>
      <c r="D39" s="157" t="s">
        <v>2354</v>
      </c>
      <c r="E39" s="156" t="s">
        <v>2298</v>
      </c>
      <c r="F39" s="158"/>
      <c r="G39" s="159">
        <v>0</v>
      </c>
      <c r="H39" s="160">
        <v>0</v>
      </c>
      <c r="I39" s="184">
        <v>0</v>
      </c>
      <c r="J39" s="160"/>
      <c r="K39" s="161"/>
      <c r="L39" s="156" t="s">
        <v>2286</v>
      </c>
      <c r="M39" s="162">
        <v>0</v>
      </c>
      <c r="N39" s="155">
        <v>0</v>
      </c>
      <c r="O39" s="155" t="s">
        <v>250</v>
      </c>
      <c r="P39" s="160">
        <v>0</v>
      </c>
      <c r="Q39" s="164">
        <v>3100.31</v>
      </c>
      <c r="R39" s="154">
        <v>3158.91</v>
      </c>
    </row>
    <row r="40" spans="1:18">
      <c r="A40" s="155" t="str">
        <f t="shared" si="1"/>
        <v>241333001</v>
      </c>
      <c r="B40" s="183">
        <v>241333</v>
      </c>
      <c r="C40" s="166" t="s">
        <v>2355</v>
      </c>
      <c r="D40" s="157" t="s">
        <v>2356</v>
      </c>
      <c r="E40" s="156" t="s">
        <v>2298</v>
      </c>
      <c r="F40" s="158"/>
      <c r="G40" s="159">
        <v>0</v>
      </c>
      <c r="H40" s="160">
        <v>0</v>
      </c>
      <c r="I40" s="184">
        <v>2000</v>
      </c>
      <c r="J40" s="160"/>
      <c r="K40" s="161"/>
      <c r="L40" s="155" t="s">
        <v>2286</v>
      </c>
      <c r="M40" s="162">
        <v>0</v>
      </c>
      <c r="N40" s="155">
        <v>0</v>
      </c>
      <c r="O40" s="155" t="s">
        <v>250</v>
      </c>
      <c r="P40" s="160">
        <v>0</v>
      </c>
      <c r="Q40" s="164">
        <v>3431.94</v>
      </c>
      <c r="R40" s="154">
        <v>3496.8078048780494</v>
      </c>
    </row>
    <row r="41" spans="1:18" hidden="1">
      <c r="A41" s="155" t="str">
        <f t="shared" si="1"/>
        <v>241334001</v>
      </c>
      <c r="B41" s="182">
        <v>241334</v>
      </c>
      <c r="C41" s="166" t="s">
        <v>2357</v>
      </c>
      <c r="D41" s="157" t="s">
        <v>2358</v>
      </c>
      <c r="E41" s="156" t="s">
        <v>2298</v>
      </c>
      <c r="F41" s="158"/>
      <c r="G41" s="159">
        <v>0</v>
      </c>
      <c r="H41" s="160">
        <v>0</v>
      </c>
      <c r="I41" s="184">
        <v>0</v>
      </c>
      <c r="J41" s="160"/>
      <c r="K41" s="161"/>
      <c r="L41" s="155" t="s">
        <v>2286</v>
      </c>
      <c r="M41" s="162">
        <v>0</v>
      </c>
      <c r="N41" s="155">
        <v>0</v>
      </c>
      <c r="O41" s="155" t="s">
        <v>250</v>
      </c>
      <c r="P41" s="160">
        <v>0</v>
      </c>
      <c r="Q41" s="164">
        <v>6514.64</v>
      </c>
      <c r="R41" s="154">
        <v>6637.77</v>
      </c>
    </row>
    <row r="42" spans="1:18" hidden="1">
      <c r="A42" s="155" t="str">
        <f t="shared" si="1"/>
        <v>241335001</v>
      </c>
      <c r="B42" s="182">
        <v>241335</v>
      </c>
      <c r="C42" s="157" t="s">
        <v>2359</v>
      </c>
      <c r="D42" s="157" t="s">
        <v>2360</v>
      </c>
      <c r="E42" s="156" t="s">
        <v>2298</v>
      </c>
      <c r="F42" s="158"/>
      <c r="G42" s="159">
        <v>0</v>
      </c>
      <c r="H42" s="160">
        <v>0</v>
      </c>
      <c r="I42" s="184">
        <v>0</v>
      </c>
      <c r="J42" s="160"/>
      <c r="K42" s="161"/>
      <c r="L42" s="155" t="s">
        <v>2286</v>
      </c>
      <c r="M42" s="162">
        <v>0</v>
      </c>
      <c r="N42" s="155">
        <v>0</v>
      </c>
      <c r="O42" s="155" t="s">
        <v>250</v>
      </c>
      <c r="P42" s="160">
        <v>0</v>
      </c>
      <c r="Q42" s="164">
        <v>4615.09</v>
      </c>
      <c r="R42" s="154">
        <v>4702.32</v>
      </c>
    </row>
    <row r="43" spans="1:18" hidden="1">
      <c r="A43" s="155" t="str">
        <f t="shared" si="1"/>
        <v>241336001</v>
      </c>
      <c r="B43" s="183">
        <v>241336</v>
      </c>
      <c r="C43" s="157" t="s">
        <v>2361</v>
      </c>
      <c r="D43" s="157" t="s">
        <v>2362</v>
      </c>
      <c r="E43" s="156" t="s">
        <v>2298</v>
      </c>
      <c r="F43" s="158"/>
      <c r="G43" s="159">
        <v>0</v>
      </c>
      <c r="H43" s="160">
        <v>0</v>
      </c>
      <c r="I43" s="184">
        <v>0</v>
      </c>
      <c r="J43" s="160"/>
      <c r="K43" s="161"/>
      <c r="L43" s="156" t="s">
        <v>2286</v>
      </c>
      <c r="M43" s="162">
        <v>0</v>
      </c>
      <c r="N43" s="155">
        <v>0</v>
      </c>
      <c r="O43" s="155" t="s">
        <v>250</v>
      </c>
      <c r="P43" s="160">
        <v>0</v>
      </c>
      <c r="Q43" s="164">
        <v>3827.99</v>
      </c>
      <c r="R43" s="154">
        <v>3900.34</v>
      </c>
    </row>
    <row r="44" spans="1:18" hidden="1">
      <c r="A44" s="155" t="str">
        <f t="shared" si="1"/>
        <v>241337001</v>
      </c>
      <c r="B44" s="182">
        <v>241337</v>
      </c>
      <c r="C44" s="166" t="s">
        <v>2363</v>
      </c>
      <c r="D44" s="157" t="s">
        <v>2364</v>
      </c>
      <c r="E44" s="156" t="s">
        <v>2298</v>
      </c>
      <c r="F44" s="158"/>
      <c r="G44" s="159">
        <v>0</v>
      </c>
      <c r="H44" s="160">
        <v>0</v>
      </c>
      <c r="I44" s="184">
        <v>0</v>
      </c>
      <c r="J44" s="160"/>
      <c r="K44" s="161"/>
      <c r="L44" s="155" t="s">
        <v>2286</v>
      </c>
      <c r="M44" s="162">
        <v>0</v>
      </c>
      <c r="N44" s="155">
        <v>0</v>
      </c>
      <c r="O44" s="155" t="s">
        <v>250</v>
      </c>
      <c r="P44" s="160">
        <v>0</v>
      </c>
      <c r="Q44" s="164">
        <v>5397</v>
      </c>
      <c r="R44" s="154">
        <v>5499.01</v>
      </c>
    </row>
    <row r="45" spans="1:18">
      <c r="A45" s="155" t="str">
        <f t="shared" si="1"/>
        <v>241338001</v>
      </c>
      <c r="B45" s="182">
        <v>241338</v>
      </c>
      <c r="C45" s="157" t="s">
        <v>2365</v>
      </c>
      <c r="D45" s="157" t="s">
        <v>2366</v>
      </c>
      <c r="E45" s="156" t="s">
        <v>2298</v>
      </c>
      <c r="F45" s="158"/>
      <c r="G45" s="159">
        <v>0</v>
      </c>
      <c r="H45" s="160">
        <v>0</v>
      </c>
      <c r="I45" s="184">
        <v>2000</v>
      </c>
      <c r="J45" s="160"/>
      <c r="K45" s="161"/>
      <c r="L45" s="155" t="s">
        <v>2286</v>
      </c>
      <c r="M45" s="162">
        <v>0</v>
      </c>
      <c r="N45" s="155">
        <v>0</v>
      </c>
      <c r="O45" s="155" t="s">
        <v>250</v>
      </c>
      <c r="P45" s="160">
        <v>0</v>
      </c>
      <c r="Q45" s="164">
        <v>6758.81</v>
      </c>
      <c r="R45" s="154">
        <v>6886.55</v>
      </c>
    </row>
    <row r="46" spans="1:18" hidden="1">
      <c r="A46" s="155" t="str">
        <f t="shared" si="1"/>
        <v>241339001</v>
      </c>
      <c r="B46" s="183">
        <v>241339</v>
      </c>
      <c r="C46" s="157" t="s">
        <v>2367</v>
      </c>
      <c r="D46" s="157" t="s">
        <v>2368</v>
      </c>
      <c r="E46" s="156" t="s">
        <v>2298</v>
      </c>
      <c r="F46" s="158"/>
      <c r="G46" s="159">
        <v>0</v>
      </c>
      <c r="H46" s="160">
        <v>0</v>
      </c>
      <c r="I46" s="184">
        <v>0</v>
      </c>
      <c r="J46" s="160"/>
      <c r="K46" s="161"/>
      <c r="L46" s="156" t="s">
        <v>2286</v>
      </c>
      <c r="M46" s="162">
        <v>0</v>
      </c>
      <c r="N46" s="155">
        <v>0</v>
      </c>
      <c r="O46" s="155" t="s">
        <v>250</v>
      </c>
      <c r="P46" s="160">
        <v>0</v>
      </c>
      <c r="Q46" s="164">
        <v>3431.94</v>
      </c>
      <c r="R46" s="154">
        <v>3496.8078048780494</v>
      </c>
    </row>
    <row r="47" spans="1:18">
      <c r="A47" s="155" t="str">
        <f t="shared" si="1"/>
        <v>241340001</v>
      </c>
      <c r="B47" s="182">
        <v>241340</v>
      </c>
      <c r="C47" s="157" t="s">
        <v>2369</v>
      </c>
      <c r="D47" s="157" t="s">
        <v>2370</v>
      </c>
      <c r="E47" s="156" t="s">
        <v>2298</v>
      </c>
      <c r="F47" s="158"/>
      <c r="G47" s="159">
        <v>0</v>
      </c>
      <c r="H47" s="160">
        <v>0</v>
      </c>
      <c r="I47" s="184">
        <v>1272.4000000000001</v>
      </c>
      <c r="J47" s="160"/>
      <c r="K47" s="161"/>
      <c r="L47" s="155" t="s">
        <v>2286</v>
      </c>
      <c r="M47" s="162">
        <v>0</v>
      </c>
      <c r="N47" s="155">
        <v>0</v>
      </c>
      <c r="O47" s="155" t="s">
        <v>250</v>
      </c>
      <c r="P47" s="160">
        <v>0</v>
      </c>
      <c r="Q47" s="164">
        <v>4777.24</v>
      </c>
      <c r="R47" s="154">
        <v>4867.53</v>
      </c>
    </row>
    <row r="48" spans="1:18" hidden="1">
      <c r="A48" s="155" t="str">
        <f t="shared" si="1"/>
        <v>241341001</v>
      </c>
      <c r="B48" s="182">
        <v>241341</v>
      </c>
      <c r="C48" s="157" t="s">
        <v>2371</v>
      </c>
      <c r="D48" s="157" t="s">
        <v>2372</v>
      </c>
      <c r="E48" s="156" t="s">
        <v>2298</v>
      </c>
      <c r="F48" s="158"/>
      <c r="G48" s="159">
        <v>0</v>
      </c>
      <c r="H48" s="160">
        <v>0</v>
      </c>
      <c r="I48" s="184">
        <v>0</v>
      </c>
      <c r="J48" s="160"/>
      <c r="K48" s="161"/>
      <c r="L48" s="156" t="s">
        <v>2286</v>
      </c>
      <c r="M48" s="162">
        <v>0</v>
      </c>
      <c r="N48" s="156">
        <v>0</v>
      </c>
      <c r="O48" s="156" t="s">
        <v>250</v>
      </c>
      <c r="P48" s="160">
        <v>0</v>
      </c>
      <c r="Q48" s="164">
        <v>3640.68</v>
      </c>
      <c r="R48" s="154">
        <v>3709.49</v>
      </c>
    </row>
    <row r="49" spans="1:18">
      <c r="A49" s="155" t="str">
        <f t="shared" si="1"/>
        <v>241342001</v>
      </c>
      <c r="B49" s="183">
        <v>241342</v>
      </c>
      <c r="C49" s="157" t="s">
        <v>2373</v>
      </c>
      <c r="D49" s="157" t="s">
        <v>2374</v>
      </c>
      <c r="E49" s="156" t="s">
        <v>2298</v>
      </c>
      <c r="F49" s="158"/>
      <c r="G49" s="159">
        <v>0</v>
      </c>
      <c r="H49" s="160">
        <v>0</v>
      </c>
      <c r="I49" s="184">
        <v>56.85</v>
      </c>
      <c r="J49" s="160"/>
      <c r="K49" s="161"/>
      <c r="L49" s="156" t="s">
        <v>2286</v>
      </c>
      <c r="M49" s="162">
        <v>0</v>
      </c>
      <c r="N49" s="155">
        <v>0</v>
      </c>
      <c r="O49" s="155" t="s">
        <v>250</v>
      </c>
      <c r="P49" s="160">
        <v>0</v>
      </c>
      <c r="Q49" s="164">
        <v>2762.68</v>
      </c>
      <c r="R49" s="154">
        <v>2814.89</v>
      </c>
    </row>
    <row r="50" spans="1:18" hidden="1">
      <c r="A50" s="155" t="str">
        <f t="shared" si="1"/>
        <v>241343001</v>
      </c>
      <c r="B50" s="182">
        <v>241343</v>
      </c>
      <c r="C50" s="157" t="s">
        <v>2375</v>
      </c>
      <c r="D50" s="157" t="s">
        <v>2376</v>
      </c>
      <c r="E50" s="156" t="s">
        <v>2298</v>
      </c>
      <c r="F50" s="158"/>
      <c r="G50" s="159">
        <v>0</v>
      </c>
      <c r="H50" s="160">
        <v>0</v>
      </c>
      <c r="I50" s="184">
        <v>0</v>
      </c>
      <c r="J50" s="160"/>
      <c r="K50" s="161"/>
      <c r="L50" s="156" t="s">
        <v>2286</v>
      </c>
      <c r="M50" s="162">
        <v>0</v>
      </c>
      <c r="N50" s="156">
        <v>0</v>
      </c>
      <c r="O50" s="156" t="s">
        <v>250</v>
      </c>
      <c r="P50" s="160">
        <v>0</v>
      </c>
      <c r="Q50" s="164">
        <v>2900.81</v>
      </c>
      <c r="R50" s="154">
        <v>2955.64</v>
      </c>
    </row>
    <row r="51" spans="1:18" hidden="1">
      <c r="A51" s="155" t="str">
        <f t="shared" si="1"/>
        <v>241344001</v>
      </c>
      <c r="B51" s="183">
        <v>241344</v>
      </c>
      <c r="C51" s="157" t="s">
        <v>2377</v>
      </c>
      <c r="D51" s="157" t="s">
        <v>2378</v>
      </c>
      <c r="E51" s="156" t="s">
        <v>2298</v>
      </c>
      <c r="F51" s="158"/>
      <c r="G51" s="159">
        <v>0</v>
      </c>
      <c r="H51" s="160">
        <v>0</v>
      </c>
      <c r="I51" s="184">
        <v>0</v>
      </c>
      <c r="J51" s="160"/>
      <c r="K51" s="161"/>
      <c r="L51" s="156" t="s">
        <v>2286</v>
      </c>
      <c r="M51" s="162">
        <v>0</v>
      </c>
      <c r="N51" s="155">
        <v>0</v>
      </c>
      <c r="O51" s="155" t="s">
        <v>250</v>
      </c>
      <c r="P51" s="160">
        <v>0</v>
      </c>
      <c r="Q51" s="164">
        <v>2089.46</v>
      </c>
      <c r="R51" s="154">
        <v>2128.9499999999998</v>
      </c>
    </row>
    <row r="52" spans="1:18">
      <c r="A52" s="155" t="str">
        <f t="shared" si="1"/>
        <v>241345001</v>
      </c>
      <c r="B52" s="182">
        <v>241345</v>
      </c>
      <c r="C52" s="157" t="s">
        <v>2379</v>
      </c>
      <c r="D52" s="157" t="s">
        <v>2380</v>
      </c>
      <c r="E52" s="156" t="s">
        <v>2298</v>
      </c>
      <c r="F52" s="158"/>
      <c r="G52" s="159">
        <v>0</v>
      </c>
      <c r="H52" s="160">
        <v>0</v>
      </c>
      <c r="I52" s="184">
        <v>2000</v>
      </c>
      <c r="J52" s="160"/>
      <c r="K52" s="161"/>
      <c r="L52" s="155" t="s">
        <v>2286</v>
      </c>
      <c r="M52" s="162">
        <v>0</v>
      </c>
      <c r="N52" s="155">
        <v>0</v>
      </c>
      <c r="O52" s="155" t="s">
        <v>250</v>
      </c>
      <c r="P52" s="160">
        <v>0</v>
      </c>
      <c r="Q52" s="164">
        <v>2647.81</v>
      </c>
      <c r="R52" s="154">
        <v>2697.85</v>
      </c>
    </row>
    <row r="53" spans="1:18">
      <c r="A53" s="155" t="str">
        <f t="shared" si="1"/>
        <v>241346001</v>
      </c>
      <c r="B53" s="183">
        <v>241346</v>
      </c>
      <c r="C53" s="157" t="s">
        <v>2381</v>
      </c>
      <c r="D53" s="157" t="s">
        <v>2382</v>
      </c>
      <c r="E53" s="156" t="s">
        <v>2298</v>
      </c>
      <c r="F53" s="158"/>
      <c r="G53" s="159">
        <v>0</v>
      </c>
      <c r="H53" s="160">
        <v>0</v>
      </c>
      <c r="I53" s="184">
        <v>2000</v>
      </c>
      <c r="J53" s="160"/>
      <c r="K53" s="161"/>
      <c r="L53" s="156" t="s">
        <v>2286</v>
      </c>
      <c r="M53" s="162">
        <v>0</v>
      </c>
      <c r="N53" s="155">
        <v>0</v>
      </c>
      <c r="O53" s="155" t="s">
        <v>250</v>
      </c>
      <c r="P53" s="160">
        <v>0</v>
      </c>
      <c r="Q53" s="164">
        <v>4161.6000000000004</v>
      </c>
      <c r="R53" s="154">
        <v>4240.25</v>
      </c>
    </row>
    <row r="54" spans="1:18">
      <c r="A54" s="155" t="str">
        <f t="shared" si="1"/>
        <v>241347001</v>
      </c>
      <c r="B54" s="183">
        <v>241347</v>
      </c>
      <c r="C54" s="157" t="s">
        <v>2383</v>
      </c>
      <c r="D54" s="157" t="s">
        <v>2384</v>
      </c>
      <c r="E54" s="156" t="s">
        <v>2298</v>
      </c>
      <c r="F54" s="158"/>
      <c r="G54" s="159">
        <v>0</v>
      </c>
      <c r="H54" s="160">
        <v>0</v>
      </c>
      <c r="I54" s="184">
        <v>2000</v>
      </c>
      <c r="J54" s="160"/>
      <c r="K54" s="161"/>
      <c r="L54" s="156" t="s">
        <v>2286</v>
      </c>
      <c r="M54" s="162">
        <v>0</v>
      </c>
      <c r="N54" s="155">
        <v>0</v>
      </c>
      <c r="O54" s="155" t="s">
        <v>250</v>
      </c>
      <c r="P54" s="160">
        <v>0</v>
      </c>
      <c r="Q54" s="164">
        <v>3370.87</v>
      </c>
      <c r="R54" s="154">
        <v>3434.58</v>
      </c>
    </row>
    <row r="55" spans="1:18" hidden="1">
      <c r="A55" s="155" t="str">
        <f t="shared" si="1"/>
        <v>241348001</v>
      </c>
      <c r="B55" s="183">
        <v>241348</v>
      </c>
      <c r="C55" s="157" t="s">
        <v>2385</v>
      </c>
      <c r="D55" s="157" t="s">
        <v>2386</v>
      </c>
      <c r="E55" s="156" t="s">
        <v>2298</v>
      </c>
      <c r="F55" s="158"/>
      <c r="G55" s="159">
        <v>0</v>
      </c>
      <c r="H55" s="160">
        <v>0</v>
      </c>
      <c r="I55" s="184">
        <v>0</v>
      </c>
      <c r="J55" s="160"/>
      <c r="K55" s="161"/>
      <c r="L55" s="156" t="s">
        <v>2286</v>
      </c>
      <c r="M55" s="162">
        <v>0</v>
      </c>
      <c r="N55" s="155">
        <v>0</v>
      </c>
      <c r="O55" s="155" t="s">
        <v>250</v>
      </c>
      <c r="P55" s="160">
        <v>0</v>
      </c>
      <c r="Q55" s="164">
        <v>3829.77</v>
      </c>
      <c r="R55" s="154">
        <v>3902.15</v>
      </c>
    </row>
    <row r="56" spans="1:18" hidden="1">
      <c r="A56" s="155" t="str">
        <f t="shared" si="1"/>
        <v>241349001</v>
      </c>
      <c r="B56" s="183">
        <v>241349</v>
      </c>
      <c r="C56" s="157" t="s">
        <v>2387</v>
      </c>
      <c r="D56" s="157" t="s">
        <v>2388</v>
      </c>
      <c r="E56" s="156" t="s">
        <v>2298</v>
      </c>
      <c r="F56" s="158"/>
      <c r="G56" s="159">
        <v>0</v>
      </c>
      <c r="H56" s="160">
        <v>0</v>
      </c>
      <c r="I56" s="184">
        <v>0</v>
      </c>
      <c r="J56" s="160"/>
      <c r="K56" s="161"/>
      <c r="L56" s="156" t="s">
        <v>2286</v>
      </c>
      <c r="M56" s="162">
        <v>0</v>
      </c>
      <c r="N56" s="155">
        <v>0</v>
      </c>
      <c r="O56" s="155" t="s">
        <v>250</v>
      </c>
      <c r="P56" s="160">
        <v>0</v>
      </c>
      <c r="Q56" s="164">
        <v>2602.4699999999998</v>
      </c>
      <c r="R56" s="154">
        <v>2651.66</v>
      </c>
    </row>
    <row r="57" spans="1:18">
      <c r="A57" s="155" t="str">
        <f t="shared" si="1"/>
        <v>241350001</v>
      </c>
      <c r="B57" s="183">
        <v>241350</v>
      </c>
      <c r="C57" s="157" t="s">
        <v>2389</v>
      </c>
      <c r="D57" s="157" t="s">
        <v>2390</v>
      </c>
      <c r="E57" s="156" t="s">
        <v>2298</v>
      </c>
      <c r="F57" s="158"/>
      <c r="G57" s="159">
        <v>0</v>
      </c>
      <c r="H57" s="160">
        <v>0</v>
      </c>
      <c r="I57" s="184">
        <v>34.369999999999997</v>
      </c>
      <c r="J57" s="160"/>
      <c r="K57" s="161"/>
      <c r="L57" s="156" t="s">
        <v>2286</v>
      </c>
      <c r="M57" s="162">
        <v>0</v>
      </c>
      <c r="N57" s="155">
        <v>0</v>
      </c>
      <c r="O57" s="155" t="s">
        <v>250</v>
      </c>
      <c r="P57" s="160">
        <v>0</v>
      </c>
      <c r="Q57" s="164">
        <v>3334.72</v>
      </c>
      <c r="R57" s="154">
        <v>3397.75</v>
      </c>
    </row>
    <row r="58" spans="1:18" hidden="1">
      <c r="A58" s="155" t="str">
        <f t="shared" si="1"/>
        <v>241351001</v>
      </c>
      <c r="B58" s="183">
        <v>241351</v>
      </c>
      <c r="C58" s="157" t="s">
        <v>2391</v>
      </c>
      <c r="D58" s="157" t="s">
        <v>2392</v>
      </c>
      <c r="E58" s="156" t="s">
        <v>2298</v>
      </c>
      <c r="F58" s="158"/>
      <c r="G58" s="159">
        <v>0</v>
      </c>
      <c r="H58" s="160">
        <v>0</v>
      </c>
      <c r="I58" s="184">
        <v>0</v>
      </c>
      <c r="J58" s="160"/>
      <c r="K58" s="161"/>
      <c r="L58" s="156" t="s">
        <v>2286</v>
      </c>
      <c r="M58" s="162">
        <v>0</v>
      </c>
      <c r="N58" s="155">
        <v>0</v>
      </c>
      <c r="O58" s="155" t="s">
        <v>250</v>
      </c>
      <c r="P58" s="160">
        <v>0</v>
      </c>
      <c r="Q58" s="164">
        <v>3468.42</v>
      </c>
      <c r="R58" s="154">
        <v>3533.97</v>
      </c>
    </row>
    <row r="59" spans="1:18" hidden="1">
      <c r="A59" s="155" t="str">
        <f t="shared" si="1"/>
        <v>241352001</v>
      </c>
      <c r="B59" s="183">
        <v>241352</v>
      </c>
      <c r="C59" s="157" t="s">
        <v>2393</v>
      </c>
      <c r="D59" s="157" t="s">
        <v>2394</v>
      </c>
      <c r="E59" s="156" t="s">
        <v>2298</v>
      </c>
      <c r="F59" s="158"/>
      <c r="G59" s="159">
        <v>0</v>
      </c>
      <c r="H59" s="160">
        <v>0</v>
      </c>
      <c r="I59" s="184">
        <v>0</v>
      </c>
      <c r="J59" s="160"/>
      <c r="K59" s="161"/>
      <c r="L59" s="156" t="s">
        <v>2286</v>
      </c>
      <c r="M59" s="162">
        <v>0</v>
      </c>
      <c r="N59" s="155">
        <v>0</v>
      </c>
      <c r="O59" s="155" t="s">
        <v>250</v>
      </c>
      <c r="P59" s="160">
        <v>0</v>
      </c>
      <c r="Q59" s="164">
        <v>3431.94</v>
      </c>
      <c r="R59" s="154">
        <v>3496.8078048780494</v>
      </c>
    </row>
    <row r="60" spans="1:18">
      <c r="A60" s="155" t="str">
        <f t="shared" si="1"/>
        <v>241353001</v>
      </c>
      <c r="B60" s="182">
        <v>241353</v>
      </c>
      <c r="C60" s="157" t="s">
        <v>2395</v>
      </c>
      <c r="D60" s="157" t="s">
        <v>2396</v>
      </c>
      <c r="E60" s="156" t="s">
        <v>2298</v>
      </c>
      <c r="F60" s="158"/>
      <c r="G60" s="159">
        <v>0</v>
      </c>
      <c r="H60" s="160">
        <v>0</v>
      </c>
      <c r="I60" s="184">
        <v>226.86</v>
      </c>
      <c r="J60" s="160"/>
      <c r="K60" s="161"/>
      <c r="L60" s="155" t="s">
        <v>2286</v>
      </c>
      <c r="M60" s="162">
        <v>0</v>
      </c>
      <c r="N60" s="155">
        <v>0</v>
      </c>
      <c r="O60" s="155" t="s">
        <v>250</v>
      </c>
      <c r="P60" s="160">
        <v>0</v>
      </c>
      <c r="Q60" s="164">
        <v>2949.63</v>
      </c>
      <c r="R60" s="154">
        <v>3005.38</v>
      </c>
    </row>
    <row r="61" spans="1:18">
      <c r="A61" s="155" t="str">
        <f t="shared" si="1"/>
        <v>241354001</v>
      </c>
      <c r="B61" s="182">
        <v>241354</v>
      </c>
      <c r="C61" s="166" t="s">
        <v>2397</v>
      </c>
      <c r="D61" s="157" t="s">
        <v>2398</v>
      </c>
      <c r="E61" s="156" t="s">
        <v>2298</v>
      </c>
      <c r="F61" s="158"/>
      <c r="G61" s="159">
        <v>0</v>
      </c>
      <c r="H61" s="160">
        <v>0</v>
      </c>
      <c r="I61" s="184">
        <v>2000</v>
      </c>
      <c r="J61" s="160"/>
      <c r="K61" s="161"/>
      <c r="L61" s="155" t="s">
        <v>2286</v>
      </c>
      <c r="M61" s="162">
        <v>0</v>
      </c>
      <c r="N61" s="156">
        <v>0</v>
      </c>
      <c r="O61" s="155" t="s">
        <v>250</v>
      </c>
      <c r="P61" s="160">
        <v>0</v>
      </c>
      <c r="Q61" s="164">
        <v>2730.89</v>
      </c>
      <c r="R61" s="154">
        <v>2782.5</v>
      </c>
    </row>
    <row r="62" spans="1:18">
      <c r="A62" s="155" t="str">
        <f t="shared" si="1"/>
        <v>241355001</v>
      </c>
      <c r="B62" s="183">
        <v>241355</v>
      </c>
      <c r="C62" s="157" t="s">
        <v>2399</v>
      </c>
      <c r="D62" s="157" t="s">
        <v>2400</v>
      </c>
      <c r="E62" s="156" t="s">
        <v>2298</v>
      </c>
      <c r="F62" s="158"/>
      <c r="G62" s="159">
        <v>0</v>
      </c>
      <c r="H62" s="160">
        <v>0</v>
      </c>
      <c r="I62" s="184">
        <v>750.02</v>
      </c>
      <c r="J62" s="160"/>
      <c r="K62" s="161"/>
      <c r="L62" s="156" t="s">
        <v>2286</v>
      </c>
      <c r="M62" s="162">
        <v>0</v>
      </c>
      <c r="N62" s="155">
        <v>0</v>
      </c>
      <c r="O62" s="155" t="s">
        <v>250</v>
      </c>
      <c r="P62" s="160">
        <v>0</v>
      </c>
      <c r="Q62" s="164">
        <v>2772.36</v>
      </c>
      <c r="R62" s="154">
        <v>2824.76</v>
      </c>
    </row>
    <row r="63" spans="1:18">
      <c r="A63" s="155" t="str">
        <f t="shared" si="1"/>
        <v>241356001</v>
      </c>
      <c r="B63" s="182">
        <v>241356</v>
      </c>
      <c r="C63" s="157" t="s">
        <v>2401</v>
      </c>
      <c r="D63" s="157" t="s">
        <v>2402</v>
      </c>
      <c r="E63" s="156" t="s">
        <v>2298</v>
      </c>
      <c r="F63" s="158"/>
      <c r="G63" s="159">
        <v>0</v>
      </c>
      <c r="H63" s="160">
        <v>0</v>
      </c>
      <c r="I63" s="184">
        <v>2000</v>
      </c>
      <c r="J63" s="160"/>
      <c r="K63" s="161"/>
      <c r="L63" s="155" t="s">
        <v>2286</v>
      </c>
      <c r="M63" s="162">
        <v>0</v>
      </c>
      <c r="N63" s="155">
        <v>0</v>
      </c>
      <c r="O63" s="155" t="s">
        <v>250</v>
      </c>
      <c r="P63" s="160">
        <v>0</v>
      </c>
      <c r="Q63" s="164">
        <v>2520.77</v>
      </c>
      <c r="R63" s="154">
        <v>2568.42</v>
      </c>
    </row>
    <row r="64" spans="1:18">
      <c r="A64" s="155" t="str">
        <f t="shared" si="1"/>
        <v>241357001</v>
      </c>
      <c r="B64" s="182">
        <v>241357</v>
      </c>
      <c r="C64" s="157" t="s">
        <v>2403</v>
      </c>
      <c r="D64" s="157" t="s">
        <v>2404</v>
      </c>
      <c r="E64" s="156" t="s">
        <v>2298</v>
      </c>
      <c r="F64" s="158"/>
      <c r="G64" s="159">
        <v>0</v>
      </c>
      <c r="H64" s="160">
        <v>0</v>
      </c>
      <c r="I64" s="184">
        <v>2000</v>
      </c>
      <c r="J64" s="160"/>
      <c r="K64" s="161"/>
      <c r="L64" s="155" t="s">
        <v>2286</v>
      </c>
      <c r="M64" s="162">
        <v>0</v>
      </c>
      <c r="N64" s="155">
        <v>0</v>
      </c>
      <c r="O64" s="155" t="s">
        <v>250</v>
      </c>
      <c r="P64" s="160">
        <v>0</v>
      </c>
      <c r="Q64" s="164">
        <v>1962.74</v>
      </c>
      <c r="R64" s="154">
        <v>1999.84</v>
      </c>
    </row>
    <row r="65" spans="1:18">
      <c r="A65" s="155" t="str">
        <f t="shared" si="1"/>
        <v>241359001</v>
      </c>
      <c r="B65" s="182">
        <v>241359</v>
      </c>
      <c r="C65" s="157" t="s">
        <v>2405</v>
      </c>
      <c r="D65" s="157" t="s">
        <v>2406</v>
      </c>
      <c r="E65" s="156" t="s">
        <v>2298</v>
      </c>
      <c r="F65" s="158"/>
      <c r="G65" s="159">
        <v>0</v>
      </c>
      <c r="H65" s="160">
        <v>0</v>
      </c>
      <c r="I65" s="184">
        <v>243.35</v>
      </c>
      <c r="J65" s="160"/>
      <c r="K65" s="161"/>
      <c r="L65" s="156" t="s">
        <v>2286</v>
      </c>
      <c r="M65" s="162">
        <v>0</v>
      </c>
      <c r="N65" s="156">
        <v>0</v>
      </c>
      <c r="O65" s="156" t="s">
        <v>250</v>
      </c>
      <c r="P65" s="160">
        <v>0</v>
      </c>
      <c r="Q65" s="164">
        <v>1285.02</v>
      </c>
      <c r="R65" s="154">
        <v>1309.31</v>
      </c>
    </row>
    <row r="66" spans="1:18">
      <c r="A66" s="155" t="str">
        <f t="shared" si="1"/>
        <v>241360001</v>
      </c>
      <c r="B66" s="183">
        <v>241360</v>
      </c>
      <c r="C66" s="157" t="s">
        <v>2407</v>
      </c>
      <c r="D66" s="157" t="s">
        <v>2408</v>
      </c>
      <c r="E66" s="156" t="s">
        <v>2298</v>
      </c>
      <c r="F66" s="158"/>
      <c r="G66" s="159">
        <v>0</v>
      </c>
      <c r="H66" s="160">
        <v>0</v>
      </c>
      <c r="I66" s="184">
        <v>309.48</v>
      </c>
      <c r="J66" s="160"/>
      <c r="K66" s="161"/>
      <c r="L66" s="156" t="s">
        <v>2286</v>
      </c>
      <c r="M66" s="162">
        <v>0</v>
      </c>
      <c r="N66" s="155">
        <v>0</v>
      </c>
      <c r="O66" s="155" t="s">
        <v>250</v>
      </c>
      <c r="P66" s="160">
        <v>0</v>
      </c>
      <c r="Q66" s="164">
        <v>3181.94</v>
      </c>
      <c r="R66" s="154">
        <v>3242.08</v>
      </c>
    </row>
    <row r="67" spans="1:18">
      <c r="A67" s="155" t="str">
        <f t="shared" si="1"/>
        <v>241361001</v>
      </c>
      <c r="B67" s="182">
        <v>241361</v>
      </c>
      <c r="C67" s="157" t="s">
        <v>2409</v>
      </c>
      <c r="D67" s="157" t="s">
        <v>2410</v>
      </c>
      <c r="E67" s="156" t="s">
        <v>2298</v>
      </c>
      <c r="F67" s="158"/>
      <c r="G67" s="159">
        <v>0</v>
      </c>
      <c r="H67" s="160">
        <v>0</v>
      </c>
      <c r="I67" s="184">
        <v>2000</v>
      </c>
      <c r="J67" s="160"/>
      <c r="K67" s="161"/>
      <c r="L67" s="155" t="s">
        <v>2286</v>
      </c>
      <c r="M67" s="162">
        <v>0</v>
      </c>
      <c r="N67" s="155">
        <v>0</v>
      </c>
      <c r="O67" s="155" t="s">
        <v>250</v>
      </c>
      <c r="P67" s="160">
        <v>0</v>
      </c>
      <c r="Q67" s="164">
        <v>3216.23</v>
      </c>
      <c r="R67" s="154">
        <v>3277.01</v>
      </c>
    </row>
    <row r="68" spans="1:18" hidden="1">
      <c r="A68" s="155" t="str">
        <f t="shared" si="1"/>
        <v>241362001</v>
      </c>
      <c r="B68" s="183">
        <v>241362</v>
      </c>
      <c r="C68" s="157" t="s">
        <v>2411</v>
      </c>
      <c r="D68" s="157" t="s">
        <v>2412</v>
      </c>
      <c r="E68" s="156" t="s">
        <v>2298</v>
      </c>
      <c r="F68" s="158"/>
      <c r="G68" s="159">
        <v>0</v>
      </c>
      <c r="H68" s="160">
        <v>0</v>
      </c>
      <c r="I68" s="184">
        <v>0</v>
      </c>
      <c r="J68" s="160"/>
      <c r="K68" s="161"/>
      <c r="L68" s="155" t="s">
        <v>2286</v>
      </c>
      <c r="M68" s="162">
        <v>0</v>
      </c>
      <c r="N68" s="155">
        <v>0</v>
      </c>
      <c r="O68" s="155" t="s">
        <v>250</v>
      </c>
      <c r="P68" s="160">
        <v>0</v>
      </c>
      <c r="Q68" s="164">
        <v>2719.23</v>
      </c>
      <c r="R68" s="154">
        <v>2770.62</v>
      </c>
    </row>
    <row r="69" spans="1:18" hidden="1">
      <c r="A69" s="155" t="str">
        <f t="shared" si="1"/>
        <v>241362006</v>
      </c>
      <c r="B69" s="183">
        <v>241362</v>
      </c>
      <c r="C69" s="157" t="s">
        <v>2411</v>
      </c>
      <c r="D69" s="157" t="s">
        <v>2412</v>
      </c>
      <c r="E69" s="156" t="s">
        <v>2298</v>
      </c>
      <c r="F69" s="158"/>
      <c r="G69" s="159">
        <v>0</v>
      </c>
      <c r="H69" s="160">
        <v>0</v>
      </c>
      <c r="I69" s="184">
        <v>0</v>
      </c>
      <c r="J69" s="160"/>
      <c r="K69" s="161"/>
      <c r="L69" s="156" t="s">
        <v>2286</v>
      </c>
      <c r="M69" s="162">
        <v>0</v>
      </c>
      <c r="N69" s="155">
        <v>0</v>
      </c>
      <c r="O69" s="155" t="s">
        <v>281</v>
      </c>
      <c r="P69" s="160">
        <v>0</v>
      </c>
      <c r="Q69" s="164">
        <v>2719.23</v>
      </c>
      <c r="R69" s="154">
        <v>2770.62</v>
      </c>
    </row>
    <row r="70" spans="1:18">
      <c r="A70" s="155" t="str">
        <f t="shared" ref="A70:A101" si="2">B70&amp;O70</f>
        <v>241363001</v>
      </c>
      <c r="B70" s="182">
        <v>241363</v>
      </c>
      <c r="C70" s="157" t="s">
        <v>2413</v>
      </c>
      <c r="D70" s="157" t="s">
        <v>2414</v>
      </c>
      <c r="E70" s="156" t="s">
        <v>2298</v>
      </c>
      <c r="F70" s="158"/>
      <c r="G70" s="159">
        <v>0</v>
      </c>
      <c r="H70" s="160">
        <v>0</v>
      </c>
      <c r="I70" s="184">
        <v>329.83</v>
      </c>
      <c r="J70" s="160"/>
      <c r="K70" s="161"/>
      <c r="L70" s="155" t="s">
        <v>2286</v>
      </c>
      <c r="M70" s="162">
        <v>0</v>
      </c>
      <c r="N70" s="155">
        <v>0</v>
      </c>
      <c r="O70" s="155" t="s">
        <v>250</v>
      </c>
      <c r="P70" s="160">
        <v>0</v>
      </c>
      <c r="Q70" s="164">
        <v>3117.03</v>
      </c>
      <c r="R70" s="154">
        <v>3175.95</v>
      </c>
    </row>
    <row r="71" spans="1:18">
      <c r="A71" s="155" t="str">
        <f t="shared" si="2"/>
        <v>241364001</v>
      </c>
      <c r="B71" s="182">
        <v>241364</v>
      </c>
      <c r="C71" s="166" t="s">
        <v>2415</v>
      </c>
      <c r="D71" s="157" t="s">
        <v>2416</v>
      </c>
      <c r="E71" s="156" t="s">
        <v>2298</v>
      </c>
      <c r="F71" s="158"/>
      <c r="G71" s="159">
        <v>0</v>
      </c>
      <c r="H71" s="160">
        <v>0</v>
      </c>
      <c r="I71" s="184">
        <v>2000</v>
      </c>
      <c r="J71" s="160"/>
      <c r="K71" s="161"/>
      <c r="L71" s="155" t="s">
        <v>2286</v>
      </c>
      <c r="M71" s="162">
        <v>0</v>
      </c>
      <c r="N71" s="155">
        <v>0</v>
      </c>
      <c r="O71" s="155" t="s">
        <v>250</v>
      </c>
      <c r="P71" s="160">
        <v>0</v>
      </c>
      <c r="Q71" s="164">
        <v>3596.67</v>
      </c>
      <c r="R71" s="154">
        <v>3664.65</v>
      </c>
    </row>
    <row r="72" spans="1:18" hidden="1">
      <c r="A72" s="155" t="str">
        <f t="shared" si="2"/>
        <v>241365001</v>
      </c>
      <c r="B72" s="183">
        <v>241365</v>
      </c>
      <c r="C72" s="157" t="s">
        <v>2417</v>
      </c>
      <c r="D72" s="157" t="s">
        <v>2418</v>
      </c>
      <c r="E72" s="156" t="s">
        <v>2298</v>
      </c>
      <c r="F72" s="158"/>
      <c r="G72" s="159">
        <v>0</v>
      </c>
      <c r="H72" s="160">
        <v>0</v>
      </c>
      <c r="I72" s="184">
        <v>0</v>
      </c>
      <c r="J72" s="160"/>
      <c r="K72" s="161"/>
      <c r="L72" s="156" t="s">
        <v>2286</v>
      </c>
      <c r="M72" s="162">
        <v>0</v>
      </c>
      <c r="N72" s="155">
        <v>0</v>
      </c>
      <c r="O72" s="155" t="s">
        <v>250</v>
      </c>
      <c r="P72" s="160">
        <v>0</v>
      </c>
      <c r="Q72" s="164">
        <v>6133.1</v>
      </c>
      <c r="R72" s="154">
        <v>6249.02</v>
      </c>
    </row>
    <row r="73" spans="1:18" hidden="1">
      <c r="A73" s="155" t="str">
        <f t="shared" si="2"/>
        <v>241366001</v>
      </c>
      <c r="B73" s="183">
        <v>241366</v>
      </c>
      <c r="C73" s="157" t="s">
        <v>2419</v>
      </c>
      <c r="D73" s="157" t="s">
        <v>2420</v>
      </c>
      <c r="E73" s="156" t="s">
        <v>2298</v>
      </c>
      <c r="F73" s="158"/>
      <c r="G73" s="159">
        <v>0</v>
      </c>
      <c r="H73" s="160">
        <v>0</v>
      </c>
      <c r="I73" s="184">
        <v>0</v>
      </c>
      <c r="J73" s="160"/>
      <c r="K73" s="161"/>
      <c r="L73" s="156" t="s">
        <v>2286</v>
      </c>
      <c r="M73" s="162">
        <v>0</v>
      </c>
      <c r="N73" s="155">
        <v>0</v>
      </c>
      <c r="O73" s="155" t="s">
        <v>250</v>
      </c>
      <c r="P73" s="160">
        <v>0</v>
      </c>
      <c r="Q73" s="164">
        <v>2730.16</v>
      </c>
      <c r="R73" s="154">
        <v>2781.76</v>
      </c>
    </row>
    <row r="74" spans="1:18">
      <c r="A74" s="155" t="str">
        <f t="shared" si="2"/>
        <v>241367001</v>
      </c>
      <c r="B74" s="182">
        <v>241367</v>
      </c>
      <c r="C74" s="157" t="s">
        <v>2421</v>
      </c>
      <c r="D74" s="157" t="s">
        <v>2422</v>
      </c>
      <c r="E74" s="156" t="s">
        <v>2298</v>
      </c>
      <c r="F74" s="158"/>
      <c r="G74" s="159">
        <v>0</v>
      </c>
      <c r="H74" s="160">
        <v>0</v>
      </c>
      <c r="I74" s="184">
        <v>1064.3900000000001</v>
      </c>
      <c r="J74" s="160"/>
      <c r="K74" s="161"/>
      <c r="L74" s="156" t="s">
        <v>2286</v>
      </c>
      <c r="M74" s="162">
        <v>0</v>
      </c>
      <c r="N74" s="156">
        <v>0</v>
      </c>
      <c r="O74" s="156" t="s">
        <v>250</v>
      </c>
      <c r="P74" s="160">
        <v>0</v>
      </c>
      <c r="Q74" s="164">
        <v>2911.96</v>
      </c>
      <c r="R74" s="154">
        <v>2967</v>
      </c>
    </row>
    <row r="75" spans="1:18" hidden="1">
      <c r="A75" s="155" t="str">
        <f t="shared" si="2"/>
        <v>241368001</v>
      </c>
      <c r="B75" s="183">
        <v>241368</v>
      </c>
      <c r="C75" s="157" t="s">
        <v>2423</v>
      </c>
      <c r="D75" s="157" t="s">
        <v>2424</v>
      </c>
      <c r="E75" s="156" t="s">
        <v>2298</v>
      </c>
      <c r="F75" s="158"/>
      <c r="G75" s="159">
        <v>0</v>
      </c>
      <c r="H75" s="160">
        <v>0</v>
      </c>
      <c r="I75" s="184">
        <v>0</v>
      </c>
      <c r="J75" s="160"/>
      <c r="K75" s="161"/>
      <c r="L75" s="156" t="s">
        <v>2286</v>
      </c>
      <c r="M75" s="162">
        <v>0</v>
      </c>
      <c r="N75" s="155">
        <v>0</v>
      </c>
      <c r="O75" s="155" t="s">
        <v>250</v>
      </c>
      <c r="P75" s="160">
        <v>0</v>
      </c>
      <c r="Q75" s="164">
        <v>2368.58</v>
      </c>
      <c r="R75" s="154">
        <v>2413.35</v>
      </c>
    </row>
    <row r="76" spans="1:18" hidden="1">
      <c r="A76" s="155" t="str">
        <f t="shared" si="2"/>
        <v>241369001</v>
      </c>
      <c r="B76" s="182">
        <v>241369</v>
      </c>
      <c r="C76" s="157" t="s">
        <v>2425</v>
      </c>
      <c r="D76" s="157" t="s">
        <v>2426</v>
      </c>
      <c r="E76" s="156" t="s">
        <v>2298</v>
      </c>
      <c r="F76" s="158"/>
      <c r="G76" s="159">
        <v>0</v>
      </c>
      <c r="H76" s="160">
        <v>0</v>
      </c>
      <c r="I76" s="184">
        <v>0</v>
      </c>
      <c r="J76" s="160"/>
      <c r="K76" s="161"/>
      <c r="L76" s="155" t="s">
        <v>2286</v>
      </c>
      <c r="M76" s="162">
        <v>0</v>
      </c>
      <c r="N76" s="155">
        <v>0</v>
      </c>
      <c r="O76" s="155" t="s">
        <v>250</v>
      </c>
      <c r="P76" s="160">
        <v>0</v>
      </c>
      <c r="Q76" s="164">
        <v>1471.69</v>
      </c>
      <c r="R76" s="154">
        <v>1499.51</v>
      </c>
    </row>
    <row r="77" spans="1:18">
      <c r="A77" s="155" t="str">
        <f t="shared" si="2"/>
        <v>241370001</v>
      </c>
      <c r="B77" s="182">
        <v>241370</v>
      </c>
      <c r="C77" s="157" t="s">
        <v>2427</v>
      </c>
      <c r="D77" s="157" t="s">
        <v>2428</v>
      </c>
      <c r="E77" s="156" t="s">
        <v>2298</v>
      </c>
      <c r="F77" s="158"/>
      <c r="G77" s="159">
        <v>0</v>
      </c>
      <c r="H77" s="160">
        <v>0</v>
      </c>
      <c r="I77" s="184">
        <v>54.76</v>
      </c>
      <c r="J77" s="160"/>
      <c r="K77" s="161"/>
      <c r="L77" s="155" t="s">
        <v>2286</v>
      </c>
      <c r="M77" s="162">
        <v>0</v>
      </c>
      <c r="N77" s="155">
        <v>0</v>
      </c>
      <c r="O77" s="155" t="s">
        <v>250</v>
      </c>
      <c r="P77" s="160">
        <v>0</v>
      </c>
      <c r="Q77" s="164">
        <v>2779.11</v>
      </c>
      <c r="R77" s="154">
        <v>2831.63</v>
      </c>
    </row>
    <row r="78" spans="1:18">
      <c r="A78" s="155" t="str">
        <f t="shared" si="2"/>
        <v>241371001</v>
      </c>
      <c r="B78" s="182">
        <v>241371</v>
      </c>
      <c r="C78" s="157" t="s">
        <v>2429</v>
      </c>
      <c r="D78" s="157" t="s">
        <v>2430</v>
      </c>
      <c r="E78" s="156" t="s">
        <v>2298</v>
      </c>
      <c r="F78" s="158"/>
      <c r="G78" s="159">
        <v>0</v>
      </c>
      <c r="H78" s="160">
        <v>0</v>
      </c>
      <c r="I78" s="184">
        <v>579.61</v>
      </c>
      <c r="J78" s="160"/>
      <c r="K78" s="161"/>
      <c r="L78" s="155" t="s">
        <v>2286</v>
      </c>
      <c r="M78" s="162">
        <v>0</v>
      </c>
      <c r="N78" s="155">
        <v>0</v>
      </c>
      <c r="O78" s="155" t="s">
        <v>250</v>
      </c>
      <c r="P78" s="160">
        <v>0</v>
      </c>
      <c r="Q78" s="164">
        <v>2228.14</v>
      </c>
      <c r="R78" s="154">
        <v>2270.25</v>
      </c>
    </row>
    <row r="79" spans="1:18" hidden="1">
      <c r="A79" s="155" t="str">
        <f t="shared" si="2"/>
        <v>241372001</v>
      </c>
      <c r="B79" s="183">
        <v>241372</v>
      </c>
      <c r="C79" s="157" t="s">
        <v>2431</v>
      </c>
      <c r="D79" s="157" t="s">
        <v>2432</v>
      </c>
      <c r="E79" s="156" t="s">
        <v>2298</v>
      </c>
      <c r="F79" s="158"/>
      <c r="G79" s="159">
        <v>0</v>
      </c>
      <c r="H79" s="160">
        <v>0</v>
      </c>
      <c r="I79" s="184">
        <v>0</v>
      </c>
      <c r="J79" s="160"/>
      <c r="K79" s="161"/>
      <c r="L79" s="156" t="s">
        <v>2286</v>
      </c>
      <c r="M79" s="162">
        <v>0</v>
      </c>
      <c r="N79" s="155">
        <v>0</v>
      </c>
      <c r="O79" s="155" t="s">
        <v>250</v>
      </c>
      <c r="P79" s="160">
        <v>0</v>
      </c>
      <c r="Q79" s="164">
        <v>2281.86</v>
      </c>
      <c r="R79" s="154">
        <v>2324.98</v>
      </c>
    </row>
    <row r="80" spans="1:18">
      <c r="A80" s="155" t="str">
        <f t="shared" si="2"/>
        <v>241373001</v>
      </c>
      <c r="B80" s="182">
        <v>241373</v>
      </c>
      <c r="C80" s="157" t="s">
        <v>2433</v>
      </c>
      <c r="D80" s="157" t="s">
        <v>2434</v>
      </c>
      <c r="E80" s="156" t="s">
        <v>2298</v>
      </c>
      <c r="F80" s="158"/>
      <c r="G80" s="159">
        <v>0</v>
      </c>
      <c r="H80" s="160">
        <v>0</v>
      </c>
      <c r="I80" s="184">
        <v>75.86</v>
      </c>
      <c r="J80" s="160"/>
      <c r="K80" s="161"/>
      <c r="L80" s="155" t="s">
        <v>2286</v>
      </c>
      <c r="M80" s="162">
        <v>0</v>
      </c>
      <c r="N80" s="155">
        <v>0</v>
      </c>
      <c r="O80" s="155" t="s">
        <v>250</v>
      </c>
      <c r="P80" s="160">
        <v>0</v>
      </c>
      <c r="Q80" s="164">
        <v>2542.67</v>
      </c>
      <c r="R80" s="154">
        <v>2590.7199999999998</v>
      </c>
    </row>
    <row r="81" spans="1:18" hidden="1">
      <c r="A81" s="155" t="str">
        <f t="shared" si="2"/>
        <v>241374001</v>
      </c>
      <c r="B81" s="182">
        <v>241374</v>
      </c>
      <c r="C81" s="157" t="s">
        <v>2435</v>
      </c>
      <c r="D81" s="157" t="s">
        <v>2436</v>
      </c>
      <c r="E81" s="156" t="s">
        <v>2298</v>
      </c>
      <c r="F81" s="158"/>
      <c r="G81" s="159">
        <v>0</v>
      </c>
      <c r="H81" s="160">
        <v>0</v>
      </c>
      <c r="I81" s="184">
        <v>0</v>
      </c>
      <c r="J81" s="160"/>
      <c r="K81" s="161"/>
      <c r="L81" s="155" t="s">
        <v>2286</v>
      </c>
      <c r="M81" s="162">
        <v>0</v>
      </c>
      <c r="N81" s="155">
        <v>0</v>
      </c>
      <c r="O81" s="155" t="s">
        <v>250</v>
      </c>
      <c r="P81" s="160">
        <v>0</v>
      </c>
      <c r="Q81" s="164">
        <v>3726.91</v>
      </c>
      <c r="R81" s="154">
        <v>3797.35</v>
      </c>
    </row>
    <row r="82" spans="1:18" hidden="1">
      <c r="A82" s="155" t="str">
        <f t="shared" si="2"/>
        <v>241375001</v>
      </c>
      <c r="B82" s="183">
        <v>241375</v>
      </c>
      <c r="C82" s="157" t="s">
        <v>2437</v>
      </c>
      <c r="D82" s="157" t="s">
        <v>2438</v>
      </c>
      <c r="E82" s="156" t="s">
        <v>2298</v>
      </c>
      <c r="F82" s="158"/>
      <c r="G82" s="159">
        <v>0</v>
      </c>
      <c r="H82" s="160">
        <v>0</v>
      </c>
      <c r="I82" s="184">
        <v>0</v>
      </c>
      <c r="J82" s="160"/>
      <c r="K82" s="161"/>
      <c r="L82" s="156" t="s">
        <v>2286</v>
      </c>
      <c r="M82" s="162">
        <v>0</v>
      </c>
      <c r="N82" s="155">
        <v>0</v>
      </c>
      <c r="O82" s="155" t="s">
        <v>250</v>
      </c>
      <c r="P82" s="160">
        <v>0</v>
      </c>
      <c r="Q82" s="164">
        <v>8592</v>
      </c>
      <c r="R82" s="154">
        <v>8754.3799999999992</v>
      </c>
    </row>
    <row r="83" spans="1:18">
      <c r="A83" s="155" t="str">
        <f t="shared" si="2"/>
        <v>241376001</v>
      </c>
      <c r="B83" s="183">
        <v>241376</v>
      </c>
      <c r="C83" s="157" t="s">
        <v>2439</v>
      </c>
      <c r="D83" s="157" t="s">
        <v>2440</v>
      </c>
      <c r="E83" s="156" t="s">
        <v>2298</v>
      </c>
      <c r="F83" s="158"/>
      <c r="G83" s="159">
        <v>0</v>
      </c>
      <c r="H83" s="160">
        <v>0</v>
      </c>
      <c r="I83" s="184">
        <v>776.48</v>
      </c>
      <c r="J83" s="160"/>
      <c r="K83" s="161"/>
      <c r="L83" s="155" t="s">
        <v>2286</v>
      </c>
      <c r="M83" s="162">
        <v>0</v>
      </c>
      <c r="N83" s="155">
        <v>0</v>
      </c>
      <c r="O83" s="155" t="s">
        <v>250</v>
      </c>
      <c r="P83" s="160">
        <v>0</v>
      </c>
      <c r="Q83" s="164">
        <v>2839.03</v>
      </c>
      <c r="R83" s="154">
        <v>2892.69</v>
      </c>
    </row>
    <row r="84" spans="1:18" hidden="1">
      <c r="A84" s="155" t="str">
        <f t="shared" si="2"/>
        <v>241377001</v>
      </c>
      <c r="B84" s="182">
        <v>241377</v>
      </c>
      <c r="C84" s="157" t="s">
        <v>2441</v>
      </c>
      <c r="D84" s="157" t="s">
        <v>2442</v>
      </c>
      <c r="E84" s="156" t="s">
        <v>2298</v>
      </c>
      <c r="F84" s="158"/>
      <c r="G84" s="159">
        <v>0</v>
      </c>
      <c r="H84" s="160">
        <v>0</v>
      </c>
      <c r="I84" s="184">
        <v>0</v>
      </c>
      <c r="J84" s="160"/>
      <c r="K84" s="161"/>
      <c r="L84" s="155" t="s">
        <v>2286</v>
      </c>
      <c r="M84" s="162">
        <v>0</v>
      </c>
      <c r="N84" s="155">
        <v>0</v>
      </c>
      <c r="O84" s="155" t="s">
        <v>250</v>
      </c>
      <c r="P84" s="160">
        <v>0</v>
      </c>
      <c r="Q84" s="164">
        <v>2075.4299999999998</v>
      </c>
      <c r="R84" s="154">
        <v>2114.65</v>
      </c>
    </row>
    <row r="85" spans="1:18" hidden="1">
      <c r="A85" s="155" t="str">
        <f t="shared" si="2"/>
        <v>241378001</v>
      </c>
      <c r="B85" s="183">
        <v>241378</v>
      </c>
      <c r="C85" s="157" t="s">
        <v>2443</v>
      </c>
      <c r="D85" s="157" t="s">
        <v>2444</v>
      </c>
      <c r="E85" s="156" t="s">
        <v>2298</v>
      </c>
      <c r="F85" s="158"/>
      <c r="G85" s="159">
        <v>0</v>
      </c>
      <c r="H85" s="160">
        <v>0</v>
      </c>
      <c r="I85" s="184">
        <v>0</v>
      </c>
      <c r="J85" s="160"/>
      <c r="K85" s="161"/>
      <c r="L85" s="156" t="s">
        <v>2286</v>
      </c>
      <c r="M85" s="162">
        <v>0</v>
      </c>
      <c r="N85" s="155">
        <v>0</v>
      </c>
      <c r="O85" s="155" t="s">
        <v>250</v>
      </c>
      <c r="P85" s="160">
        <v>0</v>
      </c>
      <c r="Q85" s="164">
        <v>1499.04</v>
      </c>
      <c r="R85" s="154">
        <v>1527.37</v>
      </c>
    </row>
    <row r="86" spans="1:18" hidden="1">
      <c r="A86" s="155" t="str">
        <f t="shared" si="2"/>
        <v>241379001</v>
      </c>
      <c r="B86" s="183">
        <v>241379</v>
      </c>
      <c r="C86" s="157" t="s">
        <v>2445</v>
      </c>
      <c r="D86" s="157" t="s">
        <v>2446</v>
      </c>
      <c r="E86" s="156" t="s">
        <v>2298</v>
      </c>
      <c r="F86" s="158"/>
      <c r="G86" s="159">
        <v>0</v>
      </c>
      <c r="H86" s="160">
        <v>0</v>
      </c>
      <c r="I86" s="184">
        <v>0</v>
      </c>
      <c r="J86" s="160"/>
      <c r="K86" s="161"/>
      <c r="L86" s="156" t="s">
        <v>2286</v>
      </c>
      <c r="M86" s="162">
        <v>0</v>
      </c>
      <c r="N86" s="155">
        <v>0</v>
      </c>
      <c r="O86" s="155" t="s">
        <v>250</v>
      </c>
      <c r="P86" s="160">
        <v>0</v>
      </c>
      <c r="Q86" s="164">
        <v>4533.63</v>
      </c>
      <c r="R86" s="154">
        <v>4619.3100000000004</v>
      </c>
    </row>
    <row r="87" spans="1:18" hidden="1">
      <c r="A87" s="155" t="str">
        <f t="shared" si="2"/>
        <v>241380001</v>
      </c>
      <c r="B87" s="182">
        <v>241380</v>
      </c>
      <c r="C87" s="157" t="s">
        <v>2447</v>
      </c>
      <c r="D87" s="157" t="s">
        <v>2448</v>
      </c>
      <c r="E87" s="156" t="s">
        <v>2298</v>
      </c>
      <c r="F87" s="158"/>
      <c r="G87" s="159">
        <v>0</v>
      </c>
      <c r="H87" s="160">
        <v>0</v>
      </c>
      <c r="I87" s="184">
        <v>0</v>
      </c>
      <c r="J87" s="160"/>
      <c r="K87" s="161"/>
      <c r="L87" s="155" t="s">
        <v>2286</v>
      </c>
      <c r="M87" s="162">
        <v>0</v>
      </c>
      <c r="N87" s="155">
        <v>0</v>
      </c>
      <c r="O87" s="155" t="s">
        <v>250</v>
      </c>
      <c r="P87" s="160">
        <v>0</v>
      </c>
      <c r="Q87" s="164">
        <v>3134.21</v>
      </c>
      <c r="R87" s="154">
        <v>3193.45</v>
      </c>
    </row>
    <row r="88" spans="1:18">
      <c r="A88" s="155" t="str">
        <f t="shared" si="2"/>
        <v>241381001</v>
      </c>
      <c r="B88" s="182">
        <v>241381</v>
      </c>
      <c r="C88" s="157" t="s">
        <v>2449</v>
      </c>
      <c r="D88" s="157" t="s">
        <v>2450</v>
      </c>
      <c r="E88" s="156" t="s">
        <v>2298</v>
      </c>
      <c r="F88" s="158"/>
      <c r="G88" s="159">
        <v>0</v>
      </c>
      <c r="H88" s="160">
        <v>0</v>
      </c>
      <c r="I88" s="184">
        <v>511.28</v>
      </c>
      <c r="J88" s="160"/>
      <c r="K88" s="161"/>
      <c r="L88" s="155" t="s">
        <v>2286</v>
      </c>
      <c r="M88" s="162">
        <v>0</v>
      </c>
      <c r="N88" s="155">
        <v>0</v>
      </c>
      <c r="O88" s="155" t="s">
        <v>250</v>
      </c>
      <c r="P88" s="160">
        <v>0</v>
      </c>
      <c r="Q88" s="164">
        <v>2090.65</v>
      </c>
      <c r="R88" s="154">
        <v>2130.17</v>
      </c>
    </row>
    <row r="89" spans="1:18" hidden="1">
      <c r="A89" s="155" t="str">
        <f t="shared" si="2"/>
        <v>351329001</v>
      </c>
      <c r="B89" s="182">
        <v>351329</v>
      </c>
      <c r="C89" s="157" t="s">
        <v>2451</v>
      </c>
      <c r="D89" s="157" t="s">
        <v>2452</v>
      </c>
      <c r="E89" s="156" t="s">
        <v>2453</v>
      </c>
      <c r="F89" s="158"/>
      <c r="G89" s="159">
        <v>0</v>
      </c>
      <c r="H89" s="160">
        <v>0</v>
      </c>
      <c r="I89" s="184">
        <v>0</v>
      </c>
      <c r="J89" s="160"/>
      <c r="K89" s="161"/>
      <c r="L89" s="155" t="s">
        <v>2286</v>
      </c>
      <c r="M89" s="162">
        <v>0</v>
      </c>
      <c r="N89" s="155">
        <v>1</v>
      </c>
      <c r="O89" s="155" t="s">
        <v>250</v>
      </c>
      <c r="P89" s="160">
        <v>0</v>
      </c>
      <c r="Q89" s="164">
        <v>2768.91</v>
      </c>
      <c r="R89" s="154">
        <v>2821.24</v>
      </c>
    </row>
    <row r="90" spans="1:18" hidden="1">
      <c r="A90" s="155" t="str">
        <f t="shared" si="2"/>
        <v>431339001</v>
      </c>
      <c r="B90" s="182">
        <v>431339</v>
      </c>
      <c r="C90" s="157" t="s">
        <v>2454</v>
      </c>
      <c r="D90" s="157" t="s">
        <v>2455</v>
      </c>
      <c r="E90" s="156" t="s">
        <v>2456</v>
      </c>
      <c r="F90" s="158"/>
      <c r="G90" s="159">
        <v>0</v>
      </c>
      <c r="H90" s="160">
        <v>0</v>
      </c>
      <c r="I90" s="184">
        <v>0</v>
      </c>
      <c r="J90" s="160"/>
      <c r="K90" s="161"/>
      <c r="L90" s="155" t="s">
        <v>2286</v>
      </c>
      <c r="M90" s="162">
        <v>0</v>
      </c>
      <c r="N90" s="155">
        <v>1</v>
      </c>
      <c r="O90" s="155" t="s">
        <v>250</v>
      </c>
      <c r="P90" s="160">
        <v>0</v>
      </c>
      <c r="Q90" s="164">
        <v>2314.84</v>
      </c>
      <c r="R90" s="154">
        <v>2358.59</v>
      </c>
    </row>
    <row r="91" spans="1:18" hidden="1">
      <c r="A91" s="155" t="str">
        <f t="shared" si="2"/>
        <v>521308001</v>
      </c>
      <c r="B91" s="183">
        <v>521308</v>
      </c>
      <c r="C91" s="157" t="s">
        <v>2457</v>
      </c>
      <c r="D91" s="157" t="s">
        <v>2458</v>
      </c>
      <c r="E91" s="156" t="s">
        <v>2459</v>
      </c>
      <c r="F91" s="158"/>
      <c r="G91" s="159">
        <v>0</v>
      </c>
      <c r="H91" s="160">
        <v>0</v>
      </c>
      <c r="I91" s="184">
        <v>0</v>
      </c>
      <c r="J91" s="160"/>
      <c r="K91" s="161"/>
      <c r="L91" s="156" t="s">
        <v>2286</v>
      </c>
      <c r="M91" s="162">
        <v>0</v>
      </c>
      <c r="N91" s="155">
        <v>1</v>
      </c>
      <c r="O91" s="155" t="s">
        <v>250</v>
      </c>
      <c r="P91" s="160">
        <v>0</v>
      </c>
      <c r="Q91" s="164">
        <v>1262.45</v>
      </c>
      <c r="R91" s="154">
        <v>1286.31</v>
      </c>
    </row>
    <row r="92" spans="1:18" hidden="1">
      <c r="A92" s="155" t="str">
        <f t="shared" si="2"/>
        <v>521318001</v>
      </c>
      <c r="B92" s="182">
        <v>521318</v>
      </c>
      <c r="C92" s="157" t="s">
        <v>2460</v>
      </c>
      <c r="D92" s="157" t="s">
        <v>2461</v>
      </c>
      <c r="E92" s="156" t="s">
        <v>2459</v>
      </c>
      <c r="F92" s="158"/>
      <c r="G92" s="159">
        <v>0</v>
      </c>
      <c r="H92" s="160">
        <v>0</v>
      </c>
      <c r="I92" s="184">
        <v>0</v>
      </c>
      <c r="J92" s="160"/>
      <c r="K92" s="161"/>
      <c r="L92" s="155" t="s">
        <v>2286</v>
      </c>
      <c r="M92" s="162">
        <v>0</v>
      </c>
      <c r="N92" s="155">
        <v>1</v>
      </c>
      <c r="O92" s="155" t="s">
        <v>250</v>
      </c>
      <c r="P92" s="160">
        <v>0</v>
      </c>
      <c r="Q92" s="164">
        <v>2149.5500000000002</v>
      </c>
      <c r="R92" s="154">
        <v>2190.17</v>
      </c>
    </row>
    <row r="93" spans="1:18" hidden="1">
      <c r="A93" s="155" t="str">
        <f t="shared" si="2"/>
        <v>521329001</v>
      </c>
      <c r="B93" s="183">
        <v>521329</v>
      </c>
      <c r="C93" s="157" t="s">
        <v>2462</v>
      </c>
      <c r="D93" s="157" t="s">
        <v>2463</v>
      </c>
      <c r="E93" s="156" t="s">
        <v>2459</v>
      </c>
      <c r="F93" s="158"/>
      <c r="G93" s="159">
        <v>0</v>
      </c>
      <c r="H93" s="160">
        <v>0</v>
      </c>
      <c r="I93" s="184">
        <v>0</v>
      </c>
      <c r="J93" s="160"/>
      <c r="K93" s="161"/>
      <c r="L93" s="156" t="s">
        <v>2286</v>
      </c>
      <c r="M93" s="162">
        <v>0</v>
      </c>
      <c r="N93" s="155">
        <v>1</v>
      </c>
      <c r="O93" s="155" t="s">
        <v>250</v>
      </c>
      <c r="P93" s="160">
        <v>0</v>
      </c>
      <c r="Q93" s="164">
        <v>2760.6</v>
      </c>
      <c r="R93" s="154">
        <v>2812.78</v>
      </c>
    </row>
    <row r="94" spans="1:18" hidden="1">
      <c r="A94" s="155" t="str">
        <f t="shared" si="2"/>
        <v>521331001</v>
      </c>
      <c r="B94" s="183">
        <v>521331</v>
      </c>
      <c r="C94" s="157" t="s">
        <v>2464</v>
      </c>
      <c r="D94" s="157" t="s">
        <v>2465</v>
      </c>
      <c r="E94" s="156" t="s">
        <v>2459</v>
      </c>
      <c r="F94" s="158"/>
      <c r="G94" s="159">
        <v>0</v>
      </c>
      <c r="H94" s="160">
        <v>0</v>
      </c>
      <c r="I94" s="184">
        <v>0</v>
      </c>
      <c r="J94" s="160"/>
      <c r="K94" s="161"/>
      <c r="L94" s="156" t="s">
        <v>2286</v>
      </c>
      <c r="M94" s="162">
        <v>0</v>
      </c>
      <c r="N94" s="155">
        <v>1</v>
      </c>
      <c r="O94" s="155" t="s">
        <v>250</v>
      </c>
      <c r="P94" s="160">
        <v>0</v>
      </c>
      <c r="Q94" s="164">
        <v>6054.86</v>
      </c>
      <c r="R94" s="154">
        <v>6169.29</v>
      </c>
    </row>
    <row r="95" spans="1:18" hidden="1">
      <c r="A95" s="155" t="str">
        <f t="shared" si="2"/>
        <v>521335001</v>
      </c>
      <c r="B95" s="183">
        <v>521335</v>
      </c>
      <c r="C95" s="157" t="s">
        <v>2466</v>
      </c>
      <c r="D95" s="157" t="s">
        <v>2467</v>
      </c>
      <c r="E95" s="156" t="s">
        <v>2459</v>
      </c>
      <c r="F95" s="158"/>
      <c r="G95" s="159">
        <v>0</v>
      </c>
      <c r="H95" s="160">
        <v>0</v>
      </c>
      <c r="I95" s="184">
        <v>0</v>
      </c>
      <c r="J95" s="160"/>
      <c r="K95" s="161"/>
      <c r="L95" s="156" t="s">
        <v>2286</v>
      </c>
      <c r="M95" s="162">
        <v>0</v>
      </c>
      <c r="N95" s="155">
        <v>1</v>
      </c>
      <c r="O95" s="155" t="s">
        <v>250</v>
      </c>
      <c r="P95" s="160">
        <v>0</v>
      </c>
      <c r="Q95" s="164">
        <v>1806.43</v>
      </c>
      <c r="R95" s="154">
        <v>1840.57</v>
      </c>
    </row>
    <row r="96" spans="1:18" hidden="1">
      <c r="A96" s="155" t="str">
        <f t="shared" si="2"/>
        <v>521337001</v>
      </c>
      <c r="B96" s="182">
        <v>521337</v>
      </c>
      <c r="C96" s="157" t="s">
        <v>2468</v>
      </c>
      <c r="D96" s="157" t="s">
        <v>2469</v>
      </c>
      <c r="E96" s="156" t="s">
        <v>2459</v>
      </c>
      <c r="F96" s="158"/>
      <c r="G96" s="159">
        <v>0</v>
      </c>
      <c r="H96" s="160">
        <v>0</v>
      </c>
      <c r="I96" s="184">
        <v>0</v>
      </c>
      <c r="J96" s="160"/>
      <c r="K96" s="161"/>
      <c r="L96" s="155" t="s">
        <v>2286</v>
      </c>
      <c r="M96" s="162">
        <v>0</v>
      </c>
      <c r="N96" s="155">
        <v>1</v>
      </c>
      <c r="O96" s="155" t="s">
        <v>250</v>
      </c>
      <c r="P96" s="160">
        <v>0</v>
      </c>
      <c r="Q96" s="164">
        <v>3035.43</v>
      </c>
      <c r="R96" s="154">
        <v>3092.8</v>
      </c>
    </row>
    <row r="97" spans="1:18" hidden="1">
      <c r="A97" s="155" t="str">
        <f t="shared" si="2"/>
        <v>521345001</v>
      </c>
      <c r="B97" s="183">
        <v>521345</v>
      </c>
      <c r="C97" s="157" t="s">
        <v>2470</v>
      </c>
      <c r="D97" s="157" t="s">
        <v>2471</v>
      </c>
      <c r="E97" s="156" t="s">
        <v>2459</v>
      </c>
      <c r="F97" s="158"/>
      <c r="G97" s="159">
        <v>0</v>
      </c>
      <c r="H97" s="160">
        <v>0</v>
      </c>
      <c r="I97" s="184">
        <v>0</v>
      </c>
      <c r="J97" s="160"/>
      <c r="K97" s="161"/>
      <c r="L97" s="156" t="s">
        <v>2286</v>
      </c>
      <c r="M97" s="162">
        <v>0</v>
      </c>
      <c r="N97" s="155">
        <v>1</v>
      </c>
      <c r="O97" s="155" t="s">
        <v>250</v>
      </c>
      <c r="P97" s="160">
        <v>0</v>
      </c>
      <c r="Q97" s="164">
        <v>3431.94</v>
      </c>
      <c r="R97" s="154">
        <v>3496.8078048780494</v>
      </c>
    </row>
    <row r="98" spans="1:18" hidden="1">
      <c r="A98" s="155" t="str">
        <f t="shared" si="2"/>
        <v>521347001</v>
      </c>
      <c r="B98" s="183">
        <v>521347</v>
      </c>
      <c r="C98" s="157" t="s">
        <v>2472</v>
      </c>
      <c r="D98" s="157" t="s">
        <v>2473</v>
      </c>
      <c r="E98" s="156" t="s">
        <v>2459</v>
      </c>
      <c r="F98" s="158"/>
      <c r="G98" s="159">
        <v>0</v>
      </c>
      <c r="H98" s="160">
        <v>0</v>
      </c>
      <c r="I98" s="184">
        <v>0</v>
      </c>
      <c r="J98" s="160"/>
      <c r="K98" s="161"/>
      <c r="L98" s="156" t="s">
        <v>2286</v>
      </c>
      <c r="M98" s="162">
        <v>0</v>
      </c>
      <c r="N98" s="155">
        <v>1</v>
      </c>
      <c r="O98" s="155" t="s">
        <v>250</v>
      </c>
      <c r="P98" s="160">
        <v>0</v>
      </c>
      <c r="Q98" s="164">
        <v>2739.04</v>
      </c>
      <c r="R98" s="154">
        <v>2790.8</v>
      </c>
    </row>
    <row r="99" spans="1:18" hidden="1">
      <c r="A99" s="155" t="str">
        <f t="shared" si="2"/>
        <v>521349001</v>
      </c>
      <c r="B99" s="183">
        <v>521349</v>
      </c>
      <c r="C99" s="157" t="s">
        <v>2474</v>
      </c>
      <c r="D99" s="157" t="s">
        <v>2475</v>
      </c>
      <c r="E99" s="156" t="s">
        <v>2459</v>
      </c>
      <c r="F99" s="158"/>
      <c r="G99" s="159">
        <v>0</v>
      </c>
      <c r="H99" s="160">
        <v>0</v>
      </c>
      <c r="I99" s="184">
        <v>0</v>
      </c>
      <c r="J99" s="160"/>
      <c r="K99" s="161"/>
      <c r="L99" s="155" t="s">
        <v>2286</v>
      </c>
      <c r="M99" s="162">
        <v>0</v>
      </c>
      <c r="N99" s="155">
        <v>1</v>
      </c>
      <c r="O99" s="155" t="s">
        <v>250</v>
      </c>
      <c r="P99" s="160">
        <v>0</v>
      </c>
      <c r="Q99" s="164">
        <v>5775.47</v>
      </c>
      <c r="R99" s="154">
        <v>5884.63</v>
      </c>
    </row>
    <row r="100" spans="1:18" hidden="1">
      <c r="A100" s="155" t="str">
        <f t="shared" si="2"/>
        <v>888888001</v>
      </c>
      <c r="B100" s="182">
        <v>888888</v>
      </c>
      <c r="C100" s="157" t="s">
        <v>2476</v>
      </c>
      <c r="D100" s="157"/>
      <c r="E100" s="156"/>
      <c r="F100" s="158">
        <v>1</v>
      </c>
      <c r="G100" s="159">
        <v>0.36699999999999999</v>
      </c>
      <c r="H100" s="160">
        <v>0</v>
      </c>
      <c r="I100" s="184">
        <v>0</v>
      </c>
      <c r="J100" s="161" t="s">
        <v>2477</v>
      </c>
      <c r="K100" s="161" t="s">
        <v>2478</v>
      </c>
      <c r="L100" s="156" t="s">
        <v>2286</v>
      </c>
      <c r="M100" s="162" t="s">
        <v>2479</v>
      </c>
      <c r="N100" s="156">
        <v>1</v>
      </c>
      <c r="O100" s="156" t="s">
        <v>250</v>
      </c>
      <c r="P100" s="163" t="s">
        <v>2479</v>
      </c>
      <c r="Q100" s="164" t="s">
        <v>132</v>
      </c>
      <c r="R100" s="164" t="s">
        <v>132</v>
      </c>
    </row>
    <row r="101" spans="1:18" hidden="1">
      <c r="A101" s="155" t="str">
        <f t="shared" si="2"/>
        <v>888888006</v>
      </c>
      <c r="B101" s="182">
        <v>888888</v>
      </c>
      <c r="C101" s="157" t="s">
        <v>2476</v>
      </c>
      <c r="D101" s="157"/>
      <c r="E101" s="156"/>
      <c r="F101" s="158">
        <v>1</v>
      </c>
      <c r="G101" s="159">
        <v>0.36699999999999999</v>
      </c>
      <c r="H101" s="160">
        <v>0</v>
      </c>
      <c r="I101" s="184">
        <v>0</v>
      </c>
      <c r="J101" s="161" t="s">
        <v>2480</v>
      </c>
      <c r="K101" s="161" t="s">
        <v>2478</v>
      </c>
      <c r="L101" s="156" t="s">
        <v>2286</v>
      </c>
      <c r="M101" s="162" t="s">
        <v>2479</v>
      </c>
      <c r="N101" s="156">
        <v>1</v>
      </c>
      <c r="O101" s="156" t="s">
        <v>281</v>
      </c>
      <c r="P101" s="163" t="s">
        <v>2479</v>
      </c>
      <c r="Q101" s="164"/>
      <c r="R101" s="164"/>
    </row>
    <row r="102" spans="1:18" hidden="1">
      <c r="A102" s="155" t="str">
        <f t="shared" ref="A102:A133" si="3">B102&amp;O102</f>
        <v>242004015</v>
      </c>
      <c r="B102" s="183">
        <v>242004</v>
      </c>
      <c r="C102" s="157" t="s">
        <v>2481</v>
      </c>
      <c r="D102" s="157" t="s">
        <v>2482</v>
      </c>
      <c r="E102" s="156" t="s">
        <v>2298</v>
      </c>
      <c r="F102" s="158"/>
      <c r="G102" s="160">
        <v>0</v>
      </c>
      <c r="H102" s="160">
        <v>0</v>
      </c>
      <c r="I102" s="160">
        <v>0</v>
      </c>
      <c r="J102" s="160"/>
      <c r="K102" s="161"/>
      <c r="L102" s="156" t="s">
        <v>2483</v>
      </c>
      <c r="M102" s="160">
        <v>0</v>
      </c>
      <c r="N102" s="155">
        <v>0</v>
      </c>
      <c r="O102" s="155" t="s">
        <v>2484</v>
      </c>
      <c r="P102" s="160">
        <v>0</v>
      </c>
      <c r="Q102" s="164">
        <v>1926.12</v>
      </c>
      <c r="R102" s="164">
        <v>1926.12</v>
      </c>
    </row>
    <row r="103" spans="1:18" hidden="1">
      <c r="A103" s="155" t="str">
        <f t="shared" si="3"/>
        <v>242005015</v>
      </c>
      <c r="B103" s="183">
        <v>242005</v>
      </c>
      <c r="C103" s="157" t="s">
        <v>2485</v>
      </c>
      <c r="D103" s="157" t="s">
        <v>2486</v>
      </c>
      <c r="E103" s="156" t="s">
        <v>2298</v>
      </c>
      <c r="F103" s="158"/>
      <c r="G103" s="160">
        <v>0</v>
      </c>
      <c r="H103" s="160">
        <v>0</v>
      </c>
      <c r="I103" s="160">
        <v>0</v>
      </c>
      <c r="J103" s="160"/>
      <c r="K103" s="161"/>
      <c r="L103" s="155" t="s">
        <v>2483</v>
      </c>
      <c r="M103" s="160">
        <v>0</v>
      </c>
      <c r="N103" s="155">
        <v>0</v>
      </c>
      <c r="O103" s="155" t="s">
        <v>2484</v>
      </c>
      <c r="P103" s="160">
        <v>0</v>
      </c>
      <c r="Q103" s="164">
        <v>1692.08</v>
      </c>
      <c r="R103" s="164">
        <v>1692.08</v>
      </c>
    </row>
    <row r="104" spans="1:18" hidden="1">
      <c r="A104" s="155" t="str">
        <f t="shared" si="3"/>
        <v>352004015</v>
      </c>
      <c r="B104" s="183">
        <v>352004</v>
      </c>
      <c r="C104" s="157" t="s">
        <v>2487</v>
      </c>
      <c r="D104" s="157" t="s">
        <v>2488</v>
      </c>
      <c r="E104" s="156" t="s">
        <v>2453</v>
      </c>
      <c r="F104" s="158"/>
      <c r="G104" s="160">
        <v>0</v>
      </c>
      <c r="H104" s="160">
        <v>0</v>
      </c>
      <c r="I104" s="160">
        <v>0</v>
      </c>
      <c r="J104" s="160"/>
      <c r="K104" s="161"/>
      <c r="L104" s="156" t="s">
        <v>2483</v>
      </c>
      <c r="M104" s="160">
        <v>0</v>
      </c>
      <c r="N104" s="155">
        <v>1</v>
      </c>
      <c r="O104" s="155" t="s">
        <v>2484</v>
      </c>
      <c r="P104" s="160">
        <v>0</v>
      </c>
      <c r="Q104" s="164">
        <v>1809.1</v>
      </c>
      <c r="R104" s="164">
        <v>1809.1</v>
      </c>
    </row>
    <row r="105" spans="1:18" hidden="1">
      <c r="A105" s="155" t="str">
        <f t="shared" si="3"/>
        <v>432002015</v>
      </c>
      <c r="B105" s="183">
        <v>432002</v>
      </c>
      <c r="C105" s="157" t="s">
        <v>2489</v>
      </c>
      <c r="D105" s="157" t="s">
        <v>2490</v>
      </c>
      <c r="E105" s="156" t="s">
        <v>2456</v>
      </c>
      <c r="F105" s="158"/>
      <c r="G105" s="160">
        <v>0</v>
      </c>
      <c r="H105" s="160">
        <v>0</v>
      </c>
      <c r="I105" s="160">
        <v>0</v>
      </c>
      <c r="J105" s="160"/>
      <c r="K105" s="161"/>
      <c r="L105" s="155" t="s">
        <v>2483</v>
      </c>
      <c r="M105" s="160">
        <v>0</v>
      </c>
      <c r="N105" s="155">
        <v>1</v>
      </c>
      <c r="O105" s="155" t="s">
        <v>2484</v>
      </c>
      <c r="P105" s="160">
        <v>0</v>
      </c>
      <c r="Q105" s="164">
        <v>1809.1</v>
      </c>
      <c r="R105" s="164">
        <v>1809.1</v>
      </c>
    </row>
    <row r="106" spans="1:18" hidden="1">
      <c r="A106" s="155" t="str">
        <f t="shared" si="3"/>
        <v>160124001</v>
      </c>
      <c r="B106" s="182">
        <v>160124</v>
      </c>
      <c r="C106" s="157" t="s">
        <v>2491</v>
      </c>
      <c r="D106" s="157" t="s">
        <v>2492</v>
      </c>
      <c r="E106" s="156" t="s">
        <v>2285</v>
      </c>
      <c r="F106" s="158">
        <v>0.8135</v>
      </c>
      <c r="G106" s="159">
        <v>0.57399999999999995</v>
      </c>
      <c r="H106" s="160">
        <v>0</v>
      </c>
      <c r="I106" s="160">
        <v>0</v>
      </c>
      <c r="J106" s="161" t="s">
        <v>2477</v>
      </c>
      <c r="K106" s="161" t="s">
        <v>2478</v>
      </c>
      <c r="L106" s="155" t="s">
        <v>2493</v>
      </c>
      <c r="M106" s="162">
        <v>8570.0400000000009</v>
      </c>
      <c r="N106" s="155">
        <v>1</v>
      </c>
      <c r="O106" s="155" t="s">
        <v>250</v>
      </c>
      <c r="P106" s="165">
        <v>0.62</v>
      </c>
      <c r="Q106" s="164">
        <v>7579.09</v>
      </c>
      <c r="R106" s="164">
        <v>7579.09</v>
      </c>
    </row>
    <row r="107" spans="1:18" hidden="1">
      <c r="A107" s="155" t="str">
        <f t="shared" si="3"/>
        <v>240001001</v>
      </c>
      <c r="B107" s="182">
        <v>240001</v>
      </c>
      <c r="C107" s="157" t="s">
        <v>2494</v>
      </c>
      <c r="D107" s="157" t="s">
        <v>2495</v>
      </c>
      <c r="E107" s="156" t="s">
        <v>2298</v>
      </c>
      <c r="F107" s="158">
        <v>1.0578000000000001</v>
      </c>
      <c r="G107" s="159">
        <v>0.34399999999999997</v>
      </c>
      <c r="H107" s="160">
        <v>0.23599999999999999</v>
      </c>
      <c r="I107" s="160">
        <v>0.27160000000000001</v>
      </c>
      <c r="J107" s="161" t="s">
        <v>2496</v>
      </c>
      <c r="K107" s="161" t="s">
        <v>2478</v>
      </c>
      <c r="L107" s="155" t="s">
        <v>2493</v>
      </c>
      <c r="M107" s="162">
        <v>8570.0400000000009</v>
      </c>
      <c r="N107" s="155">
        <v>0</v>
      </c>
      <c r="O107" s="155" t="s">
        <v>250</v>
      </c>
      <c r="P107" s="165">
        <v>0.67600000000000005</v>
      </c>
      <c r="Q107" s="164">
        <v>8904.89</v>
      </c>
      <c r="R107" s="164">
        <v>8904.89</v>
      </c>
    </row>
    <row r="108" spans="1:18" hidden="1">
      <c r="A108" s="155" t="str">
        <f t="shared" si="3"/>
        <v>240001006</v>
      </c>
      <c r="B108" s="183">
        <v>240001</v>
      </c>
      <c r="C108" s="157" t="s">
        <v>2494</v>
      </c>
      <c r="D108" s="157" t="s">
        <v>2495</v>
      </c>
      <c r="E108" s="156" t="s">
        <v>2298</v>
      </c>
      <c r="F108" s="158">
        <v>1.0578000000000001</v>
      </c>
      <c r="G108" s="159">
        <v>0.34399999999999997</v>
      </c>
      <c r="H108" s="160">
        <v>0.23599999999999999</v>
      </c>
      <c r="I108" s="160">
        <v>0.27160000000000001</v>
      </c>
      <c r="J108" s="161" t="s">
        <v>2496</v>
      </c>
      <c r="K108" s="161" t="s">
        <v>2478</v>
      </c>
      <c r="L108" s="156" t="s">
        <v>2493</v>
      </c>
      <c r="M108" s="162">
        <v>8570.0400000000009</v>
      </c>
      <c r="N108" s="155">
        <v>0</v>
      </c>
      <c r="O108" s="155" t="s">
        <v>281</v>
      </c>
      <c r="P108" s="165">
        <v>0.67600000000000005</v>
      </c>
      <c r="Q108" s="164">
        <v>8904.89</v>
      </c>
      <c r="R108" s="164">
        <v>8904.89</v>
      </c>
    </row>
    <row r="109" spans="1:18" hidden="1">
      <c r="A109" s="155" t="str">
        <f t="shared" si="3"/>
        <v>240002001</v>
      </c>
      <c r="B109" s="183">
        <v>240002</v>
      </c>
      <c r="C109" s="157" t="s">
        <v>2497</v>
      </c>
      <c r="D109" s="157" t="s">
        <v>2498</v>
      </c>
      <c r="E109" s="156" t="s">
        <v>2298</v>
      </c>
      <c r="F109" s="158">
        <v>1.0358000000000001</v>
      </c>
      <c r="G109" s="159">
        <v>0.375</v>
      </c>
      <c r="H109" s="160">
        <v>4.6800000000000001E-2</v>
      </c>
      <c r="I109" s="160">
        <v>0.21779999999999999</v>
      </c>
      <c r="J109" s="161" t="s">
        <v>2499</v>
      </c>
      <c r="K109" s="161" t="s">
        <v>2500</v>
      </c>
      <c r="L109" s="156" t="s">
        <v>2493</v>
      </c>
      <c r="M109" s="162">
        <v>8570.0400000000009</v>
      </c>
      <c r="N109" s="155">
        <v>0</v>
      </c>
      <c r="O109" s="155" t="s">
        <v>250</v>
      </c>
      <c r="P109" s="165">
        <v>0.67600000000000005</v>
      </c>
      <c r="Q109" s="164">
        <v>8777.44</v>
      </c>
      <c r="R109" s="164">
        <v>8777.44</v>
      </c>
    </row>
    <row r="110" spans="1:18" hidden="1">
      <c r="A110" s="155" t="str">
        <f t="shared" si="3"/>
        <v>240004001</v>
      </c>
      <c r="B110" s="182">
        <v>240004</v>
      </c>
      <c r="C110" s="157" t="s">
        <v>2501</v>
      </c>
      <c r="D110" s="157" t="s">
        <v>2502</v>
      </c>
      <c r="E110" s="156" t="s">
        <v>2298</v>
      </c>
      <c r="F110" s="158">
        <v>1.0578000000000001</v>
      </c>
      <c r="G110" s="159">
        <v>0.30499999999999999</v>
      </c>
      <c r="H110" s="160">
        <v>0.41799999999999998</v>
      </c>
      <c r="I110" s="160">
        <v>0.31580000000000003</v>
      </c>
      <c r="J110" s="161" t="s">
        <v>2496</v>
      </c>
      <c r="K110" s="161" t="s">
        <v>2478</v>
      </c>
      <c r="L110" s="155" t="s">
        <v>2493</v>
      </c>
      <c r="M110" s="162">
        <v>8570.0400000000009</v>
      </c>
      <c r="N110" s="155">
        <v>0</v>
      </c>
      <c r="O110" s="155" t="s">
        <v>250</v>
      </c>
      <c r="P110" s="165">
        <v>0.67600000000000005</v>
      </c>
      <c r="Q110" s="164">
        <v>8904.89</v>
      </c>
      <c r="R110" s="164">
        <v>8904.89</v>
      </c>
    </row>
    <row r="111" spans="1:18" hidden="1">
      <c r="A111" s="155" t="str">
        <f t="shared" si="3"/>
        <v>240004006</v>
      </c>
      <c r="B111" s="183">
        <v>240004</v>
      </c>
      <c r="C111" s="157" t="s">
        <v>2501</v>
      </c>
      <c r="D111" s="157" t="s">
        <v>2502</v>
      </c>
      <c r="E111" s="156" t="s">
        <v>2298</v>
      </c>
      <c r="F111" s="158">
        <v>1.0578000000000001</v>
      </c>
      <c r="G111" s="159">
        <v>0.30499999999999999</v>
      </c>
      <c r="H111" s="160">
        <v>0.41799999999999998</v>
      </c>
      <c r="I111" s="160">
        <v>0.31580000000000003</v>
      </c>
      <c r="J111" s="161" t="s">
        <v>2496</v>
      </c>
      <c r="K111" s="161" t="s">
        <v>2478</v>
      </c>
      <c r="L111" s="156" t="s">
        <v>2493</v>
      </c>
      <c r="M111" s="162">
        <v>8570.0400000000009</v>
      </c>
      <c r="N111" s="155">
        <v>0</v>
      </c>
      <c r="O111" s="155" t="s">
        <v>281</v>
      </c>
      <c r="P111" s="165">
        <v>0.67600000000000005</v>
      </c>
      <c r="Q111" s="164">
        <v>8904.89</v>
      </c>
      <c r="R111" s="164">
        <v>8904.89</v>
      </c>
    </row>
    <row r="112" spans="1:18" hidden="1">
      <c r="A112" s="155" t="str">
        <f t="shared" si="3"/>
        <v>240006001</v>
      </c>
      <c r="B112" s="182">
        <v>240006</v>
      </c>
      <c r="C112" s="166" t="s">
        <v>2503</v>
      </c>
      <c r="D112" s="157" t="s">
        <v>2504</v>
      </c>
      <c r="E112" s="156" t="s">
        <v>2298</v>
      </c>
      <c r="F112" s="158">
        <v>1.0631999999999999</v>
      </c>
      <c r="G112" s="159">
        <v>0.69099999999999995</v>
      </c>
      <c r="H112" s="160">
        <v>4.6800000000000001E-2</v>
      </c>
      <c r="I112" s="160">
        <v>9.6600000000000005E-2</v>
      </c>
      <c r="J112" s="161" t="s">
        <v>2499</v>
      </c>
      <c r="K112" s="161" t="s">
        <v>2500</v>
      </c>
      <c r="L112" s="155" t="s">
        <v>2493</v>
      </c>
      <c r="M112" s="162">
        <v>8570.0400000000009</v>
      </c>
      <c r="N112" s="155">
        <v>0</v>
      </c>
      <c r="O112" s="155" t="s">
        <v>250</v>
      </c>
      <c r="P112" s="165">
        <v>0.67600000000000005</v>
      </c>
      <c r="Q112" s="164">
        <v>8936.18</v>
      </c>
      <c r="R112" s="164">
        <v>8936.18</v>
      </c>
    </row>
    <row r="113" spans="1:18" hidden="1">
      <c r="A113" s="155" t="str">
        <f t="shared" si="3"/>
        <v>240010001</v>
      </c>
      <c r="B113" s="183">
        <v>240010</v>
      </c>
      <c r="C113" s="157" t="s">
        <v>2505</v>
      </c>
      <c r="D113" s="157" t="s">
        <v>2504</v>
      </c>
      <c r="E113" s="156" t="s">
        <v>2298</v>
      </c>
      <c r="F113" s="158">
        <v>1.0631999999999999</v>
      </c>
      <c r="G113" s="159">
        <v>0.40799999999999997</v>
      </c>
      <c r="H113" s="160">
        <v>4.3499999999999997E-2</v>
      </c>
      <c r="I113" s="160">
        <v>0.1923</v>
      </c>
      <c r="J113" s="161" t="s">
        <v>2499</v>
      </c>
      <c r="K113" s="161" t="s">
        <v>2500</v>
      </c>
      <c r="L113" s="156" t="s">
        <v>2493</v>
      </c>
      <c r="M113" s="162">
        <v>8570.0400000000009</v>
      </c>
      <c r="N113" s="155">
        <v>0</v>
      </c>
      <c r="O113" s="155" t="s">
        <v>250</v>
      </c>
      <c r="P113" s="165">
        <v>0.67600000000000005</v>
      </c>
      <c r="Q113" s="164">
        <v>8936.18</v>
      </c>
      <c r="R113" s="164">
        <v>8936.18</v>
      </c>
    </row>
    <row r="114" spans="1:18" hidden="1">
      <c r="A114" s="155" t="str">
        <f t="shared" si="3"/>
        <v>240010006</v>
      </c>
      <c r="B114" s="182">
        <v>240010</v>
      </c>
      <c r="C114" s="166" t="s">
        <v>2505</v>
      </c>
      <c r="D114" s="157" t="s">
        <v>2504</v>
      </c>
      <c r="E114" s="156" t="s">
        <v>2298</v>
      </c>
      <c r="F114" s="158">
        <v>1.0631999999999999</v>
      </c>
      <c r="G114" s="159">
        <v>0.40799999999999997</v>
      </c>
      <c r="H114" s="160">
        <v>4.3499999999999997E-2</v>
      </c>
      <c r="I114" s="160">
        <v>0.1923</v>
      </c>
      <c r="J114" s="161" t="s">
        <v>2499</v>
      </c>
      <c r="K114" s="161" t="s">
        <v>2500</v>
      </c>
      <c r="L114" s="155" t="s">
        <v>2493</v>
      </c>
      <c r="M114" s="162">
        <v>8570.0400000000009</v>
      </c>
      <c r="N114" s="155">
        <v>0</v>
      </c>
      <c r="O114" s="155" t="s">
        <v>281</v>
      </c>
      <c r="P114" s="165">
        <v>0.67600000000000005</v>
      </c>
      <c r="Q114" s="164">
        <v>8936.18</v>
      </c>
      <c r="R114" s="164">
        <v>8936.18</v>
      </c>
    </row>
    <row r="115" spans="1:18" hidden="1">
      <c r="A115" s="155" t="str">
        <f t="shared" si="3"/>
        <v>240014001</v>
      </c>
      <c r="B115" s="183">
        <v>240014</v>
      </c>
      <c r="C115" s="157" t="s">
        <v>2506</v>
      </c>
      <c r="D115" s="157" t="s">
        <v>2507</v>
      </c>
      <c r="E115" s="156" t="s">
        <v>2298</v>
      </c>
      <c r="F115" s="158">
        <v>1.0578000000000001</v>
      </c>
      <c r="G115" s="159">
        <v>0.44899999999999995</v>
      </c>
      <c r="H115" s="160">
        <v>0</v>
      </c>
      <c r="I115" s="160">
        <v>0.40260000000000001</v>
      </c>
      <c r="J115" s="161" t="s">
        <v>2496</v>
      </c>
      <c r="K115" s="161" t="s">
        <v>2478</v>
      </c>
      <c r="L115" s="156" t="s">
        <v>2493</v>
      </c>
      <c r="M115" s="162">
        <v>8570.0400000000009</v>
      </c>
      <c r="N115" s="155">
        <v>0</v>
      </c>
      <c r="O115" s="155" t="s">
        <v>250</v>
      </c>
      <c r="P115" s="165">
        <v>0.67600000000000005</v>
      </c>
      <c r="Q115" s="164">
        <v>8904.89</v>
      </c>
      <c r="R115" s="164">
        <v>8904.89</v>
      </c>
    </row>
    <row r="116" spans="1:18" hidden="1">
      <c r="A116" s="155" t="str">
        <f t="shared" si="3"/>
        <v>240018001</v>
      </c>
      <c r="B116" s="183">
        <v>240018</v>
      </c>
      <c r="C116" s="157" t="s">
        <v>2508</v>
      </c>
      <c r="D116" s="157" t="s">
        <v>2509</v>
      </c>
      <c r="E116" s="156" t="s">
        <v>2298</v>
      </c>
      <c r="F116" s="158">
        <v>1.0358000000000001</v>
      </c>
      <c r="G116" s="159">
        <v>0.65999999999999992</v>
      </c>
      <c r="H116" s="160">
        <v>0</v>
      </c>
      <c r="I116" s="160">
        <v>0.76639999999999997</v>
      </c>
      <c r="J116" s="161" t="s">
        <v>2499</v>
      </c>
      <c r="K116" s="161" t="s">
        <v>2500</v>
      </c>
      <c r="L116" s="156" t="s">
        <v>2493</v>
      </c>
      <c r="M116" s="162">
        <v>8570.0400000000009</v>
      </c>
      <c r="N116" s="155">
        <v>0</v>
      </c>
      <c r="O116" s="155" t="s">
        <v>250</v>
      </c>
      <c r="P116" s="165">
        <v>0.67600000000000005</v>
      </c>
      <c r="Q116" s="164">
        <v>8777.44</v>
      </c>
      <c r="R116" s="164">
        <v>8777.44</v>
      </c>
    </row>
    <row r="117" spans="1:18" hidden="1">
      <c r="A117" s="155" t="str">
        <f t="shared" si="3"/>
        <v>240019001</v>
      </c>
      <c r="B117" s="182">
        <v>240019</v>
      </c>
      <c r="C117" s="157" t="s">
        <v>2510</v>
      </c>
      <c r="D117" s="157" t="s">
        <v>2498</v>
      </c>
      <c r="E117" s="156" t="s">
        <v>2298</v>
      </c>
      <c r="F117" s="158">
        <v>0.99399999999999999</v>
      </c>
      <c r="G117" s="159">
        <v>0.70799999999999996</v>
      </c>
      <c r="H117" s="160">
        <v>0.23</v>
      </c>
      <c r="I117" s="160">
        <v>0.22209999999999999</v>
      </c>
      <c r="J117" s="161" t="s">
        <v>2499</v>
      </c>
      <c r="K117" s="161" t="s">
        <v>2500</v>
      </c>
      <c r="L117" s="156" t="s">
        <v>2493</v>
      </c>
      <c r="M117" s="162">
        <v>8570.0400000000009</v>
      </c>
      <c r="N117" s="156">
        <v>0</v>
      </c>
      <c r="O117" s="156" t="s">
        <v>250</v>
      </c>
      <c r="P117" s="165">
        <v>0.62</v>
      </c>
      <c r="Q117" s="164">
        <v>8538.16</v>
      </c>
      <c r="R117" s="164">
        <v>8538.16</v>
      </c>
    </row>
    <row r="118" spans="1:18" hidden="1">
      <c r="A118" s="155" t="str">
        <f t="shared" si="3"/>
        <v>240019006</v>
      </c>
      <c r="B118" s="182">
        <v>240019</v>
      </c>
      <c r="C118" s="157" t="s">
        <v>2510</v>
      </c>
      <c r="D118" s="157" t="s">
        <v>2498</v>
      </c>
      <c r="E118" s="156" t="s">
        <v>2298</v>
      </c>
      <c r="F118" s="158">
        <v>0.99399999999999999</v>
      </c>
      <c r="G118" s="159">
        <v>0.70799999999999996</v>
      </c>
      <c r="H118" s="160">
        <v>0.23</v>
      </c>
      <c r="I118" s="160">
        <v>0.22209999999999999</v>
      </c>
      <c r="J118" s="161" t="s">
        <v>2499</v>
      </c>
      <c r="K118" s="161" t="s">
        <v>2500</v>
      </c>
      <c r="L118" s="155" t="s">
        <v>2493</v>
      </c>
      <c r="M118" s="162">
        <v>8570.0400000000009</v>
      </c>
      <c r="N118" s="155">
        <v>0</v>
      </c>
      <c r="O118" s="155" t="s">
        <v>281</v>
      </c>
      <c r="P118" s="165">
        <v>0.62</v>
      </c>
      <c r="Q118" s="164">
        <v>8538.16</v>
      </c>
      <c r="R118" s="164">
        <v>8538.16</v>
      </c>
    </row>
    <row r="119" spans="1:18" hidden="1">
      <c r="A119" s="155" t="str">
        <f t="shared" si="3"/>
        <v>240020001</v>
      </c>
      <c r="B119" s="183">
        <v>240020</v>
      </c>
      <c r="C119" s="157" t="s">
        <v>2511</v>
      </c>
      <c r="D119" s="157" t="s">
        <v>2512</v>
      </c>
      <c r="E119" s="156" t="s">
        <v>2298</v>
      </c>
      <c r="F119" s="158">
        <v>1.0578000000000001</v>
      </c>
      <c r="G119" s="159">
        <v>0.496</v>
      </c>
      <c r="H119" s="160">
        <v>0.246</v>
      </c>
      <c r="I119" s="160">
        <v>0</v>
      </c>
      <c r="J119" s="161" t="s">
        <v>2499</v>
      </c>
      <c r="K119" s="161" t="s">
        <v>2500</v>
      </c>
      <c r="L119" s="156" t="s">
        <v>2493</v>
      </c>
      <c r="M119" s="162">
        <v>8570.0400000000009</v>
      </c>
      <c r="N119" s="155">
        <v>0</v>
      </c>
      <c r="O119" s="155" t="s">
        <v>250</v>
      </c>
      <c r="P119" s="165">
        <v>0.67600000000000005</v>
      </c>
      <c r="Q119" s="164">
        <v>8904.89</v>
      </c>
      <c r="R119" s="164">
        <v>8904.89</v>
      </c>
    </row>
    <row r="120" spans="1:18" hidden="1">
      <c r="A120" s="155" t="str">
        <f t="shared" si="3"/>
        <v>240022001</v>
      </c>
      <c r="B120" s="182">
        <v>240022</v>
      </c>
      <c r="C120" s="157" t="s">
        <v>2513</v>
      </c>
      <c r="D120" s="157" t="s">
        <v>2514</v>
      </c>
      <c r="E120" s="156" t="s">
        <v>2298</v>
      </c>
      <c r="F120" s="158">
        <v>0.89880000000000004</v>
      </c>
      <c r="G120" s="159">
        <v>0.53199999999999992</v>
      </c>
      <c r="H120" s="160">
        <v>0.23</v>
      </c>
      <c r="I120" s="160">
        <v>3.15E-2</v>
      </c>
      <c r="J120" s="161" t="s">
        <v>2499</v>
      </c>
      <c r="K120" s="161" t="s">
        <v>2500</v>
      </c>
      <c r="L120" s="155" t="s">
        <v>2493</v>
      </c>
      <c r="M120" s="162">
        <v>8570.0400000000009</v>
      </c>
      <c r="N120" s="155">
        <v>0</v>
      </c>
      <c r="O120" s="155" t="s">
        <v>250</v>
      </c>
      <c r="P120" s="165">
        <v>0.62</v>
      </c>
      <c r="Q120" s="164">
        <v>8032.33</v>
      </c>
      <c r="R120" s="164">
        <v>8032.33</v>
      </c>
    </row>
    <row r="121" spans="1:18" hidden="1">
      <c r="A121" s="155" t="str">
        <f t="shared" si="3"/>
        <v>240030001</v>
      </c>
      <c r="B121" s="183">
        <v>240030</v>
      </c>
      <c r="C121" s="157" t="s">
        <v>2515</v>
      </c>
      <c r="D121" s="157" t="s">
        <v>2516</v>
      </c>
      <c r="E121" s="156" t="s">
        <v>2298</v>
      </c>
      <c r="F121" s="158">
        <v>0.89880000000000004</v>
      </c>
      <c r="G121" s="159">
        <v>0.39900000000000002</v>
      </c>
      <c r="H121" s="160">
        <v>0</v>
      </c>
      <c r="I121" s="160">
        <v>0.15570000000000001</v>
      </c>
      <c r="J121" s="161" t="s">
        <v>2499</v>
      </c>
      <c r="K121" s="161" t="s">
        <v>2500</v>
      </c>
      <c r="L121" s="156" t="s">
        <v>2493</v>
      </c>
      <c r="M121" s="162">
        <v>8570.0400000000009</v>
      </c>
      <c r="N121" s="155">
        <v>0</v>
      </c>
      <c r="O121" s="155" t="s">
        <v>250</v>
      </c>
      <c r="P121" s="165">
        <v>0.62</v>
      </c>
      <c r="Q121" s="164">
        <v>8032.33</v>
      </c>
      <c r="R121" s="164">
        <v>8032.33</v>
      </c>
    </row>
    <row r="122" spans="1:18" hidden="1">
      <c r="A122" s="155" t="str">
        <f t="shared" si="3"/>
        <v>240036001</v>
      </c>
      <c r="B122" s="182">
        <v>240036</v>
      </c>
      <c r="C122" s="157" t="s">
        <v>2517</v>
      </c>
      <c r="D122" s="157" t="s">
        <v>2518</v>
      </c>
      <c r="E122" s="156" t="s">
        <v>2298</v>
      </c>
      <c r="F122" s="158">
        <v>1.0358000000000001</v>
      </c>
      <c r="G122" s="159">
        <v>0.36199999999999999</v>
      </c>
      <c r="H122" s="160">
        <v>6.2799999999999995E-2</v>
      </c>
      <c r="I122" s="160">
        <v>0.31190000000000001</v>
      </c>
      <c r="J122" s="161" t="s">
        <v>2499</v>
      </c>
      <c r="K122" s="161" t="s">
        <v>2500</v>
      </c>
      <c r="L122" s="155" t="s">
        <v>2493</v>
      </c>
      <c r="M122" s="162">
        <v>8570.0400000000009</v>
      </c>
      <c r="N122" s="155">
        <v>0</v>
      </c>
      <c r="O122" s="155" t="s">
        <v>250</v>
      </c>
      <c r="P122" s="165">
        <v>0.67600000000000005</v>
      </c>
      <c r="Q122" s="164">
        <v>8777.44</v>
      </c>
      <c r="R122" s="164">
        <v>8777.44</v>
      </c>
    </row>
    <row r="123" spans="1:18" hidden="1">
      <c r="A123" s="155" t="str">
        <f t="shared" si="3"/>
        <v>240036006</v>
      </c>
      <c r="B123" s="182">
        <v>240036</v>
      </c>
      <c r="C123" s="157" t="s">
        <v>2517</v>
      </c>
      <c r="D123" s="157" t="s">
        <v>2518</v>
      </c>
      <c r="E123" s="156" t="s">
        <v>2298</v>
      </c>
      <c r="F123" s="158">
        <v>1.0358000000000001</v>
      </c>
      <c r="G123" s="159">
        <v>0.36199999999999999</v>
      </c>
      <c r="H123" s="160">
        <v>6.2799999999999995E-2</v>
      </c>
      <c r="I123" s="160">
        <v>0.31190000000000001</v>
      </c>
      <c r="J123" s="161" t="s">
        <v>2499</v>
      </c>
      <c r="K123" s="161" t="s">
        <v>2500</v>
      </c>
      <c r="L123" s="155" t="s">
        <v>2493</v>
      </c>
      <c r="M123" s="162">
        <v>8570.0400000000009</v>
      </c>
      <c r="N123" s="155">
        <v>0</v>
      </c>
      <c r="O123" s="155" t="s">
        <v>281</v>
      </c>
      <c r="P123" s="165">
        <v>0.67600000000000005</v>
      </c>
      <c r="Q123" s="164">
        <v>8777.44</v>
      </c>
      <c r="R123" s="164">
        <v>8777.44</v>
      </c>
    </row>
    <row r="124" spans="1:18" hidden="1">
      <c r="A124" s="155" t="str">
        <f t="shared" si="3"/>
        <v>240038001</v>
      </c>
      <c r="B124" s="182">
        <v>240038</v>
      </c>
      <c r="C124" s="157" t="s">
        <v>2519</v>
      </c>
      <c r="D124" s="157" t="s">
        <v>2482</v>
      </c>
      <c r="E124" s="156" t="s">
        <v>2298</v>
      </c>
      <c r="F124" s="158">
        <v>1.0578000000000001</v>
      </c>
      <c r="G124" s="159">
        <v>0.29599999999999999</v>
      </c>
      <c r="H124" s="160">
        <v>6.2799999999999995E-2</v>
      </c>
      <c r="I124" s="160">
        <v>0.31590000000000001</v>
      </c>
      <c r="J124" s="161" t="s">
        <v>2496</v>
      </c>
      <c r="K124" s="161" t="s">
        <v>2478</v>
      </c>
      <c r="L124" s="155" t="s">
        <v>2493</v>
      </c>
      <c r="M124" s="162">
        <v>8570.0400000000009</v>
      </c>
      <c r="N124" s="155">
        <v>0</v>
      </c>
      <c r="O124" s="155" t="s">
        <v>250</v>
      </c>
      <c r="P124" s="165">
        <v>0.67600000000000005</v>
      </c>
      <c r="Q124" s="164">
        <v>8904.89</v>
      </c>
      <c r="R124" s="164">
        <v>8904.89</v>
      </c>
    </row>
    <row r="125" spans="1:18" hidden="1">
      <c r="A125" s="155" t="str">
        <f t="shared" si="3"/>
        <v>240038006</v>
      </c>
      <c r="B125" s="182">
        <v>240038</v>
      </c>
      <c r="C125" s="157" t="s">
        <v>2519</v>
      </c>
      <c r="D125" s="157" t="s">
        <v>2482</v>
      </c>
      <c r="E125" s="156" t="s">
        <v>2298</v>
      </c>
      <c r="F125" s="158">
        <v>1.0578000000000001</v>
      </c>
      <c r="G125" s="159">
        <v>0.29599999999999999</v>
      </c>
      <c r="H125" s="160">
        <v>6.2799999999999995E-2</v>
      </c>
      <c r="I125" s="160">
        <v>0.31590000000000001</v>
      </c>
      <c r="J125" s="161" t="s">
        <v>2496</v>
      </c>
      <c r="K125" s="161" t="s">
        <v>2478</v>
      </c>
      <c r="L125" s="155" t="s">
        <v>2493</v>
      </c>
      <c r="M125" s="162">
        <v>8570.0400000000009</v>
      </c>
      <c r="N125" s="155">
        <v>0</v>
      </c>
      <c r="O125" s="155" t="s">
        <v>281</v>
      </c>
      <c r="P125" s="165">
        <v>0.67600000000000005</v>
      </c>
      <c r="Q125" s="164">
        <v>8904.89</v>
      </c>
      <c r="R125" s="164">
        <v>8904.89</v>
      </c>
    </row>
    <row r="126" spans="1:18" hidden="1">
      <c r="A126" s="155" t="str">
        <f t="shared" si="3"/>
        <v>240040001</v>
      </c>
      <c r="B126" s="182">
        <v>240040</v>
      </c>
      <c r="C126" s="157" t="s">
        <v>2520</v>
      </c>
      <c r="D126" s="157" t="s">
        <v>2521</v>
      </c>
      <c r="E126" s="156" t="s">
        <v>2298</v>
      </c>
      <c r="F126" s="158">
        <v>0.99399999999999999</v>
      </c>
      <c r="G126" s="159">
        <v>0.32799999999999996</v>
      </c>
      <c r="H126" s="160">
        <v>0.246</v>
      </c>
      <c r="I126" s="160">
        <v>0.18529999999999999</v>
      </c>
      <c r="J126" s="161" t="s">
        <v>2499</v>
      </c>
      <c r="K126" s="161" t="s">
        <v>2500</v>
      </c>
      <c r="L126" s="155" t="s">
        <v>2493</v>
      </c>
      <c r="M126" s="162">
        <v>8570.0400000000009</v>
      </c>
      <c r="N126" s="155">
        <v>0</v>
      </c>
      <c r="O126" s="155" t="s">
        <v>250</v>
      </c>
      <c r="P126" s="165">
        <v>0.62</v>
      </c>
      <c r="Q126" s="164">
        <v>8538.16</v>
      </c>
      <c r="R126" s="164">
        <v>8538.16</v>
      </c>
    </row>
    <row r="127" spans="1:18" hidden="1">
      <c r="A127" s="155" t="str">
        <f t="shared" si="3"/>
        <v>240043001</v>
      </c>
      <c r="B127" s="182">
        <v>240043</v>
      </c>
      <c r="C127" s="157" t="s">
        <v>2522</v>
      </c>
      <c r="D127" s="157" t="s">
        <v>2523</v>
      </c>
      <c r="E127" s="156" t="s">
        <v>2298</v>
      </c>
      <c r="F127" s="158">
        <v>1.0283</v>
      </c>
      <c r="G127" s="159">
        <v>0.67699999999999994</v>
      </c>
      <c r="H127" s="160">
        <v>4.6800000000000001E-2</v>
      </c>
      <c r="I127" s="160">
        <v>0.64549999999999996</v>
      </c>
      <c r="J127" s="161" t="s">
        <v>2499</v>
      </c>
      <c r="K127" s="161" t="s">
        <v>2500</v>
      </c>
      <c r="L127" s="155" t="s">
        <v>2493</v>
      </c>
      <c r="M127" s="162">
        <v>8570.0400000000009</v>
      </c>
      <c r="N127" s="155">
        <v>0</v>
      </c>
      <c r="O127" s="155" t="s">
        <v>250</v>
      </c>
      <c r="P127" s="165">
        <v>0.67600000000000005</v>
      </c>
      <c r="Q127" s="164">
        <v>8733.99</v>
      </c>
      <c r="R127" s="164">
        <v>8733.99</v>
      </c>
    </row>
    <row r="128" spans="1:18" hidden="1">
      <c r="A128" s="155" t="str">
        <f t="shared" si="3"/>
        <v>240044001</v>
      </c>
      <c r="B128" s="182">
        <v>240044</v>
      </c>
      <c r="C128" s="157" t="s">
        <v>2524</v>
      </c>
      <c r="D128" s="157" t="s">
        <v>2525</v>
      </c>
      <c r="E128" s="156" t="s">
        <v>2298</v>
      </c>
      <c r="F128" s="158">
        <v>0.89880000000000004</v>
      </c>
      <c r="G128" s="159">
        <v>0.65900000000000003</v>
      </c>
      <c r="H128" s="160">
        <v>1.6E-2</v>
      </c>
      <c r="I128" s="160">
        <v>0.2351</v>
      </c>
      <c r="J128" s="161" t="s">
        <v>2499</v>
      </c>
      <c r="K128" s="161" t="s">
        <v>2500</v>
      </c>
      <c r="L128" s="155" t="s">
        <v>2493</v>
      </c>
      <c r="M128" s="162">
        <v>8570.0400000000009</v>
      </c>
      <c r="N128" s="155">
        <v>0</v>
      </c>
      <c r="O128" s="155" t="s">
        <v>250</v>
      </c>
      <c r="P128" s="165">
        <v>0.62</v>
      </c>
      <c r="Q128" s="164">
        <v>8032.33</v>
      </c>
      <c r="R128" s="164">
        <v>8032.33</v>
      </c>
    </row>
    <row r="129" spans="1:18" hidden="1">
      <c r="A129" s="155" t="str">
        <f t="shared" si="3"/>
        <v>240047001</v>
      </c>
      <c r="B129" s="182">
        <v>240047</v>
      </c>
      <c r="C129" s="157" t="s">
        <v>2526</v>
      </c>
      <c r="D129" s="157" t="s">
        <v>2498</v>
      </c>
      <c r="E129" s="156" t="s">
        <v>2298</v>
      </c>
      <c r="F129" s="158">
        <v>1.0358000000000001</v>
      </c>
      <c r="G129" s="159">
        <v>0.35599999999999998</v>
      </c>
      <c r="H129" s="160">
        <v>4.6800000000000001E-2</v>
      </c>
      <c r="I129" s="160">
        <v>0.50849999999999995</v>
      </c>
      <c r="J129" s="161" t="s">
        <v>2499</v>
      </c>
      <c r="K129" s="161" t="s">
        <v>2500</v>
      </c>
      <c r="L129" s="155" t="s">
        <v>2493</v>
      </c>
      <c r="M129" s="162">
        <v>8570.0400000000009</v>
      </c>
      <c r="N129" s="155">
        <v>0</v>
      </c>
      <c r="O129" s="155" t="s">
        <v>250</v>
      </c>
      <c r="P129" s="165">
        <v>0.67600000000000005</v>
      </c>
      <c r="Q129" s="164">
        <v>8777.44</v>
      </c>
      <c r="R129" s="164">
        <v>8777.44</v>
      </c>
    </row>
    <row r="130" spans="1:18" hidden="1">
      <c r="A130" s="155" t="str">
        <f t="shared" si="3"/>
        <v>240047006</v>
      </c>
      <c r="B130" s="182">
        <v>240047</v>
      </c>
      <c r="C130" s="157" t="s">
        <v>2526</v>
      </c>
      <c r="D130" s="157" t="s">
        <v>2498</v>
      </c>
      <c r="E130" s="156" t="s">
        <v>2298</v>
      </c>
      <c r="F130" s="158">
        <v>1.0358000000000001</v>
      </c>
      <c r="G130" s="159">
        <v>0.35599999999999998</v>
      </c>
      <c r="H130" s="160">
        <v>4.6800000000000001E-2</v>
      </c>
      <c r="I130" s="160">
        <v>0.50849999999999995</v>
      </c>
      <c r="J130" s="161" t="s">
        <v>2499</v>
      </c>
      <c r="K130" s="161" t="s">
        <v>2500</v>
      </c>
      <c r="L130" s="156" t="s">
        <v>2493</v>
      </c>
      <c r="M130" s="162">
        <v>8570.0400000000009</v>
      </c>
      <c r="N130" s="156">
        <v>0</v>
      </c>
      <c r="O130" s="156" t="s">
        <v>281</v>
      </c>
      <c r="P130" s="165">
        <v>0.67600000000000005</v>
      </c>
      <c r="Q130" s="164">
        <v>8777.44</v>
      </c>
      <c r="R130" s="164">
        <v>8777.44</v>
      </c>
    </row>
    <row r="131" spans="1:18" hidden="1">
      <c r="A131" s="155" t="str">
        <f t="shared" si="3"/>
        <v>240050001</v>
      </c>
      <c r="B131" s="183">
        <v>240050</v>
      </c>
      <c r="C131" s="157" t="s">
        <v>2527</v>
      </c>
      <c r="D131" s="157" t="s">
        <v>2528</v>
      </c>
      <c r="E131" s="156" t="s">
        <v>2298</v>
      </c>
      <c r="F131" s="158">
        <v>1.0578000000000001</v>
      </c>
      <c r="G131" s="159">
        <v>0.377</v>
      </c>
      <c r="H131" s="160">
        <v>0</v>
      </c>
      <c r="I131" s="160">
        <v>0.34749999999999998</v>
      </c>
      <c r="J131" s="161" t="s">
        <v>2499</v>
      </c>
      <c r="K131" s="161" t="s">
        <v>2500</v>
      </c>
      <c r="L131" s="155" t="s">
        <v>2493</v>
      </c>
      <c r="M131" s="162">
        <v>8570.0400000000009</v>
      </c>
      <c r="N131" s="155">
        <v>0</v>
      </c>
      <c r="O131" s="155" t="s">
        <v>250</v>
      </c>
      <c r="P131" s="165">
        <v>0.67600000000000005</v>
      </c>
      <c r="Q131" s="164">
        <v>8904.89</v>
      </c>
      <c r="R131" s="164">
        <v>8904.89</v>
      </c>
    </row>
    <row r="132" spans="1:18" hidden="1">
      <c r="A132" s="155" t="str">
        <f t="shared" si="3"/>
        <v>240052001</v>
      </c>
      <c r="B132" s="183">
        <v>240052</v>
      </c>
      <c r="C132" s="157" t="s">
        <v>2529</v>
      </c>
      <c r="D132" s="157" t="s">
        <v>2530</v>
      </c>
      <c r="E132" s="156" t="s">
        <v>2298</v>
      </c>
      <c r="F132" s="158">
        <v>0.89880000000000004</v>
      </c>
      <c r="G132" s="159">
        <v>0.44800000000000001</v>
      </c>
      <c r="H132" s="160">
        <v>0</v>
      </c>
      <c r="I132" s="160">
        <v>0.38679999999999998</v>
      </c>
      <c r="J132" s="161" t="s">
        <v>2499</v>
      </c>
      <c r="K132" s="161" t="s">
        <v>2500</v>
      </c>
      <c r="L132" s="156" t="s">
        <v>2493</v>
      </c>
      <c r="M132" s="162">
        <v>8570.0400000000009</v>
      </c>
      <c r="N132" s="155">
        <v>0</v>
      </c>
      <c r="O132" s="155" t="s">
        <v>250</v>
      </c>
      <c r="P132" s="165">
        <v>0.62</v>
      </c>
      <c r="Q132" s="164">
        <v>8032.33</v>
      </c>
      <c r="R132" s="164">
        <v>8032.33</v>
      </c>
    </row>
    <row r="133" spans="1:18" hidden="1">
      <c r="A133" s="155" t="str">
        <f t="shared" si="3"/>
        <v>240052006</v>
      </c>
      <c r="B133" s="183">
        <v>240052</v>
      </c>
      <c r="C133" s="157" t="s">
        <v>2529</v>
      </c>
      <c r="D133" s="157" t="s">
        <v>2530</v>
      </c>
      <c r="E133" s="156" t="s">
        <v>2298</v>
      </c>
      <c r="F133" s="158">
        <v>0.89880000000000004</v>
      </c>
      <c r="G133" s="159">
        <v>0.44800000000000001</v>
      </c>
      <c r="H133" s="160">
        <v>0</v>
      </c>
      <c r="I133" s="160">
        <v>0.38679999999999998</v>
      </c>
      <c r="J133" s="161" t="s">
        <v>2499</v>
      </c>
      <c r="K133" s="161" t="s">
        <v>2500</v>
      </c>
      <c r="L133" s="155" t="s">
        <v>2493</v>
      </c>
      <c r="M133" s="162">
        <v>8570.0400000000009</v>
      </c>
      <c r="N133" s="155">
        <v>0</v>
      </c>
      <c r="O133" s="155" t="s">
        <v>281</v>
      </c>
      <c r="P133" s="165">
        <v>0.62</v>
      </c>
      <c r="Q133" s="164">
        <v>8032.33</v>
      </c>
      <c r="R133" s="164">
        <v>8032.33</v>
      </c>
    </row>
    <row r="134" spans="1:18" hidden="1">
      <c r="A134" s="155" t="str">
        <f t="shared" ref="A134:A165" si="4">B134&amp;O134</f>
        <v>240053001</v>
      </c>
      <c r="B134" s="183">
        <v>240053</v>
      </c>
      <c r="C134" s="157" t="s">
        <v>2531</v>
      </c>
      <c r="D134" s="157" t="s">
        <v>2532</v>
      </c>
      <c r="E134" s="156" t="s">
        <v>2298</v>
      </c>
      <c r="F134" s="158">
        <v>1.0578000000000001</v>
      </c>
      <c r="G134" s="159">
        <v>0.48</v>
      </c>
      <c r="H134" s="160">
        <v>0</v>
      </c>
      <c r="I134" s="160">
        <v>0.61739999999999995</v>
      </c>
      <c r="J134" s="161" t="s">
        <v>2496</v>
      </c>
      <c r="K134" s="161" t="s">
        <v>2478</v>
      </c>
      <c r="L134" s="156" t="s">
        <v>2493</v>
      </c>
      <c r="M134" s="162">
        <v>8570.0400000000009</v>
      </c>
      <c r="N134" s="155">
        <v>0</v>
      </c>
      <c r="O134" s="155" t="s">
        <v>250</v>
      </c>
      <c r="P134" s="165">
        <v>0.67600000000000005</v>
      </c>
      <c r="Q134" s="164">
        <v>8904.89</v>
      </c>
      <c r="R134" s="164">
        <v>8904.89</v>
      </c>
    </row>
    <row r="135" spans="1:18" hidden="1">
      <c r="A135" s="155" t="str">
        <f t="shared" si="4"/>
        <v>240056001</v>
      </c>
      <c r="B135" s="182">
        <v>240056</v>
      </c>
      <c r="C135" s="166" t="s">
        <v>2533</v>
      </c>
      <c r="D135" s="157" t="s">
        <v>2534</v>
      </c>
      <c r="E135" s="156" t="s">
        <v>2298</v>
      </c>
      <c r="F135" s="158">
        <v>1.0578000000000001</v>
      </c>
      <c r="G135" s="159">
        <v>0.46599999999999997</v>
      </c>
      <c r="H135" s="160">
        <v>0</v>
      </c>
      <c r="I135" s="160">
        <v>5.3199999999999997E-2</v>
      </c>
      <c r="J135" s="161" t="s">
        <v>2496</v>
      </c>
      <c r="K135" s="161" t="s">
        <v>2478</v>
      </c>
      <c r="L135" s="155" t="s">
        <v>2493</v>
      </c>
      <c r="M135" s="162">
        <v>8570.0400000000009</v>
      </c>
      <c r="N135" s="155">
        <v>0</v>
      </c>
      <c r="O135" s="155" t="s">
        <v>250</v>
      </c>
      <c r="P135" s="165">
        <v>0.67600000000000005</v>
      </c>
      <c r="Q135" s="164">
        <v>8904.89</v>
      </c>
      <c r="R135" s="164">
        <v>8904.89</v>
      </c>
    </row>
    <row r="136" spans="1:18" hidden="1">
      <c r="A136" s="155" t="str">
        <f t="shared" si="4"/>
        <v>240057001</v>
      </c>
      <c r="B136" s="182">
        <v>240057</v>
      </c>
      <c r="C136" s="157" t="s">
        <v>2535</v>
      </c>
      <c r="D136" s="157" t="s">
        <v>2502</v>
      </c>
      <c r="E136" s="156" t="s">
        <v>2298</v>
      </c>
      <c r="F136" s="158">
        <v>1.0578000000000001</v>
      </c>
      <c r="G136" s="159">
        <v>0.27999999999999997</v>
      </c>
      <c r="H136" s="160">
        <v>6.2799999999999995E-2</v>
      </c>
      <c r="I136" s="160">
        <v>0.38040000000000002</v>
      </c>
      <c r="J136" s="161" t="s">
        <v>2496</v>
      </c>
      <c r="K136" s="161" t="s">
        <v>2478</v>
      </c>
      <c r="L136" s="155" t="s">
        <v>2493</v>
      </c>
      <c r="M136" s="162">
        <v>8570.0400000000009</v>
      </c>
      <c r="N136" s="155">
        <v>0</v>
      </c>
      <c r="O136" s="155" t="s">
        <v>250</v>
      </c>
      <c r="P136" s="165">
        <v>0.67600000000000005</v>
      </c>
      <c r="Q136" s="164">
        <v>8904.89</v>
      </c>
      <c r="R136" s="164">
        <v>8904.89</v>
      </c>
    </row>
    <row r="137" spans="1:18" hidden="1">
      <c r="A137" s="155" t="str">
        <f t="shared" si="4"/>
        <v>240057006</v>
      </c>
      <c r="B137" s="182">
        <v>240057</v>
      </c>
      <c r="C137" s="157" t="s">
        <v>2535</v>
      </c>
      <c r="D137" s="157" t="s">
        <v>2502</v>
      </c>
      <c r="E137" s="156" t="s">
        <v>2298</v>
      </c>
      <c r="F137" s="158">
        <v>1.0578000000000001</v>
      </c>
      <c r="G137" s="159">
        <v>0.27999999999999997</v>
      </c>
      <c r="H137" s="160">
        <v>6.2799999999999995E-2</v>
      </c>
      <c r="I137" s="160">
        <v>0.38040000000000002</v>
      </c>
      <c r="J137" s="161" t="s">
        <v>2496</v>
      </c>
      <c r="K137" s="161" t="s">
        <v>2478</v>
      </c>
      <c r="L137" s="155" t="s">
        <v>2493</v>
      </c>
      <c r="M137" s="162">
        <v>8570.0400000000009</v>
      </c>
      <c r="N137" s="155">
        <v>0</v>
      </c>
      <c r="O137" s="155" t="s">
        <v>281</v>
      </c>
      <c r="P137" s="165">
        <v>0.67600000000000005</v>
      </c>
      <c r="Q137" s="164">
        <v>8904.89</v>
      </c>
      <c r="R137" s="164">
        <v>8904.89</v>
      </c>
    </row>
    <row r="138" spans="1:18" hidden="1">
      <c r="A138" s="155" t="str">
        <f t="shared" si="4"/>
        <v>240063001</v>
      </c>
      <c r="B138" s="183">
        <v>240063</v>
      </c>
      <c r="C138" s="157" t="s">
        <v>2536</v>
      </c>
      <c r="D138" s="157" t="s">
        <v>2482</v>
      </c>
      <c r="E138" s="156" t="s">
        <v>2298</v>
      </c>
      <c r="F138" s="158">
        <v>1.0578000000000001</v>
      </c>
      <c r="G138" s="159">
        <v>0.309</v>
      </c>
      <c r="H138" s="160">
        <v>0</v>
      </c>
      <c r="I138" s="160">
        <v>0</v>
      </c>
      <c r="J138" s="161" t="s">
        <v>2496</v>
      </c>
      <c r="K138" s="161" t="s">
        <v>2478</v>
      </c>
      <c r="L138" s="156" t="s">
        <v>2493</v>
      </c>
      <c r="M138" s="162">
        <v>8570.0400000000009</v>
      </c>
      <c r="N138" s="155">
        <v>0</v>
      </c>
      <c r="O138" s="155" t="s">
        <v>250</v>
      </c>
      <c r="P138" s="165">
        <v>0.67600000000000005</v>
      </c>
      <c r="Q138" s="164">
        <v>8904.89</v>
      </c>
      <c r="R138" s="164">
        <v>8904.89</v>
      </c>
    </row>
    <row r="139" spans="1:18" hidden="1">
      <c r="A139" s="155" t="str">
        <f t="shared" si="4"/>
        <v>240064001</v>
      </c>
      <c r="B139" s="182">
        <v>240064</v>
      </c>
      <c r="C139" s="157" t="s">
        <v>2537</v>
      </c>
      <c r="D139" s="157" t="s">
        <v>2538</v>
      </c>
      <c r="E139" s="156" t="s">
        <v>2298</v>
      </c>
      <c r="F139" s="158">
        <v>0.90759999999999996</v>
      </c>
      <c r="G139" s="159">
        <v>0.33599999999999997</v>
      </c>
      <c r="H139" s="160">
        <v>4.6800000000000001E-2</v>
      </c>
      <c r="I139" s="160">
        <v>0.2767</v>
      </c>
      <c r="J139" s="161" t="s">
        <v>2499</v>
      </c>
      <c r="K139" s="161" t="s">
        <v>2500</v>
      </c>
      <c r="L139" s="155" t="s">
        <v>2493</v>
      </c>
      <c r="M139" s="162">
        <v>8570.0400000000009</v>
      </c>
      <c r="N139" s="155">
        <v>0</v>
      </c>
      <c r="O139" s="155" t="s">
        <v>250</v>
      </c>
      <c r="P139" s="165">
        <v>0.62</v>
      </c>
      <c r="Q139" s="164">
        <v>8079.08</v>
      </c>
      <c r="R139" s="164">
        <v>8079.08</v>
      </c>
    </row>
    <row r="140" spans="1:18" hidden="1">
      <c r="A140" s="155" t="str">
        <f t="shared" si="4"/>
        <v>240066001</v>
      </c>
      <c r="B140" s="183">
        <v>240066</v>
      </c>
      <c r="C140" s="157" t="s">
        <v>2539</v>
      </c>
      <c r="D140" s="157" t="s">
        <v>2540</v>
      </c>
      <c r="E140" s="156" t="s">
        <v>2298</v>
      </c>
      <c r="F140" s="158">
        <v>1.0578000000000001</v>
      </c>
      <c r="G140" s="159">
        <v>0.44299999999999995</v>
      </c>
      <c r="H140" s="160">
        <v>0</v>
      </c>
      <c r="I140" s="160">
        <v>0.4602</v>
      </c>
      <c r="J140" s="161" t="s">
        <v>2496</v>
      </c>
      <c r="K140" s="161" t="s">
        <v>2478</v>
      </c>
      <c r="L140" s="156" t="s">
        <v>2493</v>
      </c>
      <c r="M140" s="162">
        <v>8570.0400000000009</v>
      </c>
      <c r="N140" s="155">
        <v>0</v>
      </c>
      <c r="O140" s="155" t="s">
        <v>250</v>
      </c>
      <c r="P140" s="165">
        <v>0.67600000000000005</v>
      </c>
      <c r="Q140" s="164">
        <v>8904.89</v>
      </c>
      <c r="R140" s="164">
        <v>8904.89</v>
      </c>
    </row>
    <row r="141" spans="1:18" hidden="1">
      <c r="A141" s="155" t="str">
        <f t="shared" si="4"/>
        <v>240069001</v>
      </c>
      <c r="B141" s="182">
        <v>240069</v>
      </c>
      <c r="C141" s="157" t="s">
        <v>2541</v>
      </c>
      <c r="D141" s="157" t="s">
        <v>2542</v>
      </c>
      <c r="E141" s="156" t="s">
        <v>2298</v>
      </c>
      <c r="F141" s="158">
        <v>1.0358000000000001</v>
      </c>
      <c r="G141" s="159">
        <v>0.48699999999999999</v>
      </c>
      <c r="H141" s="160">
        <v>6.2799999999999995E-2</v>
      </c>
      <c r="I141" s="160">
        <v>0</v>
      </c>
      <c r="J141" s="161" t="s">
        <v>2499</v>
      </c>
      <c r="K141" s="161" t="s">
        <v>2500</v>
      </c>
      <c r="L141" s="155" t="s">
        <v>2493</v>
      </c>
      <c r="M141" s="162">
        <v>8570.0400000000009</v>
      </c>
      <c r="N141" s="155">
        <v>0</v>
      </c>
      <c r="O141" s="155" t="s">
        <v>250</v>
      </c>
      <c r="P141" s="165">
        <v>0.67600000000000005</v>
      </c>
      <c r="Q141" s="164">
        <v>8777.44</v>
      </c>
      <c r="R141" s="164">
        <v>8777.44</v>
      </c>
    </row>
    <row r="142" spans="1:18" hidden="1">
      <c r="A142" s="155" t="str">
        <f t="shared" si="4"/>
        <v>240071001</v>
      </c>
      <c r="B142" s="183">
        <v>240071</v>
      </c>
      <c r="C142" s="157" t="s">
        <v>2543</v>
      </c>
      <c r="D142" s="157" t="s">
        <v>2544</v>
      </c>
      <c r="E142" s="156" t="s">
        <v>2298</v>
      </c>
      <c r="F142" s="158">
        <v>1.0358000000000001</v>
      </c>
      <c r="G142" s="159">
        <v>0.49799999999999994</v>
      </c>
      <c r="H142" s="160">
        <v>4.6800000000000001E-2</v>
      </c>
      <c r="I142" s="160">
        <v>0</v>
      </c>
      <c r="J142" s="161" t="s">
        <v>2499</v>
      </c>
      <c r="K142" s="161" t="s">
        <v>2500</v>
      </c>
      <c r="L142" s="156" t="s">
        <v>2493</v>
      </c>
      <c r="M142" s="162">
        <v>8570.0400000000009</v>
      </c>
      <c r="N142" s="155">
        <v>0</v>
      </c>
      <c r="O142" s="155" t="s">
        <v>250</v>
      </c>
      <c r="P142" s="165">
        <v>0.67600000000000005</v>
      </c>
      <c r="Q142" s="164">
        <v>8777.44</v>
      </c>
      <c r="R142" s="164">
        <v>8777.44</v>
      </c>
    </row>
    <row r="143" spans="1:18" hidden="1">
      <c r="A143" s="155" t="str">
        <f t="shared" si="4"/>
        <v>240075001</v>
      </c>
      <c r="B143" s="183">
        <v>240075</v>
      </c>
      <c r="C143" s="157" t="s">
        <v>2545</v>
      </c>
      <c r="D143" s="157" t="s">
        <v>2546</v>
      </c>
      <c r="E143" s="156" t="s">
        <v>2298</v>
      </c>
      <c r="F143" s="158">
        <v>0.89880000000000004</v>
      </c>
      <c r="G143" s="159">
        <v>0.55799999999999994</v>
      </c>
      <c r="H143" s="160">
        <v>4.6800000000000001E-2</v>
      </c>
      <c r="I143" s="160">
        <v>0.3226</v>
      </c>
      <c r="J143" s="161" t="s">
        <v>2499</v>
      </c>
      <c r="K143" s="161" t="s">
        <v>2500</v>
      </c>
      <c r="L143" s="155" t="s">
        <v>2493</v>
      </c>
      <c r="M143" s="162">
        <v>8570.0400000000009</v>
      </c>
      <c r="N143" s="155">
        <v>0</v>
      </c>
      <c r="O143" s="155" t="s">
        <v>250</v>
      </c>
      <c r="P143" s="165">
        <v>0.62</v>
      </c>
      <c r="Q143" s="164">
        <v>8032.33</v>
      </c>
      <c r="R143" s="164">
        <v>8032.33</v>
      </c>
    </row>
    <row r="144" spans="1:18" hidden="1">
      <c r="A144" s="155" t="str">
        <f t="shared" si="4"/>
        <v>240076001</v>
      </c>
      <c r="B144" s="183">
        <v>240076</v>
      </c>
      <c r="C144" s="157" t="s">
        <v>2547</v>
      </c>
      <c r="D144" s="157" t="s">
        <v>2548</v>
      </c>
      <c r="E144" s="156" t="s">
        <v>2298</v>
      </c>
      <c r="F144" s="158">
        <v>1.0578000000000001</v>
      </c>
      <c r="G144" s="159">
        <v>0.52300000000000002</v>
      </c>
      <c r="H144" s="160">
        <v>0</v>
      </c>
      <c r="I144" s="160">
        <v>0</v>
      </c>
      <c r="J144" s="161" t="s">
        <v>2499</v>
      </c>
      <c r="K144" s="161" t="s">
        <v>2500</v>
      </c>
      <c r="L144" s="156" t="s">
        <v>2493</v>
      </c>
      <c r="M144" s="162">
        <v>8570.0400000000009</v>
      </c>
      <c r="N144" s="155">
        <v>0</v>
      </c>
      <c r="O144" s="155" t="s">
        <v>250</v>
      </c>
      <c r="P144" s="165">
        <v>0.67600000000000005</v>
      </c>
      <c r="Q144" s="164">
        <v>8904.89</v>
      </c>
      <c r="R144" s="164">
        <v>8904.89</v>
      </c>
    </row>
    <row r="145" spans="1:18" hidden="1">
      <c r="A145" s="155" t="str">
        <f t="shared" si="4"/>
        <v>240078001</v>
      </c>
      <c r="B145" s="183">
        <v>240078</v>
      </c>
      <c r="C145" s="157" t="s">
        <v>2549</v>
      </c>
      <c r="D145" s="157" t="s">
        <v>2502</v>
      </c>
      <c r="E145" s="156" t="s">
        <v>2298</v>
      </c>
      <c r="F145" s="158">
        <v>1.0578000000000001</v>
      </c>
      <c r="G145" s="159">
        <v>0.316</v>
      </c>
      <c r="H145" s="160">
        <v>0</v>
      </c>
      <c r="I145" s="160">
        <v>0.24859999999999999</v>
      </c>
      <c r="J145" s="161" t="s">
        <v>2496</v>
      </c>
      <c r="K145" s="161" t="s">
        <v>2478</v>
      </c>
      <c r="L145" s="156" t="s">
        <v>2493</v>
      </c>
      <c r="M145" s="162">
        <v>8570.0400000000009</v>
      </c>
      <c r="N145" s="155">
        <v>0</v>
      </c>
      <c r="O145" s="155" t="s">
        <v>250</v>
      </c>
      <c r="P145" s="165">
        <v>0.67600000000000005</v>
      </c>
      <c r="Q145" s="164">
        <v>8904.89</v>
      </c>
      <c r="R145" s="164">
        <v>8904.89</v>
      </c>
    </row>
    <row r="146" spans="1:18" hidden="1">
      <c r="A146" s="155" t="str">
        <f t="shared" si="4"/>
        <v>240080001</v>
      </c>
      <c r="B146" s="182">
        <v>240080</v>
      </c>
      <c r="C146" s="157" t="s">
        <v>2550</v>
      </c>
      <c r="D146" s="157" t="s">
        <v>2502</v>
      </c>
      <c r="E146" s="156" t="s">
        <v>2298</v>
      </c>
      <c r="F146" s="158">
        <v>1.0578000000000001</v>
      </c>
      <c r="G146" s="159">
        <v>0.28799999999999998</v>
      </c>
      <c r="H146" s="160">
        <v>0.42509999999999998</v>
      </c>
      <c r="I146" s="160">
        <v>0.16420000000000001</v>
      </c>
      <c r="J146" s="161" t="s">
        <v>2496</v>
      </c>
      <c r="K146" s="161" t="s">
        <v>2478</v>
      </c>
      <c r="L146" s="155" t="s">
        <v>2493</v>
      </c>
      <c r="M146" s="162">
        <v>8570.0400000000009</v>
      </c>
      <c r="N146" s="155">
        <v>0</v>
      </c>
      <c r="O146" s="155" t="s">
        <v>250</v>
      </c>
      <c r="P146" s="165">
        <v>0.67600000000000005</v>
      </c>
      <c r="Q146" s="164">
        <v>8904.89</v>
      </c>
      <c r="R146" s="164">
        <v>8904.89</v>
      </c>
    </row>
    <row r="147" spans="1:18" hidden="1">
      <c r="A147" s="155" t="str">
        <f t="shared" si="4"/>
        <v>240080006</v>
      </c>
      <c r="B147" s="183">
        <v>240080</v>
      </c>
      <c r="C147" s="157" t="s">
        <v>2550</v>
      </c>
      <c r="D147" s="157" t="s">
        <v>2502</v>
      </c>
      <c r="E147" s="156" t="s">
        <v>2298</v>
      </c>
      <c r="F147" s="158">
        <v>1.0578000000000001</v>
      </c>
      <c r="G147" s="159">
        <v>0.28799999999999998</v>
      </c>
      <c r="H147" s="160">
        <v>0.42509999999999998</v>
      </c>
      <c r="I147" s="160">
        <v>0.16420000000000001</v>
      </c>
      <c r="J147" s="161" t="s">
        <v>2496</v>
      </c>
      <c r="K147" s="161" t="s">
        <v>2478</v>
      </c>
      <c r="L147" s="156" t="s">
        <v>2493</v>
      </c>
      <c r="M147" s="162">
        <v>8570.0400000000009</v>
      </c>
      <c r="N147" s="155">
        <v>0</v>
      </c>
      <c r="O147" s="155" t="s">
        <v>281</v>
      </c>
      <c r="P147" s="165">
        <v>0.67600000000000005</v>
      </c>
      <c r="Q147" s="164">
        <v>8904.89</v>
      </c>
      <c r="R147" s="164">
        <v>8904.89</v>
      </c>
    </row>
    <row r="148" spans="1:18" hidden="1">
      <c r="A148" s="155" t="str">
        <f t="shared" si="4"/>
        <v>240084001</v>
      </c>
      <c r="B148" s="183">
        <v>240084</v>
      </c>
      <c r="C148" s="157" t="s">
        <v>2551</v>
      </c>
      <c r="D148" s="157" t="s">
        <v>2552</v>
      </c>
      <c r="E148" s="156" t="s">
        <v>2298</v>
      </c>
      <c r="F148" s="158">
        <v>0.99399999999999999</v>
      </c>
      <c r="G148" s="159">
        <v>0.54399999999999993</v>
      </c>
      <c r="H148" s="160">
        <v>0</v>
      </c>
      <c r="I148" s="160">
        <v>0.1782</v>
      </c>
      <c r="J148" s="161" t="s">
        <v>2499</v>
      </c>
      <c r="K148" s="161" t="s">
        <v>2500</v>
      </c>
      <c r="L148" s="155" t="s">
        <v>2493</v>
      </c>
      <c r="M148" s="162">
        <v>8570.0400000000009</v>
      </c>
      <c r="N148" s="155">
        <v>0</v>
      </c>
      <c r="O148" s="155" t="s">
        <v>250</v>
      </c>
      <c r="P148" s="165">
        <v>0.62</v>
      </c>
      <c r="Q148" s="164">
        <v>8538.16</v>
      </c>
      <c r="R148" s="164">
        <v>8538.16</v>
      </c>
    </row>
    <row r="149" spans="1:18" hidden="1">
      <c r="A149" s="155" t="str">
        <f t="shared" si="4"/>
        <v>240084006</v>
      </c>
      <c r="B149" s="182">
        <v>240084</v>
      </c>
      <c r="C149" s="157" t="s">
        <v>2551</v>
      </c>
      <c r="D149" s="157" t="s">
        <v>2552</v>
      </c>
      <c r="E149" s="156" t="s">
        <v>2298</v>
      </c>
      <c r="F149" s="158">
        <v>0.99399999999999999</v>
      </c>
      <c r="G149" s="159">
        <v>0.54399999999999993</v>
      </c>
      <c r="H149" s="160">
        <v>0</v>
      </c>
      <c r="I149" s="160">
        <v>0.1782</v>
      </c>
      <c r="J149" s="161" t="s">
        <v>2499</v>
      </c>
      <c r="K149" s="161" t="s">
        <v>2500</v>
      </c>
      <c r="L149" s="155" t="s">
        <v>2493</v>
      </c>
      <c r="M149" s="162">
        <v>8570.0400000000009</v>
      </c>
      <c r="N149" s="155">
        <v>0</v>
      </c>
      <c r="O149" s="155" t="s">
        <v>281</v>
      </c>
      <c r="P149" s="165">
        <v>0.62</v>
      </c>
      <c r="Q149" s="164">
        <v>8538.16</v>
      </c>
      <c r="R149" s="164">
        <v>8538.16</v>
      </c>
    </row>
    <row r="150" spans="1:18" hidden="1">
      <c r="A150" s="155" t="str">
        <f t="shared" si="4"/>
        <v>240088001</v>
      </c>
      <c r="B150" s="183">
        <v>240088</v>
      </c>
      <c r="C150" s="157" t="s">
        <v>2553</v>
      </c>
      <c r="D150" s="157" t="s">
        <v>2554</v>
      </c>
      <c r="E150" s="156" t="s">
        <v>2298</v>
      </c>
      <c r="F150" s="158">
        <v>0.96419999999999995</v>
      </c>
      <c r="G150" s="159">
        <v>0.60099999999999998</v>
      </c>
      <c r="H150" s="160">
        <v>4.6800000000000001E-2</v>
      </c>
      <c r="I150" s="160">
        <v>0</v>
      </c>
      <c r="J150" s="161" t="s">
        <v>2499</v>
      </c>
      <c r="K150" s="161" t="s">
        <v>2500</v>
      </c>
      <c r="L150" s="156" t="s">
        <v>2493</v>
      </c>
      <c r="M150" s="162">
        <v>8570.0400000000009</v>
      </c>
      <c r="N150" s="155">
        <v>0</v>
      </c>
      <c r="O150" s="155" t="s">
        <v>250</v>
      </c>
      <c r="P150" s="165">
        <v>0.62</v>
      </c>
      <c r="Q150" s="164">
        <v>8379.82</v>
      </c>
      <c r="R150" s="164">
        <v>8379.82</v>
      </c>
    </row>
    <row r="151" spans="1:18" hidden="1">
      <c r="A151" s="155" t="str">
        <f t="shared" si="4"/>
        <v>240093001</v>
      </c>
      <c r="B151" s="183">
        <v>240093</v>
      </c>
      <c r="C151" s="157" t="s">
        <v>2555</v>
      </c>
      <c r="D151" s="157" t="s">
        <v>2556</v>
      </c>
      <c r="E151" s="156" t="s">
        <v>2298</v>
      </c>
      <c r="F151" s="158">
        <v>1.0358000000000001</v>
      </c>
      <c r="G151" s="159">
        <v>0.47899999999999998</v>
      </c>
      <c r="H151" s="160">
        <v>0</v>
      </c>
      <c r="I151" s="160">
        <v>0.35849999999999999</v>
      </c>
      <c r="J151" s="161" t="s">
        <v>2499</v>
      </c>
      <c r="K151" s="161" t="s">
        <v>2500</v>
      </c>
      <c r="L151" s="156" t="s">
        <v>2493</v>
      </c>
      <c r="M151" s="162">
        <v>8570.0400000000009</v>
      </c>
      <c r="N151" s="155">
        <v>0</v>
      </c>
      <c r="O151" s="155" t="s">
        <v>250</v>
      </c>
      <c r="P151" s="165">
        <v>0.67600000000000005</v>
      </c>
      <c r="Q151" s="164">
        <v>8777.44</v>
      </c>
      <c r="R151" s="164">
        <v>8777.44</v>
      </c>
    </row>
    <row r="152" spans="1:18" hidden="1">
      <c r="A152" s="155" t="str">
        <f t="shared" si="4"/>
        <v>240100001</v>
      </c>
      <c r="B152" s="182">
        <v>240100</v>
      </c>
      <c r="C152" s="157" t="s">
        <v>2557</v>
      </c>
      <c r="D152" s="157" t="s">
        <v>2558</v>
      </c>
      <c r="E152" s="156" t="s">
        <v>2298</v>
      </c>
      <c r="F152" s="158">
        <v>0.89880000000000004</v>
      </c>
      <c r="G152" s="159">
        <v>0.38699999999999996</v>
      </c>
      <c r="H152" s="160">
        <v>0.23</v>
      </c>
      <c r="I152" s="160">
        <v>3.44E-2</v>
      </c>
      <c r="J152" s="161" t="s">
        <v>2499</v>
      </c>
      <c r="K152" s="161" t="s">
        <v>2500</v>
      </c>
      <c r="L152" s="156" t="s">
        <v>2493</v>
      </c>
      <c r="M152" s="162">
        <v>8570.0400000000009</v>
      </c>
      <c r="N152" s="156">
        <v>0</v>
      </c>
      <c r="O152" s="155" t="s">
        <v>250</v>
      </c>
      <c r="P152" s="165">
        <v>0.62</v>
      </c>
      <c r="Q152" s="164">
        <v>8032.33</v>
      </c>
      <c r="R152" s="164">
        <v>8032.33</v>
      </c>
    </row>
    <row r="153" spans="1:18" hidden="1">
      <c r="A153" s="155" t="str">
        <f t="shared" si="4"/>
        <v>240100006</v>
      </c>
      <c r="B153" s="183">
        <v>240100</v>
      </c>
      <c r="C153" s="157" t="s">
        <v>2557</v>
      </c>
      <c r="D153" s="157" t="s">
        <v>2558</v>
      </c>
      <c r="E153" s="156" t="s">
        <v>2298</v>
      </c>
      <c r="F153" s="158">
        <v>0.89880000000000004</v>
      </c>
      <c r="G153" s="159">
        <v>0.38699999999999996</v>
      </c>
      <c r="H153" s="160">
        <v>0.23</v>
      </c>
      <c r="I153" s="160">
        <v>3.44E-2</v>
      </c>
      <c r="J153" s="161" t="s">
        <v>2499</v>
      </c>
      <c r="K153" s="161" t="s">
        <v>2500</v>
      </c>
      <c r="L153" s="156" t="s">
        <v>2493</v>
      </c>
      <c r="M153" s="162">
        <v>8570.0400000000009</v>
      </c>
      <c r="N153" s="155">
        <v>0</v>
      </c>
      <c r="O153" s="155" t="s">
        <v>281</v>
      </c>
      <c r="P153" s="165">
        <v>0.62</v>
      </c>
      <c r="Q153" s="164">
        <v>8032.33</v>
      </c>
      <c r="R153" s="164">
        <v>8032.33</v>
      </c>
    </row>
    <row r="154" spans="1:18" hidden="1">
      <c r="A154" s="155" t="str">
        <f t="shared" si="4"/>
        <v>240101001</v>
      </c>
      <c r="B154" s="183">
        <v>240101</v>
      </c>
      <c r="C154" s="157" t="s">
        <v>2559</v>
      </c>
      <c r="D154" s="157" t="s">
        <v>2560</v>
      </c>
      <c r="E154" s="156" t="s">
        <v>2298</v>
      </c>
      <c r="F154" s="158">
        <v>0.89880000000000004</v>
      </c>
      <c r="G154" s="159">
        <v>0.47199999999999998</v>
      </c>
      <c r="H154" s="160">
        <v>4.6800000000000001E-2</v>
      </c>
      <c r="I154" s="160">
        <v>7.7499999999999999E-2</v>
      </c>
      <c r="J154" s="161" t="s">
        <v>2499</v>
      </c>
      <c r="K154" s="161" t="s">
        <v>2500</v>
      </c>
      <c r="L154" s="156" t="s">
        <v>2493</v>
      </c>
      <c r="M154" s="162">
        <v>8570.0400000000009</v>
      </c>
      <c r="N154" s="155">
        <v>0</v>
      </c>
      <c r="O154" s="155" t="s">
        <v>250</v>
      </c>
      <c r="P154" s="165">
        <v>0.62</v>
      </c>
      <c r="Q154" s="164">
        <v>8032.33</v>
      </c>
      <c r="R154" s="164">
        <v>8032.33</v>
      </c>
    </row>
    <row r="155" spans="1:18" hidden="1">
      <c r="A155" s="155" t="str">
        <f t="shared" si="4"/>
        <v>240104001</v>
      </c>
      <c r="B155" s="182">
        <v>240104</v>
      </c>
      <c r="C155" s="157" t="s">
        <v>2561</v>
      </c>
      <c r="D155" s="157" t="s">
        <v>2562</v>
      </c>
      <c r="E155" s="156" t="s">
        <v>2298</v>
      </c>
      <c r="F155" s="158">
        <v>1.0578000000000001</v>
      </c>
      <c r="G155" s="159">
        <v>0.48199999999999993</v>
      </c>
      <c r="H155" s="160">
        <v>0</v>
      </c>
      <c r="I155" s="160">
        <v>6.3E-2</v>
      </c>
      <c r="J155" s="161" t="s">
        <v>2496</v>
      </c>
      <c r="K155" s="161" t="s">
        <v>2478</v>
      </c>
      <c r="L155" s="155" t="s">
        <v>2493</v>
      </c>
      <c r="M155" s="162">
        <v>8570.0400000000009</v>
      </c>
      <c r="N155" s="155">
        <v>0</v>
      </c>
      <c r="O155" s="155" t="s">
        <v>250</v>
      </c>
      <c r="P155" s="165">
        <v>0.67600000000000005</v>
      </c>
      <c r="Q155" s="164">
        <v>8904.89</v>
      </c>
      <c r="R155" s="164">
        <v>8904.89</v>
      </c>
    </row>
    <row r="156" spans="1:18" hidden="1">
      <c r="A156" s="155" t="str">
        <f t="shared" si="4"/>
        <v>240106001</v>
      </c>
      <c r="B156" s="183">
        <v>240106</v>
      </c>
      <c r="C156" s="157" t="s">
        <v>2563</v>
      </c>
      <c r="D156" s="157" t="s">
        <v>2482</v>
      </c>
      <c r="E156" s="156" t="s">
        <v>2298</v>
      </c>
      <c r="F156" s="158">
        <v>1.0578000000000001</v>
      </c>
      <c r="G156" s="159">
        <v>0.313</v>
      </c>
      <c r="H156" s="189">
        <v>0.25269999999999998</v>
      </c>
      <c r="I156" s="189">
        <v>0.27589999999999998</v>
      </c>
      <c r="J156" s="161" t="s">
        <v>2496</v>
      </c>
      <c r="K156" s="161" t="s">
        <v>2478</v>
      </c>
      <c r="L156" s="156" t="s">
        <v>2493</v>
      </c>
      <c r="M156" s="162">
        <v>8570.0400000000009</v>
      </c>
      <c r="N156" s="155">
        <v>0</v>
      </c>
      <c r="O156" s="155" t="s">
        <v>250</v>
      </c>
      <c r="P156" s="165">
        <v>0.67600000000000005</v>
      </c>
      <c r="Q156" s="164">
        <v>8904.89</v>
      </c>
      <c r="R156" s="164">
        <v>8904.89</v>
      </c>
    </row>
    <row r="157" spans="1:18" hidden="1">
      <c r="A157" s="155" t="str">
        <f t="shared" si="4"/>
        <v>240106006</v>
      </c>
      <c r="B157" s="183">
        <v>240106</v>
      </c>
      <c r="C157" s="157" t="s">
        <v>2563</v>
      </c>
      <c r="D157" s="157" t="s">
        <v>2482</v>
      </c>
      <c r="E157" s="156" t="s">
        <v>2298</v>
      </c>
      <c r="F157" s="158">
        <v>1.0578000000000001</v>
      </c>
      <c r="G157" s="159">
        <v>0.313</v>
      </c>
      <c r="H157" s="189">
        <v>0.25269999999999998</v>
      </c>
      <c r="I157" s="189">
        <v>0.27589999999999998</v>
      </c>
      <c r="J157" s="161" t="s">
        <v>2496</v>
      </c>
      <c r="K157" s="161" t="s">
        <v>2478</v>
      </c>
      <c r="L157" s="156" t="s">
        <v>2493</v>
      </c>
      <c r="M157" s="162">
        <v>8570.0400000000009</v>
      </c>
      <c r="N157" s="155">
        <v>0</v>
      </c>
      <c r="O157" s="155" t="s">
        <v>281</v>
      </c>
      <c r="P157" s="165">
        <v>0.67600000000000005</v>
      </c>
      <c r="Q157" s="164">
        <v>8904.89</v>
      </c>
      <c r="R157" s="164">
        <v>8904.89</v>
      </c>
    </row>
    <row r="158" spans="1:18" hidden="1">
      <c r="A158" s="155" t="str">
        <f t="shared" si="4"/>
        <v>240115001</v>
      </c>
      <c r="B158" s="182">
        <v>240115</v>
      </c>
      <c r="C158" s="157" t="s">
        <v>2564</v>
      </c>
      <c r="D158" s="157" t="s">
        <v>2565</v>
      </c>
      <c r="E158" s="156" t="s">
        <v>2298</v>
      </c>
      <c r="F158" s="158">
        <v>1.0578000000000001</v>
      </c>
      <c r="G158" s="159">
        <v>0.29499999999999998</v>
      </c>
      <c r="H158" s="160">
        <v>6.2799999999999995E-2</v>
      </c>
      <c r="I158" s="160">
        <v>0.16739999999999999</v>
      </c>
      <c r="J158" s="161" t="s">
        <v>2496</v>
      </c>
      <c r="K158" s="161" t="s">
        <v>2478</v>
      </c>
      <c r="L158" s="155" t="s">
        <v>2493</v>
      </c>
      <c r="M158" s="162">
        <v>8570.0400000000009</v>
      </c>
      <c r="N158" s="155">
        <v>0</v>
      </c>
      <c r="O158" s="155" t="s">
        <v>250</v>
      </c>
      <c r="P158" s="165">
        <v>0.67600000000000005</v>
      </c>
      <c r="Q158" s="164">
        <v>8904.89</v>
      </c>
      <c r="R158" s="164">
        <v>8904.89</v>
      </c>
    </row>
    <row r="159" spans="1:18" hidden="1">
      <c r="A159" s="155" t="str">
        <f t="shared" si="4"/>
        <v>240141001</v>
      </c>
      <c r="B159" s="182">
        <v>240141</v>
      </c>
      <c r="C159" s="166" t="s">
        <v>2566</v>
      </c>
      <c r="D159" s="157" t="s">
        <v>2567</v>
      </c>
      <c r="E159" s="156" t="s">
        <v>2298</v>
      </c>
      <c r="F159" s="158">
        <v>1.0578000000000001</v>
      </c>
      <c r="G159" s="159">
        <v>0.38400000000000001</v>
      </c>
      <c r="H159" s="160">
        <v>4.6800000000000001E-2</v>
      </c>
      <c r="I159" s="160">
        <v>0.58299999999999996</v>
      </c>
      <c r="J159" s="161" t="s">
        <v>2499</v>
      </c>
      <c r="K159" s="161" t="s">
        <v>2500</v>
      </c>
      <c r="L159" s="155" t="s">
        <v>2493</v>
      </c>
      <c r="M159" s="162">
        <v>8570.0400000000009</v>
      </c>
      <c r="N159" s="155">
        <v>0</v>
      </c>
      <c r="O159" s="155" t="s">
        <v>250</v>
      </c>
      <c r="P159" s="165">
        <v>0.67600000000000005</v>
      </c>
      <c r="Q159" s="164">
        <v>8904.89</v>
      </c>
      <c r="R159" s="164">
        <v>8904.89</v>
      </c>
    </row>
    <row r="160" spans="1:18" hidden="1">
      <c r="A160" s="155" t="str">
        <f t="shared" si="4"/>
        <v>240166001</v>
      </c>
      <c r="B160" s="182">
        <v>240166</v>
      </c>
      <c r="C160" s="157" t="s">
        <v>2568</v>
      </c>
      <c r="D160" s="157" t="s">
        <v>2569</v>
      </c>
      <c r="E160" s="156" t="s">
        <v>2298</v>
      </c>
      <c r="F160" s="158">
        <v>1.0426</v>
      </c>
      <c r="G160" s="159">
        <v>0.92100000000000004</v>
      </c>
      <c r="H160" s="160">
        <v>0</v>
      </c>
      <c r="I160" s="160">
        <v>0.70579999999999998</v>
      </c>
      <c r="J160" s="161" t="s">
        <v>2499</v>
      </c>
      <c r="K160" s="161" t="s">
        <v>2500</v>
      </c>
      <c r="L160" s="156" t="s">
        <v>2493</v>
      </c>
      <c r="M160" s="162">
        <v>8570.0400000000009</v>
      </c>
      <c r="N160" s="156">
        <v>0</v>
      </c>
      <c r="O160" s="156" t="s">
        <v>250</v>
      </c>
      <c r="P160" s="165">
        <v>0.67600000000000005</v>
      </c>
      <c r="Q160" s="164">
        <v>8816.83</v>
      </c>
      <c r="R160" s="164">
        <v>8816.83</v>
      </c>
    </row>
    <row r="161" spans="1:18" hidden="1">
      <c r="A161" s="155" t="str">
        <f t="shared" si="4"/>
        <v>240187001</v>
      </c>
      <c r="B161" s="183">
        <v>240187</v>
      </c>
      <c r="C161" s="157" t="s">
        <v>2570</v>
      </c>
      <c r="D161" s="157" t="s">
        <v>2571</v>
      </c>
      <c r="E161" s="156" t="s">
        <v>2298</v>
      </c>
      <c r="F161" s="158">
        <v>0.91710000000000003</v>
      </c>
      <c r="G161" s="159">
        <v>0.65</v>
      </c>
      <c r="H161" s="160">
        <v>4.6800000000000001E-2</v>
      </c>
      <c r="I161" s="160">
        <v>0.37280000000000002</v>
      </c>
      <c r="J161" s="161" t="s">
        <v>2499</v>
      </c>
      <c r="K161" s="161" t="s">
        <v>2500</v>
      </c>
      <c r="L161" s="156" t="s">
        <v>2493</v>
      </c>
      <c r="M161" s="162">
        <v>8570.0400000000009</v>
      </c>
      <c r="N161" s="155">
        <v>0</v>
      </c>
      <c r="O161" s="155" t="s">
        <v>250</v>
      </c>
      <c r="P161" s="165">
        <v>0.62</v>
      </c>
      <c r="Q161" s="164">
        <v>8129.5599999999995</v>
      </c>
      <c r="R161" s="164">
        <v>8129.5599999999995</v>
      </c>
    </row>
    <row r="162" spans="1:18" hidden="1">
      <c r="A162" s="155" t="str">
        <f t="shared" si="4"/>
        <v>240207001</v>
      </c>
      <c r="B162" s="183">
        <v>240207</v>
      </c>
      <c r="C162" s="157" t="s">
        <v>2572</v>
      </c>
      <c r="D162" s="157" t="s">
        <v>2573</v>
      </c>
      <c r="E162" s="156" t="s">
        <v>2298</v>
      </c>
      <c r="F162" s="158">
        <v>1.0578000000000001</v>
      </c>
      <c r="G162" s="159">
        <v>0.32799999999999996</v>
      </c>
      <c r="H162" s="160">
        <v>0</v>
      </c>
      <c r="I162" s="160">
        <v>0.2833</v>
      </c>
      <c r="J162" s="161" t="s">
        <v>2496</v>
      </c>
      <c r="K162" s="161" t="s">
        <v>2478</v>
      </c>
      <c r="L162" s="156" t="s">
        <v>2493</v>
      </c>
      <c r="M162" s="162">
        <v>8570.0400000000009</v>
      </c>
      <c r="N162" s="155">
        <v>0</v>
      </c>
      <c r="O162" s="155" t="s">
        <v>250</v>
      </c>
      <c r="P162" s="165">
        <v>0.67600000000000005</v>
      </c>
      <c r="Q162" s="164">
        <v>8904.89</v>
      </c>
      <c r="R162" s="164">
        <v>8904.89</v>
      </c>
    </row>
    <row r="163" spans="1:18" hidden="1">
      <c r="A163" s="155" t="str">
        <f t="shared" si="4"/>
        <v>240210001</v>
      </c>
      <c r="B163" s="183">
        <v>240210</v>
      </c>
      <c r="C163" s="157" t="s">
        <v>2574</v>
      </c>
      <c r="D163" s="157" t="s">
        <v>2575</v>
      </c>
      <c r="E163" s="156" t="s">
        <v>2298</v>
      </c>
      <c r="F163" s="158">
        <v>1.0578000000000001</v>
      </c>
      <c r="G163" s="159">
        <v>0.28499999999999998</v>
      </c>
      <c r="H163" s="160">
        <v>4.6800000000000001E-2</v>
      </c>
      <c r="I163" s="160">
        <v>0.85580000000000001</v>
      </c>
      <c r="J163" s="161" t="s">
        <v>2496</v>
      </c>
      <c r="K163" s="161" t="s">
        <v>2478</v>
      </c>
      <c r="L163" s="156" t="s">
        <v>2493</v>
      </c>
      <c r="M163" s="162">
        <v>8570.0400000000009</v>
      </c>
      <c r="N163" s="155">
        <v>0</v>
      </c>
      <c r="O163" s="155" t="s">
        <v>250</v>
      </c>
      <c r="P163" s="165">
        <v>0.67600000000000005</v>
      </c>
      <c r="Q163" s="164">
        <v>8904.89</v>
      </c>
      <c r="R163" s="164">
        <v>8904.89</v>
      </c>
    </row>
    <row r="164" spans="1:18" hidden="1">
      <c r="A164" s="155" t="str">
        <f t="shared" si="4"/>
        <v>240213001</v>
      </c>
      <c r="B164" s="182">
        <v>240213</v>
      </c>
      <c r="C164" s="157" t="s">
        <v>2576</v>
      </c>
      <c r="D164" s="157" t="s">
        <v>2577</v>
      </c>
      <c r="E164" s="156" t="s">
        <v>2298</v>
      </c>
      <c r="F164" s="158">
        <v>1.0578000000000001</v>
      </c>
      <c r="G164" s="159">
        <v>0.3</v>
      </c>
      <c r="H164" s="160">
        <v>0</v>
      </c>
      <c r="I164" s="160">
        <v>0.31580000000000003</v>
      </c>
      <c r="J164" s="161" t="s">
        <v>2496</v>
      </c>
      <c r="K164" s="161" t="s">
        <v>2478</v>
      </c>
      <c r="L164" s="155" t="s">
        <v>2493</v>
      </c>
      <c r="M164" s="162">
        <v>8570.0400000000009</v>
      </c>
      <c r="N164" s="155">
        <v>0</v>
      </c>
      <c r="O164" s="155" t="s">
        <v>250</v>
      </c>
      <c r="P164" s="165">
        <v>0.67600000000000005</v>
      </c>
      <c r="Q164" s="164">
        <v>8904.89</v>
      </c>
      <c r="R164" s="164">
        <v>8904.89</v>
      </c>
    </row>
    <row r="165" spans="1:18" hidden="1">
      <c r="A165" s="155" t="str">
        <f t="shared" si="4"/>
        <v>240214001</v>
      </c>
      <c r="B165" s="182">
        <v>240214</v>
      </c>
      <c r="C165" s="157" t="s">
        <v>2578</v>
      </c>
      <c r="D165" s="157" t="s">
        <v>2579</v>
      </c>
      <c r="E165" s="156" t="s">
        <v>2298</v>
      </c>
      <c r="F165" s="158">
        <v>1.0578000000000001</v>
      </c>
      <c r="G165" s="159">
        <v>0.43199999999999994</v>
      </c>
      <c r="H165" s="160">
        <v>4.6800000000000001E-2</v>
      </c>
      <c r="I165" s="160">
        <v>7.3999999999999996E-2</v>
      </c>
      <c r="J165" s="161" t="s">
        <v>2496</v>
      </c>
      <c r="K165" s="161" t="s">
        <v>2478</v>
      </c>
      <c r="L165" s="155" t="s">
        <v>2493</v>
      </c>
      <c r="M165" s="162">
        <v>8570.0400000000009</v>
      </c>
      <c r="N165" s="155">
        <v>0</v>
      </c>
      <c r="O165" s="155" t="s">
        <v>250</v>
      </c>
      <c r="P165" s="165">
        <v>0.67600000000000005</v>
      </c>
      <c r="Q165" s="164">
        <v>8904.89</v>
      </c>
      <c r="R165" s="164">
        <v>8904.89</v>
      </c>
    </row>
    <row r="166" spans="1:18" hidden="1">
      <c r="A166" s="155" t="str">
        <f t="shared" ref="A166:A188" si="5">B166&amp;O166</f>
        <v>243300001</v>
      </c>
      <c r="B166" s="182">
        <v>243300</v>
      </c>
      <c r="C166" s="157" t="s">
        <v>2580</v>
      </c>
      <c r="D166" s="157" t="s">
        <v>2482</v>
      </c>
      <c r="E166" s="156" t="s">
        <v>2298</v>
      </c>
      <c r="F166" s="158">
        <v>1.0358000000000001</v>
      </c>
      <c r="G166" s="159">
        <v>0.40600000000000003</v>
      </c>
      <c r="H166" s="160">
        <v>0.78800000000000003</v>
      </c>
      <c r="I166" s="160">
        <v>9.3100000000000002E-2</v>
      </c>
      <c r="J166" s="161" t="s">
        <v>2496</v>
      </c>
      <c r="K166" s="161" t="s">
        <v>2581</v>
      </c>
      <c r="L166" s="155" t="s">
        <v>2493</v>
      </c>
      <c r="M166" s="162">
        <v>8570.0400000000009</v>
      </c>
      <c r="N166" s="155">
        <v>0</v>
      </c>
      <c r="O166" s="155" t="s">
        <v>250</v>
      </c>
      <c r="P166" s="165">
        <v>0.67600000000000005</v>
      </c>
      <c r="Q166" s="164">
        <v>8777.44</v>
      </c>
      <c r="R166" s="164">
        <v>8777.44</v>
      </c>
    </row>
    <row r="167" spans="1:18" hidden="1">
      <c r="A167" s="155" t="str">
        <f t="shared" si="5"/>
        <v>243302001</v>
      </c>
      <c r="B167" s="182">
        <v>243302</v>
      </c>
      <c r="C167" s="157" t="s">
        <v>2582</v>
      </c>
      <c r="D167" s="157" t="s">
        <v>2583</v>
      </c>
      <c r="E167" s="156" t="s">
        <v>2298</v>
      </c>
      <c r="F167" s="158">
        <v>1.0358000000000001</v>
      </c>
      <c r="G167" s="159">
        <v>0.36699999999999999</v>
      </c>
      <c r="H167" s="160">
        <v>0.91080000000000005</v>
      </c>
      <c r="I167" s="160">
        <v>0.1173</v>
      </c>
      <c r="J167" s="161" t="s">
        <v>2496</v>
      </c>
      <c r="K167" s="161" t="s">
        <v>2581</v>
      </c>
      <c r="L167" s="155" t="s">
        <v>2493</v>
      </c>
      <c r="M167" s="162">
        <v>8570.0400000000009</v>
      </c>
      <c r="N167" s="155">
        <v>0</v>
      </c>
      <c r="O167" s="155" t="s">
        <v>250</v>
      </c>
      <c r="P167" s="165">
        <v>0.67600000000000005</v>
      </c>
      <c r="Q167" s="164">
        <v>8777.44</v>
      </c>
      <c r="R167" s="164">
        <v>8777.44</v>
      </c>
    </row>
    <row r="168" spans="1:18" hidden="1">
      <c r="A168" s="155" t="str">
        <f t="shared" si="5"/>
        <v>243303001</v>
      </c>
      <c r="B168" s="182">
        <v>243303</v>
      </c>
      <c r="C168" s="157" t="s">
        <v>2584</v>
      </c>
      <c r="D168" s="157" t="s">
        <v>2583</v>
      </c>
      <c r="E168" s="156" t="s">
        <v>2298</v>
      </c>
      <c r="F168" s="158">
        <v>1.0358000000000001</v>
      </c>
      <c r="G168" s="159">
        <v>0.36699999999999999</v>
      </c>
      <c r="H168" s="160">
        <v>0</v>
      </c>
      <c r="I168" s="160">
        <v>0</v>
      </c>
      <c r="J168" s="161" t="s">
        <v>2496</v>
      </c>
      <c r="K168" s="161" t="s">
        <v>2581</v>
      </c>
      <c r="L168" s="155" t="s">
        <v>2493</v>
      </c>
      <c r="M168" s="162">
        <v>8570.0400000000009</v>
      </c>
      <c r="N168" s="155">
        <v>0</v>
      </c>
      <c r="O168" s="155" t="s">
        <v>250</v>
      </c>
      <c r="P168" s="165">
        <v>0.67600000000000005</v>
      </c>
      <c r="Q168" s="164">
        <v>8777.44</v>
      </c>
      <c r="R168" s="164">
        <v>8777.44</v>
      </c>
    </row>
    <row r="169" spans="1:18" hidden="1">
      <c r="A169" s="155" t="str">
        <f t="shared" si="5"/>
        <v>244016014</v>
      </c>
      <c r="B169" s="183">
        <v>244016</v>
      </c>
      <c r="C169" s="157" t="s">
        <v>2585</v>
      </c>
      <c r="D169" s="157" t="s">
        <v>2579</v>
      </c>
      <c r="E169" s="156" t="s">
        <v>2298</v>
      </c>
      <c r="F169" s="158">
        <v>1.0358000000000001</v>
      </c>
      <c r="G169" s="159">
        <v>0.36699999999999999</v>
      </c>
      <c r="H169" s="160">
        <v>0</v>
      </c>
      <c r="I169" s="160">
        <v>0</v>
      </c>
      <c r="J169" s="161" t="s">
        <v>2496</v>
      </c>
      <c r="K169" s="161" t="s">
        <v>2478</v>
      </c>
      <c r="L169" s="156" t="s">
        <v>2493</v>
      </c>
      <c r="M169" s="162">
        <v>8570.0400000000009</v>
      </c>
      <c r="N169" s="155">
        <v>0</v>
      </c>
      <c r="O169" s="155" t="s">
        <v>2586</v>
      </c>
      <c r="P169" s="165">
        <v>0.67600000000000005</v>
      </c>
      <c r="Q169" s="164">
        <v>8777.44</v>
      </c>
      <c r="R169" s="164">
        <v>8777.44</v>
      </c>
    </row>
    <row r="170" spans="1:18" hidden="1">
      <c r="A170" s="155" t="str">
        <f t="shared" si="5"/>
        <v>244018001</v>
      </c>
      <c r="B170" s="182">
        <v>244018</v>
      </c>
      <c r="C170" s="157" t="s">
        <v>2587</v>
      </c>
      <c r="D170" s="157" t="s">
        <v>2450</v>
      </c>
      <c r="E170" s="156" t="s">
        <v>2298</v>
      </c>
      <c r="F170" s="158">
        <v>0.89880000000000004</v>
      </c>
      <c r="G170" s="159">
        <v>0.51500000000000001</v>
      </c>
      <c r="H170" s="160">
        <v>0</v>
      </c>
      <c r="I170" s="160">
        <v>0</v>
      </c>
      <c r="J170" s="161" t="s">
        <v>2499</v>
      </c>
      <c r="K170" s="161" t="s">
        <v>2478</v>
      </c>
      <c r="L170" s="155" t="s">
        <v>2493</v>
      </c>
      <c r="M170" s="162">
        <v>8570.0400000000009</v>
      </c>
      <c r="N170" s="155">
        <v>0</v>
      </c>
      <c r="O170" s="155" t="s">
        <v>250</v>
      </c>
      <c r="P170" s="165">
        <v>0.62</v>
      </c>
      <c r="Q170" s="164">
        <v>8032.33</v>
      </c>
      <c r="R170" s="164">
        <v>8032.33</v>
      </c>
    </row>
    <row r="171" spans="1:18" hidden="1">
      <c r="A171" s="155" t="str">
        <f t="shared" si="5"/>
        <v>350011001</v>
      </c>
      <c r="B171" s="182">
        <v>350011</v>
      </c>
      <c r="C171" s="157" t="s">
        <v>2588</v>
      </c>
      <c r="D171" s="157" t="s">
        <v>2488</v>
      </c>
      <c r="E171" s="156" t="s">
        <v>2453</v>
      </c>
      <c r="F171" s="158">
        <v>0.83819999999999995</v>
      </c>
      <c r="G171" s="159">
        <v>0.34199999999999997</v>
      </c>
      <c r="H171" s="160">
        <v>0</v>
      </c>
      <c r="I171" s="160">
        <v>3.8E-3</v>
      </c>
      <c r="J171" s="161" t="s">
        <v>2477</v>
      </c>
      <c r="K171" s="161" t="s">
        <v>2478</v>
      </c>
      <c r="L171" s="156" t="s">
        <v>2493</v>
      </c>
      <c r="M171" s="162">
        <v>8570.0400000000009</v>
      </c>
      <c r="N171" s="156">
        <v>1</v>
      </c>
      <c r="O171" s="155" t="s">
        <v>250</v>
      </c>
      <c r="P171" s="165">
        <v>0.62</v>
      </c>
      <c r="Q171" s="164">
        <v>7710.33</v>
      </c>
      <c r="R171" s="164">
        <v>7710.33</v>
      </c>
    </row>
    <row r="172" spans="1:18" hidden="1">
      <c r="A172" s="155" t="str">
        <f t="shared" si="5"/>
        <v>350011006</v>
      </c>
      <c r="B172" s="183">
        <v>350011</v>
      </c>
      <c r="C172" s="157" t="s">
        <v>2588</v>
      </c>
      <c r="D172" s="157" t="s">
        <v>2488</v>
      </c>
      <c r="E172" s="156" t="s">
        <v>2453</v>
      </c>
      <c r="F172" s="158">
        <v>0.83819999999999995</v>
      </c>
      <c r="G172" s="159">
        <v>0.34199999999999997</v>
      </c>
      <c r="H172" s="160">
        <v>0</v>
      </c>
      <c r="I172" s="160">
        <v>3.8E-3</v>
      </c>
      <c r="J172" s="161" t="s">
        <v>2477</v>
      </c>
      <c r="K172" s="161" t="s">
        <v>2478</v>
      </c>
      <c r="L172" s="156" t="s">
        <v>2493</v>
      </c>
      <c r="M172" s="162">
        <v>8570.0400000000009</v>
      </c>
      <c r="N172" s="155">
        <v>1</v>
      </c>
      <c r="O172" s="155" t="s">
        <v>281</v>
      </c>
      <c r="P172" s="165">
        <v>0.62</v>
      </c>
      <c r="Q172" s="164">
        <v>7710.33</v>
      </c>
      <c r="R172" s="164">
        <v>7710.33</v>
      </c>
    </row>
    <row r="173" spans="1:18" hidden="1">
      <c r="A173" s="155" t="str">
        <f t="shared" si="5"/>
        <v>350019001</v>
      </c>
      <c r="B173" s="182">
        <v>350019</v>
      </c>
      <c r="C173" s="166" t="s">
        <v>2589</v>
      </c>
      <c r="D173" s="157" t="s">
        <v>2590</v>
      </c>
      <c r="E173" s="156" t="s">
        <v>2453</v>
      </c>
      <c r="F173" s="158">
        <v>0.82440000000000002</v>
      </c>
      <c r="G173" s="159">
        <v>0.37</v>
      </c>
      <c r="H173" s="160">
        <v>0</v>
      </c>
      <c r="I173" s="160">
        <v>0</v>
      </c>
      <c r="J173" s="161" t="s">
        <v>2477</v>
      </c>
      <c r="K173" s="161" t="s">
        <v>2478</v>
      </c>
      <c r="L173" s="155" t="s">
        <v>2493</v>
      </c>
      <c r="M173" s="162">
        <v>8570.0400000000009</v>
      </c>
      <c r="N173" s="155">
        <v>1</v>
      </c>
      <c r="O173" s="155" t="s">
        <v>250</v>
      </c>
      <c r="P173" s="165">
        <v>0.62</v>
      </c>
      <c r="Q173" s="164">
        <v>7637</v>
      </c>
      <c r="R173" s="164">
        <v>7637</v>
      </c>
    </row>
    <row r="174" spans="1:18" hidden="1">
      <c r="A174" s="155" t="str">
        <f t="shared" si="5"/>
        <v>350019006</v>
      </c>
      <c r="B174" s="182">
        <v>350019</v>
      </c>
      <c r="C174" s="166" t="s">
        <v>2589</v>
      </c>
      <c r="D174" s="157" t="s">
        <v>2590</v>
      </c>
      <c r="E174" s="156" t="s">
        <v>2453</v>
      </c>
      <c r="F174" s="158">
        <v>0.82440000000000002</v>
      </c>
      <c r="G174" s="159">
        <v>0.37</v>
      </c>
      <c r="H174" s="160">
        <v>0</v>
      </c>
      <c r="I174" s="160">
        <v>0</v>
      </c>
      <c r="J174" s="161" t="s">
        <v>2477</v>
      </c>
      <c r="K174" s="161" t="s">
        <v>2478</v>
      </c>
      <c r="L174" s="155" t="s">
        <v>2493</v>
      </c>
      <c r="M174" s="162">
        <v>8570.0400000000009</v>
      </c>
      <c r="N174" s="155">
        <v>1</v>
      </c>
      <c r="O174" s="155" t="s">
        <v>281</v>
      </c>
      <c r="P174" s="165">
        <v>0.62</v>
      </c>
      <c r="Q174" s="164">
        <v>7637</v>
      </c>
      <c r="R174" s="164">
        <v>7637</v>
      </c>
    </row>
    <row r="175" spans="1:18" hidden="1">
      <c r="A175" s="155" t="str">
        <f t="shared" si="5"/>
        <v>350070001</v>
      </c>
      <c r="B175" s="182">
        <v>350070</v>
      </c>
      <c r="C175" s="157" t="s">
        <v>2591</v>
      </c>
      <c r="D175" s="157" t="s">
        <v>2488</v>
      </c>
      <c r="E175" s="156" t="s">
        <v>2453</v>
      </c>
      <c r="F175" s="158">
        <v>0.82440000000000002</v>
      </c>
      <c r="G175" s="159">
        <v>0.48999999999999994</v>
      </c>
      <c r="H175" s="160">
        <v>0</v>
      </c>
      <c r="I175" s="160">
        <v>0</v>
      </c>
      <c r="J175" s="161" t="s">
        <v>2477</v>
      </c>
      <c r="K175" s="161" t="s">
        <v>2478</v>
      </c>
      <c r="L175" s="155" t="s">
        <v>2493</v>
      </c>
      <c r="M175" s="162">
        <v>8570.0400000000009</v>
      </c>
      <c r="N175" s="155">
        <v>1</v>
      </c>
      <c r="O175" s="155" t="s">
        <v>250</v>
      </c>
      <c r="P175" s="165">
        <v>0.62</v>
      </c>
      <c r="Q175" s="164">
        <v>7637</v>
      </c>
      <c r="R175" s="164">
        <v>7637</v>
      </c>
    </row>
    <row r="176" spans="1:18" hidden="1">
      <c r="A176" s="155" t="str">
        <f t="shared" si="5"/>
        <v>354004014</v>
      </c>
      <c r="B176" s="182">
        <v>354004</v>
      </c>
      <c r="C176" s="157" t="s">
        <v>2592</v>
      </c>
      <c r="D176" s="157" t="s">
        <v>2488</v>
      </c>
      <c r="E176" s="156" t="s">
        <v>2453</v>
      </c>
      <c r="F176" s="158">
        <v>0.7893</v>
      </c>
      <c r="G176" s="159">
        <v>0.36699999999999999</v>
      </c>
      <c r="H176" s="160">
        <v>0</v>
      </c>
      <c r="I176" s="160">
        <v>0</v>
      </c>
      <c r="J176" s="161" t="s">
        <v>2477</v>
      </c>
      <c r="K176" s="161" t="s">
        <v>2478</v>
      </c>
      <c r="L176" s="156" t="s">
        <v>2493</v>
      </c>
      <c r="M176" s="162">
        <v>8570.0400000000009</v>
      </c>
      <c r="N176" s="156">
        <v>1</v>
      </c>
      <c r="O176" s="156" t="s">
        <v>2586</v>
      </c>
      <c r="P176" s="165">
        <v>0.62</v>
      </c>
      <c r="Q176" s="164">
        <v>7450.51</v>
      </c>
      <c r="R176" s="164">
        <v>7450.51</v>
      </c>
    </row>
    <row r="177" spans="1:18" hidden="1">
      <c r="A177" s="155" t="str">
        <f t="shared" si="5"/>
        <v>430008001</v>
      </c>
      <c r="B177" s="183">
        <v>430008</v>
      </c>
      <c r="C177" s="157" t="s">
        <v>2593</v>
      </c>
      <c r="D177" s="157" t="s">
        <v>2594</v>
      </c>
      <c r="E177" s="156" t="s">
        <v>2456</v>
      </c>
      <c r="F177" s="158">
        <v>0.81530000000000002</v>
      </c>
      <c r="G177" s="159">
        <v>0.46699999999999997</v>
      </c>
      <c r="H177" s="160">
        <v>0</v>
      </c>
      <c r="I177" s="160">
        <v>0</v>
      </c>
      <c r="J177" s="161" t="s">
        <v>2477</v>
      </c>
      <c r="K177" s="161" t="s">
        <v>2478</v>
      </c>
      <c r="L177" s="156" t="s">
        <v>2493</v>
      </c>
      <c r="M177" s="162">
        <v>8570.0400000000009</v>
      </c>
      <c r="N177" s="155">
        <v>1</v>
      </c>
      <c r="O177" s="155" t="s">
        <v>250</v>
      </c>
      <c r="P177" s="165">
        <v>0.62</v>
      </c>
      <c r="Q177" s="164">
        <v>7588.66</v>
      </c>
      <c r="R177" s="164">
        <v>7588.66</v>
      </c>
    </row>
    <row r="178" spans="1:18" hidden="1">
      <c r="A178" s="155" t="str">
        <f t="shared" si="5"/>
        <v>430016001</v>
      </c>
      <c r="B178" s="183">
        <v>430016</v>
      </c>
      <c r="C178" s="157" t="s">
        <v>2595</v>
      </c>
      <c r="D178" s="157" t="s">
        <v>2490</v>
      </c>
      <c r="E178" s="156" t="s">
        <v>2456</v>
      </c>
      <c r="F178" s="158">
        <v>0.81530000000000002</v>
      </c>
      <c r="G178" s="159">
        <v>0.254</v>
      </c>
      <c r="H178" s="160">
        <v>0</v>
      </c>
      <c r="I178" s="160">
        <v>0</v>
      </c>
      <c r="J178" s="161" t="s">
        <v>2477</v>
      </c>
      <c r="K178" s="161" t="s">
        <v>2478</v>
      </c>
      <c r="L178" s="156" t="s">
        <v>2493</v>
      </c>
      <c r="M178" s="162">
        <v>8570.0400000000009</v>
      </c>
      <c r="N178" s="155">
        <v>1</v>
      </c>
      <c r="O178" s="155" t="s">
        <v>250</v>
      </c>
      <c r="P178" s="165">
        <v>0.62</v>
      </c>
      <c r="Q178" s="164">
        <v>7588.66</v>
      </c>
      <c r="R178" s="164">
        <v>7588.66</v>
      </c>
    </row>
    <row r="179" spans="1:18" hidden="1">
      <c r="A179" s="155" t="str">
        <f t="shared" si="5"/>
        <v>430016006</v>
      </c>
      <c r="B179" s="183">
        <v>430016</v>
      </c>
      <c r="C179" s="157" t="s">
        <v>2595</v>
      </c>
      <c r="D179" s="157" t="s">
        <v>2490</v>
      </c>
      <c r="E179" s="156" t="s">
        <v>2456</v>
      </c>
      <c r="F179" s="158">
        <v>0.81530000000000002</v>
      </c>
      <c r="G179" s="159">
        <v>0.254</v>
      </c>
      <c r="H179" s="160">
        <v>0</v>
      </c>
      <c r="I179" s="160">
        <v>0</v>
      </c>
      <c r="J179" s="161" t="s">
        <v>2477</v>
      </c>
      <c r="K179" s="161" t="s">
        <v>2478</v>
      </c>
      <c r="L179" s="156" t="s">
        <v>2493</v>
      </c>
      <c r="M179" s="162">
        <v>8570.0400000000009</v>
      </c>
      <c r="N179" s="155">
        <v>1</v>
      </c>
      <c r="O179" s="155" t="s">
        <v>281</v>
      </c>
      <c r="P179" s="165">
        <v>0.62</v>
      </c>
      <c r="Q179" s="164">
        <v>7588.66</v>
      </c>
      <c r="R179" s="164">
        <v>7588.66</v>
      </c>
    </row>
    <row r="180" spans="1:18" hidden="1">
      <c r="A180" s="155" t="str">
        <f t="shared" si="5"/>
        <v>430027001</v>
      </c>
      <c r="B180" s="182">
        <v>430027</v>
      </c>
      <c r="C180" s="157" t="s">
        <v>2596</v>
      </c>
      <c r="D180" s="157" t="s">
        <v>2490</v>
      </c>
      <c r="E180" s="156" t="s">
        <v>2456</v>
      </c>
      <c r="F180" s="158">
        <v>0.83819999999999995</v>
      </c>
      <c r="G180" s="159">
        <v>0.215</v>
      </c>
      <c r="H180" s="160">
        <v>0</v>
      </c>
      <c r="I180" s="160">
        <v>0</v>
      </c>
      <c r="J180" s="161" t="s">
        <v>2477</v>
      </c>
      <c r="K180" s="161" t="s">
        <v>2478</v>
      </c>
      <c r="L180" s="155" t="s">
        <v>2493</v>
      </c>
      <c r="M180" s="162">
        <v>8570.0400000000009</v>
      </c>
      <c r="N180" s="155">
        <v>1</v>
      </c>
      <c r="O180" s="155" t="s">
        <v>250</v>
      </c>
      <c r="P180" s="165">
        <v>0.62</v>
      </c>
      <c r="Q180" s="164">
        <v>7710.33</v>
      </c>
      <c r="R180" s="164">
        <v>7710.33</v>
      </c>
    </row>
    <row r="181" spans="1:18" hidden="1">
      <c r="A181" s="155" t="str">
        <f t="shared" si="5"/>
        <v>430027006</v>
      </c>
      <c r="B181" s="182">
        <v>430027</v>
      </c>
      <c r="C181" s="157" t="s">
        <v>2596</v>
      </c>
      <c r="D181" s="157" t="s">
        <v>2490</v>
      </c>
      <c r="E181" s="156" t="s">
        <v>2456</v>
      </c>
      <c r="F181" s="158">
        <v>0.83819999999999995</v>
      </c>
      <c r="G181" s="159">
        <v>0.215</v>
      </c>
      <c r="H181" s="160">
        <v>0</v>
      </c>
      <c r="I181" s="160">
        <v>0</v>
      </c>
      <c r="J181" s="161" t="s">
        <v>2477</v>
      </c>
      <c r="K181" s="161" t="s">
        <v>2478</v>
      </c>
      <c r="L181" s="155" t="s">
        <v>2493</v>
      </c>
      <c r="M181" s="162">
        <v>8570.0400000000009</v>
      </c>
      <c r="N181" s="155">
        <v>1</v>
      </c>
      <c r="O181" s="155" t="s">
        <v>281</v>
      </c>
      <c r="P181" s="165">
        <v>0.62</v>
      </c>
      <c r="Q181" s="164">
        <v>7710.33</v>
      </c>
      <c r="R181" s="164">
        <v>7710.33</v>
      </c>
    </row>
    <row r="182" spans="1:18" hidden="1">
      <c r="A182" s="155" t="str">
        <f t="shared" si="5"/>
        <v>430090001</v>
      </c>
      <c r="B182" s="182">
        <v>430090</v>
      </c>
      <c r="C182" s="157" t="s">
        <v>2597</v>
      </c>
      <c r="D182" s="157" t="s">
        <v>2490</v>
      </c>
      <c r="E182" s="156" t="s">
        <v>2456</v>
      </c>
      <c r="F182" s="158">
        <v>0.80610000000000004</v>
      </c>
      <c r="G182" s="159">
        <v>0.26</v>
      </c>
      <c r="H182" s="160">
        <v>0</v>
      </c>
      <c r="I182" s="160">
        <v>0</v>
      </c>
      <c r="J182" s="161" t="s">
        <v>2477</v>
      </c>
      <c r="K182" s="161" t="s">
        <v>2478</v>
      </c>
      <c r="L182" s="155" t="s">
        <v>2493</v>
      </c>
      <c r="M182" s="162">
        <v>8570.0400000000009</v>
      </c>
      <c r="N182" s="155">
        <v>1</v>
      </c>
      <c r="O182" s="155" t="s">
        <v>250</v>
      </c>
      <c r="P182" s="165">
        <v>0.62</v>
      </c>
      <c r="Q182" s="164">
        <v>7539.7699999999995</v>
      </c>
      <c r="R182" s="164">
        <v>7539.7699999999995</v>
      </c>
    </row>
    <row r="183" spans="1:18" hidden="1">
      <c r="A183" s="155" t="str">
        <f t="shared" si="5"/>
        <v>430095001</v>
      </c>
      <c r="B183" s="183">
        <v>430095</v>
      </c>
      <c r="C183" s="157" t="s">
        <v>2598</v>
      </c>
      <c r="D183" s="157" t="s">
        <v>2490</v>
      </c>
      <c r="E183" s="156" t="s">
        <v>2456</v>
      </c>
      <c r="F183" s="158">
        <v>0.80610000000000004</v>
      </c>
      <c r="G183" s="159">
        <v>0.216</v>
      </c>
      <c r="H183" s="160">
        <v>0</v>
      </c>
      <c r="I183" s="160">
        <v>0</v>
      </c>
      <c r="J183" s="161" t="s">
        <v>2477</v>
      </c>
      <c r="K183" s="161" t="s">
        <v>2478</v>
      </c>
      <c r="L183" s="156" t="s">
        <v>2493</v>
      </c>
      <c r="M183" s="162">
        <v>8570.0400000000009</v>
      </c>
      <c r="N183" s="155">
        <v>1</v>
      </c>
      <c r="O183" s="155" t="s">
        <v>250</v>
      </c>
      <c r="P183" s="165">
        <v>0.62</v>
      </c>
      <c r="Q183" s="164">
        <v>7539.7699999999995</v>
      </c>
      <c r="R183" s="164">
        <v>7539.7699999999995</v>
      </c>
    </row>
    <row r="184" spans="1:18" hidden="1">
      <c r="A184" s="155" t="str">
        <f t="shared" si="5"/>
        <v>433300001</v>
      </c>
      <c r="B184" s="182">
        <v>433300</v>
      </c>
      <c r="C184" s="157" t="s">
        <v>2599</v>
      </c>
      <c r="D184" s="157" t="s">
        <v>2490</v>
      </c>
      <c r="E184" s="156" t="s">
        <v>2456</v>
      </c>
      <c r="F184" s="158">
        <v>0.80610000000000004</v>
      </c>
      <c r="G184" s="159">
        <v>0.36699999999999999</v>
      </c>
      <c r="H184" s="160">
        <v>0</v>
      </c>
      <c r="I184" s="160">
        <v>0</v>
      </c>
      <c r="J184" s="161" t="s">
        <v>2477</v>
      </c>
      <c r="K184" s="161" t="s">
        <v>2581</v>
      </c>
      <c r="L184" s="155" t="s">
        <v>2493</v>
      </c>
      <c r="M184" s="162">
        <v>8570.0400000000009</v>
      </c>
      <c r="N184" s="155">
        <v>1</v>
      </c>
      <c r="O184" s="155" t="s">
        <v>250</v>
      </c>
      <c r="P184" s="165">
        <v>0.62</v>
      </c>
      <c r="Q184" s="164">
        <v>7539.7699999999995</v>
      </c>
      <c r="R184" s="164">
        <v>7539.7699999999995</v>
      </c>
    </row>
    <row r="185" spans="1:18" hidden="1">
      <c r="A185" s="155" t="str">
        <f t="shared" si="5"/>
        <v>520004001</v>
      </c>
      <c r="B185" s="183">
        <v>520004</v>
      </c>
      <c r="C185" s="157" t="s">
        <v>2600</v>
      </c>
      <c r="D185" s="157" t="s">
        <v>2601</v>
      </c>
      <c r="E185" s="156" t="s">
        <v>2459</v>
      </c>
      <c r="F185" s="158">
        <v>1.0283</v>
      </c>
      <c r="G185" s="159">
        <v>0.51900000000000002</v>
      </c>
      <c r="H185" s="160">
        <v>0</v>
      </c>
      <c r="I185" s="160">
        <v>0</v>
      </c>
      <c r="J185" s="161" t="s">
        <v>2477</v>
      </c>
      <c r="K185" s="161" t="s">
        <v>2478</v>
      </c>
      <c r="L185" s="155" t="s">
        <v>2493</v>
      </c>
      <c r="M185" s="162">
        <v>8570.0400000000009</v>
      </c>
      <c r="N185" s="155">
        <v>1</v>
      </c>
      <c r="O185" s="155" t="s">
        <v>250</v>
      </c>
      <c r="P185" s="165">
        <v>0.67600000000000005</v>
      </c>
      <c r="Q185" s="164">
        <v>8733.99</v>
      </c>
      <c r="R185" s="164">
        <v>8733.99</v>
      </c>
    </row>
    <row r="186" spans="1:18" hidden="1">
      <c r="A186" s="155" t="str">
        <f t="shared" si="5"/>
        <v>520087001</v>
      </c>
      <c r="B186" s="182">
        <v>520087</v>
      </c>
      <c r="C186" s="157" t="s">
        <v>2602</v>
      </c>
      <c r="D186" s="157" t="s">
        <v>2601</v>
      </c>
      <c r="E186" s="156" t="s">
        <v>2459</v>
      </c>
      <c r="F186" s="158">
        <v>1.0283</v>
      </c>
      <c r="G186" s="159">
        <v>0.40499999999999997</v>
      </c>
      <c r="H186" s="160">
        <v>0</v>
      </c>
      <c r="I186" s="160">
        <v>0</v>
      </c>
      <c r="J186" s="161" t="s">
        <v>2477</v>
      </c>
      <c r="K186" s="161" t="s">
        <v>2478</v>
      </c>
      <c r="L186" s="155" t="s">
        <v>2493</v>
      </c>
      <c r="M186" s="162">
        <v>8570.0400000000009</v>
      </c>
      <c r="N186" s="155">
        <v>1</v>
      </c>
      <c r="O186" s="155" t="s">
        <v>250</v>
      </c>
      <c r="P186" s="165">
        <v>0.67600000000000005</v>
      </c>
      <c r="Q186" s="164">
        <v>8733.99</v>
      </c>
      <c r="R186" s="164">
        <v>8733.99</v>
      </c>
    </row>
    <row r="187" spans="1:18" hidden="1">
      <c r="A187" s="155" t="str">
        <f t="shared" si="5"/>
        <v>999999001</v>
      </c>
      <c r="B187" s="182">
        <v>999999</v>
      </c>
      <c r="C187" s="157" t="s">
        <v>2603</v>
      </c>
      <c r="D187" s="157">
        <v>0</v>
      </c>
      <c r="E187" s="156"/>
      <c r="F187" s="158">
        <v>1</v>
      </c>
      <c r="G187" s="159">
        <v>0.36699999999999999</v>
      </c>
      <c r="H187" s="160">
        <v>0</v>
      </c>
      <c r="I187" s="160">
        <v>0</v>
      </c>
      <c r="J187" s="161" t="s">
        <v>2477</v>
      </c>
      <c r="K187" s="161" t="s">
        <v>2478</v>
      </c>
      <c r="L187" s="156" t="s">
        <v>2493</v>
      </c>
      <c r="M187" s="162">
        <v>8570.0400000000009</v>
      </c>
      <c r="N187" s="156">
        <v>1</v>
      </c>
      <c r="O187" s="156" t="s">
        <v>250</v>
      </c>
      <c r="P187" s="163" t="s">
        <v>2479</v>
      </c>
      <c r="Q187" s="164">
        <v>8570.0400000000009</v>
      </c>
      <c r="R187" s="164">
        <v>8570.0400000000009</v>
      </c>
    </row>
    <row r="188" spans="1:18" hidden="1">
      <c r="A188" s="155" t="str">
        <f t="shared" si="5"/>
        <v>999999006</v>
      </c>
      <c r="B188" s="182">
        <v>999999</v>
      </c>
      <c r="C188" s="157" t="s">
        <v>2603</v>
      </c>
      <c r="D188" s="157">
        <v>0</v>
      </c>
      <c r="E188" s="156"/>
      <c r="F188" s="158">
        <v>1</v>
      </c>
      <c r="G188" s="159">
        <v>0.36699999999999999</v>
      </c>
      <c r="H188" s="160">
        <v>0</v>
      </c>
      <c r="I188" s="160">
        <v>0</v>
      </c>
      <c r="J188" s="161" t="s">
        <v>2477</v>
      </c>
      <c r="K188" s="161" t="s">
        <v>2478</v>
      </c>
      <c r="L188" s="156" t="s">
        <v>2493</v>
      </c>
      <c r="M188" s="162">
        <v>8570.0400000000009</v>
      </c>
      <c r="N188" s="156">
        <v>1</v>
      </c>
      <c r="O188" s="156" t="s">
        <v>281</v>
      </c>
      <c r="P188" s="163" t="s">
        <v>2479</v>
      </c>
      <c r="Q188" s="164">
        <v>8570.0400000000009</v>
      </c>
      <c r="R188" s="164">
        <v>8570.0400000000009</v>
      </c>
    </row>
    <row r="189" spans="1:18">
      <c r="A189" s="1"/>
      <c r="B189" s="1"/>
      <c r="C189" s="1"/>
      <c r="D189" s="1"/>
      <c r="E189" s="1"/>
      <c r="F189" s="1"/>
      <c r="G189" s="1"/>
      <c r="H189" s="1"/>
      <c r="I189" s="1"/>
      <c r="J189" s="1"/>
      <c r="K189" s="1"/>
      <c r="L189" s="1"/>
      <c r="M189" s="107"/>
      <c r="N189" s="1"/>
      <c r="O189" s="1"/>
      <c r="P189" s="1"/>
      <c r="Q189" s="1"/>
      <c r="R189" s="1"/>
    </row>
    <row r="190" spans="1:18">
      <c r="A190" s="1"/>
      <c r="B190" s="1"/>
      <c r="C190" s="1"/>
      <c r="D190" s="1"/>
      <c r="E190" s="1"/>
      <c r="F190" s="1"/>
      <c r="G190" s="1"/>
      <c r="H190" s="1"/>
      <c r="I190" s="1"/>
      <c r="J190" s="1"/>
      <c r="K190" s="1"/>
      <c r="L190" s="1"/>
      <c r="M190" s="107"/>
      <c r="N190" s="1"/>
      <c r="O190" s="1"/>
      <c r="P190" s="1"/>
      <c r="Q190" s="1"/>
      <c r="R190" s="1"/>
    </row>
    <row r="191" spans="1:18">
      <c r="A191" s="1"/>
      <c r="B191" s="1"/>
      <c r="C191" s="1"/>
      <c r="D191" s="1"/>
      <c r="E191" s="1"/>
      <c r="F191" s="1"/>
      <c r="G191" s="1"/>
      <c r="H191" s="1"/>
      <c r="I191" s="1"/>
      <c r="J191" s="1"/>
      <c r="K191" s="1"/>
      <c r="L191" s="1"/>
      <c r="M191" s="107"/>
      <c r="N191" s="167"/>
      <c r="O191" s="1"/>
      <c r="P191" s="1"/>
      <c r="Q191" s="1"/>
      <c r="R191" s="1"/>
    </row>
    <row r="192" spans="1:18">
      <c r="A192" s="1" t="s">
        <v>2604</v>
      </c>
      <c r="B192" s="1"/>
      <c r="C192" s="1"/>
      <c r="D192" s="1"/>
      <c r="E192" s="1"/>
      <c r="F192" s="1"/>
      <c r="G192" s="1"/>
      <c r="H192" s="1"/>
      <c r="I192" s="1"/>
      <c r="J192" s="1"/>
      <c r="K192" s="1"/>
      <c r="L192" s="1"/>
      <c r="M192" s="107"/>
      <c r="N192" s="167"/>
      <c r="O192" s="1"/>
      <c r="P192" s="1"/>
      <c r="Q192" s="1"/>
      <c r="R192" s="1"/>
    </row>
    <row r="193" spans="1:18">
      <c r="A193" s="1"/>
      <c r="B193" s="1"/>
      <c r="C193" s="1"/>
      <c r="D193" s="1"/>
      <c r="E193" s="1"/>
      <c r="F193" s="1"/>
      <c r="G193" s="1"/>
      <c r="H193" s="1"/>
      <c r="I193" s="1"/>
      <c r="J193" s="1"/>
      <c r="K193" s="1"/>
      <c r="L193" s="1"/>
      <c r="M193" s="107"/>
      <c r="P193" s="1"/>
      <c r="Q193" s="1"/>
      <c r="R193" s="1"/>
    </row>
    <row r="194" spans="1:18">
      <c r="A194" s="1"/>
      <c r="B194" s="1"/>
      <c r="C194" s="1"/>
      <c r="D194" s="1"/>
      <c r="E194" s="1"/>
      <c r="F194" s="1"/>
      <c r="G194" s="1"/>
      <c r="H194" s="1"/>
      <c r="I194" s="1"/>
      <c r="J194" s="1"/>
      <c r="K194" s="1"/>
      <c r="L194" s="1"/>
      <c r="M194" s="107"/>
      <c r="P194" s="1"/>
      <c r="Q194" s="1"/>
      <c r="R194" s="1"/>
    </row>
  </sheetData>
  <autoFilter ref="A5:R188" xr:uid="{00000000-0009-0000-0000-000005000000}">
    <filterColumn colId="8">
      <filters>
        <filter val="1,064.39"/>
        <filter val="1,139.25"/>
        <filter val="1,272.40"/>
        <filter val="1,789.79"/>
        <filter val="2,000.00"/>
        <filter val="226.86"/>
        <filter val="243.35"/>
        <filter val="309.48"/>
        <filter val="329.83"/>
        <filter val="34.37"/>
        <filter val="422.94"/>
        <filter val="511.28"/>
        <filter val="54.76"/>
        <filter val="56.85"/>
        <filter val="579.61"/>
        <filter val="633.90"/>
        <filter val="75.86"/>
        <filter val="750.02"/>
        <filter val="776.48"/>
      </filters>
    </filterColumn>
  </autoFilter>
  <conditionalFormatting sqref="A4">
    <cfRule type="duplicateValues" dxfId="2" priority="2"/>
  </conditionalFormatting>
  <conditionalFormatting sqref="A185:A188">
    <cfRule type="duplicateValues" dxfId="1" priority="1"/>
  </conditionalFormatting>
  <conditionalFormatting sqref="A6:A188">
    <cfRule type="duplicateValues" dxfId="0" priority="3"/>
  </conditionalFormatting>
  <pageMargins left="0.25" right="0.25" top="0.75" bottom="0.75" header="0.3" footer="0.3"/>
  <pageSetup scale="3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292CAFA243DE41BF1C315D5258013F" ma:contentTypeVersion="12" ma:contentTypeDescription="Create a new document." ma:contentTypeScope="" ma:versionID="84c50361e51841afcde64a119672e4af">
  <xsd:schema xmlns:xsd="http://www.w3.org/2001/XMLSchema" xmlns:xs="http://www.w3.org/2001/XMLSchema" xmlns:p="http://schemas.microsoft.com/office/2006/metadata/properties" xmlns:ns2="a2828611-3eb8-41e7-bfe2-0b0c20ea89ac" xmlns:ns3="af38e315-5187-4aef-b920-993b8c705a05" xmlns:ns4="60fcc223-373f-425e-91d9-6b4c08aced9b" targetNamespace="http://schemas.microsoft.com/office/2006/metadata/properties" ma:root="true" ma:fieldsID="25c5636a7df8acadb87b2397f6ed1b4e" ns2:_="" ns3:_="" ns4:_="">
    <xsd:import namespace="a2828611-3eb8-41e7-bfe2-0b0c20ea89ac"/>
    <xsd:import namespace="af38e315-5187-4aef-b920-993b8c705a05"/>
    <xsd:import namespace="60fcc223-373f-425e-91d9-6b4c08aced9b"/>
    <xsd:element name="properties">
      <xsd:complexType>
        <xsd:sequence>
          <xsd:element name="documentManagement">
            <xsd:complexType>
              <xsd:all>
                <xsd:element ref="ns2:Category"/>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28611-3eb8-41e7-bfe2-0b0c20ea89ac" elementFormDefault="qualified">
    <xsd:import namespace="http://schemas.microsoft.com/office/2006/documentManagement/types"/>
    <xsd:import namespace="http://schemas.microsoft.com/office/infopath/2007/PartnerControls"/>
    <xsd:element name="Category" ma:index="2" ma:displayName="Category" ma:format="Dropdown" ma:internalName="Category">
      <xsd:simpleType>
        <xsd:restriction base="dms:Choice">
          <xsd:enumeration value="None"/>
          <xsd:enumeration value="1095-B"/>
          <xsd:enumeration value="ACA repeal"/>
          <xsd:enumeration value="Annual Health Plan Selection"/>
          <xsd:enumeration value="Appeals"/>
          <xsd:enumeration value="AVS"/>
          <xsd:enumeration value="Behavioral Health Homes (BHH)"/>
          <xsd:enumeration value="BRS"/>
          <xsd:enumeration value="C&amp;TC"/>
          <xsd:enumeration value="Call Center Documents"/>
          <xsd:enumeration value="Case Management Redesign"/>
          <xsd:enumeration value="Changes in Circumstance"/>
          <xsd:enumeration value="Comms Plans"/>
          <xsd:enumeration value="County Communication on Several Topics"/>
          <xsd:enumeration value="CountyLink"/>
          <xsd:enumeration value="County Newsletter"/>
          <xsd:enumeration value="COVID-19 Comms Plans"/>
          <xsd:enumeration value="CRRC"/>
          <xsd:enumeration value="DACA (Deferred Action for Childhood Arrivals)"/>
          <xsd:enumeration value="DSAC"/>
          <xsd:enumeration value="EMA"/>
          <xsd:enumeration value="Employee Updates"/>
          <xsd:enumeration value="Enterprise Appeals Solution (EAS)"/>
          <xsd:enumeration value="Federal Relations"/>
          <xsd:enumeration value="Financing Task Force"/>
          <xsd:enumeration value="Forms"/>
          <xsd:enumeration value="HCA Organizational docs"/>
          <xsd:enumeration value="HCHI or HINTS"/>
          <xsd:enumeration value="Health Care Reform"/>
          <xsd:enumeration value="Health Plan Open Enrollment"/>
          <xsd:enumeration value="HPE"/>
          <xsd:enumeration value="Integrated Health Partnerships"/>
          <xsd:enumeration value="Interface or Interface Project_METS-MMIS"/>
          <xsd:enumeration value="ISDS SMRT"/>
          <xsd:enumeration value="Legislative Notices"/>
          <xsd:enumeration value="Legislative Updates"/>
          <xsd:enumeration value="MA-EPD"/>
          <xsd:enumeration value="Managed Care"/>
          <xsd:enumeration value="Managed Care Ombudsman"/>
          <xsd:enumeration value="MEIP"/>
          <xsd:enumeration value="Member Help Desk Resources"/>
          <xsd:enumeration value="Member Legislative Notice"/>
          <xsd:enumeration value="Member Web Pages"/>
          <xsd:enumeration value="Mental Health"/>
          <xsd:enumeration value="METS"/>
          <xsd:enumeration value="MFPP 2015 Project"/>
          <xsd:enumeration value="MHCP Communication Process or Site"/>
          <xsd:enumeration value="Migration from MAXIS to METS"/>
          <xsd:enumeration value="MinnesotaCare Premiums"/>
          <xsd:enumeration value="MinnesotaCare Tax HH Workaround"/>
          <xsd:enumeration value="MNsure Implementation Plan (Oct28)+Related"/>
          <xsd:enumeration value="New Eligibility System"/>
          <xsd:enumeration value="Non-Emergency Medical Transportation (NEMT)"/>
          <xsd:enumeration value="Notices Project"/>
          <xsd:enumeration value="Officer Involved Care Coordination"/>
          <xsd:enumeration value="Other"/>
          <xsd:enumeration value="PA Criteria Sheets"/>
          <xsd:enumeration value="Paper application"/>
          <xsd:enumeration value="Pending Applications"/>
          <xsd:enumeration value="Periodic Data Matching (PDM)"/>
          <xsd:enumeration value="PIX Meetings"/>
          <xsd:enumeration value="PMHCP Manual"/>
          <xsd:enumeration value="Program Reconciliation"/>
          <xsd:enumeration value="Provider Enrollment"/>
          <xsd:enumeration value="Providers"/>
          <xsd:enumeration value="Reasonable Opportunity Period (ROP)"/>
          <xsd:enumeration value="Renewals"/>
          <xsd:enumeration value="Research"/>
          <xsd:enumeration value="Reset"/>
          <xsd:enumeration value="Retro MA"/>
          <xsd:enumeration value="Special Needs BasicCare"/>
          <xsd:enumeration value="Special Needs Purchasing"/>
          <xsd:enumeration value="Spousal Impoverishment Rules"/>
          <xsd:enumeration value="Tridion Migration"/>
          <xsd:enumeration value="Web Pages"/>
        </xsd:restriction>
      </xsd:simpleType>
    </xsd:element>
  </xsd:schema>
  <xsd:schema xmlns:xsd="http://www.w3.org/2001/XMLSchema" xmlns:xs="http://www.w3.org/2001/XMLSchema" xmlns:dms="http://schemas.microsoft.com/office/2006/documentManagement/types" xmlns:pc="http://schemas.microsoft.com/office/infopath/2007/PartnerControls" targetNamespace="af38e315-5187-4aef-b920-993b8c705a05" elementFormDefault="qualified">
    <xsd:import namespace="http://schemas.microsoft.com/office/2006/documentManagement/types"/>
    <xsd:import namespace="http://schemas.microsoft.com/office/infopath/2007/PartnerControls"/>
    <xsd:element name="SharedWithUsers" ma:index="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0fcc223-373f-425e-91d9-6b4c08aced9b"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Title and Name field should be the s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Url/>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10002</Type>
    <SequenceNumber>50000</SequenceNumber>
    <Url/>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2</Type>
    <SequenceNumber>50000</SequenceNumber>
    <Url/>
    <Assembly>Nintex.Workflow, Version=1.0.0.0, Culture=neutral, PublicKeyToken=913f6bae0ca5ae12</Assembly>
    <Class>Nintex.Workflow.ConditionalWorkflowStartReceiver</Class>
    <Data>10/9/2013 7:52:38 PM</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tegory xmlns="a2828611-3eb8-41e7-bfe2-0b0c20ea89ac">Providers</Category>
  </documentManagement>
</p:properties>
</file>

<file path=customXml/itemProps1.xml><?xml version="1.0" encoding="utf-8"?>
<ds:datastoreItem xmlns:ds="http://schemas.openxmlformats.org/officeDocument/2006/customXml" ds:itemID="{D25996F8-AB70-45BB-B8AD-237797BEC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28611-3eb8-41e7-bfe2-0b0c20ea89ac"/>
    <ds:schemaRef ds:uri="af38e315-5187-4aef-b920-993b8c705a05"/>
    <ds:schemaRef ds:uri="60fcc223-373f-425e-91d9-6b4c08ace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D737D55C-65A2-4103-A7D0-75A84A681DE6}">
  <ds:schemaRefs>
    <ds:schemaRef ds:uri="http://schemas.microsoft.com/sharepoint/events"/>
  </ds:schemaRefs>
</ds:datastoreItem>
</file>

<file path=customXml/itemProps4.xml><?xml version="1.0" encoding="utf-8"?>
<ds:datastoreItem xmlns:ds="http://schemas.openxmlformats.org/officeDocument/2006/customXml" ds:itemID="{3AAF4FC6-0926-4768-8C75-2DFD2000EA2B}">
  <ds:schemaRefs>
    <ds:schemaRef ds:uri="http://purl.org/dc/dcmitype/"/>
    <ds:schemaRef ds:uri="a2828611-3eb8-41e7-bfe2-0b0c20ea89ac"/>
    <ds:schemaRef ds:uri="http://schemas.microsoft.com/office/infopath/2007/PartnerControls"/>
    <ds:schemaRef ds:uri="http://schemas.microsoft.com/office/2006/documentManagement/types"/>
    <ds:schemaRef ds:uri="http://purl.org/dc/elements/1.1/"/>
    <ds:schemaRef ds:uri="http://purl.org/dc/terms/"/>
    <ds:schemaRef ds:uri="http://www.w3.org/XML/1998/namespace"/>
    <ds:schemaRef ds:uri="60fcc223-373f-425e-91d9-6b4c08aced9b"/>
    <ds:schemaRef ds:uri="http://schemas.openxmlformats.org/package/2006/metadata/core-properties"/>
    <ds:schemaRef ds:uri="af38e315-5187-4aef-b920-993b8c705a0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Structure</vt:lpstr>
      <vt:lpstr>Calculator Instructions</vt:lpstr>
      <vt:lpstr>Interactive Calculator</vt:lpstr>
      <vt:lpstr>DRG Table</vt:lpstr>
      <vt:lpstr>Provider Reference</vt:lpstr>
      <vt:lpstr>MMIS</vt:lpstr>
      <vt:lpstr>'Interactive Calculator'!Print_Area</vt:lpstr>
      <vt:lpstr>'Provider Reference'!Print_Area</vt:lpstr>
      <vt:lpstr>'DRG Table'!Print_Titles</vt:lpstr>
      <vt:lpstr>'Provider Reference'!Print_Titles</vt:lpstr>
      <vt:lpstr>V40_DRG</vt:lpstr>
    </vt:vector>
  </TitlesOfParts>
  <Manager>Susan Hammersten</Manager>
  <Company>acs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Minnesota Medicaid DRG Pricing Calculator - Rates Effective 7-1-2023</dc:title>
  <dc:subject>Calculatorascorrected 040324</dc:subject>
  <dc:creator>MN DHS</dc:creator>
  <cp:keywords>MN V40 APR-DRG Calculator Public Release</cp:keywords>
  <dc:description/>
  <cp:lastModifiedBy>Riopelle, Brittany A (DHS)</cp:lastModifiedBy>
  <cp:revision/>
  <dcterms:created xsi:type="dcterms:W3CDTF">2008-08-08T02:49:05Z</dcterms:created>
  <dcterms:modified xsi:type="dcterms:W3CDTF">2024-08-21T20:00:17Z</dcterms:modified>
  <cp:category>Received 11322 413 pm Subject to Review</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0x01010004292CAFA243DE41BF1C315D5258013F</vt:lpwstr>
  </property>
</Properties>
</file>